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ადმინისტრაციული შენობა. კორპუსი" sheetId="1" r:id="rId1"/>
  </sheets>
  <externalReferences>
    <externalReference r:id="rId4"/>
    <externalReference r:id="rId5"/>
    <externalReference r:id="rId6"/>
  </externalReferences>
  <definedNames>
    <definedName name="Summary">#REF!</definedName>
    <definedName name="tcost">#REF!</definedName>
    <definedName name="Total">#REF!</definedName>
    <definedName name="Total1">#REF!</definedName>
    <definedName name="Total2">#REF!</definedName>
    <definedName name="Total3">#REF!</definedName>
    <definedName name="Total4">#REF!</definedName>
  </definedNames>
  <calcPr fullCalcOnLoad="1"/>
</workbook>
</file>

<file path=xl/sharedStrings.xml><?xml version="1.0" encoding="utf-8"?>
<sst xmlns="http://schemas.openxmlformats.org/spreadsheetml/2006/main" count="675" uniqueCount="360">
  <si>
    <t>N</t>
  </si>
  <si>
    <t>განზ. ერთ.</t>
  </si>
  <si>
    <t>m3</t>
  </si>
  <si>
    <t>m2</t>
  </si>
  <si>
    <t>m</t>
  </si>
  <si>
    <t>მ3</t>
  </si>
  <si>
    <t>kub.m.</t>
  </si>
  <si>
    <t>kv.m.</t>
  </si>
  <si>
    <t>tona</t>
  </si>
  <si>
    <t>grZ.m.</t>
  </si>
  <si>
    <t>cali</t>
  </si>
  <si>
    <t>demontaJi</t>
  </si>
  <si>
    <t>kar-fanjrebi</t>
  </si>
  <si>
    <t>iatakebi</t>
  </si>
  <si>
    <t>kv.m</t>
  </si>
  <si>
    <t>samSeneblo nagvis datvirT. avtoTviTm. xeliT</t>
  </si>
  <si>
    <t xml:space="preserve">samSeneblo nagvis transportireba 20km-ze  </t>
  </si>
  <si>
    <t>Tujis xufi</t>
  </si>
  <si>
    <t>adgili</t>
  </si>
  <si>
    <t>kub.m</t>
  </si>
  <si>
    <t>wvrilmarcvlovani xreSis safaris mowyoba sisq. 10sm</t>
  </si>
  <si>
    <t>I gare kanalizacia</t>
  </si>
  <si>
    <t>Robis da WiSkris demontaJi</t>
  </si>
  <si>
    <t>wyalsawreti milebis da Rarebis demontaJi</t>
  </si>
  <si>
    <t xml:space="preserve">karis blokis demontaJi </t>
  </si>
  <si>
    <t xml:space="preserve">xis iatakis ayra </t>
  </si>
  <si>
    <t xml:space="preserve">laminatis iatakis ayra </t>
  </si>
  <si>
    <t>keramikuli filebis  ayra</t>
  </si>
  <si>
    <t>kibis moajiris demontaJi</t>
  </si>
  <si>
    <t>kibis iribanebebze mowyobili safexurebis moxsna</t>
  </si>
  <si>
    <t>fasadis gasufTaveba Selesvisagan</t>
  </si>
  <si>
    <t>III kat. gruntis ukuCayra xeliT</t>
  </si>
  <si>
    <t>gruntis datvirT. avtoTviTm. xeliT</t>
  </si>
  <si>
    <t>gruntis transportireba 20km-ze</t>
  </si>
  <si>
    <t>Cardaxis mowyoba</t>
  </si>
  <si>
    <t>liftis Saxtis konstruqciuli elementebi</t>
  </si>
  <si>
    <t>iatakze cementis moWimva sisq. 50mm</t>
  </si>
  <si>
    <t>xaoiani kramikuli  filebis dageba (metlaxi)</t>
  </si>
  <si>
    <t>xaoiani keramo-granitis  filebis dageba kibis ujredSi</t>
  </si>
  <si>
    <t>xis lagebis mowyoba da Seficvris mowyoba</t>
  </si>
  <si>
    <t>xis lagebis da Seficvris antiseptireba</t>
  </si>
  <si>
    <t>xis gembanuri iatakis mowyoba</t>
  </si>
  <si>
    <t>iatakis mocikvla</t>
  </si>
  <si>
    <t>xis iatakis SeRebva laqiT 2-jer</t>
  </si>
  <si>
    <t>Weris mopirkeTeba</t>
  </si>
  <si>
    <t>Weris cementis xsnariT Selesva liTonis badiT</t>
  </si>
  <si>
    <t>kedlebis da tixrebis mopirkeTeba</t>
  </si>
  <si>
    <t>Riobebis amoSeneba wvrili blokiT sisqiT 15 sm</t>
  </si>
  <si>
    <t>kedlebis wyoba wvrili blokiT sisqiT 10 sm</t>
  </si>
  <si>
    <t>kedlebis mopirk. moWiquli filebiT (kafeli)</t>
  </si>
  <si>
    <t xml:space="preserve">oTaxebSi mdf-is siganiT 20sm zolis mikvra </t>
  </si>
  <si>
    <t>grZ..m.</t>
  </si>
  <si>
    <t xml:space="preserve">oTaxebSi rbili jiSis damuSavebuli ficris zolebis siganiT 20sm zolis mikvra </t>
  </si>
  <si>
    <t>fasadis mopirkeTeba</t>
  </si>
  <si>
    <t>fasadis izolacia qvabambiT sisqiT 5 sm</t>
  </si>
  <si>
    <t>fasadis kedlebis lesva yinvagamZle webocementis  xsnariT</t>
  </si>
  <si>
    <t>izoaluminis karis mowyoba</t>
  </si>
  <si>
    <t>izoaluminis fanjrebis mowyoba</t>
  </si>
  <si>
    <t>`mdf~-is karis mowyoba</t>
  </si>
  <si>
    <t>metaloplastmasis fanjris rafebis mowyoba siganiT 30sm</t>
  </si>
  <si>
    <t>bazaltis filis sacremleebis mowyoba sisqiT 20mm</t>
  </si>
  <si>
    <t>Sesasvlel karze Sveicaris mowyoba</t>
  </si>
  <si>
    <t>gadaxurvis mowyoba</t>
  </si>
  <si>
    <t>Weris lamfis galaqva 2-jer</t>
  </si>
  <si>
    <t>wvimsawreti milebis da Rarebis mowyoba</t>
  </si>
  <si>
    <t>100m</t>
  </si>
  <si>
    <t>TovldamWeris mowyoba</t>
  </si>
  <si>
    <t>kibeebis mopirkeTeba</t>
  </si>
  <si>
    <t>video meTvalyureobis sistema</t>
  </si>
  <si>
    <t>kvebis bloki kamerebisTvis 12v/10a</t>
  </si>
  <si>
    <t>gazsadenis qseli</t>
  </si>
  <si>
    <t>gazsadenis montaJi d-40 mm</t>
  </si>
  <si>
    <t>gazsadenis montaJi d-50 mm</t>
  </si>
  <si>
    <t>gazsadenis montaJi d-80 mm</t>
  </si>
  <si>
    <t>milebis gamocda</t>
  </si>
  <si>
    <t>naxvretebis gakeTeba kedelSi</t>
  </si>
  <si>
    <t>milebis SeRebva</t>
  </si>
  <si>
    <t>qselSi SeWra miliT d-80 mm</t>
  </si>
  <si>
    <t>defleqtori</t>
  </si>
  <si>
    <t>liTonis dgaris mowyoba d-89*3mm</t>
  </si>
  <si>
    <t>t</t>
  </si>
  <si>
    <t xml:space="preserve">gare wyalsadeni  </t>
  </si>
  <si>
    <t xml:space="preserve">milebis Zirze qviSis sagebis mowyoba 10 sm-sisqiT </t>
  </si>
  <si>
    <t xml:space="preserve">mierTeba arsebul qselTan </t>
  </si>
  <si>
    <t>saniaRvre  kanalizacia</t>
  </si>
  <si>
    <t>sakanalizacio milebis Calageba  TxrilSi d=110mm</t>
  </si>
  <si>
    <t>sakanalizacio milebis Calageba  TxrilSi d=50mm</t>
  </si>
  <si>
    <t>კვ.მ.</t>
  </si>
  <si>
    <t>ცალი</t>
  </si>
  <si>
    <t>ტონა</t>
  </si>
  <si>
    <t>კვ.მ</t>
  </si>
  <si>
    <t>სსიპ - საქართველოს მუნიციპალური განვითარების ფონდი</t>
  </si>
  <si>
    <t>Tunuqis saxuravis daSla</t>
  </si>
  <si>
    <t>sademontaJo samuSaoebi</t>
  </si>
  <si>
    <t xml:space="preserve"> Senobis gamagreba</t>
  </si>
  <si>
    <t>kedlebis gamagreba mon. r/b perangiT ~Β25~</t>
  </si>
  <si>
    <t>kedlebis Selesva cementis xsnariT</t>
  </si>
  <si>
    <t>ferdoebis lesva cementis  xsnariT</t>
  </si>
  <si>
    <t>sportdarbazSi fanjrebze damcavi badis mowyoba</t>
  </si>
  <si>
    <t xml:space="preserve">მონ. წერტილოვანი საძირკვლის მოწყობა ბეტონი ~Β25~ </t>
  </si>
  <si>
    <t>foladis gadamyvanebis mowyoba d=80</t>
  </si>
  <si>
    <t>foladis muxlis mowyoba d=40</t>
  </si>
  <si>
    <t>foladis muxlis mowyoba d=80mm</t>
  </si>
  <si>
    <t>foladis samkapebis mowyoba d=40mm</t>
  </si>
  <si>
    <t>III kat.  gruntis damuSaveba TxrilSi eqskavatoriT, CamCis moc. 0,5kub.m. avtoTviTmclelebze datvirTviT</t>
  </si>
  <si>
    <t>ადმინისტრაციული შენობა, კორპუსი, სამშენებლო და სადემონტაჟო სამუშაოები 
 პრეისკურანტი</t>
  </si>
  <si>
    <t>სამუშაოს დასახელება</t>
  </si>
  <si>
    <t>mon. r/b lenturi saZirkveli betoni ~Β25~ armaturiT</t>
  </si>
  <si>
    <t>mon. r/b kibe betoni ~Β25~ armaturiT</t>
  </si>
  <si>
    <t>foladis Casatanebeli detalebi konstruqciis fasiT</t>
  </si>
  <si>
    <t>mon. r/b saZirkvlis fila betoni ~Β25~ armaturiT</t>
  </si>
  <si>
    <t>mexsierebis myari diski 6-terabaitiani</t>
  </si>
  <si>
    <t>kvebis bloki kamerebisTvis 12v/5a</t>
  </si>
  <si>
    <t>ventilebis mowyoba 40mm</t>
  </si>
  <si>
    <t>ventilebis mowyoba 50mm</t>
  </si>
  <si>
    <t>ventilebis mowyoba 80mm</t>
  </si>
  <si>
    <t xml:space="preserve">fasonuri nawilebis mowyoba 40 mm muxli </t>
  </si>
  <si>
    <t xml:space="preserve">fasonuri nawilebis mowyoba 32 mm muxli </t>
  </si>
  <si>
    <t xml:space="preserve">fasonuri nawilebis mowyoba 15 mm muxli </t>
  </si>
  <si>
    <t>ventilebis mowyoba d=50mm.</t>
  </si>
  <si>
    <t>Txrilis amovseba mdinaris balastiT buldozeriT 20 metrze gadaadgilebiT</t>
  </si>
  <si>
    <t>დამატებითი სამუშაოები, რომელიც არ იყო თავდაპირველი პროეისკურანტით გათვალისწინებული</t>
  </si>
  <si>
    <r>
      <t xml:space="preserve">პროჟექტორი led voSeri </t>
    </r>
    <r>
      <rPr>
        <sz val="10"/>
        <rFont val="Calibri"/>
        <family val="2"/>
      </rPr>
      <t>4000K;90L-1W;IP-65; -1000 მმ</t>
    </r>
  </si>
  <si>
    <t>gare ganaTebis dekoratiuli boZebis demontaJi</t>
  </si>
  <si>
    <t>მ2</t>
  </si>
  <si>
    <t>SuSis moajiris mowyoba 10mm. nawrTobi miniT cali mxridan dafaruli matovi firiT</t>
  </si>
  <si>
    <t>sareklamo abrebis  banerebis demontaJi</t>
  </si>
  <si>
    <t>skamis demontaJi</t>
  </si>
  <si>
    <t>sagzao maCveneblebis demontaJi</t>
  </si>
  <si>
    <t>liTonis Jaluzebis da gisosebis  demontaJi</t>
  </si>
  <si>
    <t>balaxis kordis dageba</t>
  </si>
  <si>
    <t>მ</t>
  </si>
  <si>
    <t xml:space="preserve">Tunuqis wyalsawreti Zabris mowyoba </t>
  </si>
  <si>
    <t>kondincioneris gare blokis SefuTva liTonis cxaurebiT (gisosebiT)</t>
  </si>
  <si>
    <t>markizebis montaJi</t>
  </si>
  <si>
    <t>xis fasonuri Robis da moajirebis mowyoba</t>
  </si>
  <si>
    <t>betonis rikulebiani moajirebis mowyoba</t>
  </si>
  <si>
    <t>liTonis dekoratiuli Robis mowyoba</t>
  </si>
  <si>
    <t>kedlis mopirkeTeba aguris imitaciiT</t>
  </si>
  <si>
    <t>bazaltis qvafenilis mowyoba</t>
  </si>
  <si>
    <t>kondincioneris gare blokis demontaJi</t>
  </si>
  <si>
    <t>bazaltis qviT ferdilebis da cokolis qudebis mopirkeTeba sisqiT 2 sm</t>
  </si>
  <si>
    <t>fasadze gaTbobis milis cxaurebis demontaJi</t>
  </si>
  <si>
    <t>fasadze gaTbobis milis cxaurebis montaJi</t>
  </si>
  <si>
    <t>კვმ</t>
  </si>
  <si>
    <t>თუნუქის საცრემლის დემონტაჟი</t>
  </si>
  <si>
    <t>ბანერის დემონტაჟი (3.5მ2-მდე)</t>
  </si>
  <si>
    <t>ფასადის მტვრისგან დამცავი  ბადის მოწყობა</t>
  </si>
  <si>
    <t>პარაპეტის, სართულშუა და ფანჯრის ირგვლივი კარნიზის დამუშავება და მაღალხარისხოვანი შეღებვა ფასადის საღებავით</t>
  </si>
  <si>
    <t>პარაპეტის, სართულშუა და ფანჯრის ირგვლივი კარნიზის შელესვა ცემენტის ხსნარით დაკეჭვნით</t>
  </si>
  <si>
    <t>საფასადე კომპოზიტური პანელის მოწყობა აქსესუარებით</t>
  </si>
  <si>
    <t>ფასადის გაწმენდა ქვიშაჭავლური მეთოდით</t>
  </si>
  <si>
    <t>აივნების შეფუთვა ალუმინის პროფილირებული ჟალუზით</t>
  </si>
  <si>
    <t>აივნების შეფუთვა ალუმინის პროფილირებული მოძრავი ჟალუზით</t>
  </si>
  <si>
    <t>ლითონის დეკორატიული მოაჯირის მოწყობა</t>
  </si>
  <si>
    <t>ფასადის ზედაპირის ტორკრეტირება (4სმ)</t>
  </si>
  <si>
    <t>ფანჯრის გადმოკიდების მექანიზმის მოწყობა</t>
  </si>
  <si>
    <t>სანიაღვრე არხების მოწყობა ანაკრები</t>
  </si>
  <si>
    <t>პორფირიტის ბორდიურის მოწყობა 15X30 სმ.</t>
  </si>
  <si>
    <t>ქვაფენილის მოწყობა ფლეთილი პორფირიტის ქვებით (10X10)სმ, სისქით 10 სმ. , ზედაპირის ჩასოლვით ქვიშა-ცემენტის ნარევით 1მ3/100მ2-ზე</t>
  </si>
  <si>
    <t>ქვაფენილის მოწყობა ფლეთილი პორფირიტის ქვებით (10X10)სმ, სისქით 5 სმ. , ზედაპირის ჩასოლვით ქვიშა-ცემენტის ნარევით 1მ3/100მ2-ზე</t>
  </si>
  <si>
    <t>ქვაფენილის მოწყობა ფლეთილი ბაზალტის ქვებით (10X10)სმ, სისქით 10 სმ. , ზედაპირის ჩასოლვით ქვიშა-ცემენტის ნარევით 1მ3/100მ2-ზე</t>
  </si>
  <si>
    <t>გრანიტის ბორდიურის მოწყობა 10X20</t>
  </si>
  <si>
    <t>გრანიტის ბორდიურის მოწყობა 7X15</t>
  </si>
  <si>
    <t>კაბელის მოწყობა გრუნტში გოფრეში გაძვრენით 5X2.5 მმ2</t>
  </si>
  <si>
    <t>ბალახის ბელტის დაგება</t>
  </si>
  <si>
    <t>სამშენებლო მასალების მიტანა საწყობებიდან ობიექტამდე ტვირთის  ხელით გადაადგილებით საშუალოდ 50 მეტრზე</t>
  </si>
  <si>
    <t>kondicioneris gare blokis demontaJi-montaJi</t>
  </si>
  <si>
    <t>kldis ferdis gamagreba torkret betoniT sisqiT 200 mm</t>
  </si>
  <si>
    <t>geoteqstilis dageba (dekoratiuli filebis qveS)</t>
  </si>
  <si>
    <t>kedlebis dagruntva</t>
  </si>
  <si>
    <t>fasadis karnizis aRdgena</t>
  </si>
  <si>
    <t>fasadis Selesva yinvagamZle webocementiT</t>
  </si>
  <si>
    <t>kedlebis gawmenda qviSiT</t>
  </si>
  <si>
    <t>fasadze moajiris betonis rikulebis montaJi</t>
  </si>
  <si>
    <t>sawvimari Zabrebis mowyoba</t>
  </si>
  <si>
    <t>sawvimari milebis mowyoba</t>
  </si>
  <si>
    <t>sawvimari Rarebis mowyoba damWerebiT</t>
  </si>
  <si>
    <t>sawvimari Raris mowyoba samagrebiT</t>
  </si>
  <si>
    <t>feradi Tunuqis sacremleebis mowyoba</t>
  </si>
  <si>
    <t>xis moajirebis mowyoba</t>
  </si>
  <si>
    <t>fasadze nalesis SekeTeba qviSacementis xsnariT</t>
  </si>
  <si>
    <t>TeTri metaloplastmasis TaRovani fanjrebis mowyoba</t>
  </si>
  <si>
    <t>feradi metaloplastmasis TaRovani fanjrebis mowyoba</t>
  </si>
  <si>
    <t>feradi metaloplastmasis fanjrebis mowyoba</t>
  </si>
  <si>
    <t>betonis sayrdeni kedeli</t>
  </si>
  <si>
    <t>liTonis panelebis montaJi</t>
  </si>
  <si>
    <t>liTonis kondicionerisaTvis panelebis montaJi</t>
  </si>
  <si>
    <t>Weduri moajiris mowyoba</t>
  </si>
  <si>
    <t>rulonuri gazonis mowyoba</t>
  </si>
  <si>
    <t>kedlis dafareba travertinis damuSavebuli filiT sisqiT 30 mm (kuTxeebis damrgvalebiT da Zirze sawveTuris Raris amoWra)</t>
  </si>
  <si>
    <t>betonis bordiuris mowyoba zomiT 10*20 sm</t>
  </si>
  <si>
    <t>betonis bordiuris mowyoba zomiT 8*20 sm</t>
  </si>
  <si>
    <t>ფერადი თუნუქით  სხვა დასხვა მცირე გაბარიტული ზომის ელემენტების დაფარვა (ენდაო, შუბლები და ჯორაკები  და  სხვა მცირე გაბარიტული ზომის ელემენტები)</t>
  </si>
  <si>
    <t>taqtiluri filebis dageba zomiT 30*30 sm</t>
  </si>
  <si>
    <t>ezos skamis demontaJi</t>
  </si>
  <si>
    <t>sareklamo banerebis demontaJi</t>
  </si>
  <si>
    <t>xaraCos awyoba/daSla</t>
  </si>
  <si>
    <t xml:space="preserve">samSeneblo nagvis avtoTviTmclelebze datvirTva  eqskavatoriT muxluxa svlaze, CamCis moc. 0,65kub.m. </t>
  </si>
  <si>
    <t>mon. r/b wertilovani saZirkveli betoni ~Β25~ armaturiT</t>
  </si>
  <si>
    <t>rustrirebuli kedlis dekoratiuli lesva "espanka" 2mm.</t>
  </si>
  <si>
    <r>
      <t>cifruli qseluri video-registratori</t>
    </r>
    <r>
      <rPr>
        <sz val="9"/>
        <rFont val="Cambria"/>
        <family val="1"/>
      </rPr>
      <t xml:space="preserve"> (NVR)</t>
    </r>
    <r>
      <rPr>
        <sz val="9"/>
        <rFont val="AcadNusx"/>
        <family val="0"/>
      </rPr>
      <t>32 arxiani</t>
    </r>
  </si>
  <si>
    <r>
      <t>qselis komutatori  24  portiani</t>
    </r>
    <r>
      <rPr>
        <sz val="9"/>
        <rFont val="Calibri"/>
        <family val="2"/>
      </rPr>
      <t xml:space="preserve"> (DATA,IPTV,VoIP,CCTV)</t>
    </r>
    <r>
      <rPr>
        <sz val="9"/>
        <rFont val="AcadNusx"/>
        <family val="0"/>
      </rPr>
      <t xml:space="preserve">  (qselis komutatorebis parametrebi da makompleqtebeli mowyobilobebi winaswar SeTanxmdes damkveTTan)</t>
    </r>
  </si>
  <si>
    <r>
      <t xml:space="preserve">paCpaneli 24 portiani </t>
    </r>
    <r>
      <rPr>
        <sz val="9"/>
        <rFont val="Calibri"/>
        <family val="2"/>
      </rPr>
      <t>Cat 5e</t>
    </r>
  </si>
  <si>
    <r>
      <t>I</t>
    </r>
    <r>
      <rPr>
        <sz val="9"/>
        <rFont val="Calibri"/>
        <family val="2"/>
      </rPr>
      <t xml:space="preserve">P </t>
    </r>
    <r>
      <rPr>
        <sz val="9"/>
        <rFont val="AcadNusx"/>
        <family val="0"/>
      </rPr>
      <t>videokamera feradi dRe-Ramis reJimiT (minimum 2.0mgp) Sida montaJis</t>
    </r>
  </si>
  <si>
    <r>
      <t>I</t>
    </r>
    <r>
      <rPr>
        <sz val="9"/>
        <rFont val="Calibri"/>
        <family val="2"/>
      </rPr>
      <t xml:space="preserve">P </t>
    </r>
    <r>
      <rPr>
        <sz val="9"/>
        <rFont val="AcadNusx"/>
        <family val="0"/>
      </rPr>
      <t>videokamera feradi dRe-Ramis reJimiT (minimum 2.0mgp) gare montaJis</t>
    </r>
  </si>
  <si>
    <r>
      <t xml:space="preserve">kabeli </t>
    </r>
    <r>
      <rPr>
        <sz val="9"/>
        <rFont val="Cambria"/>
        <family val="1"/>
      </rPr>
      <t>UTP Cat 5e</t>
    </r>
  </si>
  <si>
    <r>
      <t xml:space="preserve">reduqtori </t>
    </r>
    <r>
      <rPr>
        <sz val="9"/>
        <rFont val="Cambria"/>
        <family val="1"/>
      </rPr>
      <t>DN</t>
    </r>
    <r>
      <rPr>
        <sz val="9"/>
        <rFont val="AcadNusx"/>
        <family val="0"/>
      </rPr>
      <t>80</t>
    </r>
  </si>
  <si>
    <r>
      <t xml:space="preserve">Stuceri </t>
    </r>
    <r>
      <rPr>
        <sz val="9"/>
        <rFont val="Cambria"/>
        <family val="1"/>
      </rPr>
      <t>DN</t>
    </r>
    <r>
      <rPr>
        <sz val="9"/>
        <rFont val="AcadNusx"/>
        <family val="0"/>
      </rPr>
      <t>40</t>
    </r>
  </si>
  <si>
    <r>
      <rPr>
        <sz val="9"/>
        <rFont val="Calibri"/>
        <family val="2"/>
      </rPr>
      <t xml:space="preserve">SDR 11  </t>
    </r>
    <r>
      <rPr>
        <sz val="9"/>
        <rFont val="AcadNusx"/>
        <family val="2"/>
      </rPr>
      <t>ცხელი წყლის მილი ქვაბამბის იზოლაციით</t>
    </r>
    <r>
      <rPr>
        <sz val="9"/>
        <rFont val="Calibri"/>
        <family val="2"/>
      </rPr>
      <t xml:space="preserve">  Ø 40 | PN16</t>
    </r>
  </si>
  <si>
    <r>
      <rPr>
        <sz val="9"/>
        <rFont val="Calibri"/>
        <family val="2"/>
      </rPr>
      <t xml:space="preserve">SDR 11  </t>
    </r>
    <r>
      <rPr>
        <sz val="9"/>
        <rFont val="AcadNusx"/>
        <family val="2"/>
      </rPr>
      <t>ცხელი წყლის მილი ქვაბამბის იზოლაციით</t>
    </r>
    <r>
      <rPr>
        <sz val="9"/>
        <rFont val="Calibri"/>
        <family val="2"/>
      </rPr>
      <t xml:space="preserve">  Ø 50 | PN16</t>
    </r>
  </si>
  <si>
    <r>
      <t>პოლიპროპილენის ალუმინით არმირებული მილი</t>
    </r>
    <r>
      <rPr>
        <sz val="9"/>
        <rFont val="Calibri"/>
        <family val="2"/>
      </rPr>
      <t xml:space="preserve">  Ø </t>
    </r>
    <r>
      <rPr>
        <sz val="9"/>
        <rFont val="AcadNusx"/>
        <family val="2"/>
      </rPr>
      <t>15*3,4mm</t>
    </r>
    <r>
      <rPr>
        <sz val="9"/>
        <rFont val="Calibri"/>
        <family val="2"/>
      </rPr>
      <t xml:space="preserve"> PN</t>
    </r>
    <r>
      <rPr>
        <sz val="9"/>
        <rFont val="AcadNusx"/>
        <family val="2"/>
      </rPr>
      <t xml:space="preserve">25 </t>
    </r>
  </si>
  <si>
    <r>
      <t>პოლიპროპილენის ალუმინით არმირებული მილი</t>
    </r>
    <r>
      <rPr>
        <sz val="9"/>
        <rFont val="Calibri"/>
        <family val="2"/>
      </rPr>
      <t xml:space="preserve">  Ø </t>
    </r>
    <r>
      <rPr>
        <sz val="9"/>
        <rFont val="AcadNusx"/>
        <family val="2"/>
      </rPr>
      <t>32*5,4mm</t>
    </r>
    <r>
      <rPr>
        <sz val="9"/>
        <rFont val="Calibri"/>
        <family val="2"/>
      </rPr>
      <t xml:space="preserve"> PN</t>
    </r>
    <r>
      <rPr>
        <sz val="9"/>
        <rFont val="AcadNusx"/>
        <family val="2"/>
      </rPr>
      <t xml:space="preserve">25 </t>
    </r>
  </si>
  <si>
    <r>
      <t>პოლიპროპილენის ალუმინით არმირებული მილი</t>
    </r>
    <r>
      <rPr>
        <sz val="9"/>
        <rFont val="Calibri"/>
        <family val="2"/>
      </rPr>
      <t xml:space="preserve">  Ø </t>
    </r>
    <r>
      <rPr>
        <sz val="9"/>
        <rFont val="AcadNusx"/>
        <family val="2"/>
      </rPr>
      <t>40*6,7mm</t>
    </r>
    <r>
      <rPr>
        <sz val="9"/>
        <rFont val="Calibri"/>
        <family val="2"/>
      </rPr>
      <t xml:space="preserve"> PN</t>
    </r>
    <r>
      <rPr>
        <sz val="9"/>
        <rFont val="AcadNusx"/>
        <family val="2"/>
      </rPr>
      <t xml:space="preserve">25 </t>
    </r>
  </si>
  <si>
    <t>III kat. gruntis damuSaveba eqskavatoriT, CamCis moc. 0,25kub.m. avtoTviTmclelebze datvirTviT</t>
  </si>
  <si>
    <r>
      <t xml:space="preserve">gofrirebuli mili </t>
    </r>
    <r>
      <rPr>
        <sz val="9"/>
        <rFont val="Calibri"/>
        <family val="2"/>
      </rPr>
      <t>SN4 DN</t>
    </r>
    <r>
      <rPr>
        <sz val="9"/>
        <rFont val="AcadNusx"/>
        <family val="0"/>
      </rPr>
      <t xml:space="preserve"> 150</t>
    </r>
  </si>
  <si>
    <r>
      <t xml:space="preserve">kanalizaciis Wa r/b rgolebis </t>
    </r>
    <r>
      <rPr>
        <sz val="9"/>
        <rFont val="Calibri"/>
        <family val="2"/>
      </rPr>
      <t>d</t>
    </r>
    <r>
      <rPr>
        <sz val="9"/>
        <rFont val="AcadNusx"/>
        <family val="0"/>
      </rPr>
      <t xml:space="preserve">=1000 </t>
    </r>
    <r>
      <rPr>
        <sz val="9"/>
        <rFont val="Calibri"/>
        <family val="2"/>
      </rPr>
      <t xml:space="preserve">H-600 </t>
    </r>
    <r>
      <rPr>
        <sz val="9"/>
        <rFont val="AcadNusx"/>
        <family val="0"/>
      </rPr>
      <t>Tujis xufiT</t>
    </r>
  </si>
  <si>
    <r>
      <t xml:space="preserve">kanalizaciis Wa r/b rgolebis </t>
    </r>
    <r>
      <rPr>
        <sz val="9"/>
        <rFont val="Calibri"/>
        <family val="2"/>
      </rPr>
      <t>d</t>
    </r>
    <r>
      <rPr>
        <sz val="9"/>
        <rFont val="AcadNusx"/>
        <family val="0"/>
      </rPr>
      <t xml:space="preserve">=1000 </t>
    </r>
    <r>
      <rPr>
        <sz val="9"/>
        <rFont val="Calibri"/>
        <family val="2"/>
      </rPr>
      <t xml:space="preserve">H-700 </t>
    </r>
    <r>
      <rPr>
        <sz val="9"/>
        <rFont val="AcadNusx"/>
        <family val="0"/>
      </rPr>
      <t>Tujis xufiT</t>
    </r>
  </si>
  <si>
    <r>
      <t xml:space="preserve">kanalizaciis Wa r/b rgolebis </t>
    </r>
    <r>
      <rPr>
        <sz val="9"/>
        <rFont val="Calibri"/>
        <family val="2"/>
      </rPr>
      <t>d</t>
    </r>
    <r>
      <rPr>
        <sz val="9"/>
        <rFont val="AcadNusx"/>
        <family val="0"/>
      </rPr>
      <t xml:space="preserve">=1000 </t>
    </r>
    <r>
      <rPr>
        <sz val="9"/>
        <rFont val="Calibri"/>
        <family val="2"/>
      </rPr>
      <t xml:space="preserve">H-800 </t>
    </r>
    <r>
      <rPr>
        <sz val="9"/>
        <rFont val="AcadNusx"/>
        <family val="0"/>
      </rPr>
      <t>Tujis xufiT</t>
    </r>
  </si>
  <si>
    <r>
      <t xml:space="preserve">kanalizaciis Wa r/b rgolebis </t>
    </r>
    <r>
      <rPr>
        <sz val="9"/>
        <rFont val="Calibri"/>
        <family val="2"/>
      </rPr>
      <t>d</t>
    </r>
    <r>
      <rPr>
        <sz val="9"/>
        <rFont val="AcadNusx"/>
        <family val="0"/>
      </rPr>
      <t xml:space="preserve">=1000 </t>
    </r>
    <r>
      <rPr>
        <sz val="9"/>
        <rFont val="Calibri"/>
        <family val="2"/>
      </rPr>
      <t xml:space="preserve">H-900 </t>
    </r>
    <r>
      <rPr>
        <sz val="9"/>
        <rFont val="AcadNusx"/>
        <family val="0"/>
      </rPr>
      <t>Tujis xufiT</t>
    </r>
  </si>
  <si>
    <r>
      <t xml:space="preserve">kanalizaciis Wa r/b rgolebis </t>
    </r>
    <r>
      <rPr>
        <sz val="9"/>
        <rFont val="Calibri"/>
        <family val="2"/>
      </rPr>
      <t>d</t>
    </r>
    <r>
      <rPr>
        <sz val="9"/>
        <rFont val="AcadNusx"/>
        <family val="0"/>
      </rPr>
      <t xml:space="preserve">=1000 </t>
    </r>
    <r>
      <rPr>
        <sz val="9"/>
        <rFont val="Calibri"/>
        <family val="2"/>
      </rPr>
      <t xml:space="preserve">H-1000 </t>
    </r>
    <r>
      <rPr>
        <sz val="9"/>
        <rFont val="AcadNusx"/>
        <family val="0"/>
      </rPr>
      <t>Tujis xufiT</t>
    </r>
  </si>
  <si>
    <r>
      <t xml:space="preserve">kanalizaciis Wa r/b rgolebis </t>
    </r>
    <r>
      <rPr>
        <sz val="9"/>
        <rFont val="Calibri"/>
        <family val="2"/>
      </rPr>
      <t>d</t>
    </r>
    <r>
      <rPr>
        <sz val="9"/>
        <rFont val="AcadNusx"/>
        <family val="0"/>
      </rPr>
      <t xml:space="preserve">=1000 </t>
    </r>
    <r>
      <rPr>
        <sz val="9"/>
        <rFont val="Calibri"/>
        <family val="2"/>
      </rPr>
      <t xml:space="preserve">H-1100 </t>
    </r>
    <r>
      <rPr>
        <sz val="9"/>
        <rFont val="AcadNusx"/>
        <family val="0"/>
      </rPr>
      <t>Tujis xufiT</t>
    </r>
  </si>
  <si>
    <r>
      <t xml:space="preserve">kanalizaciis Wa r/b rgolebis </t>
    </r>
    <r>
      <rPr>
        <sz val="9"/>
        <rFont val="Calibri"/>
        <family val="2"/>
      </rPr>
      <t>d</t>
    </r>
    <r>
      <rPr>
        <sz val="9"/>
        <rFont val="AcadNusx"/>
        <family val="0"/>
      </rPr>
      <t xml:space="preserve">=1000 </t>
    </r>
    <r>
      <rPr>
        <sz val="9"/>
        <rFont val="Calibri"/>
        <family val="2"/>
      </rPr>
      <t xml:space="preserve">H-1200 </t>
    </r>
    <r>
      <rPr>
        <sz val="9"/>
        <rFont val="AcadNusx"/>
        <family val="0"/>
      </rPr>
      <t>Tujis xufiT</t>
    </r>
  </si>
  <si>
    <r>
      <t xml:space="preserve">kanalizaciis Wa r/b rgolebis </t>
    </r>
    <r>
      <rPr>
        <sz val="9"/>
        <rFont val="Calibri"/>
        <family val="2"/>
      </rPr>
      <t>d</t>
    </r>
    <r>
      <rPr>
        <sz val="9"/>
        <rFont val="AcadNusx"/>
        <family val="0"/>
      </rPr>
      <t xml:space="preserve">=1000 </t>
    </r>
    <r>
      <rPr>
        <sz val="9"/>
        <rFont val="Calibri"/>
        <family val="2"/>
      </rPr>
      <t xml:space="preserve">H-1300 </t>
    </r>
    <r>
      <rPr>
        <sz val="9"/>
        <rFont val="AcadNusx"/>
        <family val="0"/>
      </rPr>
      <t>Tujis xufiT</t>
    </r>
  </si>
  <si>
    <t>aivnis mopirkeTeba kompozituri paneliT masalis Rirebulebis gareSe</t>
  </si>
  <si>
    <t>betonis bordiuris mowyoba</t>
  </si>
  <si>
    <t>dasadgmeli კონდეციონერის  დემონტაჟი და მონტაჟი</t>
  </si>
  <si>
    <t xml:space="preserve">განახლებული რეგიონების პროგრამის ფარგლებში შესასრულებელი სამუშაოების პრეისკურანტი </t>
  </si>
  <si>
    <t xml:space="preserve">teritoriaze arsebuli rk.betonis konstruqciebis demontaJi </t>
  </si>
  <si>
    <t>arsebuli aguris an blokis Senobis demontaJi</t>
  </si>
  <si>
    <t>arsebuli afaltis safaris daSla</t>
  </si>
  <si>
    <t xml:space="preserve">bordiurebis demontaJi </t>
  </si>
  <si>
    <t>liTonos dgarebis da gare liTonis kibeebis demontaJi</t>
  </si>
  <si>
    <t>fajris blokis demontaJi rafebTan erTad</t>
  </si>
  <si>
    <t>kedlebis gasufTaveba Selesvisagan</t>
  </si>
  <si>
    <t>cementis moWimvis demontaJi sisqiT 40mm</t>
  </si>
  <si>
    <t xml:space="preserve">aguris kedlebis daSla </t>
  </si>
  <si>
    <t xml:space="preserve">III kat. gruntis  damuSaveba tranSeaSi xeliT </t>
  </si>
  <si>
    <t>RorRis safuZvlis mowyoba saZirkvlebis qveS</t>
  </si>
  <si>
    <t>liTonis CarCos mowyoba sxvadasxva profilebiT</t>
  </si>
  <si>
    <r>
      <rPr>
        <sz val="9"/>
        <rFont val="Calibri"/>
        <family val="2"/>
      </rPr>
      <t>A-500</t>
    </r>
    <r>
      <rPr>
        <sz val="9"/>
        <rFont val="AcadNusx"/>
        <family val="0"/>
      </rPr>
      <t xml:space="preserve"> klasis armatura</t>
    </r>
  </si>
  <si>
    <t xml:space="preserve">liT. elementebiT karkasis mowyoba </t>
  </si>
  <si>
    <t xml:space="preserve">saxuravis xis konstruqciebis mowyoba </t>
  </si>
  <si>
    <t>VII კატეგორიის გრუნტის დამუშავება კოდალით</t>
  </si>
  <si>
    <t>iatakqveSa daTbuneba pemziT</t>
  </si>
  <si>
    <t>hideoizolacia 1 fena linekromiT</t>
  </si>
  <si>
    <t>თვითსწორებადი იატაკი სისქით 3მმ BE</t>
  </si>
  <si>
    <t>vinilis iatakis mowyoba (Cveulebrivi)</t>
  </si>
  <si>
    <t>antibaqteriuli vinilis mravalSriani iatakis mowyoba სისქით 2.5მმ, ცვეთმედეგი შრით სისქით 1.0მმ</t>
  </si>
  <si>
    <r>
      <t>laminatis iatakis mowyoba B</t>
    </r>
    <r>
      <rPr>
        <sz val="9"/>
        <rFont val="Times New Roman"/>
        <family val="1"/>
      </rPr>
      <t>B</t>
    </r>
    <r>
      <rPr>
        <sz val="9"/>
        <rFont val="AcadNusx"/>
        <family val="0"/>
      </rPr>
      <t>34 klasis sisqiT 12mm</t>
    </r>
  </si>
  <si>
    <t>Werze  akustikuri filebis mowyoba kompleqtSi</t>
  </si>
  <si>
    <t>Werze nestgamZle akustikuri filebis mowyoba kompleqtSi</t>
  </si>
  <si>
    <t>Werze  nestgamZle TabaSirmuyaos filebis mowyoba kompleqtSi</t>
  </si>
  <si>
    <t>Weris maRalxarisxovani SeRebva wyalemulsiuri saRebaviT</t>
  </si>
  <si>
    <t>kedlebis wyoba blokiT sisqiT 30 sm</t>
  </si>
  <si>
    <t>kedlebis wyoba blokiT sisqiT 20 sm</t>
  </si>
  <si>
    <t>kedlebze  TabaSirmuyaos filebis mowyoba kompleqtSi</t>
  </si>
  <si>
    <t>svel wertilebSi tixrebis mowyoba laminirebuli filiT ujangavi liTonis karkasze</t>
  </si>
  <si>
    <t xml:space="preserve">kedlebis maRalxarisxovani SeRebva wyalemulsiuri saRebaviT </t>
  </si>
  <si>
    <t>fasadis kedlebis maRalxarisxovani lesva cementis  xsnariT</t>
  </si>
  <si>
    <t>fasadis ferdoebis maRarisxovani lesva cementis  xsnariT</t>
  </si>
  <si>
    <r>
      <t xml:space="preserve">fasadis izolacia </t>
    </r>
    <r>
      <rPr>
        <sz val="9"/>
        <color indexed="8"/>
        <rFont val="Calibri"/>
        <family val="2"/>
      </rPr>
      <t>XPS</t>
    </r>
    <r>
      <rPr>
        <sz val="9"/>
        <color indexed="8"/>
        <rFont val="AcadNusx"/>
        <family val="0"/>
      </rPr>
      <t xml:space="preserve"> sisqiT 5 sm</t>
    </r>
  </si>
  <si>
    <r>
      <t xml:space="preserve">fasadis izolacia </t>
    </r>
    <r>
      <rPr>
        <sz val="9"/>
        <color indexed="8"/>
        <rFont val="Calibri"/>
        <family val="2"/>
      </rPr>
      <t>IPS</t>
    </r>
    <r>
      <rPr>
        <sz val="9"/>
        <color indexed="8"/>
        <rFont val="AcadNusx"/>
        <family val="0"/>
      </rPr>
      <t xml:space="preserve"> sisqiT 5 sm</t>
    </r>
  </si>
  <si>
    <t>fasadis SeRebva maRalxarisxovani wyalmdegi saRebaviT</t>
  </si>
  <si>
    <t>gluvi kedlebis dekoratiuli lesva "მიუნხენი" sisqiT 2mm. nalesze</t>
  </si>
  <si>
    <t>gluvi kedlebis dekoratiuli lesva "მიუნხენი" sisqiT 3mm. nalesze</t>
  </si>
  <si>
    <t>gluvi kedlebis dekoratiuli lesva "მიუნხენი" sisqiT 4mm. nalesze</t>
  </si>
  <si>
    <t>gluvi kedlebis dekoratiuli lesva "მიუნხენი" sisqiT 5mm. nalesze</t>
  </si>
  <si>
    <t>gluvi kedlebis dekoratiuli lesva "მიუნხენი" sisqiT 15mm. wyobaze</t>
  </si>
  <si>
    <t>rustrirebuli kedlebis dekoratiuli lesva "მიუნხენი" sisqiT 2mm. nalesze</t>
  </si>
  <si>
    <t>rustrirebuli kedlebis dekoratiuli lesva "მიუნხენი" sisqiT 3mm. nalesze</t>
  </si>
  <si>
    <t>rustrirebuli kedlebis dekoratiuli lesva "მიუნხენი" sisqiT 4mm. nalesze</t>
  </si>
  <si>
    <t>rustrirebuli kedlebis dekoratiuli lesva "მიუნხენი" sisqiT 5mm. nalesze</t>
  </si>
  <si>
    <t>rustrirebuli kedlebis dekoratiuli lesva "მიუნხენი" sisqiT 15mm. wyobaze</t>
  </si>
  <si>
    <t>rustrirebuli kedlebis dekoratiuli lesva "მიუნხენი" sisqiT 4mm. (eqspluataciaSi myof Senobaze nalesze)</t>
  </si>
  <si>
    <t>rustrirebuli kedlebis dekoratiuli lesva "მიუნხენი" sisqiT 5mm. (eqspluataciaSi myof Senobaze nalesze)</t>
  </si>
  <si>
    <t>xis karis mowyoba fiWvis</t>
  </si>
  <si>
    <t>saxuravis daTbuneba pemziT</t>
  </si>
  <si>
    <t>gadaxurvis mowyoba metalokramitiT sisqiT 0.5mm</t>
  </si>
  <si>
    <t>Werze xis lamfis mowyoba lariqsis</t>
  </si>
  <si>
    <t>samercxlulebis mowyoba TunuqiT sisqiT 0.55mm</t>
  </si>
  <si>
    <t>pandusis mopirkeTeba bazaltis filebiT sisqiT 3sm</t>
  </si>
  <si>
    <t xml:space="preserve">liTonis moajiris mowyoba  magari jiSis xis saxeluriT </t>
  </si>
  <si>
    <t>liTonis moajiris SeRebva zeTovani saRebaviT 2 jer</t>
  </si>
  <si>
    <t>anakrebi kibis mozaikuri safexurebis mowyoba</t>
  </si>
  <si>
    <r>
      <t xml:space="preserve">filtri gazis </t>
    </r>
    <r>
      <rPr>
        <sz val="9"/>
        <color indexed="8"/>
        <rFont val="Calibri"/>
        <family val="2"/>
      </rPr>
      <t>DN</t>
    </r>
    <r>
      <rPr>
        <sz val="9"/>
        <color indexed="8"/>
        <rFont val="AcadNusx"/>
        <family val="0"/>
      </rPr>
      <t>80</t>
    </r>
  </si>
  <si>
    <r>
      <t xml:space="preserve">anakrebi rk/betonis Wis mowyoba </t>
    </r>
    <r>
      <rPr>
        <sz val="9"/>
        <rFont val="Arial"/>
        <family val="2"/>
      </rPr>
      <t>h=1.0 d=1.5</t>
    </r>
  </si>
  <si>
    <r>
      <t xml:space="preserve">gare ganaTebis dekoratiuli boZebis mowyoba </t>
    </r>
    <r>
      <rPr>
        <sz val="10"/>
        <color indexed="8"/>
        <rFont val="Calibri"/>
        <family val="2"/>
      </rPr>
      <t>h=7.5m</t>
    </r>
  </si>
  <si>
    <t>cokolis mopirkeTeba reliefuri bazaltis filebiT (Suba filebiT) sisqiT 30mm</t>
  </si>
  <si>
    <t>fanjris sacremleebis mowyoba TunuqiT sisqiT 0.55mm</t>
  </si>
  <si>
    <t>kondincioneris gare blokis montaJi Rirebulebis gareSe</t>
  </si>
  <si>
    <t>kibis da pandusis baqnebis  mopirkeTeba bazaltis filebiT sisqiT 2sm.</t>
  </si>
  <si>
    <t>kibis safexurebis mopirkeTeba bazaltis filebiT sisqiT 2sm.</t>
  </si>
  <si>
    <t>betonis qvafenilis mowyoba sisqiT 60mm</t>
  </si>
  <si>
    <r>
      <t xml:space="preserve">ფასადის დაკეჭნა </t>
    </r>
    <r>
      <rPr>
        <sz val="10"/>
        <color indexed="8"/>
        <rFont val="Arial"/>
        <family val="2"/>
      </rPr>
      <t>EPS</t>
    </r>
    <r>
      <rPr>
        <sz val="10"/>
        <color indexed="8"/>
        <rFont val="Calibri"/>
        <family val="2"/>
      </rPr>
      <t xml:space="preserve"> მოსაწყობად</t>
    </r>
  </si>
  <si>
    <r>
      <t xml:space="preserve">ფასადის ზედაპირის დაგრუნტვა </t>
    </r>
    <r>
      <rPr>
        <sz val="10"/>
        <color indexed="8"/>
        <rFont val="Arial"/>
        <family val="2"/>
      </rPr>
      <t>EPS</t>
    </r>
    <r>
      <rPr>
        <sz val="10"/>
        <color indexed="8"/>
        <rFont val="Calibri"/>
        <family val="2"/>
      </rPr>
      <t xml:space="preserve"> ფილის გასაკრავად</t>
    </r>
  </si>
  <si>
    <r>
      <t xml:space="preserve">ფასადის ზედაპირის გასწორება </t>
    </r>
    <r>
      <rPr>
        <sz val="10"/>
        <color indexed="8"/>
        <rFont val="Arial"/>
        <family val="2"/>
      </rPr>
      <t>EPS</t>
    </r>
    <r>
      <rPr>
        <sz val="10"/>
        <color indexed="8"/>
        <rFont val="Calibri"/>
        <family val="2"/>
      </rPr>
      <t xml:space="preserve"> ფილით, სისქით 5 სმ</t>
    </r>
  </si>
  <si>
    <r>
      <rPr>
        <sz val="10"/>
        <color indexed="8"/>
        <rFont val="Arial"/>
        <family val="2"/>
      </rPr>
      <t>EPS</t>
    </r>
    <r>
      <rPr>
        <sz val="10"/>
        <color indexed="8"/>
        <rFont val="Calibri"/>
        <family val="2"/>
      </rPr>
      <t xml:space="preserve"> ფილაზე ბადის მოწყობა</t>
    </r>
  </si>
  <si>
    <t xml:space="preserve">შიდა ფერდოების ლესვა 20სმ-დე თაბაშირით </t>
  </si>
  <si>
    <r>
      <t xml:space="preserve">ფასადის ფერდოების დაფარვა 20 სმ-დე </t>
    </r>
    <r>
      <rPr>
        <sz val="10"/>
        <color indexed="8"/>
        <rFont val="Arial"/>
        <family val="2"/>
      </rPr>
      <t>EPS</t>
    </r>
    <r>
      <rPr>
        <sz val="10"/>
        <color indexed="8"/>
        <rFont val="Calibri"/>
        <family val="2"/>
      </rPr>
      <t xml:space="preserve"> ფილებით 1 გრძ.მ</t>
    </r>
  </si>
  <si>
    <r>
      <t xml:space="preserve">ფასადზე რუსტირებული </t>
    </r>
    <r>
      <rPr>
        <sz val="10"/>
        <color indexed="8"/>
        <rFont val="Arial"/>
        <family val="2"/>
      </rPr>
      <t>EPS</t>
    </r>
    <r>
      <rPr>
        <sz val="10"/>
        <color indexed="8"/>
        <rFont val="Calibri"/>
        <family val="2"/>
      </rPr>
      <t xml:space="preserve"> მოწყობა</t>
    </r>
  </si>
  <si>
    <r>
      <t xml:space="preserve">ფასადზე აგურის ფაქტურიანი </t>
    </r>
    <r>
      <rPr>
        <sz val="10"/>
        <color indexed="8"/>
        <rFont val="Arial"/>
        <family val="2"/>
      </rPr>
      <t>EPS</t>
    </r>
    <r>
      <rPr>
        <sz val="10"/>
        <color indexed="8"/>
        <rFont val="Calibri"/>
        <family val="2"/>
      </rPr>
      <t xml:space="preserve"> ფილის მოწყობა</t>
    </r>
  </si>
  <si>
    <r>
      <t xml:space="preserve">აგურის ფაქტურიანი </t>
    </r>
    <r>
      <rPr>
        <sz val="10"/>
        <color indexed="8"/>
        <rFont val="Arial"/>
        <family val="2"/>
      </rPr>
      <t>EPS</t>
    </r>
    <r>
      <rPr>
        <sz val="10"/>
        <color indexed="8"/>
        <rFont val="Calibri"/>
        <family val="2"/>
      </rPr>
      <t xml:space="preserve"> ფილის დეკორატიული ღებვა</t>
    </r>
  </si>
  <si>
    <t>თუნუქის საცრემლეების მოწყობა 0.55მმ</t>
  </si>
  <si>
    <t>შენობის ფასადზე ბუნებრივი ქვის შესაფუთად   მავთულბადის მოწყობა უჯრედის ზომით 50*0მმ და მავთულის სისქით 2მმ</t>
  </si>
  <si>
    <t>შენობის ფასადზე ბუნებრივი ქვის შესაფუთად   მავთულბადის მოწყობა უჯრედის ზომით 50*0მმ და მავთულის სისქით 3მმ</t>
  </si>
  <si>
    <t>შენობის ფასადზე ბუნებრივი ქვის შესაფუთად   მავთულბადის მოწყობა უჯრედის ზომით 50*0მმ და მავთულის სისქით 1.5მმ</t>
  </si>
  <si>
    <t>ბუნებრივი ბაზალტის ქვით შენობის კედლის მოპირკეთება სისქით 20მმ</t>
  </si>
  <si>
    <t>ბუნებრივი ბაზალტის ქვით შენობის კედლის მოპირკეთება სისქით 30მმ</t>
  </si>
  <si>
    <t>ბუნებრივი ბაზალტის ქვით შენობის კედლის მოპირკეთება სისქით 40მმ</t>
  </si>
  <si>
    <t>ბუნებრივი ბაზალტის ქვით შენობის კედლის მოპირკეთება სისქით 50მმ</t>
  </si>
  <si>
    <t>შენობის ფასადის მოწყობა ბუნებრივი დათარახებული ბაზალტის ქვით სისქით 20მმ</t>
  </si>
  <si>
    <t>შენობის ფასადის მოწყობა ბუნებრივი დათარახებული ბაზალტის ქვით სისქით 30მმ</t>
  </si>
  <si>
    <t>შენობის ფასადის მოწყობა ბუნებრივი დათარახებული ბაზალტის ქვით სისქით 40მმ</t>
  </si>
  <si>
    <t>შენობის ფასადის მოწყობა ბუნებრივი დათარახებული ბაზალტის ქვით სისქით 50მმ</t>
  </si>
  <si>
    <t>ცოკოლის მოპირკეთება ხელოვნური გრანიტის ფილით სისქით 10მმ</t>
  </si>
  <si>
    <t>ცოკოლის მოპირკეთება ხელოვნური გრანიტის ფილით სისქით 15მმ</t>
  </si>
  <si>
    <t>ცოკოლის მოპირკეთება ხელოვნური გრანიტის ფილით სისქით 20მმ</t>
  </si>
  <si>
    <t>შენობის ფასადის მოწყობა ბუნებრივი გრანიტის ფილით სისქით 20მმ</t>
  </si>
  <si>
    <t>შენობის ფასადის მოწყობა ბუნებრივი გრანიტის ფილით სისქით 30მმ</t>
  </si>
  <si>
    <t>შენობის ფასადის მოწყობა ბუნებრივი გრანიტის ფილით სისქით 40მმ</t>
  </si>
  <si>
    <t>შენობის ფასადის მოწყობა ბუნებრივი გრანიტის ფილით სისქით 50მმ</t>
  </si>
  <si>
    <t xml:space="preserve">თუნუქისგან დამზადებული წვიმსაწრეტი მილების და ღარების მოწყობა </t>
  </si>
  <si>
    <t>სახურავის მოწყობა პროფილირებული თუნუქით სისქით 0.55</t>
  </si>
  <si>
    <t>პარაპეტებისა და კეხების შემოსვა ფერადი თუნუქით სისქით 0.55მმ</t>
  </si>
  <si>
    <r>
      <t>მ</t>
    </r>
    <r>
      <rPr>
        <vertAlign val="superscript"/>
        <sz val="10"/>
        <color indexed="8"/>
        <rFont val="Calibri"/>
        <family val="2"/>
      </rPr>
      <t>3</t>
    </r>
  </si>
  <si>
    <t>სანიაღვრე არხების გადახურვა თუჯის ცხაურით ოთხკუთხედი ჩარჩოთი ზომით 50*50სმ</t>
  </si>
  <si>
    <t>სანიაღვრე არხების გადახურვა თუჯის ცხაურით ოთხკუთხედი ჩარჩოთი ზომით 70*70სმ</t>
  </si>
  <si>
    <t>სანიაღვრე არხების გადახურვა თუჯის ცხაურით ოთხკუთხედი ჩარჩოთი ზომით 90*90სმ</t>
  </si>
  <si>
    <t>დაწნეხილი ბეტონის ფილის მოწყობა ზედაპირის ჩასოლვით ქვიშა-ცემენტის ნარევით 1მ3/100მ2 სისქით 40მმ</t>
  </si>
  <si>
    <t>დაწნეხილი ბეტონის ფილის მოწყობა ზედაპირის ჩასოლვით ქვიშა-ცემენტის ნარევით 1მ3/100მ2 სისქით 60მმ</t>
  </si>
  <si>
    <t>დაწნეხილი ბეტონის ფილის მოწყობა ზედაპირის ჩასოლვით ქვიშა-ცემენტის ნარევით 1მ3/100მ2 სისქით 80მმ</t>
  </si>
  <si>
    <t>bunebrivi granitis filebis mowyoba iatakze sisqiT 20m</t>
  </si>
  <si>
    <t>bunebrivi granitis filebis mowyoba iatakze sisqiT 30m</t>
  </si>
  <si>
    <t>bunebrivi granitis filebis mowyoba iatakze sisqiT 40m</t>
  </si>
  <si>
    <t>bunebrivi granitis filebis mowyoba iatakze sisqiT 50m</t>
  </si>
  <si>
    <t>betonis kedlis gamagreba monoliTuri rk/betoniT armaturis gareSe</t>
  </si>
  <si>
    <t>fasadis kedlebis mopirkeTeba bazaltis qvis filebiT 350*350 sisqiT 20mm</t>
  </si>
  <si>
    <t>fasadis kedlebis mopirkeTeba bazaltis qvis filebiT sisqiT 350*350*30mm</t>
  </si>
  <si>
    <r>
      <t xml:space="preserve">kedlebis SefuTva </t>
    </r>
    <r>
      <rPr>
        <sz val="10"/>
        <color indexed="8"/>
        <rFont val="Times New Roman"/>
        <family val="1"/>
      </rPr>
      <t>OSB</t>
    </r>
    <r>
      <rPr>
        <sz val="10"/>
        <color indexed="8"/>
        <rFont val="AcadNusx"/>
        <family val="0"/>
      </rPr>
      <t xml:space="preserve"> filebiT sisqiT 10mm</t>
    </r>
  </si>
  <si>
    <r>
      <t xml:space="preserve">kedlebis SefuTva </t>
    </r>
    <r>
      <rPr>
        <sz val="10"/>
        <color indexed="8"/>
        <rFont val="Times New Roman"/>
        <family val="1"/>
      </rPr>
      <t>OSB</t>
    </r>
    <r>
      <rPr>
        <sz val="10"/>
        <color indexed="8"/>
        <rFont val="AcadNusx"/>
        <family val="0"/>
      </rPr>
      <t xml:space="preserve"> filebiT sisqiT 12mm</t>
    </r>
  </si>
  <si>
    <r>
      <t xml:space="preserve">kedlebis SefuTva </t>
    </r>
    <r>
      <rPr>
        <sz val="10"/>
        <color indexed="8"/>
        <rFont val="Times New Roman"/>
        <family val="1"/>
      </rPr>
      <t>OSB</t>
    </r>
    <r>
      <rPr>
        <sz val="10"/>
        <color indexed="8"/>
        <rFont val="AcadNusx"/>
        <family val="0"/>
      </rPr>
      <t xml:space="preserve"> filebiT sisqiT 15mm</t>
    </r>
  </si>
  <si>
    <t>kedlebis mopirkeTeba niCbisis qviT 350*350mm. sisqiT 25mm</t>
  </si>
  <si>
    <t>kedlebis mopirkeTeba niCbisis qviT 350*350mm. sisqiT 30mm</t>
  </si>
  <si>
    <t>ლითონის cxaurebis mowyoba</t>
  </si>
  <si>
    <t>feradi profilirebuli Tunuqis saxuravi sisqiT 0.5მმ</t>
  </si>
  <si>
    <t>TeTri metaloplastmasis fanjrebis mowyoba</t>
  </si>
  <si>
    <r>
      <t xml:space="preserve">fasadis mopirkeTeba </t>
    </r>
    <r>
      <rPr>
        <sz val="10"/>
        <color indexed="8"/>
        <rFont val="Times New Roman"/>
        <family val="1"/>
      </rPr>
      <t>alucobond</t>
    </r>
    <r>
      <rPr>
        <sz val="10"/>
        <color indexed="8"/>
        <rFont val="AcadNusx"/>
        <family val="0"/>
      </rPr>
      <t xml:space="preserve">-is safasade sistemiT </t>
    </r>
  </si>
  <si>
    <r>
      <t xml:space="preserve">aivnebis mopirkeTeba </t>
    </r>
    <r>
      <rPr>
        <sz val="10"/>
        <color indexed="8"/>
        <rFont val="Times New Roman"/>
        <family val="1"/>
      </rPr>
      <t>alucobond</t>
    </r>
    <r>
      <rPr>
        <sz val="10"/>
        <color indexed="8"/>
        <rFont val="AcadNusx"/>
        <family val="0"/>
      </rPr>
      <t xml:space="preserve">-is safasade sistemiT </t>
    </r>
  </si>
  <si>
    <t>fasadis kedlebis mopirkeTeba xelovnuri qvis filebiT sisqiT 20მმ</t>
  </si>
  <si>
    <t>fasadis kedlebis mopirkeTeba xelovnuri qvis filebiT sisqiT 30მმ</t>
  </si>
  <si>
    <t>fasadis kedlebis mopirkeTeba xelovnuri qvis filebiT sisqiT 40მმ</t>
  </si>
  <si>
    <r>
      <t>kedlebis Tboizolacia</t>
    </r>
    <r>
      <rPr>
        <sz val="10"/>
        <color indexed="8"/>
        <rFont val="Calibri"/>
        <family val="2"/>
      </rPr>
      <t xml:space="preserve"> XPS</t>
    </r>
    <r>
      <rPr>
        <sz val="10"/>
        <color indexed="8"/>
        <rFont val="AcadNusx"/>
        <family val="0"/>
      </rPr>
      <t>-is 5 sm filebiT</t>
    </r>
  </si>
  <si>
    <t>fasadis kedlebis mopirkeTeba betopanis filebiT liTonis karkasze sisqiT 10mm</t>
  </si>
  <si>
    <t>saxuravis mowyoba keramikuli kramitiT</t>
  </si>
  <si>
    <t xml:space="preserve">           danarTi #1</t>
  </si>
  <si>
    <t>რაოდ.</t>
  </si>
  <si>
    <t>ზღვრული ღირებულება (ლარი, დღგ-ს გარეშე</t>
  </si>
  <si>
    <t>შემოთავაზებული ღირებულება (ლარი, დღგ-ს გარეშე)</t>
  </si>
  <si>
    <t>ჯამი:</t>
  </si>
</sst>
</file>

<file path=xl/styles.xml><?xml version="1.0" encoding="utf-8"?>
<styleSheet xmlns="http://schemas.openxmlformats.org/spreadsheetml/2006/main">
  <numFmts count="50">
    <numFmt numFmtId="5" formatCode="#,##0\ &quot;₾&quot;;\-#,##0\ &quot;₾&quot;"/>
    <numFmt numFmtId="6" formatCode="#,##0\ &quot;₾&quot;;[Red]\-#,##0\ &quot;₾&quot;"/>
    <numFmt numFmtId="7" formatCode="#,##0.00\ &quot;₾&quot;;\-#,##0.00\ &quot;₾&quot;"/>
    <numFmt numFmtId="8" formatCode="#,##0.00\ &quot;₾&quot;;[Red]\-#,##0.00\ &quot;₾&quot;"/>
    <numFmt numFmtId="42" formatCode="_-* #,##0\ &quot;₾&quot;_-;\-* #,##0\ &quot;₾&quot;_-;_-* &quot;-&quot;\ &quot;₾&quot;_-;_-@_-"/>
    <numFmt numFmtId="41" formatCode="_-* #,##0_-;\-* #,##0_-;_-* &quot;-&quot;_-;_-@_-"/>
    <numFmt numFmtId="44" formatCode="_-* #,##0.00\ &quot;₾&quot;_-;\-* #,##0.00\ &quot;₾&quot;_-;_-* &quot;-&quot;??\ &quot;₾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_-* #,##0\ _₽_-;\-* #,##0\ _₽_-;_-* &quot;-&quot;\ _₽_-;_-@_-"/>
    <numFmt numFmtId="181" formatCode="_-* #,##0.00\ _₽_-;\-* #,##0.00\ _₽_-;_-* &quot;-&quot;??\ _₽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#.00;[Red]\-#,###.00;\-\ ;\ \-\ "/>
    <numFmt numFmtId="195" formatCode="#,###.000;[Red]\-#,###.000;\-\ ;\ \-\ "/>
    <numFmt numFmtId="196" formatCode="#,###.0;[Red]\-#,###.0;\-\ ;\ \-\ "/>
    <numFmt numFmtId="197" formatCode="#,###;[Red]\-#,###;\-\ ;\ \-\ "/>
    <numFmt numFmtId="198" formatCode="0.000"/>
    <numFmt numFmtId="199" formatCode="0.0000"/>
    <numFmt numFmtId="200" formatCode="0.0000000"/>
    <numFmt numFmtId="201" formatCode="0.000000"/>
    <numFmt numFmtId="202" formatCode="0.00000"/>
    <numFmt numFmtId="203" formatCode="0.0"/>
    <numFmt numFmtId="204" formatCode="[$-409]dddd\,\ mmmm\ dd\,\ yyyy"/>
    <numFmt numFmtId="205" formatCode="_(* #,##0.000_);_(* \(#,##0.000\);_(* &quot;-&quot;??_);_(@_)"/>
  </numFmts>
  <fonts count="76">
    <font>
      <sz val="11"/>
      <color indexed="8"/>
      <name val="Calibri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0"/>
      <name val="Arial Cyr"/>
      <family val="2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sz val="10"/>
      <name val="Helv"/>
      <family val="0"/>
    </font>
    <font>
      <sz val="10"/>
      <name val="AcadNusx"/>
      <family val="0"/>
    </font>
    <font>
      <b/>
      <sz val="10"/>
      <name val="AcadNusx"/>
      <family val="0"/>
    </font>
    <font>
      <sz val="10"/>
      <color indexed="8"/>
      <name val="Calibri"/>
      <family val="2"/>
    </font>
    <font>
      <sz val="10"/>
      <name val="Calibri"/>
      <family val="2"/>
    </font>
    <font>
      <sz val="12"/>
      <name val="Sylfaen"/>
      <family val="1"/>
    </font>
    <font>
      <b/>
      <sz val="10"/>
      <color indexed="8"/>
      <name val="Calibri"/>
      <family val="2"/>
    </font>
    <font>
      <sz val="10"/>
      <color indexed="8"/>
      <name val="AcadNusx"/>
      <family val="0"/>
    </font>
    <font>
      <sz val="10"/>
      <color indexed="8"/>
      <name val="Arial"/>
      <family val="2"/>
    </font>
    <font>
      <b/>
      <sz val="12"/>
      <color indexed="8"/>
      <name val="AcadNusx"/>
      <family val="0"/>
    </font>
    <font>
      <b/>
      <sz val="9"/>
      <name val="AcadNusx"/>
      <family val="0"/>
    </font>
    <font>
      <sz val="9"/>
      <color indexed="8"/>
      <name val="Calibri"/>
      <family val="2"/>
    </font>
    <font>
      <sz val="9"/>
      <name val="Sylfaen"/>
      <family val="1"/>
    </font>
    <font>
      <sz val="9"/>
      <name val="AcadNusx"/>
      <family val="0"/>
    </font>
    <font>
      <sz val="9"/>
      <name val="Cambria"/>
      <family val="1"/>
    </font>
    <font>
      <sz val="9"/>
      <name val="Calibri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u val="single"/>
      <sz val="9"/>
      <name val="AcadNusx"/>
      <family val="0"/>
    </font>
    <font>
      <sz val="9"/>
      <color indexed="8"/>
      <name val="AcadNusx"/>
      <family val="0"/>
    </font>
    <font>
      <sz val="9"/>
      <name val="Times New Roman"/>
      <family val="1"/>
    </font>
    <font>
      <vertAlign val="superscript"/>
      <sz val="10"/>
      <color indexed="8"/>
      <name val="Calibri"/>
      <family val="2"/>
    </font>
    <font>
      <sz val="10"/>
      <color indexed="8"/>
      <name val="Times New Roman"/>
      <family val="1"/>
    </font>
    <font>
      <b/>
      <i/>
      <sz val="11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cadNusx"/>
      <family val="0"/>
    </font>
    <font>
      <sz val="9"/>
      <color indexed="10"/>
      <name val="Calibri"/>
      <family val="2"/>
    </font>
    <font>
      <b/>
      <sz val="11"/>
      <color indexed="10"/>
      <name val="AcadNusx"/>
      <family val="0"/>
    </font>
    <font>
      <b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cadNusx"/>
      <family val="0"/>
    </font>
    <font>
      <b/>
      <sz val="9"/>
      <color theme="1"/>
      <name val="AcadNusx"/>
      <family val="0"/>
    </font>
    <font>
      <sz val="9"/>
      <color rgb="FFFF0000"/>
      <name val="Calibri"/>
      <family val="2"/>
    </font>
    <font>
      <sz val="9"/>
      <color theme="1"/>
      <name val="AcadNusx"/>
      <family val="0"/>
    </font>
    <font>
      <sz val="10"/>
      <color theme="1"/>
      <name val="Calibri"/>
      <family val="2"/>
    </font>
    <font>
      <b/>
      <sz val="11"/>
      <color rgb="FFFF0000"/>
      <name val="AcadNusx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3" fillId="29" borderId="1" applyNumberFormat="0" applyAlignment="0" applyProtection="0"/>
    <xf numFmtId="0" fontId="64" fillId="0" borderId="6" applyNumberFormat="0" applyFill="0" applyAlignment="0" applyProtection="0"/>
    <xf numFmtId="0" fontId="65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1" borderId="7" applyNumberFormat="0" applyFont="0" applyAlignment="0" applyProtection="0"/>
    <xf numFmtId="0" fontId="66" fillId="26" borderId="8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>
      <alignment/>
      <protection/>
    </xf>
    <xf numFmtId="0" fontId="8" fillId="0" borderId="0">
      <alignment/>
      <protection/>
    </xf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135">
    <xf numFmtId="0" fontId="0" fillId="0" borderId="0" xfId="0" applyAlignment="1">
      <alignment/>
    </xf>
    <xf numFmtId="0" fontId="9" fillId="0" borderId="10" xfId="0" applyFont="1" applyBorder="1" applyAlignment="1">
      <alignment horizontal="left" vertical="center" wrapText="1"/>
    </xf>
    <xf numFmtId="0" fontId="9" fillId="32" borderId="10" xfId="117" applyFont="1" applyFill="1" applyBorder="1" applyAlignment="1">
      <alignment horizontal="left" vertical="top" wrapText="1"/>
      <protection/>
    </xf>
    <xf numFmtId="0" fontId="70" fillId="32" borderId="10" xfId="0" applyFont="1" applyFill="1" applyBorder="1" applyAlignment="1">
      <alignment vertical="center" wrapText="1"/>
    </xf>
    <xf numFmtId="0" fontId="70" fillId="32" borderId="10" xfId="0" applyFont="1" applyFill="1" applyBorder="1" applyAlignment="1">
      <alignment horizontal="center" vertical="center" wrapText="1"/>
    </xf>
    <xf numFmtId="0" fontId="70" fillId="32" borderId="10" xfId="96" applyFont="1" applyFill="1" applyBorder="1" applyAlignment="1">
      <alignment vertical="center" wrapText="1"/>
      <protection/>
    </xf>
    <xf numFmtId="0" fontId="70" fillId="32" borderId="10" xfId="96" applyFont="1" applyFill="1" applyBorder="1" applyAlignment="1">
      <alignment horizontal="center" vertical="center" wrapText="1"/>
      <protection/>
    </xf>
    <xf numFmtId="0" fontId="11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0" fillId="0" borderId="0" xfId="70" applyFill="1" applyAlignment="1">
      <alignment vertical="center"/>
      <protection/>
    </xf>
    <xf numFmtId="0" fontId="17" fillId="0" borderId="0" xfId="70" applyFont="1" applyFill="1" applyAlignment="1">
      <alignment horizontal="center" vertical="center"/>
      <protection/>
    </xf>
    <xf numFmtId="0" fontId="19" fillId="0" borderId="0" xfId="70" applyFont="1" applyFill="1" applyAlignment="1">
      <alignment vertical="center"/>
      <protection/>
    </xf>
    <xf numFmtId="0" fontId="21" fillId="0" borderId="10" xfId="117" applyFont="1" applyFill="1" applyBorder="1" applyAlignment="1">
      <alignment horizontal="center" vertical="center"/>
      <protection/>
    </xf>
    <xf numFmtId="0" fontId="71" fillId="7" borderId="10" xfId="117" applyFont="1" applyFill="1" applyBorder="1" applyAlignment="1">
      <alignment horizontal="center" vertical="center"/>
      <protection/>
    </xf>
    <xf numFmtId="0" fontId="21" fillId="0" borderId="10" xfId="102" applyFont="1" applyFill="1" applyBorder="1" applyAlignment="1">
      <alignment horizontal="center" vertical="center"/>
      <protection/>
    </xf>
    <xf numFmtId="0" fontId="21" fillId="32" borderId="10" xfId="102" applyFont="1" applyFill="1" applyBorder="1" applyAlignment="1">
      <alignment horizontal="center" vertical="center"/>
      <protection/>
    </xf>
    <xf numFmtId="0" fontId="21" fillId="0" borderId="10" xfId="70" applyFont="1" applyFill="1" applyBorder="1" applyAlignment="1">
      <alignment horizontal="center" vertical="center"/>
      <protection/>
    </xf>
    <xf numFmtId="0" fontId="21" fillId="0" borderId="10" xfId="70" applyFont="1" applyFill="1" applyBorder="1" applyAlignment="1">
      <alignment horizontal="left" vertical="center" wrapText="1"/>
      <protection/>
    </xf>
    <xf numFmtId="203" fontId="21" fillId="0" borderId="10" xfId="70" applyNumberFormat="1" applyFont="1" applyFill="1" applyBorder="1" applyAlignment="1">
      <alignment horizontal="center" vertical="center"/>
      <protection/>
    </xf>
    <xf numFmtId="2" fontId="21" fillId="32" borderId="10" xfId="70" applyNumberFormat="1" applyFont="1" applyFill="1" applyBorder="1" applyAlignment="1">
      <alignment horizontal="center" vertical="center"/>
      <protection/>
    </xf>
    <xf numFmtId="2" fontId="21" fillId="0" borderId="10" xfId="70" applyNumberFormat="1" applyFont="1" applyFill="1" applyBorder="1" applyAlignment="1">
      <alignment horizontal="center" vertical="center"/>
      <protection/>
    </xf>
    <xf numFmtId="0" fontId="21" fillId="0" borderId="10" xfId="70" applyFont="1" applyFill="1" applyBorder="1" applyAlignment="1">
      <alignment horizontal="center" vertical="center" wrapText="1"/>
      <protection/>
    </xf>
    <xf numFmtId="2" fontId="21" fillId="32" borderId="10" xfId="70" applyNumberFormat="1" applyFont="1" applyFill="1" applyBorder="1" applyAlignment="1">
      <alignment horizontal="center" vertical="center" wrapText="1"/>
      <protection/>
    </xf>
    <xf numFmtId="2" fontId="21" fillId="32" borderId="10" xfId="101" applyNumberFormat="1" applyFont="1" applyFill="1" applyBorder="1" applyAlignment="1">
      <alignment horizontal="center" vertical="center" wrapText="1"/>
      <protection/>
    </xf>
    <xf numFmtId="0" fontId="21" fillId="0" borderId="10" xfId="70" applyFont="1" applyFill="1" applyBorder="1" applyAlignment="1">
      <alignment horizontal="left" vertical="center"/>
      <protection/>
    </xf>
    <xf numFmtId="0" fontId="18" fillId="7" borderId="10" xfId="117" applyFont="1" applyFill="1" applyBorder="1" applyAlignment="1">
      <alignment horizontal="center" vertical="center"/>
      <protection/>
    </xf>
    <xf numFmtId="2" fontId="21" fillId="32" borderId="10" xfId="101" applyNumberFormat="1" applyFont="1" applyFill="1" applyBorder="1" applyAlignment="1">
      <alignment horizontal="center" vertical="center"/>
      <protection/>
    </xf>
    <xf numFmtId="0" fontId="18" fillId="7" borderId="10" xfId="117" applyFont="1" applyFill="1" applyBorder="1" applyAlignment="1">
      <alignment horizontal="center" vertical="center" wrapText="1"/>
      <protection/>
    </xf>
    <xf numFmtId="0" fontId="72" fillId="0" borderId="0" xfId="70" applyFont="1" applyFill="1" applyAlignment="1">
      <alignment vertical="center"/>
      <protection/>
    </xf>
    <xf numFmtId="0" fontId="21" fillId="0" borderId="10" xfId="70" applyFont="1" applyFill="1" applyBorder="1" applyAlignment="1">
      <alignment horizontal="left" vertical="top" wrapText="1"/>
      <protection/>
    </xf>
    <xf numFmtId="0" fontId="21" fillId="0" borderId="11" xfId="70" applyFont="1" applyFill="1" applyBorder="1" applyAlignment="1">
      <alignment horizontal="center" vertical="center"/>
      <protection/>
    </xf>
    <xf numFmtId="0" fontId="21" fillId="0" borderId="11" xfId="70" applyFont="1" applyFill="1" applyBorder="1" applyAlignment="1">
      <alignment horizontal="left" vertical="center" wrapText="1"/>
      <protection/>
    </xf>
    <xf numFmtId="203" fontId="21" fillId="0" borderId="11" xfId="70" applyNumberFormat="1" applyFont="1" applyFill="1" applyBorder="1" applyAlignment="1">
      <alignment horizontal="center" vertical="center"/>
      <protection/>
    </xf>
    <xf numFmtId="2" fontId="21" fillId="32" borderId="11" xfId="101" applyNumberFormat="1" applyFont="1" applyFill="1" applyBorder="1" applyAlignment="1">
      <alignment horizontal="center" vertical="center" wrapText="1"/>
      <protection/>
    </xf>
    <xf numFmtId="2" fontId="21" fillId="0" borderId="11" xfId="70" applyNumberFormat="1" applyFont="1" applyFill="1" applyBorder="1" applyAlignment="1">
      <alignment horizontal="center" vertical="center"/>
      <protection/>
    </xf>
    <xf numFmtId="0" fontId="21" fillId="32" borderId="10" xfId="92" applyFont="1" applyFill="1" applyBorder="1" applyAlignment="1">
      <alignment horizontal="center" vertical="center"/>
      <protection/>
    </xf>
    <xf numFmtId="0" fontId="21" fillId="32" borderId="10" xfId="83" applyFont="1" applyFill="1" applyBorder="1" applyAlignment="1">
      <alignment horizontal="left" vertical="center" wrapText="1"/>
      <protection/>
    </xf>
    <xf numFmtId="203" fontId="21" fillId="32" borderId="10" xfId="92" applyNumberFormat="1" applyFont="1" applyFill="1" applyBorder="1" applyAlignment="1">
      <alignment horizontal="center" vertical="center"/>
      <protection/>
    </xf>
    <xf numFmtId="4" fontId="73" fillId="32" borderId="10" xfId="92" applyNumberFormat="1" applyFont="1" applyFill="1" applyBorder="1" applyAlignment="1">
      <alignment horizontal="center" vertical="center"/>
      <protection/>
    </xf>
    <xf numFmtId="2" fontId="73" fillId="32" borderId="10" xfId="70" applyNumberFormat="1" applyFont="1" applyFill="1" applyBorder="1" applyAlignment="1">
      <alignment horizontal="center" vertical="center"/>
      <protection/>
    </xf>
    <xf numFmtId="0" fontId="21" fillId="32" borderId="10" xfId="66" applyFont="1" applyFill="1" applyBorder="1" applyAlignment="1">
      <alignment horizontal="center" vertical="center"/>
      <protection/>
    </xf>
    <xf numFmtId="0" fontId="21" fillId="32" borderId="10" xfId="73" applyFont="1" applyFill="1" applyBorder="1" applyAlignment="1">
      <alignment horizontal="left" vertical="center" wrapText="1"/>
      <protection/>
    </xf>
    <xf numFmtId="2" fontId="73" fillId="32" borderId="10" xfId="66" applyNumberFormat="1" applyFont="1" applyFill="1" applyBorder="1" applyAlignment="1">
      <alignment horizontal="center" vertical="center"/>
      <protection/>
    </xf>
    <xf numFmtId="0" fontId="21" fillId="32" borderId="10" xfId="80" applyFont="1" applyFill="1" applyBorder="1" applyAlignment="1">
      <alignment horizontal="left" vertical="center" wrapText="1"/>
      <protection/>
    </xf>
    <xf numFmtId="0" fontId="21" fillId="32" borderId="10" xfId="80" applyFont="1" applyFill="1" applyBorder="1" applyAlignment="1">
      <alignment horizontal="center" vertical="center" wrapText="1"/>
      <protection/>
    </xf>
    <xf numFmtId="2" fontId="73" fillId="32" borderId="10" xfId="80" applyNumberFormat="1" applyFont="1" applyFill="1" applyBorder="1" applyAlignment="1">
      <alignment horizontal="center" vertical="center" wrapText="1"/>
      <protection/>
    </xf>
    <xf numFmtId="0" fontId="21" fillId="32" borderId="10" xfId="92" applyFont="1" applyFill="1" applyBorder="1" applyAlignment="1">
      <alignment horizontal="center" vertical="center" wrapText="1"/>
      <protection/>
    </xf>
    <xf numFmtId="4" fontId="73" fillId="32" borderId="10" xfId="92" applyNumberFormat="1" applyFont="1" applyFill="1" applyBorder="1" applyAlignment="1">
      <alignment horizontal="center" vertical="center" wrapText="1"/>
      <protection/>
    </xf>
    <xf numFmtId="0" fontId="21" fillId="32" borderId="10" xfId="89" applyFont="1" applyFill="1" applyBorder="1" applyAlignment="1">
      <alignment horizontal="left" vertical="center" wrapText="1"/>
      <protection/>
    </xf>
    <xf numFmtId="0" fontId="21" fillId="32" borderId="10" xfId="89" applyFont="1" applyFill="1" applyBorder="1" applyAlignment="1">
      <alignment horizontal="center" vertical="center" wrapText="1"/>
      <protection/>
    </xf>
    <xf numFmtId="2" fontId="73" fillId="32" borderId="10" xfId="89" applyNumberFormat="1" applyFont="1" applyFill="1" applyBorder="1" applyAlignment="1">
      <alignment horizontal="center" vertical="center" wrapText="1"/>
      <protection/>
    </xf>
    <xf numFmtId="0" fontId="21" fillId="32" borderId="10" xfId="100" applyFont="1" applyFill="1" applyBorder="1" applyAlignment="1">
      <alignment horizontal="left" vertical="center"/>
      <protection/>
    </xf>
    <xf numFmtId="0" fontId="21" fillId="32" borderId="10" xfId="100" applyFont="1" applyFill="1" applyBorder="1" applyAlignment="1">
      <alignment horizontal="center" vertical="center"/>
      <protection/>
    </xf>
    <xf numFmtId="2" fontId="73" fillId="32" borderId="10" xfId="100" applyNumberFormat="1" applyFont="1" applyFill="1" applyBorder="1" applyAlignment="1">
      <alignment horizontal="center" vertical="center"/>
      <protection/>
    </xf>
    <xf numFmtId="0" fontId="21" fillId="32" borderId="10" xfId="70" applyFont="1" applyFill="1" applyBorder="1" applyAlignment="1">
      <alignment horizontal="left" vertical="center" wrapText="1"/>
      <protection/>
    </xf>
    <xf numFmtId="0" fontId="21" fillId="32" borderId="10" xfId="70" applyFont="1" applyFill="1" applyBorder="1" applyAlignment="1">
      <alignment horizontal="center" vertical="center" wrapText="1"/>
      <protection/>
    </xf>
    <xf numFmtId="0" fontId="21" fillId="32" borderId="11" xfId="70" applyFont="1" applyFill="1" applyBorder="1" applyAlignment="1">
      <alignment horizontal="center" vertical="center"/>
      <protection/>
    </xf>
    <xf numFmtId="0" fontId="21" fillId="32" borderId="11" xfId="70" applyFont="1" applyFill="1" applyBorder="1" applyAlignment="1">
      <alignment horizontal="left" vertical="center" wrapText="1"/>
      <protection/>
    </xf>
    <xf numFmtId="0" fontId="21" fillId="32" borderId="11" xfId="70" applyFont="1" applyFill="1" applyBorder="1" applyAlignment="1">
      <alignment horizontal="center" vertical="center" wrapText="1"/>
      <protection/>
    </xf>
    <xf numFmtId="2" fontId="24" fillId="32" borderId="11" xfId="70" applyNumberFormat="1" applyFont="1" applyFill="1" applyBorder="1" applyAlignment="1">
      <alignment horizontal="center" vertical="center" wrapText="1"/>
      <protection/>
    </xf>
    <xf numFmtId="0" fontId="21" fillId="32" borderId="10" xfId="70" applyFont="1" applyFill="1" applyBorder="1" applyAlignment="1">
      <alignment horizontal="center" vertical="center"/>
      <protection/>
    </xf>
    <xf numFmtId="203" fontId="21" fillId="32" borderId="10" xfId="70" applyNumberFormat="1" applyFont="1" applyFill="1" applyBorder="1" applyAlignment="1">
      <alignment horizontal="center" vertical="center"/>
      <protection/>
    </xf>
    <xf numFmtId="0" fontId="21" fillId="32" borderId="10" xfId="70" applyFont="1" applyFill="1" applyBorder="1" applyAlignment="1">
      <alignment horizontal="left" vertical="center"/>
      <protection/>
    </xf>
    <xf numFmtId="0" fontId="21" fillId="32" borderId="10" xfId="69" applyFont="1" applyFill="1" applyBorder="1" applyAlignment="1">
      <alignment horizontal="left" vertical="center" wrapText="1"/>
      <protection/>
    </xf>
    <xf numFmtId="0" fontId="21" fillId="32" borderId="10" xfId="69" applyFont="1" applyFill="1" applyBorder="1" applyAlignment="1">
      <alignment horizontal="center" vertical="center"/>
      <protection/>
    </xf>
    <xf numFmtId="2" fontId="21" fillId="32" borderId="10" xfId="69" applyNumberFormat="1" applyFont="1" applyFill="1" applyBorder="1" applyAlignment="1">
      <alignment horizontal="center" vertical="center"/>
      <protection/>
    </xf>
    <xf numFmtId="203" fontId="21" fillId="32" borderId="11" xfId="70" applyNumberFormat="1" applyFont="1" applyFill="1" applyBorder="1" applyAlignment="1">
      <alignment horizontal="center" vertical="center"/>
      <protection/>
    </xf>
    <xf numFmtId="2" fontId="21" fillId="32" borderId="11" xfId="101" applyNumberFormat="1" applyFont="1" applyFill="1" applyBorder="1" applyAlignment="1">
      <alignment horizontal="center" vertical="center"/>
      <protection/>
    </xf>
    <xf numFmtId="2" fontId="21" fillId="32" borderId="11" xfId="70" applyNumberFormat="1" applyFont="1" applyFill="1" applyBorder="1" applyAlignment="1">
      <alignment horizontal="center" vertical="center"/>
      <protection/>
    </xf>
    <xf numFmtId="0" fontId="21" fillId="32" borderId="10" xfId="70" applyFont="1" applyFill="1" applyBorder="1" applyAlignment="1">
      <alignment horizontal="left" vertical="center" wrapText="1"/>
      <protection/>
    </xf>
    <xf numFmtId="0" fontId="73" fillId="32" borderId="10" xfId="70" applyFont="1" applyFill="1" applyBorder="1" applyAlignment="1">
      <alignment horizontal="left" vertical="center" wrapText="1"/>
      <protection/>
    </xf>
    <xf numFmtId="0" fontId="21" fillId="32" borderId="10" xfId="72" applyFont="1" applyFill="1" applyBorder="1" applyAlignment="1">
      <alignment horizontal="left" vertical="center" wrapText="1"/>
      <protection/>
    </xf>
    <xf numFmtId="0" fontId="21" fillId="32" borderId="10" xfId="72" applyFont="1" applyFill="1" applyBorder="1" applyAlignment="1">
      <alignment horizontal="center" vertical="center" wrapText="1"/>
      <protection/>
    </xf>
    <xf numFmtId="2" fontId="21" fillId="32" borderId="10" xfId="72" applyNumberFormat="1" applyFont="1" applyFill="1" applyBorder="1" applyAlignment="1">
      <alignment horizontal="center" vertical="center" wrapText="1"/>
      <protection/>
    </xf>
    <xf numFmtId="0" fontId="21" fillId="32" borderId="10" xfId="68" applyFont="1" applyFill="1" applyBorder="1" applyAlignment="1">
      <alignment horizontal="left" vertical="center" wrapText="1"/>
      <protection/>
    </xf>
    <xf numFmtId="0" fontId="21" fillId="32" borderId="10" xfId="68" applyFont="1" applyFill="1" applyBorder="1" applyAlignment="1">
      <alignment horizontal="center" vertical="center" wrapText="1"/>
      <protection/>
    </xf>
    <xf numFmtId="2" fontId="21" fillId="32" borderId="10" xfId="68" applyNumberFormat="1" applyFont="1" applyFill="1" applyBorder="1" applyAlignment="1">
      <alignment horizontal="center" vertical="center" wrapText="1"/>
      <protection/>
    </xf>
    <xf numFmtId="0" fontId="21" fillId="32" borderId="10" xfId="78" applyFont="1" applyFill="1" applyBorder="1" applyAlignment="1">
      <alignment horizontal="center" vertical="center" wrapText="1"/>
      <protection/>
    </xf>
    <xf numFmtId="2" fontId="21" fillId="32" borderId="10" xfId="78" applyNumberFormat="1" applyFont="1" applyFill="1" applyBorder="1" applyAlignment="1">
      <alignment horizontal="center" vertical="center" wrapText="1"/>
      <protection/>
    </xf>
    <xf numFmtId="0" fontId="21" fillId="32" borderId="11" xfId="70" applyFont="1" applyFill="1" applyBorder="1" applyAlignment="1">
      <alignment horizontal="left" vertical="center"/>
      <protection/>
    </xf>
    <xf numFmtId="0" fontId="21" fillId="32" borderId="10" xfId="104" applyFont="1" applyFill="1" applyBorder="1" applyAlignment="1">
      <alignment horizontal="center" vertical="center"/>
      <protection/>
    </xf>
    <xf numFmtId="0" fontId="26" fillId="32" borderId="10" xfId="104" applyFont="1" applyFill="1" applyBorder="1" applyAlignment="1">
      <alignment horizontal="center" vertical="center"/>
      <protection/>
    </xf>
    <xf numFmtId="0" fontId="0" fillId="0" borderId="0" xfId="70" applyFill="1" applyAlignment="1">
      <alignment horizontal="left" vertical="center"/>
      <protection/>
    </xf>
    <xf numFmtId="4" fontId="11" fillId="0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left" vertical="center" wrapText="1"/>
    </xf>
    <xf numFmtId="0" fontId="21" fillId="32" borderId="10" xfId="117" applyFont="1" applyFill="1" applyBorder="1" applyAlignment="1">
      <alignment horizontal="center" vertical="center"/>
      <protection/>
    </xf>
    <xf numFmtId="0" fontId="21" fillId="7" borderId="10" xfId="117" applyFont="1" applyFill="1" applyBorder="1" applyAlignment="1">
      <alignment horizontal="center" vertical="center" wrapText="1"/>
      <protection/>
    </xf>
    <xf numFmtId="0" fontId="73" fillId="32" borderId="10" xfId="117" applyFont="1" applyFill="1" applyBorder="1" applyAlignment="1">
      <alignment horizontal="left" vertical="center" wrapText="1"/>
      <protection/>
    </xf>
    <xf numFmtId="0" fontId="73" fillId="32" borderId="10" xfId="70" applyFont="1" applyFill="1" applyBorder="1" applyAlignment="1">
      <alignment horizontal="center" vertical="center" wrapText="1"/>
      <protection/>
    </xf>
    <xf numFmtId="203" fontId="73" fillId="32" borderId="10" xfId="70" applyNumberFormat="1" applyFont="1" applyFill="1" applyBorder="1" applyAlignment="1">
      <alignment horizontal="center" vertical="center"/>
      <protection/>
    </xf>
    <xf numFmtId="0" fontId="73" fillId="32" borderId="10" xfId="102" applyFont="1" applyFill="1" applyBorder="1" applyAlignment="1">
      <alignment horizontal="center" vertical="center"/>
      <protection/>
    </xf>
    <xf numFmtId="0" fontId="73" fillId="32" borderId="10" xfId="70" applyFont="1" applyFill="1" applyBorder="1" applyAlignment="1">
      <alignment horizontal="center" vertical="center"/>
      <protection/>
    </xf>
    <xf numFmtId="2" fontId="73" fillId="32" borderId="10" xfId="101" applyNumberFormat="1" applyFont="1" applyFill="1" applyBorder="1" applyAlignment="1">
      <alignment horizontal="center" vertical="center"/>
      <protection/>
    </xf>
    <xf numFmtId="2" fontId="73" fillId="32" borderId="10" xfId="101" applyNumberFormat="1" applyFont="1" applyFill="1" applyBorder="1" applyAlignment="1">
      <alignment horizontal="center" vertical="center" wrapText="1"/>
      <protection/>
    </xf>
    <xf numFmtId="2" fontId="73" fillId="32" borderId="10" xfId="70" applyNumberFormat="1" applyFont="1" applyFill="1" applyBorder="1" applyAlignment="1">
      <alignment horizontal="center" vertical="center" wrapText="1"/>
      <protection/>
    </xf>
    <xf numFmtId="0" fontId="73" fillId="32" borderId="10" xfId="70" applyFont="1" applyFill="1" applyBorder="1" applyAlignment="1">
      <alignment horizontal="left" vertical="top" wrapText="1"/>
      <protection/>
    </xf>
    <xf numFmtId="0" fontId="73" fillId="32" borderId="10" xfId="0" applyFont="1" applyFill="1" applyBorder="1" applyAlignment="1">
      <alignment horizontal="left" vertical="center" wrapText="1"/>
    </xf>
    <xf numFmtId="0" fontId="70" fillId="32" borderId="10" xfId="0" applyFont="1" applyFill="1" applyBorder="1" applyAlignment="1">
      <alignment horizontal="left" vertical="center" wrapText="1"/>
    </xf>
    <xf numFmtId="0" fontId="21" fillId="6" borderId="10" xfId="70" applyFont="1" applyFill="1" applyBorder="1" applyAlignment="1">
      <alignment horizontal="center" vertical="center" wrapText="1"/>
      <protection/>
    </xf>
    <xf numFmtId="0" fontId="73" fillId="32" borderId="10" xfId="70" applyFont="1" applyFill="1" applyBorder="1" applyAlignment="1">
      <alignment horizontal="left" vertical="center"/>
      <protection/>
    </xf>
    <xf numFmtId="2" fontId="25" fillId="32" borderId="11" xfId="70" applyNumberFormat="1" applyFont="1" applyFill="1" applyBorder="1" applyAlignment="1">
      <alignment horizontal="center" vertical="center"/>
      <protection/>
    </xf>
    <xf numFmtId="0" fontId="0" fillId="32" borderId="0" xfId="70" applyFill="1" applyAlignment="1">
      <alignment horizontal="center" vertical="center"/>
      <protection/>
    </xf>
    <xf numFmtId="0" fontId="0" fillId="0" borderId="0" xfId="70" applyFill="1" applyAlignment="1">
      <alignment horizontal="center" vertical="center"/>
      <protection/>
    </xf>
    <xf numFmtId="0" fontId="70" fillId="32" borderId="10" xfId="117" applyFont="1" applyFill="1" applyBorder="1" applyAlignment="1">
      <alignment horizontal="left" vertical="top" wrapText="1"/>
      <protection/>
    </xf>
    <xf numFmtId="0" fontId="15" fillId="32" borderId="10" xfId="0" applyFont="1" applyFill="1" applyBorder="1" applyAlignment="1">
      <alignment horizontal="center" vertical="center"/>
    </xf>
    <xf numFmtId="0" fontId="74" fillId="32" borderId="10" xfId="0" applyFont="1" applyFill="1" applyBorder="1" applyAlignment="1">
      <alignment horizontal="center" vertical="center"/>
    </xf>
    <xf numFmtId="4" fontId="74" fillId="32" borderId="10" xfId="0" applyNumberFormat="1" applyFont="1" applyFill="1" applyBorder="1" applyAlignment="1">
      <alignment horizontal="center" vertical="center"/>
    </xf>
    <xf numFmtId="0" fontId="74" fillId="32" borderId="10" xfId="0" applyFont="1" applyFill="1" applyBorder="1" applyAlignment="1">
      <alignment horizontal="left" vertical="center" wrapText="1"/>
    </xf>
    <xf numFmtId="0" fontId="70" fillId="32" borderId="10" xfId="0" applyFont="1" applyFill="1" applyBorder="1" applyAlignment="1">
      <alignment horizontal="center" vertical="center"/>
    </xf>
    <xf numFmtId="0" fontId="74" fillId="32" borderId="12" xfId="0" applyFont="1" applyFill="1" applyBorder="1" applyAlignment="1">
      <alignment horizontal="left" vertical="center" wrapText="1"/>
    </xf>
    <xf numFmtId="0" fontId="74" fillId="32" borderId="12" xfId="0" applyFont="1" applyFill="1" applyBorder="1" applyAlignment="1">
      <alignment horizontal="center" vertical="center"/>
    </xf>
    <xf numFmtId="4" fontId="74" fillId="32" borderId="12" xfId="0" applyNumberFormat="1" applyFont="1" applyFill="1" applyBorder="1" applyAlignment="1">
      <alignment horizontal="center" vertical="center"/>
    </xf>
    <xf numFmtId="4" fontId="70" fillId="32" borderId="10" xfId="0" applyNumberFormat="1" applyFont="1" applyFill="1" applyBorder="1" applyAlignment="1">
      <alignment horizontal="center" vertical="center" wrapText="1"/>
    </xf>
    <xf numFmtId="4" fontId="70" fillId="32" borderId="10" xfId="96" applyNumberFormat="1" applyFont="1" applyFill="1" applyBorder="1" applyAlignment="1">
      <alignment horizontal="center" vertical="center" wrapText="1"/>
      <protection/>
    </xf>
    <xf numFmtId="0" fontId="75" fillId="0" borderId="0" xfId="70" applyFont="1" applyFill="1" applyAlignment="1">
      <alignment horizontal="center" vertical="center"/>
      <protection/>
    </xf>
    <xf numFmtId="0" fontId="52" fillId="33" borderId="12" xfId="102" applyFont="1" applyFill="1" applyBorder="1" applyAlignment="1">
      <alignment horizontal="center" vertical="center" wrapText="1"/>
      <protection/>
    </xf>
    <xf numFmtId="0" fontId="18" fillId="33" borderId="10" xfId="117" applyFont="1" applyFill="1" applyBorder="1" applyAlignment="1">
      <alignment horizontal="center" vertical="center" wrapText="1"/>
      <protection/>
    </xf>
    <xf numFmtId="0" fontId="18" fillId="33" borderId="10" xfId="102" applyFont="1" applyFill="1" applyBorder="1" applyAlignment="1">
      <alignment horizontal="center" vertical="center" wrapText="1"/>
      <protection/>
    </xf>
    <xf numFmtId="0" fontId="20" fillId="34" borderId="10" xfId="102" applyFont="1" applyFill="1" applyBorder="1" applyAlignment="1">
      <alignment horizontal="center" vertical="center"/>
      <protection/>
    </xf>
    <xf numFmtId="0" fontId="20" fillId="34" borderId="10" xfId="102" applyFont="1" applyFill="1" applyBorder="1" applyAlignment="1">
      <alignment horizontal="center" vertical="center" wrapText="1"/>
      <protection/>
    </xf>
    <xf numFmtId="171" fontId="32" fillId="0" borderId="10" xfId="42" applyFont="1" applyBorder="1" applyAlignment="1">
      <alignment/>
    </xf>
    <xf numFmtId="0" fontId="32" fillId="0" borderId="0" xfId="0" applyFont="1" applyAlignment="1">
      <alignment/>
    </xf>
    <xf numFmtId="0" fontId="17" fillId="0" borderId="0" xfId="70" applyFont="1" applyFill="1" applyAlignment="1">
      <alignment horizontal="right" vertical="center"/>
      <protection/>
    </xf>
    <xf numFmtId="0" fontId="14" fillId="0" borderId="0" xfId="70" applyFont="1" applyFill="1" applyAlignment="1">
      <alignment horizontal="center" vertical="center"/>
      <protection/>
    </xf>
    <xf numFmtId="0" fontId="14" fillId="0" borderId="0" xfId="70" applyFont="1" applyFill="1" applyAlignment="1">
      <alignment horizontal="center" vertical="center" wrapText="1"/>
      <protection/>
    </xf>
    <xf numFmtId="0" fontId="10" fillId="0" borderId="13" xfId="117" applyFont="1" applyFill="1" applyBorder="1" applyAlignment="1">
      <alignment horizontal="center" vertical="center" wrapText="1"/>
      <protection/>
    </xf>
    <xf numFmtId="0" fontId="10" fillId="0" borderId="13" xfId="117" applyFont="1" applyFill="1" applyBorder="1" applyAlignment="1">
      <alignment horizontal="center" vertical="center"/>
      <protection/>
    </xf>
    <xf numFmtId="0" fontId="31" fillId="0" borderId="14" xfId="0" applyFont="1" applyBorder="1" applyAlignment="1">
      <alignment horizontal="right"/>
    </xf>
    <xf numFmtId="0" fontId="31" fillId="0" borderId="11" xfId="0" applyFont="1" applyBorder="1" applyAlignment="1">
      <alignment horizontal="right"/>
    </xf>
    <xf numFmtId="0" fontId="31" fillId="0" borderId="15" xfId="0" applyFont="1" applyBorder="1" applyAlignment="1">
      <alignment horizontal="right"/>
    </xf>
    <xf numFmtId="0" fontId="18" fillId="7" borderId="11" xfId="122" applyFont="1" applyFill="1" applyBorder="1" applyAlignment="1">
      <alignment horizontal="center" vertical="center"/>
      <protection/>
    </xf>
    <xf numFmtId="0" fontId="14" fillId="7" borderId="10" xfId="70" applyFont="1" applyFill="1" applyBorder="1" applyAlignment="1">
      <alignment horizontal="center" vertical="center"/>
      <protection/>
    </xf>
    <xf numFmtId="0" fontId="18" fillId="7" borderId="11" xfId="103" applyFont="1" applyFill="1" applyBorder="1" applyAlignment="1">
      <alignment horizontal="center" vertical="center"/>
      <protection/>
    </xf>
  </cellXfs>
  <cellStyles count="10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2 2" xfId="46"/>
    <cellStyle name="Comma 2 3" xfId="47"/>
    <cellStyle name="Comma 3" xfId="48"/>
    <cellStyle name="Comma 3 2" xfId="49"/>
    <cellStyle name="Comma 4" xfId="50"/>
    <cellStyle name="Currency" xfId="51"/>
    <cellStyle name="Currency [0]" xfId="52"/>
    <cellStyle name="Currency 2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Hyperlink 2" xfId="62"/>
    <cellStyle name="Input" xfId="63"/>
    <cellStyle name="Linked Cell" xfId="64"/>
    <cellStyle name="Neutral" xfId="65"/>
    <cellStyle name="Normal 10" xfId="66"/>
    <cellStyle name="Normal 10 2" xfId="67"/>
    <cellStyle name="Normal 11 2" xfId="68"/>
    <cellStyle name="Normal 11 2 2" xfId="69"/>
    <cellStyle name="Normal 13 2 3" xfId="70"/>
    <cellStyle name="Normal 13 3 3" xfId="71"/>
    <cellStyle name="Normal 13 3 3 2" xfId="72"/>
    <cellStyle name="Normal 13 5 3" xfId="73"/>
    <cellStyle name="Normal 14" xfId="74"/>
    <cellStyle name="Normal 14 3" xfId="75"/>
    <cellStyle name="Normal 14 3 2" xfId="76"/>
    <cellStyle name="Normal 14 4" xfId="77"/>
    <cellStyle name="Normal 14 4 2" xfId="78"/>
    <cellStyle name="Normal 14_anakia II etapi.xls sm. defeqturi" xfId="79"/>
    <cellStyle name="Normal 14_anakia II etapi.xls sm. defeqturi 2" xfId="80"/>
    <cellStyle name="Normal 16_axalqalaqis skola " xfId="81"/>
    <cellStyle name="Normal 2" xfId="82"/>
    <cellStyle name="Normal 2 10" xfId="83"/>
    <cellStyle name="Normal 2 2" xfId="84"/>
    <cellStyle name="Normal 2 9 2" xfId="85"/>
    <cellStyle name="Normal 2_---SUL--- GORI-HOSPITALI-BOLO" xfId="86"/>
    <cellStyle name="Normal 3" xfId="87"/>
    <cellStyle name="Normal 36 2" xfId="88"/>
    <cellStyle name="Normal 36 2 2 3" xfId="89"/>
    <cellStyle name="Normal 36 2 2 4" xfId="90"/>
    <cellStyle name="Normal 37 2" xfId="91"/>
    <cellStyle name="Normal 38 2" xfId="92"/>
    <cellStyle name="Normal 4" xfId="93"/>
    <cellStyle name="Normal 4 2" xfId="94"/>
    <cellStyle name="Normal 4 3" xfId="95"/>
    <cellStyle name="Normal 48" xfId="96"/>
    <cellStyle name="Normal 5" xfId="97"/>
    <cellStyle name="Normal 6" xfId="98"/>
    <cellStyle name="Normal 8" xfId="99"/>
    <cellStyle name="Normal_axalqalaqis skola  2" xfId="100"/>
    <cellStyle name="Normal_gare wyalsadfenigagarini 10" xfId="101"/>
    <cellStyle name="Normal_gare wyalsadfenigagarini 2 2" xfId="102"/>
    <cellStyle name="Normal_gare wyalsadfenigagarini 2_SMSH2008-IIkv ." xfId="103"/>
    <cellStyle name="Normal_gare wyalsadfenigagarini_SAN2008=IIkv" xfId="104"/>
    <cellStyle name="Note" xfId="105"/>
    <cellStyle name="Output" xfId="106"/>
    <cellStyle name="Percent" xfId="107"/>
    <cellStyle name="Percent 2" xfId="108"/>
    <cellStyle name="silfain" xfId="109"/>
    <cellStyle name="Style 1" xfId="110"/>
    <cellStyle name="Title" xfId="111"/>
    <cellStyle name="Total" xfId="112"/>
    <cellStyle name="Warning Text" xfId="113"/>
    <cellStyle name="Обычный 2" xfId="114"/>
    <cellStyle name="Обычный 2 2" xfId="115"/>
    <cellStyle name="Обычный 3" xfId="116"/>
    <cellStyle name="Обычный 4 2" xfId="117"/>
    <cellStyle name="Обычный 4 3" xfId="118"/>
    <cellStyle name="Обычный 5" xfId="119"/>
    <cellStyle name="Обычный 6" xfId="120"/>
    <cellStyle name="Обычный_ELEQ 3" xfId="121"/>
    <cellStyle name="Обычный_SAN2008-I" xfId="12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ZAZA-MDF\ZURA%20Zurabauli\QARELI-2017\ASPINDZA-#1%20da%20#2%20Baga-Bagi\Kutaisi%20Conference%20Hall%20&amp;%20Hotel\TBC\Documents%20and%20Settings\SCharkhalashvili\Desktop\TBC%20Branchs%20Deveopment%20Project\Tenders\Tender%20Out\Tender%20for%20gircha\rustavel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12\Vaso%20She%20Dzvelo\AKHALI%20TENDEREBI\Bodbe-Bodbiskhevi\Smeta%20Bodb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ALXAZI\Specialistis%20Cnoba\2022%20&#4332;&#4308;&#4314;&#4312;\22-1001384822%20&#4321;&#4304;&#4325;&#4304;&#4320;&#4311;&#4309;&#4308;&#4314;&#4317;&#4321;%20&#4315;&#4323;&#4316;&#4312;&#4330;&#4312;&#4318;&#4304;&#4314;&#4323;&#4320;&#4312;%20&#4306;&#4304;&#4316;&#4309;&#4312;&#4311;&#4304;&#4320;&#4308;&#4305;&#4312;&#4321;%20&#4324;&#4317;&#4316;&#4307;&#4312;%20&#4313;&#4304;&#4314;&#4313;&#4323;&#4314;&#4304;&#4330;&#4312;&#4308;&#4305;&#4312;\&#4321;&#4304;&#4315;&#4323;&#4328;&#4304;&#4317;%20&#4304;&#4307;&#4315;&#4312;&#4316;&#4312;&#4321;&#4322;&#4320;&#4304;&#4330;&#4312;&#4323;&#4314;&#4312;%20&#4306;&#4304;&#4328;&#4309;&#4308;&#4305;&#4323;&#4314;&#431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rchevi"/>
      <sheetName val="Cabel List"/>
      <sheetName val="Masalis raodenoba"/>
      <sheetName val="MGF.01 Specifikacia"/>
      <sheetName val="GF.01 Specifikacia"/>
      <sheetName val="Susti denis fari"/>
      <sheetName val="Satendero. ganmarteba "/>
      <sheetName val="Telasi"/>
      <sheetName val="Satendero furceli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akrebi"/>
      <sheetName val="B"/>
      <sheetName val="B1-1"/>
      <sheetName val="B1-2"/>
      <sheetName val="B1-3"/>
      <sheetName val="B1-4"/>
      <sheetName val="B1-5"/>
      <sheetName val="B1-6"/>
      <sheetName val="B1-7"/>
      <sheetName val="B1-8"/>
      <sheetName val="B1-9"/>
      <sheetName val="B1-10"/>
      <sheetName val="B1-11"/>
      <sheetName val="B-2"/>
      <sheetName val="B2-1"/>
      <sheetName val="B2-2"/>
      <sheetName val="B2-3"/>
      <sheetName val="B2-4"/>
      <sheetName val="B2-5"/>
      <sheetName val="B2-6"/>
      <sheetName val="B2-7"/>
      <sheetName val="B2-8"/>
      <sheetName val="B2-9"/>
      <sheetName val="D-nakr"/>
      <sheetName val=" D-dgiur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პრეისკურანტი"/>
      <sheetName val="ადმ."/>
      <sheetName val="დამატ. სამუშაოები"/>
      <sheetName val="სკვერი, პარკი"/>
    </sheetNames>
    <sheetDataSet>
      <sheetData sheetId="1">
        <row r="24">
          <cell r="M24">
            <v>151.05144384</v>
          </cell>
        </row>
        <row r="35">
          <cell r="M35">
            <v>21.465078624</v>
          </cell>
        </row>
        <row r="48">
          <cell r="M48">
            <v>34.907393554704</v>
          </cell>
        </row>
        <row r="64">
          <cell r="M64">
            <v>6.0273267512832005</v>
          </cell>
        </row>
        <row r="76">
          <cell r="M76">
            <v>24.984697491071998</v>
          </cell>
        </row>
        <row r="86">
          <cell r="M86">
            <v>6.228888336</v>
          </cell>
        </row>
        <row r="98">
          <cell r="M98">
            <v>0.6747060672000001</v>
          </cell>
        </row>
        <row r="110">
          <cell r="M110">
            <v>215.05756955759998</v>
          </cell>
        </row>
        <row r="132">
          <cell r="M132">
            <v>3.2656879728</v>
          </cell>
        </row>
        <row r="143">
          <cell r="M143">
            <v>13.962520281599998</v>
          </cell>
        </row>
        <row r="154">
          <cell r="M154">
            <v>7.511455036800001</v>
          </cell>
        </row>
        <row r="165">
          <cell r="M165">
            <v>1.483583904</v>
          </cell>
        </row>
        <row r="176">
          <cell r="M176">
            <v>2.5951898016</v>
          </cell>
        </row>
        <row r="186">
          <cell r="M186">
            <v>1.6187174783999998</v>
          </cell>
        </row>
        <row r="197">
          <cell r="M197">
            <v>2.6663633568000003</v>
          </cell>
        </row>
        <row r="208">
          <cell r="M208">
            <v>2.8656012211199995</v>
          </cell>
        </row>
        <row r="219">
          <cell r="M219">
            <v>60.2330256</v>
          </cell>
        </row>
        <row r="230">
          <cell r="M230">
            <v>3.3393862655999995</v>
          </cell>
        </row>
        <row r="240">
          <cell r="M240">
            <v>5.792469408</v>
          </cell>
        </row>
        <row r="251">
          <cell r="M251">
            <v>1.53650721312</v>
          </cell>
        </row>
        <row r="263">
          <cell r="M263">
            <v>2.13927028128</v>
          </cell>
        </row>
        <row r="273">
          <cell r="M273">
            <v>6.903353952000001</v>
          </cell>
        </row>
        <row r="283">
          <cell r="M283">
            <v>12.082672800000001</v>
          </cell>
        </row>
        <row r="294">
          <cell r="M294">
            <v>16.345872576</v>
          </cell>
        </row>
        <row r="304">
          <cell r="M304">
            <v>9.601216416</v>
          </cell>
        </row>
        <row r="314">
          <cell r="M314">
            <v>6.903353952000001</v>
          </cell>
        </row>
        <row r="324">
          <cell r="M324">
            <v>9.257371200000001</v>
          </cell>
        </row>
        <row r="339">
          <cell r="M339">
            <v>36.21591816479999</v>
          </cell>
        </row>
        <row r="394">
          <cell r="M394">
            <v>4832.971496812801</v>
          </cell>
        </row>
        <row r="414">
          <cell r="M414">
            <v>624.0115002528</v>
          </cell>
        </row>
        <row r="444">
          <cell r="M444">
            <v>525.9909544033791</v>
          </cell>
        </row>
        <row r="477">
          <cell r="M477">
            <v>4542.612171200928</v>
          </cell>
        </row>
        <row r="496">
          <cell r="M496">
            <v>1159.6193134416003</v>
          </cell>
        </row>
        <row r="570">
          <cell r="M570">
            <v>805.7810823007485</v>
          </cell>
        </row>
        <row r="585">
          <cell r="M585">
            <v>95.3817011136</v>
          </cell>
        </row>
        <row r="600">
          <cell r="M600">
            <v>7.817840360352</v>
          </cell>
        </row>
        <row r="616">
          <cell r="M616">
            <v>11.632346174592</v>
          </cell>
        </row>
        <row r="632">
          <cell r="M632">
            <v>49.215945955968</v>
          </cell>
        </row>
        <row r="648">
          <cell r="M648">
            <v>97.83430335359999</v>
          </cell>
        </row>
        <row r="665">
          <cell r="M665">
            <v>37.71376082496</v>
          </cell>
        </row>
        <row r="682">
          <cell r="M682">
            <v>68.11867079424</v>
          </cell>
        </row>
        <row r="698">
          <cell r="M698">
            <v>1174.9787349696</v>
          </cell>
        </row>
        <row r="712">
          <cell r="M712">
            <v>16.0787312928</v>
          </cell>
        </row>
        <row r="729">
          <cell r="M729">
            <v>95.254906386816</v>
          </cell>
        </row>
        <row r="742">
          <cell r="M742">
            <v>3.8953094399999997</v>
          </cell>
        </row>
        <row r="756">
          <cell r="M756">
            <v>4.017525975936</v>
          </cell>
        </row>
        <row r="773">
          <cell r="M773">
            <v>66.12068963808</v>
          </cell>
        </row>
        <row r="851">
          <cell r="M851">
            <v>27.900692474688007</v>
          </cell>
        </row>
        <row r="900">
          <cell r="M900">
            <v>168.4458596024652</v>
          </cell>
        </row>
        <row r="916">
          <cell r="M916">
            <v>196.3589665174449</v>
          </cell>
        </row>
        <row r="933">
          <cell r="M933">
            <v>15.71506193334528</v>
          </cell>
        </row>
        <row r="949">
          <cell r="M949">
            <v>46.78718685696</v>
          </cell>
        </row>
        <row r="964">
          <cell r="M964">
            <v>15.204378594240001</v>
          </cell>
        </row>
        <row r="979">
          <cell r="M979">
            <v>54.897365381760004</v>
          </cell>
        </row>
        <row r="995">
          <cell r="M995">
            <v>13.506540648480001</v>
          </cell>
        </row>
        <row r="1009">
          <cell r="M1009">
            <v>6.543456213888</v>
          </cell>
        </row>
        <row r="1024">
          <cell r="M1024">
            <v>14.009450585011203</v>
          </cell>
        </row>
        <row r="1039">
          <cell r="M1039">
            <v>9.926949885811199</v>
          </cell>
        </row>
        <row r="1055">
          <cell r="M1055">
            <v>12.958852927679999</v>
          </cell>
        </row>
        <row r="1069">
          <cell r="M1069">
            <v>3.923841379392</v>
          </cell>
        </row>
        <row r="1083">
          <cell r="M1083">
            <v>26.631653558399993</v>
          </cell>
        </row>
        <row r="1098">
          <cell r="M1098">
            <v>15.290051356799998</v>
          </cell>
        </row>
        <row r="1116">
          <cell r="M1116">
            <v>15.250295155391994</v>
          </cell>
        </row>
        <row r="1132">
          <cell r="M1132">
            <v>30.393416401919996</v>
          </cell>
        </row>
        <row r="1168">
          <cell r="M1168">
            <v>635.0833652600446</v>
          </cell>
        </row>
        <row r="1187">
          <cell r="M1187">
            <v>531.5938901336448</v>
          </cell>
        </row>
        <row r="1202">
          <cell r="M1202">
            <v>196.33691677248</v>
          </cell>
        </row>
        <row r="1219">
          <cell r="M1219">
            <v>242.22559520332803</v>
          </cell>
        </row>
        <row r="1236">
          <cell r="M1236">
            <v>69.40804707302401</v>
          </cell>
        </row>
        <row r="1252">
          <cell r="M1252">
            <v>54.403199693568</v>
          </cell>
        </row>
        <row r="1265">
          <cell r="M1265">
            <v>131.72517864</v>
          </cell>
        </row>
        <row r="1281">
          <cell r="M1281">
            <v>62.272898164224</v>
          </cell>
        </row>
        <row r="1313">
          <cell r="M1313">
            <v>39.53270682662401</v>
          </cell>
        </row>
        <row r="1360">
          <cell r="M1360">
            <v>13.283091752832</v>
          </cell>
        </row>
        <row r="1376">
          <cell r="M1376">
            <v>26.84406814848001</v>
          </cell>
        </row>
        <row r="1391">
          <cell r="M1391">
            <v>39.323834082720005</v>
          </cell>
        </row>
        <row r="1410">
          <cell r="M1410">
            <v>17.004282544022395</v>
          </cell>
        </row>
        <row r="1427">
          <cell r="M1427">
            <v>87.90419778624</v>
          </cell>
        </row>
        <row r="1459">
          <cell r="M1459">
            <v>9.046476261503999</v>
          </cell>
        </row>
        <row r="1475">
          <cell r="M1475">
            <v>45.35275117824</v>
          </cell>
        </row>
        <row r="1538">
          <cell r="M1538">
            <v>264.16731062304</v>
          </cell>
        </row>
        <row r="1553">
          <cell r="M1553">
            <v>13.170085459660797</v>
          </cell>
        </row>
        <row r="1568">
          <cell r="M1568">
            <v>16.4867149427904</v>
          </cell>
        </row>
        <row r="1583">
          <cell r="M1583">
            <v>18.955639972051202</v>
          </cell>
        </row>
        <row r="1598">
          <cell r="M1598">
            <v>42.16600333440001</v>
          </cell>
        </row>
        <row r="1613">
          <cell r="M1613">
            <v>94.16117082239998</v>
          </cell>
        </row>
        <row r="1628">
          <cell r="M1628">
            <v>146.6540722944</v>
          </cell>
        </row>
        <row r="1643">
          <cell r="M1643">
            <v>89.48391408</v>
          </cell>
        </row>
        <row r="1658">
          <cell r="M1658">
            <v>16.536309926399998</v>
          </cell>
        </row>
        <row r="1673">
          <cell r="M1673">
            <v>31.13650679039999</v>
          </cell>
        </row>
        <row r="1688">
          <cell r="M1688">
            <v>21.073624070399994</v>
          </cell>
        </row>
        <row r="1701">
          <cell r="M1701">
            <v>2.9713708949760007</v>
          </cell>
        </row>
        <row r="1714">
          <cell r="M1714">
            <v>3.6481015612799994</v>
          </cell>
        </row>
        <row r="1730">
          <cell r="M1730">
            <v>8.156917429056</v>
          </cell>
        </row>
        <row r="1748">
          <cell r="M1748">
            <v>183.77183153894399</v>
          </cell>
        </row>
        <row r="1764">
          <cell r="M1764">
            <v>167.68393424639999</v>
          </cell>
        </row>
        <row r="1780">
          <cell r="M1780">
            <v>257.3635756032</v>
          </cell>
        </row>
        <row r="1795">
          <cell r="M1795">
            <v>130.1927831424</v>
          </cell>
        </row>
        <row r="1811">
          <cell r="M1811">
            <v>146.37418709759996</v>
          </cell>
        </row>
        <row r="1828">
          <cell r="M1828">
            <v>4583.431650219841</v>
          </cell>
        </row>
        <row r="1848">
          <cell r="M1848">
            <v>867.6132361459202</v>
          </cell>
        </row>
        <row r="1863">
          <cell r="M1863">
            <v>394.45403804928</v>
          </cell>
        </row>
        <row r="1878">
          <cell r="M1878">
            <v>36.892023657984</v>
          </cell>
        </row>
        <row r="1893">
          <cell r="M1893">
            <v>36.892023657984</v>
          </cell>
        </row>
        <row r="1908">
          <cell r="M1908">
            <v>14.2269507179712</v>
          </cell>
        </row>
        <row r="1923">
          <cell r="M1923">
            <v>15.183786834374404</v>
          </cell>
        </row>
        <row r="1953">
          <cell r="M1953">
            <v>6.16242762432</v>
          </cell>
        </row>
        <row r="1968">
          <cell r="M1968">
            <v>7.36420272192</v>
          </cell>
        </row>
        <row r="1983">
          <cell r="M1983">
            <v>4.237134865920001</v>
          </cell>
        </row>
        <row r="1998">
          <cell r="M1998">
            <v>25.2430478784</v>
          </cell>
        </row>
        <row r="2012">
          <cell r="M2012">
            <v>2.9496677696640003</v>
          </cell>
        </row>
        <row r="2061">
          <cell r="M2061">
            <v>48.5456545728</v>
          </cell>
        </row>
        <row r="2074">
          <cell r="M2074">
            <v>20.3695220024208</v>
          </cell>
        </row>
        <row r="2087">
          <cell r="M2087">
            <v>33.009140736</v>
          </cell>
        </row>
        <row r="2102">
          <cell r="M2102">
            <v>16.970949515520005</v>
          </cell>
        </row>
        <row r="2148">
          <cell r="M2148">
            <v>18.272344507084803</v>
          </cell>
        </row>
        <row r="2167">
          <cell r="M2167">
            <v>723.7459088623509</v>
          </cell>
        </row>
        <row r="2186">
          <cell r="M2186">
            <v>732.2706423712674</v>
          </cell>
        </row>
        <row r="2205">
          <cell r="M2205">
            <v>762.8687960401838</v>
          </cell>
        </row>
        <row r="2224">
          <cell r="M2224">
            <v>771.3935295491003</v>
          </cell>
        </row>
        <row r="2243">
          <cell r="M2243">
            <v>779.9182630580167</v>
          </cell>
        </row>
        <row r="2262">
          <cell r="M2262">
            <v>800.9512679909332</v>
          </cell>
        </row>
        <row r="2281">
          <cell r="M2281">
            <v>821.9842729238494</v>
          </cell>
        </row>
        <row r="2300">
          <cell r="M2300">
            <v>843.0172778567658</v>
          </cell>
        </row>
        <row r="2314">
          <cell r="M2314">
            <v>2.8483849152000005</v>
          </cell>
        </row>
      </sheetData>
      <sheetData sheetId="2">
        <row r="21">
          <cell r="M21">
            <v>364.862071728</v>
          </cell>
        </row>
        <row r="35">
          <cell r="M35">
            <v>41.77052122319999</v>
          </cell>
        </row>
        <row r="50">
          <cell r="M50">
            <v>610.6646224800002</v>
          </cell>
        </row>
        <row r="65">
          <cell r="M65">
            <v>8.876736950399998</v>
          </cell>
        </row>
        <row r="81">
          <cell r="M81">
            <v>177.05047029119999</v>
          </cell>
        </row>
        <row r="97">
          <cell r="M97">
            <v>140.32491580800001</v>
          </cell>
        </row>
        <row r="110">
          <cell r="M110">
            <v>56.7599656422857</v>
          </cell>
        </row>
        <row r="126">
          <cell r="M126">
            <v>71.603662284</v>
          </cell>
        </row>
        <row r="140">
          <cell r="M140">
            <v>25.681420472399996</v>
          </cell>
        </row>
        <row r="153">
          <cell r="M153">
            <v>13.962520281599998</v>
          </cell>
        </row>
        <row r="220">
          <cell r="M220">
            <v>22.588610901119996</v>
          </cell>
        </row>
        <row r="277">
          <cell r="M277">
            <v>28.789222176</v>
          </cell>
        </row>
        <row r="292">
          <cell r="M292">
            <v>29.154996541440003</v>
          </cell>
        </row>
        <row r="311">
          <cell r="M311">
            <v>182.57347902372481</v>
          </cell>
        </row>
        <row r="330">
          <cell r="M330">
            <v>136.40908890755517</v>
          </cell>
        </row>
        <row r="347">
          <cell r="M347">
            <v>71.264095897104</v>
          </cell>
        </row>
        <row r="365">
          <cell r="M365">
            <v>89.12887586064</v>
          </cell>
        </row>
        <row r="399">
          <cell r="M399">
            <v>397.1761750237248</v>
          </cell>
        </row>
        <row r="416">
          <cell r="M416">
            <v>128.47230671615998</v>
          </cell>
        </row>
        <row r="433">
          <cell r="M433">
            <v>119.0747382799392</v>
          </cell>
        </row>
        <row r="450">
          <cell r="M450">
            <v>37.564887868991995</v>
          </cell>
        </row>
        <row r="490">
          <cell r="M490">
            <v>142.08261408</v>
          </cell>
        </row>
        <row r="503">
          <cell r="M503">
            <v>56.83304563199999</v>
          </cell>
        </row>
        <row r="519">
          <cell r="M519">
            <v>95.7366070848</v>
          </cell>
        </row>
        <row r="535">
          <cell r="M535">
            <v>102.08956823999999</v>
          </cell>
        </row>
        <row r="551">
          <cell r="M551">
            <v>107.9996182848</v>
          </cell>
        </row>
        <row r="568">
          <cell r="M568">
            <v>30.40864935244446</v>
          </cell>
        </row>
        <row r="611">
          <cell r="M611">
            <v>13.962520281599998</v>
          </cell>
        </row>
        <row r="630">
          <cell r="M630">
            <v>182.57347902372481</v>
          </cell>
        </row>
        <row r="657">
          <cell r="M657">
            <v>5.457039984</v>
          </cell>
        </row>
        <row r="670">
          <cell r="M670">
            <v>5.102951546879999</v>
          </cell>
        </row>
        <row r="682">
          <cell r="M682">
            <v>17.854944307199997</v>
          </cell>
        </row>
        <row r="695">
          <cell r="M695">
            <v>56.7599656422857</v>
          </cell>
        </row>
        <row r="724">
          <cell r="M724">
            <v>2.4628574836799997</v>
          </cell>
        </row>
        <row r="740">
          <cell r="M740">
            <v>4.34513953368</v>
          </cell>
        </row>
        <row r="760">
          <cell r="M760">
            <v>44.485721420976006</v>
          </cell>
        </row>
        <row r="775">
          <cell r="M775">
            <v>5.5415826259199985</v>
          </cell>
        </row>
        <row r="790">
          <cell r="M790">
            <v>17.66842311335904</v>
          </cell>
        </row>
        <row r="810">
          <cell r="M810">
            <v>8.897144284195198</v>
          </cell>
        </row>
        <row r="841">
          <cell r="M841">
            <v>15.14027430432</v>
          </cell>
        </row>
        <row r="861">
          <cell r="M861">
            <v>44.485721420976006</v>
          </cell>
        </row>
        <row r="878">
          <cell r="M878">
            <v>99.75743205120001</v>
          </cell>
        </row>
        <row r="898">
          <cell r="M898">
            <v>44.485721420976006</v>
          </cell>
        </row>
        <row r="915">
          <cell r="M915">
            <v>28.954965188159996</v>
          </cell>
        </row>
        <row r="951">
          <cell r="M951">
            <v>479.16900052401604</v>
          </cell>
        </row>
        <row r="1007">
          <cell r="M1007">
            <v>7.684964622719999</v>
          </cell>
        </row>
        <row r="1022">
          <cell r="M1022">
            <v>339.98554142784</v>
          </cell>
        </row>
        <row r="1037">
          <cell r="M1037">
            <v>597.5087766278401</v>
          </cell>
        </row>
        <row r="1053">
          <cell r="M1053">
            <v>479.09766947328</v>
          </cell>
        </row>
        <row r="1074">
          <cell r="M1074">
            <v>38.604456991584</v>
          </cell>
        </row>
        <row r="1087">
          <cell r="M1087">
            <v>123.44764608000001</v>
          </cell>
        </row>
        <row r="1115">
          <cell r="M1115">
            <v>29.154996541440003</v>
          </cell>
        </row>
        <row r="1223">
          <cell r="M1223">
            <v>21.539618495999996</v>
          </cell>
        </row>
        <row r="1238">
          <cell r="M1238">
            <v>36.101992386240006</v>
          </cell>
        </row>
        <row r="1253">
          <cell r="M1253">
            <v>36.66609090144</v>
          </cell>
        </row>
        <row r="1271">
          <cell r="M1271">
            <v>774.1019279727358</v>
          </cell>
        </row>
        <row r="1286">
          <cell r="M1286">
            <v>324.55487420928006</v>
          </cell>
        </row>
        <row r="1303">
          <cell r="M1303">
            <v>67.356791548992</v>
          </cell>
        </row>
        <row r="1320">
          <cell r="M1320">
            <v>145.7418824354592</v>
          </cell>
        </row>
        <row r="1337">
          <cell r="M1337">
            <v>112.00633862425923</v>
          </cell>
        </row>
        <row r="1354">
          <cell r="M1354">
            <v>61.2423774607392</v>
          </cell>
        </row>
        <row r="1371">
          <cell r="M1371">
            <v>84.034486780992</v>
          </cell>
        </row>
        <row r="1388">
          <cell r="M1388">
            <v>70.54517446099199</v>
          </cell>
        </row>
        <row r="1416">
          <cell r="M1416">
            <v>8.25815219328</v>
          </cell>
        </row>
        <row r="1433">
          <cell r="M1433">
            <v>30.0771607970592</v>
          </cell>
        </row>
        <row r="1484">
          <cell r="M1484">
            <v>28.965376725119995</v>
          </cell>
        </row>
        <row r="1496">
          <cell r="M1496">
            <v>29.676487104</v>
          </cell>
        </row>
        <row r="1508">
          <cell r="M1508">
            <v>17.854944307199997</v>
          </cell>
        </row>
        <row r="1529">
          <cell r="M1529">
            <v>121.39136849220482</v>
          </cell>
        </row>
        <row r="1561">
          <cell r="M1561">
            <v>10.0613072837376</v>
          </cell>
        </row>
        <row r="1595">
          <cell r="M1595">
            <v>660.9095544268799</v>
          </cell>
        </row>
        <row r="1641">
          <cell r="M1641">
            <v>2.298559583232</v>
          </cell>
        </row>
        <row r="1656">
          <cell r="M1656">
            <v>54.7108530365232</v>
          </cell>
        </row>
        <row r="1671">
          <cell r="M1671">
            <v>17.448341328</v>
          </cell>
        </row>
        <row r="1687">
          <cell r="M1687">
            <v>7.684964622719999</v>
          </cell>
        </row>
        <row r="1724">
          <cell r="M1724">
            <v>440.98117693343994</v>
          </cell>
        </row>
        <row r="1739">
          <cell r="M1739">
            <v>33.44964733439999</v>
          </cell>
        </row>
        <row r="1753">
          <cell r="M1753">
            <v>25.647727247999995</v>
          </cell>
        </row>
        <row r="1769">
          <cell r="M1769">
            <v>21.8090440656</v>
          </cell>
        </row>
        <row r="1786">
          <cell r="M1786">
            <v>29.0626151904</v>
          </cell>
        </row>
        <row r="1801">
          <cell r="M1801">
            <v>418.98006044928</v>
          </cell>
        </row>
        <row r="1816">
          <cell r="M1816">
            <v>39.768632735039986</v>
          </cell>
        </row>
        <row r="1831">
          <cell r="M1831">
            <v>33.04237109184</v>
          </cell>
        </row>
        <row r="1847">
          <cell r="M1847">
            <v>129.25603335744</v>
          </cell>
        </row>
        <row r="1862">
          <cell r="M1862">
            <v>21.045491279999997</v>
          </cell>
        </row>
        <row r="1878">
          <cell r="M1878">
            <v>269.97193724371203</v>
          </cell>
        </row>
        <row r="1894">
          <cell r="M1894">
            <v>354.586714523712</v>
          </cell>
        </row>
        <row r="1910">
          <cell r="M1910">
            <v>323.929186523712</v>
          </cell>
        </row>
        <row r="1926">
          <cell r="M1926">
            <v>262.614130523712</v>
          </cell>
        </row>
        <row r="1946">
          <cell r="M1946">
            <v>447.26071150569595</v>
          </cell>
        </row>
        <row r="1966">
          <cell r="M1966">
            <v>412.531863787296</v>
          </cell>
        </row>
        <row r="1985">
          <cell r="M1985">
            <v>231.59271089116803</v>
          </cell>
        </row>
        <row r="2036">
          <cell r="M2036">
            <v>50.264052298416</v>
          </cell>
        </row>
        <row r="2056">
          <cell r="M2056">
            <v>5581.854450881279</v>
          </cell>
        </row>
        <row r="2076">
          <cell r="M2076">
            <v>5581.854450881279</v>
          </cell>
        </row>
        <row r="2092">
          <cell r="M2092">
            <v>541.2619029312001</v>
          </cell>
        </row>
        <row r="2107">
          <cell r="M2107">
            <v>28.965376725119995</v>
          </cell>
        </row>
        <row r="2165">
          <cell r="M2165">
            <v>158.5927148256</v>
          </cell>
        </row>
        <row r="2198">
          <cell r="M2198">
            <v>28.980780028992</v>
          </cell>
        </row>
        <row r="2215">
          <cell r="M2215">
            <v>24.639674064191997</v>
          </cell>
        </row>
        <row r="2237">
          <cell r="M2237">
            <v>76.98853084032001</v>
          </cell>
        </row>
        <row r="2252">
          <cell r="M2252">
            <v>28.456485805440003</v>
          </cell>
        </row>
        <row r="2269">
          <cell r="M2269">
            <v>38.694378767299206</v>
          </cell>
        </row>
        <row r="2389">
          <cell r="M2389">
            <v>26.902281384</v>
          </cell>
        </row>
        <row r="2420">
          <cell r="M2420">
            <v>56.7599656422857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50"/>
  <sheetViews>
    <sheetView tabSelected="1" zoomScalePageLayoutView="0" workbookViewId="0" topLeftCell="A1">
      <selection activeCell="I342" sqref="I342"/>
    </sheetView>
  </sheetViews>
  <sheetFormatPr defaultColWidth="9.140625" defaultRowHeight="15"/>
  <cols>
    <col min="1" max="1" width="4.28125" style="11" customWidth="1"/>
    <col min="2" max="2" width="79.00390625" style="84" customWidth="1"/>
    <col min="3" max="3" width="8.421875" style="11" customWidth="1"/>
    <col min="4" max="4" width="8.8515625" style="11" customWidth="1"/>
    <col min="5" max="5" width="14.421875" style="103" customWidth="1"/>
    <col min="6" max="6" width="17.421875" style="104" customWidth="1"/>
    <col min="7" max="7" width="7.8515625" style="11" customWidth="1"/>
    <col min="8" max="248" width="9.140625" style="11" customWidth="1"/>
  </cols>
  <sheetData>
    <row r="1" spans="1:6" ht="17.25">
      <c r="A1" s="124" t="s">
        <v>355</v>
      </c>
      <c r="B1" s="124"/>
      <c r="C1" s="124"/>
      <c r="D1" s="124"/>
      <c r="E1" s="124"/>
      <c r="F1" s="124"/>
    </row>
    <row r="2" spans="1:6" ht="17.25">
      <c r="A2" s="12"/>
      <c r="B2" s="12"/>
      <c r="C2" s="12"/>
      <c r="D2" s="12"/>
      <c r="E2" s="12"/>
      <c r="F2" s="12"/>
    </row>
    <row r="3" spans="1:6" ht="14.25">
      <c r="A3" s="125" t="s">
        <v>91</v>
      </c>
      <c r="B3" s="125"/>
      <c r="C3" s="125"/>
      <c r="D3" s="125"/>
      <c r="E3" s="125"/>
      <c r="F3" s="125"/>
    </row>
    <row r="4" spans="1:6" ht="14.25">
      <c r="A4" s="126" t="s">
        <v>227</v>
      </c>
      <c r="B4" s="126"/>
      <c r="C4" s="126"/>
      <c r="D4" s="126"/>
      <c r="E4" s="126"/>
      <c r="F4" s="126"/>
    </row>
    <row r="5" spans="1:6" ht="30.75" customHeight="1">
      <c r="A5" s="127" t="s">
        <v>105</v>
      </c>
      <c r="B5" s="128"/>
      <c r="C5" s="128"/>
      <c r="D5" s="128"/>
      <c r="E5" s="128"/>
      <c r="F5" s="128"/>
    </row>
    <row r="6" spans="1:7" ht="50.25">
      <c r="A6" s="117" t="s">
        <v>0</v>
      </c>
      <c r="B6" s="118" t="s">
        <v>106</v>
      </c>
      <c r="C6" s="119" t="s">
        <v>1</v>
      </c>
      <c r="D6" s="119" t="s">
        <v>356</v>
      </c>
      <c r="E6" s="119" t="s">
        <v>357</v>
      </c>
      <c r="F6" s="119" t="s">
        <v>358</v>
      </c>
      <c r="G6" s="13"/>
    </row>
    <row r="7" spans="1:7" ht="14.25">
      <c r="A7" s="120">
        <v>1</v>
      </c>
      <c r="B7" s="121">
        <v>2</v>
      </c>
      <c r="C7" s="120">
        <v>3</v>
      </c>
      <c r="D7" s="120">
        <v>4</v>
      </c>
      <c r="E7" s="120">
        <v>5</v>
      </c>
      <c r="F7" s="120">
        <v>6</v>
      </c>
      <c r="G7" s="13"/>
    </row>
    <row r="8" spans="1:7" ht="14.25">
      <c r="A8" s="14"/>
      <c r="B8" s="15" t="s">
        <v>11</v>
      </c>
      <c r="C8" s="14"/>
      <c r="D8" s="16"/>
      <c r="E8" s="17"/>
      <c r="F8" s="16"/>
      <c r="G8" s="13"/>
    </row>
    <row r="9" spans="1:7" ht="14.25">
      <c r="A9" s="18">
        <v>1</v>
      </c>
      <c r="B9" s="19" t="s">
        <v>228</v>
      </c>
      <c r="C9" s="18" t="s">
        <v>6</v>
      </c>
      <c r="D9" s="20">
        <v>1</v>
      </c>
      <c r="E9" s="21">
        <f>'[3]ადმ.'!M24</f>
        <v>151.05144384</v>
      </c>
      <c r="F9" s="22"/>
      <c r="G9" s="13"/>
    </row>
    <row r="10" spans="1:7" ht="14.25">
      <c r="A10" s="23">
        <v>2</v>
      </c>
      <c r="B10" s="19" t="s">
        <v>229</v>
      </c>
      <c r="C10" s="23" t="s">
        <v>6</v>
      </c>
      <c r="D10" s="20">
        <v>1</v>
      </c>
      <c r="E10" s="24">
        <f>'[3]ადმ.'!M35</f>
        <v>21.465078624</v>
      </c>
      <c r="F10" s="22"/>
      <c r="G10" s="13"/>
    </row>
    <row r="11" spans="1:7" ht="14.25">
      <c r="A11" s="18">
        <v>3</v>
      </c>
      <c r="B11" s="19" t="s">
        <v>230</v>
      </c>
      <c r="C11" s="18" t="s">
        <v>6</v>
      </c>
      <c r="D11" s="20">
        <v>1</v>
      </c>
      <c r="E11" s="21">
        <f>'[3]ადმ.'!M48</f>
        <v>34.907393554704</v>
      </c>
      <c r="F11" s="22"/>
      <c r="G11" s="13"/>
    </row>
    <row r="12" spans="1:7" ht="14.25">
      <c r="A12" s="18">
        <v>4</v>
      </c>
      <c r="B12" s="19" t="s">
        <v>197</v>
      </c>
      <c r="C12" s="18" t="s">
        <v>3</v>
      </c>
      <c r="D12" s="20">
        <v>1</v>
      </c>
      <c r="E12" s="21">
        <f>'[3]ადმ.'!M64</f>
        <v>6.0273267512832005</v>
      </c>
      <c r="F12" s="22"/>
      <c r="G12" s="13"/>
    </row>
    <row r="13" spans="1:7" ht="14.25">
      <c r="A13" s="23">
        <v>5</v>
      </c>
      <c r="B13" s="19" t="s">
        <v>22</v>
      </c>
      <c r="C13" s="23" t="s">
        <v>9</v>
      </c>
      <c r="D13" s="20">
        <v>1</v>
      </c>
      <c r="E13" s="25">
        <f>'[3]ადმ.'!M76</f>
        <v>24.984697491071998</v>
      </c>
      <c r="F13" s="22"/>
      <c r="G13" s="13"/>
    </row>
    <row r="14" spans="1:7" ht="14.25">
      <c r="A14" s="18">
        <v>6</v>
      </c>
      <c r="B14" s="26" t="s">
        <v>231</v>
      </c>
      <c r="C14" s="18" t="s">
        <v>9</v>
      </c>
      <c r="D14" s="20">
        <v>1</v>
      </c>
      <c r="E14" s="21">
        <f>'[3]ადმ.'!M86</f>
        <v>6.228888336</v>
      </c>
      <c r="F14" s="22"/>
      <c r="G14" s="13"/>
    </row>
    <row r="15" spans="1:7" ht="14.25">
      <c r="A15" s="14"/>
      <c r="B15" s="27" t="s">
        <v>93</v>
      </c>
      <c r="C15" s="14"/>
      <c r="D15" s="16"/>
      <c r="E15" s="17"/>
      <c r="F15" s="16"/>
      <c r="G15" s="13"/>
    </row>
    <row r="16" spans="1:7" ht="14.25">
      <c r="A16" s="18">
        <v>7</v>
      </c>
      <c r="B16" s="26" t="s">
        <v>92</v>
      </c>
      <c r="C16" s="18" t="s">
        <v>3</v>
      </c>
      <c r="D16" s="20">
        <v>1</v>
      </c>
      <c r="E16" s="21">
        <f>'[3]ადმ.'!M98</f>
        <v>0.6747060672000001</v>
      </c>
      <c r="F16" s="22"/>
      <c r="G16" s="13"/>
    </row>
    <row r="17" spans="1:7" ht="14.25">
      <c r="A17" s="23">
        <v>8</v>
      </c>
      <c r="B17" s="19" t="s">
        <v>232</v>
      </c>
      <c r="C17" s="23" t="s">
        <v>8</v>
      </c>
      <c r="D17" s="20">
        <v>1</v>
      </c>
      <c r="E17" s="25">
        <f>'[3]ადმ.'!M110</f>
        <v>215.05756955759998</v>
      </c>
      <c r="F17" s="22"/>
      <c r="G17" s="13"/>
    </row>
    <row r="18" spans="1:7" ht="14.25">
      <c r="A18" s="18">
        <v>9</v>
      </c>
      <c r="B18" s="19" t="s">
        <v>23</v>
      </c>
      <c r="C18" s="23" t="s">
        <v>9</v>
      </c>
      <c r="D18" s="20">
        <v>1</v>
      </c>
      <c r="E18" s="25">
        <f>'[3]ადმ.'!M132</f>
        <v>3.2656879728</v>
      </c>
      <c r="F18" s="22"/>
      <c r="G18" s="13"/>
    </row>
    <row r="19" spans="1:7" ht="14.25">
      <c r="A19" s="23">
        <v>10</v>
      </c>
      <c r="B19" s="19" t="s">
        <v>233</v>
      </c>
      <c r="C19" s="18" t="s">
        <v>7</v>
      </c>
      <c r="D19" s="20">
        <v>1</v>
      </c>
      <c r="E19" s="21">
        <f>'[3]ადმ.'!M143</f>
        <v>13.962520281599998</v>
      </c>
      <c r="F19" s="22"/>
      <c r="G19" s="13"/>
    </row>
    <row r="20" spans="1:7" ht="14.25">
      <c r="A20" s="18">
        <v>11</v>
      </c>
      <c r="B20" s="26" t="s">
        <v>24</v>
      </c>
      <c r="C20" s="18" t="s">
        <v>7</v>
      </c>
      <c r="D20" s="20">
        <v>1</v>
      </c>
      <c r="E20" s="21">
        <f>'[3]ადმ.'!M154</f>
        <v>7.511455036800001</v>
      </c>
      <c r="F20" s="22"/>
      <c r="G20" s="13"/>
    </row>
    <row r="21" spans="1:7" ht="14.25">
      <c r="A21" s="23">
        <v>12</v>
      </c>
      <c r="B21" s="19" t="s">
        <v>234</v>
      </c>
      <c r="C21" s="18" t="s">
        <v>3</v>
      </c>
      <c r="D21" s="20">
        <v>1</v>
      </c>
      <c r="E21" s="21">
        <f>'[3]ადმ.'!M165</f>
        <v>1.483583904</v>
      </c>
      <c r="F21" s="22"/>
      <c r="G21" s="13"/>
    </row>
    <row r="22" spans="1:7" ht="14.25">
      <c r="A22" s="18">
        <v>13</v>
      </c>
      <c r="B22" s="26" t="s">
        <v>25</v>
      </c>
      <c r="C22" s="18" t="s">
        <v>7</v>
      </c>
      <c r="D22" s="20">
        <v>1</v>
      </c>
      <c r="E22" s="21">
        <f>'[3]ადმ.'!M176</f>
        <v>2.5951898016</v>
      </c>
      <c r="F22" s="22"/>
      <c r="G22" s="13"/>
    </row>
    <row r="23" spans="1:7" ht="14.25">
      <c r="A23" s="23">
        <v>14</v>
      </c>
      <c r="B23" s="26" t="s">
        <v>26</v>
      </c>
      <c r="C23" s="18" t="s">
        <v>7</v>
      </c>
      <c r="D23" s="20">
        <v>1</v>
      </c>
      <c r="E23" s="21">
        <f>'[3]ადმ.'!M186</f>
        <v>1.6187174783999998</v>
      </c>
      <c r="F23" s="22"/>
      <c r="G23" s="13"/>
    </row>
    <row r="24" spans="1:7" ht="14.25">
      <c r="A24" s="18">
        <v>15</v>
      </c>
      <c r="B24" s="26" t="s">
        <v>27</v>
      </c>
      <c r="C24" s="18" t="s">
        <v>7</v>
      </c>
      <c r="D24" s="20">
        <v>1</v>
      </c>
      <c r="E24" s="21">
        <f>'[3]ადმ.'!M197</f>
        <v>2.6663633568000003</v>
      </c>
      <c r="F24" s="22"/>
      <c r="G24" s="13"/>
    </row>
    <row r="25" spans="1:7" ht="14.25">
      <c r="A25" s="23">
        <v>16</v>
      </c>
      <c r="B25" s="26" t="s">
        <v>235</v>
      </c>
      <c r="C25" s="18" t="s">
        <v>7</v>
      </c>
      <c r="D25" s="20">
        <v>1</v>
      </c>
      <c r="E25" s="21">
        <f>'[3]ადმ.'!M208</f>
        <v>2.8656012211199995</v>
      </c>
      <c r="F25" s="22"/>
      <c r="G25" s="13"/>
    </row>
    <row r="26" spans="1:7" ht="14.25">
      <c r="A26" s="18">
        <v>17</v>
      </c>
      <c r="B26" s="26" t="s">
        <v>236</v>
      </c>
      <c r="C26" s="18" t="s">
        <v>6</v>
      </c>
      <c r="D26" s="20">
        <v>1</v>
      </c>
      <c r="E26" s="21">
        <f>'[3]ადმ.'!M219</f>
        <v>60.2330256</v>
      </c>
      <c r="F26" s="22"/>
      <c r="G26" s="13"/>
    </row>
    <row r="27" spans="1:7" ht="14.25">
      <c r="A27" s="23">
        <v>18</v>
      </c>
      <c r="B27" s="19" t="s">
        <v>28</v>
      </c>
      <c r="C27" s="23" t="s">
        <v>9</v>
      </c>
      <c r="D27" s="20">
        <v>1</v>
      </c>
      <c r="E27" s="25">
        <f>'[3]ადმ.'!M230</f>
        <v>3.3393862655999995</v>
      </c>
      <c r="F27" s="22"/>
      <c r="G27" s="13"/>
    </row>
    <row r="28" spans="1:7" ht="14.25">
      <c r="A28" s="18">
        <v>19</v>
      </c>
      <c r="B28" s="19" t="s">
        <v>29</v>
      </c>
      <c r="C28" s="23" t="s">
        <v>10</v>
      </c>
      <c r="D28" s="20">
        <v>1</v>
      </c>
      <c r="E28" s="24">
        <f>'[3]ადმ.'!M240</f>
        <v>5.792469408</v>
      </c>
      <c r="F28" s="22"/>
      <c r="G28" s="13"/>
    </row>
    <row r="29" spans="1:7" ht="14.25">
      <c r="A29" s="23">
        <v>20</v>
      </c>
      <c r="B29" s="19" t="s">
        <v>30</v>
      </c>
      <c r="C29" s="18" t="s">
        <v>3</v>
      </c>
      <c r="D29" s="20">
        <v>1</v>
      </c>
      <c r="E29" s="21">
        <f>'[3]ადმ.'!M251</f>
        <v>1.53650721312</v>
      </c>
      <c r="F29" s="22"/>
      <c r="G29" s="13"/>
    </row>
    <row r="30" spans="1:7" ht="24.75">
      <c r="A30" s="18">
        <v>21</v>
      </c>
      <c r="B30" s="19" t="s">
        <v>198</v>
      </c>
      <c r="C30" s="23" t="s">
        <v>2</v>
      </c>
      <c r="D30" s="20">
        <v>1</v>
      </c>
      <c r="E30" s="24">
        <f>'[3]ადმ.'!M263</f>
        <v>2.13927028128</v>
      </c>
      <c r="F30" s="22"/>
      <c r="G30" s="13"/>
    </row>
    <row r="31" spans="1:7" ht="14.25">
      <c r="A31" s="23">
        <v>22</v>
      </c>
      <c r="B31" s="19" t="s">
        <v>15</v>
      </c>
      <c r="C31" s="23" t="s">
        <v>6</v>
      </c>
      <c r="D31" s="20">
        <v>1</v>
      </c>
      <c r="E31" s="24">
        <f>'[3]ადმ.'!M273</f>
        <v>6.903353952000001</v>
      </c>
      <c r="F31" s="22"/>
      <c r="G31" s="13"/>
    </row>
    <row r="32" spans="1:7" ht="14.25">
      <c r="A32" s="18">
        <v>23</v>
      </c>
      <c r="B32" s="19" t="s">
        <v>16</v>
      </c>
      <c r="C32" s="23" t="s">
        <v>8</v>
      </c>
      <c r="D32" s="20">
        <v>1</v>
      </c>
      <c r="E32" s="24">
        <f>'[3]ადმ.'!M283</f>
        <v>12.082672800000001</v>
      </c>
      <c r="F32" s="22"/>
      <c r="G32" s="13"/>
    </row>
    <row r="33" spans="1:7" ht="14.25">
      <c r="A33" s="14"/>
      <c r="B33" s="27" t="s">
        <v>94</v>
      </c>
      <c r="C33" s="14"/>
      <c r="D33" s="16"/>
      <c r="E33" s="17"/>
      <c r="F33" s="16"/>
      <c r="G33" s="13"/>
    </row>
    <row r="34" spans="1:7" ht="14.25">
      <c r="A34" s="18">
        <v>24</v>
      </c>
      <c r="B34" s="56" t="s">
        <v>237</v>
      </c>
      <c r="C34" s="23" t="s">
        <v>2</v>
      </c>
      <c r="D34" s="20">
        <v>1</v>
      </c>
      <c r="E34" s="24">
        <f>'[3]ადმ.'!M294</f>
        <v>16.345872576</v>
      </c>
      <c r="F34" s="22"/>
      <c r="G34" s="13"/>
    </row>
    <row r="35" spans="1:7" ht="14.25">
      <c r="A35" s="18">
        <v>25</v>
      </c>
      <c r="B35" s="64" t="s">
        <v>31</v>
      </c>
      <c r="C35" s="18" t="s">
        <v>6</v>
      </c>
      <c r="D35" s="20">
        <v>1</v>
      </c>
      <c r="E35" s="21">
        <f>'[3]ადმ.'!M304</f>
        <v>9.601216416</v>
      </c>
      <c r="F35" s="22"/>
      <c r="G35" s="13"/>
    </row>
    <row r="36" spans="1:7" ht="14.25">
      <c r="A36" s="18">
        <v>26</v>
      </c>
      <c r="B36" s="56" t="s">
        <v>32</v>
      </c>
      <c r="C36" s="23" t="s">
        <v>6</v>
      </c>
      <c r="D36" s="20">
        <v>1</v>
      </c>
      <c r="E36" s="24">
        <f>'[3]ადმ.'!M314</f>
        <v>6.903353952000001</v>
      </c>
      <c r="F36" s="22"/>
      <c r="G36" s="13"/>
    </row>
    <row r="37" spans="1:7" ht="14.25">
      <c r="A37" s="18">
        <v>27</v>
      </c>
      <c r="B37" s="56" t="s">
        <v>33</v>
      </c>
      <c r="C37" s="23" t="s">
        <v>8</v>
      </c>
      <c r="D37" s="20">
        <v>1</v>
      </c>
      <c r="E37" s="24">
        <f>'[3]ადმ.'!M324</f>
        <v>9.257371200000001</v>
      </c>
      <c r="F37" s="22"/>
      <c r="G37" s="13"/>
    </row>
    <row r="38" spans="1:7" ht="14.25">
      <c r="A38" s="18">
        <v>28</v>
      </c>
      <c r="B38" s="64" t="s">
        <v>238</v>
      </c>
      <c r="C38" s="18" t="s">
        <v>6</v>
      </c>
      <c r="D38" s="20">
        <v>1</v>
      </c>
      <c r="E38" s="28">
        <f>'[3]ადმ.'!M339</f>
        <v>36.21591816479999</v>
      </c>
      <c r="F38" s="22"/>
      <c r="G38" s="13"/>
    </row>
    <row r="39" spans="1:8" ht="15.75">
      <c r="A39" s="18">
        <v>29</v>
      </c>
      <c r="B39" s="56" t="s">
        <v>107</v>
      </c>
      <c r="C39" s="23" t="s">
        <v>6</v>
      </c>
      <c r="D39" s="20">
        <v>1</v>
      </c>
      <c r="E39" s="25">
        <v>509.29</v>
      </c>
      <c r="F39" s="22"/>
      <c r="G39" s="13"/>
      <c r="H39" s="116"/>
    </row>
    <row r="40" spans="1:8" ht="15.75">
      <c r="A40" s="18">
        <v>30</v>
      </c>
      <c r="B40" s="56" t="s">
        <v>108</v>
      </c>
      <c r="C40" s="23" t="s">
        <v>6</v>
      </c>
      <c r="D40" s="20">
        <v>1</v>
      </c>
      <c r="E40" s="25">
        <v>949.29</v>
      </c>
      <c r="F40" s="22"/>
      <c r="G40" s="13"/>
      <c r="H40" s="116"/>
    </row>
    <row r="41" spans="1:7" ht="14.25">
      <c r="A41" s="18">
        <v>31</v>
      </c>
      <c r="B41" s="56" t="s">
        <v>239</v>
      </c>
      <c r="C41" s="23" t="s">
        <v>8</v>
      </c>
      <c r="D41" s="20">
        <v>1</v>
      </c>
      <c r="E41" s="25">
        <f>'[3]ადმ.'!M394</f>
        <v>4832.971496812801</v>
      </c>
      <c r="F41" s="22"/>
      <c r="G41" s="13"/>
    </row>
    <row r="42" spans="1:7" ht="14.25">
      <c r="A42" s="18">
        <v>32</v>
      </c>
      <c r="B42" s="56" t="s">
        <v>95</v>
      </c>
      <c r="C42" s="23" t="s">
        <v>6</v>
      </c>
      <c r="D42" s="20">
        <v>1</v>
      </c>
      <c r="E42" s="25">
        <f>'[3]ადმ.'!M414</f>
        <v>624.0115002528</v>
      </c>
      <c r="F42" s="22"/>
      <c r="G42" s="13"/>
    </row>
    <row r="43" spans="1:8" ht="15.75">
      <c r="A43" s="18">
        <v>33</v>
      </c>
      <c r="B43" s="64" t="s">
        <v>240</v>
      </c>
      <c r="C43" s="18" t="s">
        <v>8</v>
      </c>
      <c r="D43" s="20">
        <v>1</v>
      </c>
      <c r="E43" s="28">
        <v>4115.38</v>
      </c>
      <c r="F43" s="22"/>
      <c r="G43" s="13"/>
      <c r="H43" s="116"/>
    </row>
    <row r="44" spans="1:7" ht="14.25">
      <c r="A44" s="18">
        <v>34</v>
      </c>
      <c r="B44" s="56" t="s">
        <v>199</v>
      </c>
      <c r="C44" s="23" t="s">
        <v>6</v>
      </c>
      <c r="D44" s="20">
        <v>1</v>
      </c>
      <c r="E44" s="28">
        <f>'[3]ადმ.'!M444</f>
        <v>525.9909544033791</v>
      </c>
      <c r="F44" s="22"/>
      <c r="G44" s="13"/>
    </row>
    <row r="45" spans="1:8" ht="15.75">
      <c r="A45" s="18">
        <v>35</v>
      </c>
      <c r="B45" s="64" t="s">
        <v>109</v>
      </c>
      <c r="C45" s="18" t="s">
        <v>8</v>
      </c>
      <c r="D45" s="20">
        <v>1</v>
      </c>
      <c r="E45" s="28">
        <v>6454.62</v>
      </c>
      <c r="F45" s="22"/>
      <c r="G45" s="13"/>
      <c r="H45" s="116"/>
    </row>
    <row r="46" spans="1:7" ht="14.25">
      <c r="A46" s="14"/>
      <c r="B46" s="29" t="s">
        <v>34</v>
      </c>
      <c r="C46" s="14"/>
      <c r="D46" s="16"/>
      <c r="E46" s="17"/>
      <c r="F46" s="16"/>
      <c r="G46" s="13"/>
    </row>
    <row r="47" spans="1:7" ht="14.25">
      <c r="A47" s="18">
        <v>36</v>
      </c>
      <c r="B47" s="19" t="s">
        <v>241</v>
      </c>
      <c r="C47" s="18" t="s">
        <v>8</v>
      </c>
      <c r="D47" s="20">
        <v>1</v>
      </c>
      <c r="E47" s="28">
        <f>'[3]ადმ.'!M477</f>
        <v>4542.612171200928</v>
      </c>
      <c r="F47" s="22"/>
      <c r="G47" s="13"/>
    </row>
    <row r="48" spans="1:7" ht="14.25">
      <c r="A48" s="18">
        <v>37</v>
      </c>
      <c r="B48" s="19" t="s">
        <v>242</v>
      </c>
      <c r="C48" s="18" t="s">
        <v>6</v>
      </c>
      <c r="D48" s="20">
        <v>1</v>
      </c>
      <c r="E48" s="28">
        <f>'[3]ადმ.'!M496</f>
        <v>1159.6193134416003</v>
      </c>
      <c r="F48" s="22"/>
      <c r="G48" s="13"/>
    </row>
    <row r="49" spans="1:7" ht="14.25">
      <c r="A49" s="14"/>
      <c r="B49" s="88" t="s">
        <v>35</v>
      </c>
      <c r="C49" s="14"/>
      <c r="D49" s="16"/>
      <c r="E49" s="17"/>
      <c r="F49" s="16"/>
      <c r="G49" s="13"/>
    </row>
    <row r="50" spans="1:7" ht="14.25">
      <c r="A50" s="87">
        <v>38</v>
      </c>
      <c r="B50" s="89" t="s">
        <v>243</v>
      </c>
      <c r="C50" s="90" t="s">
        <v>6</v>
      </c>
      <c r="D50" s="91">
        <v>1</v>
      </c>
      <c r="E50" s="92">
        <v>24.3</v>
      </c>
      <c r="F50" s="92"/>
      <c r="G50" s="13"/>
    </row>
    <row r="51" spans="1:7" ht="14.25">
      <c r="A51" s="18">
        <v>39</v>
      </c>
      <c r="B51" s="19" t="s">
        <v>110</v>
      </c>
      <c r="C51" s="23" t="s">
        <v>6</v>
      </c>
      <c r="D51" s="20">
        <v>1</v>
      </c>
      <c r="E51" s="25">
        <f>'[3]ადმ.'!M570</f>
        <v>805.7810823007485</v>
      </c>
      <c r="F51" s="22"/>
      <c r="G51" s="13"/>
    </row>
    <row r="52" spans="1:7" ht="14.25">
      <c r="A52" s="14"/>
      <c r="B52" s="27" t="s">
        <v>13</v>
      </c>
      <c r="C52" s="14"/>
      <c r="D52" s="16"/>
      <c r="E52" s="17"/>
      <c r="F52" s="16"/>
      <c r="G52" s="30"/>
    </row>
    <row r="53" spans="1:7" ht="14.25">
      <c r="A53" s="18">
        <v>40</v>
      </c>
      <c r="B53" s="26" t="s">
        <v>244</v>
      </c>
      <c r="C53" s="18" t="s">
        <v>6</v>
      </c>
      <c r="D53" s="20">
        <v>1</v>
      </c>
      <c r="E53" s="28">
        <f>'[3]ადმ.'!M585</f>
        <v>95.3817011136</v>
      </c>
      <c r="F53" s="22"/>
      <c r="G53" s="13"/>
    </row>
    <row r="54" spans="1:7" ht="14.25">
      <c r="A54" s="18">
        <v>41</v>
      </c>
      <c r="B54" s="19" t="s">
        <v>36</v>
      </c>
      <c r="C54" s="18" t="s">
        <v>3</v>
      </c>
      <c r="D54" s="20">
        <v>1</v>
      </c>
      <c r="E54" s="28">
        <f>'[3]ადმ.'!M600</f>
        <v>7.817840360352</v>
      </c>
      <c r="F54" s="22"/>
      <c r="G54" s="13"/>
    </row>
    <row r="55" spans="1:7" ht="14.25">
      <c r="A55" s="18">
        <v>42</v>
      </c>
      <c r="B55" s="19" t="s">
        <v>245</v>
      </c>
      <c r="C55" s="23" t="s">
        <v>7</v>
      </c>
      <c r="D55" s="20">
        <v>1</v>
      </c>
      <c r="E55" s="25">
        <f>'[3]ადმ.'!M616</f>
        <v>11.632346174592</v>
      </c>
      <c r="F55" s="22"/>
      <c r="G55" s="13"/>
    </row>
    <row r="56" spans="1:7" ht="14.25">
      <c r="A56" s="18">
        <v>43</v>
      </c>
      <c r="B56" s="19" t="s">
        <v>37</v>
      </c>
      <c r="C56" s="18" t="s">
        <v>7</v>
      </c>
      <c r="D56" s="20">
        <v>1</v>
      </c>
      <c r="E56" s="28">
        <f>'[3]ადმ.'!M632</f>
        <v>49.215945955968</v>
      </c>
      <c r="F56" s="22"/>
      <c r="G56" s="13"/>
    </row>
    <row r="57" spans="1:7" ht="14.25">
      <c r="A57" s="18">
        <v>44</v>
      </c>
      <c r="B57" s="19" t="s">
        <v>38</v>
      </c>
      <c r="C57" s="18" t="s">
        <v>7</v>
      </c>
      <c r="D57" s="20">
        <v>1</v>
      </c>
      <c r="E57" s="28">
        <f>'[3]ადმ.'!M648</f>
        <v>97.83430335359999</v>
      </c>
      <c r="F57" s="22"/>
      <c r="G57" s="13"/>
    </row>
    <row r="58" spans="1:7" ht="14.25">
      <c r="A58" s="18">
        <v>45</v>
      </c>
      <c r="B58" s="72" t="s">
        <v>246</v>
      </c>
      <c r="C58" s="93" t="s">
        <v>7</v>
      </c>
      <c r="D58" s="91">
        <v>1</v>
      </c>
      <c r="E58" s="94">
        <v>26.97</v>
      </c>
      <c r="F58" s="41"/>
      <c r="G58" s="13"/>
    </row>
    <row r="59" spans="1:7" ht="14.25">
      <c r="A59" s="18">
        <v>46</v>
      </c>
      <c r="B59" s="26" t="s">
        <v>247</v>
      </c>
      <c r="C59" s="18" t="s">
        <v>7</v>
      </c>
      <c r="D59" s="20">
        <v>1</v>
      </c>
      <c r="E59" s="28">
        <f>'[3]ადმ.'!M665</f>
        <v>37.71376082496</v>
      </c>
      <c r="F59" s="22"/>
      <c r="G59" s="13"/>
    </row>
    <row r="60" spans="1:7" ht="24.75">
      <c r="A60" s="18">
        <v>47</v>
      </c>
      <c r="B60" s="19" t="s">
        <v>248</v>
      </c>
      <c r="C60" s="18" t="s">
        <v>7</v>
      </c>
      <c r="D60" s="20">
        <v>1</v>
      </c>
      <c r="E60" s="28">
        <f>'[3]ადმ.'!M682</f>
        <v>68.11867079424</v>
      </c>
      <c r="F60" s="22"/>
      <c r="G60" s="13"/>
    </row>
    <row r="61" spans="1:7" ht="14.25">
      <c r="A61" s="18">
        <v>48</v>
      </c>
      <c r="B61" s="19" t="s">
        <v>39</v>
      </c>
      <c r="C61" s="18" t="s">
        <v>6</v>
      </c>
      <c r="D61" s="20">
        <v>1</v>
      </c>
      <c r="E61" s="28">
        <f>'[3]ადმ.'!M698</f>
        <v>1174.9787349696</v>
      </c>
      <c r="F61" s="22"/>
      <c r="G61" s="13"/>
    </row>
    <row r="62" spans="1:7" ht="14.25">
      <c r="A62" s="18">
        <v>49</v>
      </c>
      <c r="B62" s="19" t="s">
        <v>40</v>
      </c>
      <c r="C62" s="18" t="s">
        <v>7</v>
      </c>
      <c r="D62" s="20">
        <v>1</v>
      </c>
      <c r="E62" s="28">
        <f>'[3]ადმ.'!M712</f>
        <v>16.0787312928</v>
      </c>
      <c r="F62" s="22"/>
      <c r="G62" s="13"/>
    </row>
    <row r="63" spans="1:7" ht="14.25">
      <c r="A63" s="18">
        <v>50</v>
      </c>
      <c r="B63" s="26" t="s">
        <v>41</v>
      </c>
      <c r="C63" s="18" t="s">
        <v>7</v>
      </c>
      <c r="D63" s="20">
        <v>1</v>
      </c>
      <c r="E63" s="28">
        <f>'[3]ადმ.'!M729</f>
        <v>95.254906386816</v>
      </c>
      <c r="F63" s="22"/>
      <c r="G63" s="13"/>
    </row>
    <row r="64" spans="1:7" ht="14.25">
      <c r="A64" s="18">
        <v>51</v>
      </c>
      <c r="B64" s="26" t="s">
        <v>42</v>
      </c>
      <c r="C64" s="18" t="s">
        <v>7</v>
      </c>
      <c r="D64" s="20">
        <v>1</v>
      </c>
      <c r="E64" s="28">
        <f>'[3]ადმ.'!M742</f>
        <v>3.8953094399999997</v>
      </c>
      <c r="F64" s="22"/>
      <c r="G64" s="13"/>
    </row>
    <row r="65" spans="1:7" ht="14.25">
      <c r="A65" s="18">
        <v>52</v>
      </c>
      <c r="B65" s="19" t="s">
        <v>43</v>
      </c>
      <c r="C65" s="23" t="s">
        <v>7</v>
      </c>
      <c r="D65" s="20">
        <v>1</v>
      </c>
      <c r="E65" s="25">
        <f>'[3]ადმ.'!M756</f>
        <v>4.017525975936</v>
      </c>
      <c r="F65" s="22"/>
      <c r="G65" s="13"/>
    </row>
    <row r="66" spans="1:7" ht="14.25">
      <c r="A66" s="18">
        <v>53</v>
      </c>
      <c r="B66" s="19" t="s">
        <v>249</v>
      </c>
      <c r="C66" s="23" t="s">
        <v>7</v>
      </c>
      <c r="D66" s="20">
        <v>1</v>
      </c>
      <c r="E66" s="25">
        <f>'[3]ადმ.'!M773</f>
        <v>66.12068963808</v>
      </c>
      <c r="F66" s="22"/>
      <c r="G66" s="13"/>
    </row>
    <row r="67" spans="1:7" ht="14.25">
      <c r="A67" s="14"/>
      <c r="B67" s="29" t="s">
        <v>44</v>
      </c>
      <c r="C67" s="14"/>
      <c r="D67" s="16"/>
      <c r="E67" s="17"/>
      <c r="F67" s="16"/>
      <c r="G67" s="13"/>
    </row>
    <row r="68" spans="1:7" ht="14.25">
      <c r="A68" s="23">
        <v>54</v>
      </c>
      <c r="B68" s="19" t="s">
        <v>250</v>
      </c>
      <c r="C68" s="23" t="s">
        <v>14</v>
      </c>
      <c r="D68" s="20">
        <v>1</v>
      </c>
      <c r="E68" s="25">
        <v>61.56</v>
      </c>
      <c r="F68" s="22"/>
      <c r="G68" s="13"/>
    </row>
    <row r="69" spans="1:7" ht="14.25">
      <c r="A69" s="23">
        <v>55</v>
      </c>
      <c r="B69" s="19" t="s">
        <v>251</v>
      </c>
      <c r="C69" s="23" t="s">
        <v>14</v>
      </c>
      <c r="D69" s="20">
        <v>1</v>
      </c>
      <c r="E69" s="25">
        <v>87.2</v>
      </c>
      <c r="F69" s="22"/>
      <c r="G69" s="13"/>
    </row>
    <row r="70" spans="1:8" ht="15.75">
      <c r="A70" s="23">
        <v>56</v>
      </c>
      <c r="B70" s="19" t="s">
        <v>252</v>
      </c>
      <c r="C70" s="23" t="s">
        <v>14</v>
      </c>
      <c r="D70" s="20">
        <v>1</v>
      </c>
      <c r="E70" s="25">
        <v>21.89</v>
      </c>
      <c r="F70" s="22"/>
      <c r="G70" s="13"/>
      <c r="H70" s="116"/>
    </row>
    <row r="71" spans="1:7" ht="14.25">
      <c r="A71" s="23">
        <v>57</v>
      </c>
      <c r="B71" s="19" t="s">
        <v>45</v>
      </c>
      <c r="C71" s="23" t="s">
        <v>7</v>
      </c>
      <c r="D71" s="20">
        <v>1</v>
      </c>
      <c r="E71" s="25">
        <f>'[3]ადმ.'!M851</f>
        <v>27.900692474688007</v>
      </c>
      <c r="F71" s="22"/>
      <c r="G71" s="13"/>
    </row>
    <row r="72" spans="1:8" ht="15.75">
      <c r="A72" s="23">
        <v>58</v>
      </c>
      <c r="B72" s="19" t="s">
        <v>253</v>
      </c>
      <c r="C72" s="18" t="s">
        <v>7</v>
      </c>
      <c r="D72" s="20">
        <v>1</v>
      </c>
      <c r="E72" s="28">
        <v>15.65</v>
      </c>
      <c r="F72" s="22"/>
      <c r="G72" s="13"/>
      <c r="H72" s="116"/>
    </row>
    <row r="73" spans="1:7" ht="14.25">
      <c r="A73" s="14"/>
      <c r="B73" s="29" t="s">
        <v>46</v>
      </c>
      <c r="C73" s="14"/>
      <c r="D73" s="16"/>
      <c r="E73" s="17"/>
      <c r="F73" s="16"/>
      <c r="G73" s="13"/>
    </row>
    <row r="74" spans="1:7" ht="14.25">
      <c r="A74" s="93">
        <v>59</v>
      </c>
      <c r="B74" s="72" t="s">
        <v>254</v>
      </c>
      <c r="C74" s="93" t="s">
        <v>6</v>
      </c>
      <c r="D74" s="91">
        <v>1</v>
      </c>
      <c r="E74" s="94">
        <v>150.68</v>
      </c>
      <c r="F74" s="41"/>
      <c r="G74" s="13"/>
    </row>
    <row r="75" spans="1:7" ht="14.25">
      <c r="A75" s="93">
        <v>60</v>
      </c>
      <c r="B75" s="72" t="s">
        <v>255</v>
      </c>
      <c r="C75" s="93" t="s">
        <v>6</v>
      </c>
      <c r="D75" s="91">
        <v>1</v>
      </c>
      <c r="E75" s="94">
        <v>155.89</v>
      </c>
      <c r="F75" s="41"/>
      <c r="G75" s="13"/>
    </row>
    <row r="76" spans="1:7" ht="14.25">
      <c r="A76" s="93">
        <v>61</v>
      </c>
      <c r="B76" s="72" t="s">
        <v>47</v>
      </c>
      <c r="C76" s="93" t="s">
        <v>6</v>
      </c>
      <c r="D76" s="91">
        <v>1</v>
      </c>
      <c r="E76" s="94">
        <f>'[3]ადმ.'!M900</f>
        <v>168.4458596024652</v>
      </c>
      <c r="F76" s="41"/>
      <c r="G76" s="13"/>
    </row>
    <row r="77" spans="1:7" ht="14.25">
      <c r="A77" s="93">
        <v>62</v>
      </c>
      <c r="B77" s="72" t="s">
        <v>48</v>
      </c>
      <c r="C77" s="93" t="s">
        <v>6</v>
      </c>
      <c r="D77" s="91">
        <v>1</v>
      </c>
      <c r="E77" s="94">
        <f>'[3]ადმ.'!M916</f>
        <v>196.3589665174449</v>
      </c>
      <c r="F77" s="41"/>
      <c r="G77" s="13"/>
    </row>
    <row r="78" spans="1:7" ht="14.25">
      <c r="A78" s="93">
        <v>63</v>
      </c>
      <c r="B78" s="72" t="s">
        <v>96</v>
      </c>
      <c r="C78" s="90" t="s">
        <v>7</v>
      </c>
      <c r="D78" s="91">
        <v>1</v>
      </c>
      <c r="E78" s="95">
        <f>'[3]ადმ.'!M933</f>
        <v>15.71506193334528</v>
      </c>
      <c r="F78" s="41"/>
      <c r="G78" s="13"/>
    </row>
    <row r="79" spans="1:7" ht="14.25">
      <c r="A79" s="93">
        <v>64</v>
      </c>
      <c r="B79" s="72" t="s">
        <v>49</v>
      </c>
      <c r="C79" s="93" t="s">
        <v>7</v>
      </c>
      <c r="D79" s="91">
        <v>1</v>
      </c>
      <c r="E79" s="41">
        <f>'[3]ადმ.'!M949</f>
        <v>46.78718685696</v>
      </c>
      <c r="F79" s="41"/>
      <c r="G79" s="13"/>
    </row>
    <row r="80" spans="1:7" ht="14.25">
      <c r="A80" s="93">
        <v>65</v>
      </c>
      <c r="B80" s="72" t="s">
        <v>256</v>
      </c>
      <c r="C80" s="90" t="s">
        <v>14</v>
      </c>
      <c r="D80" s="91">
        <v>1</v>
      </c>
      <c r="E80" s="95">
        <f>'[3]ადმ.'!M964</f>
        <v>15.204378594240001</v>
      </c>
      <c r="F80" s="41"/>
      <c r="G80" s="13"/>
    </row>
    <row r="81" spans="1:7" ht="14.25">
      <c r="A81" s="93">
        <v>66</v>
      </c>
      <c r="B81" s="72" t="s">
        <v>257</v>
      </c>
      <c r="C81" s="93" t="s">
        <v>7</v>
      </c>
      <c r="D81" s="91">
        <v>1</v>
      </c>
      <c r="E81" s="94">
        <f>'[3]ადმ.'!M979</f>
        <v>54.897365381760004</v>
      </c>
      <c r="F81" s="41"/>
      <c r="G81" s="13"/>
    </row>
    <row r="82" spans="1:7" ht="14.25">
      <c r="A82" s="93">
        <v>67</v>
      </c>
      <c r="B82" s="72" t="s">
        <v>258</v>
      </c>
      <c r="C82" s="93" t="s">
        <v>7</v>
      </c>
      <c r="D82" s="91">
        <v>1</v>
      </c>
      <c r="E82" s="94">
        <f>'[3]ადმ.'!M995</f>
        <v>13.506540648480001</v>
      </c>
      <c r="F82" s="41"/>
      <c r="G82" s="13"/>
    </row>
    <row r="83" spans="1:7" ht="14.25">
      <c r="A83" s="93">
        <v>68</v>
      </c>
      <c r="B83" s="72" t="s">
        <v>97</v>
      </c>
      <c r="C83" s="90" t="s">
        <v>9</v>
      </c>
      <c r="D83" s="91">
        <v>1</v>
      </c>
      <c r="E83" s="96">
        <f>'[3]ადმ.'!M1009</f>
        <v>6.543456213888</v>
      </c>
      <c r="F83" s="41"/>
      <c r="G83" s="13"/>
    </row>
    <row r="84" spans="1:7" ht="14.25">
      <c r="A84" s="93">
        <v>69</v>
      </c>
      <c r="B84" s="72" t="s">
        <v>50</v>
      </c>
      <c r="C84" s="93" t="s">
        <v>51</v>
      </c>
      <c r="D84" s="91">
        <v>1</v>
      </c>
      <c r="E84" s="41">
        <f>'[3]ადმ.'!M1024</f>
        <v>14.009450585011203</v>
      </c>
      <c r="F84" s="41"/>
      <c r="G84" s="13"/>
    </row>
    <row r="85" spans="1:7" ht="14.25">
      <c r="A85" s="93">
        <v>70</v>
      </c>
      <c r="B85" s="72" t="s">
        <v>52</v>
      </c>
      <c r="C85" s="93" t="s">
        <v>51</v>
      </c>
      <c r="D85" s="91">
        <v>1</v>
      </c>
      <c r="E85" s="41">
        <f>'[3]ადმ.'!M1039</f>
        <v>9.926949885811199</v>
      </c>
      <c r="F85" s="41"/>
      <c r="G85" s="13"/>
    </row>
    <row r="86" spans="1:7" ht="14.25">
      <c r="A86" s="14"/>
      <c r="B86" s="29" t="s">
        <v>53</v>
      </c>
      <c r="C86" s="14"/>
      <c r="D86" s="16"/>
      <c r="E86" s="17"/>
      <c r="F86" s="16"/>
      <c r="G86" s="13"/>
    </row>
    <row r="87" spans="1:7" ht="14.25">
      <c r="A87" s="90">
        <v>71</v>
      </c>
      <c r="B87" s="72" t="s">
        <v>259</v>
      </c>
      <c r="C87" s="90" t="s">
        <v>7</v>
      </c>
      <c r="D87" s="91">
        <v>1</v>
      </c>
      <c r="E87" s="96">
        <f>'[3]ადმ.'!M1055</f>
        <v>12.958852927679999</v>
      </c>
      <c r="F87" s="41"/>
      <c r="G87" s="13"/>
    </row>
    <row r="88" spans="1:7" ht="14.25">
      <c r="A88" s="90">
        <v>72</v>
      </c>
      <c r="B88" s="72" t="s">
        <v>260</v>
      </c>
      <c r="C88" s="90" t="s">
        <v>9</v>
      </c>
      <c r="D88" s="91">
        <v>1</v>
      </c>
      <c r="E88" s="96">
        <f>'[3]ადმ.'!M1069</f>
        <v>3.923841379392</v>
      </c>
      <c r="F88" s="41"/>
      <c r="G88" s="13"/>
    </row>
    <row r="89" spans="1:7" ht="14.25">
      <c r="A89" s="90">
        <v>73</v>
      </c>
      <c r="B89" s="72" t="s">
        <v>54</v>
      </c>
      <c r="C89" s="90" t="s">
        <v>7</v>
      </c>
      <c r="D89" s="91">
        <v>1</v>
      </c>
      <c r="E89" s="95">
        <f>'[3]ადმ.'!M1083</f>
        <v>26.631653558399993</v>
      </c>
      <c r="F89" s="41"/>
      <c r="G89" s="13"/>
    </row>
    <row r="90" spans="1:7" ht="14.25">
      <c r="A90" s="90">
        <v>74</v>
      </c>
      <c r="B90" s="72" t="s">
        <v>261</v>
      </c>
      <c r="C90" s="90" t="s">
        <v>7</v>
      </c>
      <c r="D90" s="91">
        <v>1</v>
      </c>
      <c r="E90" s="95">
        <v>30.72</v>
      </c>
      <c r="F90" s="41"/>
      <c r="G90" s="13"/>
    </row>
    <row r="91" spans="1:7" ht="14.25">
      <c r="A91" s="90">
        <v>75</v>
      </c>
      <c r="B91" s="72" t="s">
        <v>262</v>
      </c>
      <c r="C91" s="90" t="s">
        <v>7</v>
      </c>
      <c r="D91" s="91">
        <v>1</v>
      </c>
      <c r="E91" s="95">
        <v>17.18</v>
      </c>
      <c r="F91" s="41"/>
      <c r="G91" s="13"/>
    </row>
    <row r="92" spans="1:7" ht="14.25">
      <c r="A92" s="90">
        <v>76</v>
      </c>
      <c r="B92" s="72" t="s">
        <v>55</v>
      </c>
      <c r="C92" s="90" t="s">
        <v>7</v>
      </c>
      <c r="D92" s="91">
        <v>1</v>
      </c>
      <c r="E92" s="96">
        <f>'[3]ადმ.'!M1098</f>
        <v>15.290051356799998</v>
      </c>
      <c r="F92" s="41"/>
      <c r="G92" s="13"/>
    </row>
    <row r="93" spans="1:7" ht="14.25">
      <c r="A93" s="90">
        <v>77</v>
      </c>
      <c r="B93" s="72" t="s">
        <v>263</v>
      </c>
      <c r="C93" s="93" t="s">
        <v>7</v>
      </c>
      <c r="D93" s="91">
        <v>1</v>
      </c>
      <c r="E93" s="94">
        <f>'[3]ადმ.'!M1116</f>
        <v>15.250295155391994</v>
      </c>
      <c r="F93" s="41"/>
      <c r="G93" s="13"/>
    </row>
    <row r="94" spans="1:7" ht="14.25">
      <c r="A94" s="90">
        <v>78</v>
      </c>
      <c r="B94" s="97" t="s">
        <v>200</v>
      </c>
      <c r="C94" s="90" t="s">
        <v>3</v>
      </c>
      <c r="D94" s="91">
        <v>1</v>
      </c>
      <c r="E94" s="94">
        <f>'[3]ადმ.'!M1132</f>
        <v>30.393416401919996</v>
      </c>
      <c r="F94" s="41"/>
      <c r="G94" s="13"/>
    </row>
    <row r="95" spans="1:7" ht="14.25">
      <c r="A95" s="90">
        <v>79</v>
      </c>
      <c r="B95" s="98" t="s">
        <v>264</v>
      </c>
      <c r="C95" s="90" t="s">
        <v>3</v>
      </c>
      <c r="D95" s="91">
        <v>1</v>
      </c>
      <c r="E95" s="94">
        <v>19.06</v>
      </c>
      <c r="F95" s="41"/>
      <c r="G95" s="13"/>
    </row>
    <row r="96" spans="1:7" ht="14.25">
      <c r="A96" s="90">
        <v>80</v>
      </c>
      <c r="B96" s="98" t="s">
        <v>265</v>
      </c>
      <c r="C96" s="90" t="s">
        <v>3</v>
      </c>
      <c r="D96" s="91">
        <v>1</v>
      </c>
      <c r="E96" s="94">
        <v>21.55</v>
      </c>
      <c r="F96" s="41"/>
      <c r="G96" s="13"/>
    </row>
    <row r="97" spans="1:7" ht="14.25">
      <c r="A97" s="90">
        <v>81</v>
      </c>
      <c r="B97" s="98" t="s">
        <v>266</v>
      </c>
      <c r="C97" s="90" t="s">
        <v>3</v>
      </c>
      <c r="D97" s="91">
        <v>1</v>
      </c>
      <c r="E97" s="94">
        <v>24.03</v>
      </c>
      <c r="F97" s="41"/>
      <c r="G97" s="13"/>
    </row>
    <row r="98" spans="1:7" ht="14.25">
      <c r="A98" s="90">
        <v>82</v>
      </c>
      <c r="B98" s="98" t="s">
        <v>267</v>
      </c>
      <c r="C98" s="90" t="s">
        <v>3</v>
      </c>
      <c r="D98" s="91">
        <v>1</v>
      </c>
      <c r="E98" s="94">
        <v>26.52</v>
      </c>
      <c r="F98" s="41"/>
      <c r="G98" s="13"/>
    </row>
    <row r="99" spans="1:7" ht="14.25">
      <c r="A99" s="90">
        <v>83</v>
      </c>
      <c r="B99" s="98" t="s">
        <v>268</v>
      </c>
      <c r="C99" s="90" t="s">
        <v>3</v>
      </c>
      <c r="D99" s="91">
        <v>1</v>
      </c>
      <c r="E99" s="94">
        <v>51.39</v>
      </c>
      <c r="F99" s="41"/>
      <c r="G99" s="13"/>
    </row>
    <row r="100" spans="1:7" ht="14.25">
      <c r="A100" s="90">
        <v>84</v>
      </c>
      <c r="B100" s="98" t="s">
        <v>269</v>
      </c>
      <c r="C100" s="90" t="s">
        <v>3</v>
      </c>
      <c r="D100" s="91">
        <v>1</v>
      </c>
      <c r="E100" s="94">
        <v>30.54</v>
      </c>
      <c r="F100" s="41"/>
      <c r="G100" s="13"/>
    </row>
    <row r="101" spans="1:7" ht="14.25">
      <c r="A101" s="90">
        <v>85</v>
      </c>
      <c r="B101" s="98" t="s">
        <v>270</v>
      </c>
      <c r="C101" s="90" t="s">
        <v>3</v>
      </c>
      <c r="D101" s="91">
        <v>1</v>
      </c>
      <c r="E101" s="94">
        <v>33.02</v>
      </c>
      <c r="F101" s="41"/>
      <c r="G101" s="13"/>
    </row>
    <row r="102" spans="1:7" ht="14.25">
      <c r="A102" s="90">
        <v>86</v>
      </c>
      <c r="B102" s="98" t="s">
        <v>271</v>
      </c>
      <c r="C102" s="90" t="s">
        <v>3</v>
      </c>
      <c r="D102" s="91">
        <v>1</v>
      </c>
      <c r="E102" s="94">
        <v>35.51</v>
      </c>
      <c r="F102" s="41"/>
      <c r="G102" s="13"/>
    </row>
    <row r="103" spans="1:7" ht="14.25">
      <c r="A103" s="90">
        <v>87</v>
      </c>
      <c r="B103" s="98" t="s">
        <v>272</v>
      </c>
      <c r="C103" s="90" t="s">
        <v>3</v>
      </c>
      <c r="D103" s="91">
        <v>1</v>
      </c>
      <c r="E103" s="94">
        <v>38</v>
      </c>
      <c r="F103" s="41"/>
      <c r="G103" s="13"/>
    </row>
    <row r="104" spans="1:7" ht="14.25">
      <c r="A104" s="90">
        <v>88</v>
      </c>
      <c r="B104" s="98" t="s">
        <v>273</v>
      </c>
      <c r="C104" s="90" t="s">
        <v>3</v>
      </c>
      <c r="D104" s="91">
        <v>1</v>
      </c>
      <c r="E104" s="94">
        <v>62.87</v>
      </c>
      <c r="F104" s="41"/>
      <c r="G104" s="13"/>
    </row>
    <row r="105" spans="1:7" ht="30">
      <c r="A105" s="90">
        <v>89</v>
      </c>
      <c r="B105" s="99" t="s">
        <v>274</v>
      </c>
      <c r="C105" s="90" t="s">
        <v>3</v>
      </c>
      <c r="D105" s="91">
        <v>1</v>
      </c>
      <c r="E105" s="94">
        <v>37.73</v>
      </c>
      <c r="F105" s="41"/>
      <c r="G105" s="13"/>
    </row>
    <row r="106" spans="1:7" ht="30">
      <c r="A106" s="90">
        <v>90</v>
      </c>
      <c r="B106" s="99" t="s">
        <v>275</v>
      </c>
      <c r="C106" s="90" t="s">
        <v>3</v>
      </c>
      <c r="D106" s="91">
        <v>1</v>
      </c>
      <c r="E106" s="94">
        <v>41.15</v>
      </c>
      <c r="F106" s="41"/>
      <c r="G106" s="13"/>
    </row>
    <row r="107" spans="1:7" ht="14.25">
      <c r="A107" s="100"/>
      <c r="B107" s="31"/>
      <c r="C107" s="23"/>
      <c r="D107" s="20"/>
      <c r="E107" s="28"/>
      <c r="F107" s="22"/>
      <c r="G107" s="13"/>
    </row>
    <row r="108" spans="1:7" ht="14.25">
      <c r="A108" s="14"/>
      <c r="B108" s="27" t="s">
        <v>12</v>
      </c>
      <c r="C108" s="14"/>
      <c r="D108" s="16"/>
      <c r="E108" s="17"/>
      <c r="F108" s="16"/>
      <c r="G108" s="13"/>
    </row>
    <row r="109" spans="1:7" ht="14.25">
      <c r="A109" s="18">
        <v>91</v>
      </c>
      <c r="B109" s="26" t="s">
        <v>56</v>
      </c>
      <c r="C109" s="18" t="s">
        <v>7</v>
      </c>
      <c r="D109" s="20">
        <v>1</v>
      </c>
      <c r="E109" s="28">
        <f>'[3]ადმ.'!M1168</f>
        <v>635.0833652600446</v>
      </c>
      <c r="F109" s="22"/>
      <c r="G109" s="13"/>
    </row>
    <row r="110" spans="1:7" ht="14.25">
      <c r="A110" s="18">
        <v>92</v>
      </c>
      <c r="B110" s="26" t="s">
        <v>57</v>
      </c>
      <c r="C110" s="18" t="s">
        <v>7</v>
      </c>
      <c r="D110" s="20">
        <v>1</v>
      </c>
      <c r="E110" s="28">
        <f>'[3]ადმ.'!M1187</f>
        <v>531.5938901336448</v>
      </c>
      <c r="F110" s="22"/>
      <c r="G110" s="13"/>
    </row>
    <row r="111" spans="1:7" ht="14.25">
      <c r="A111" s="18">
        <v>93</v>
      </c>
      <c r="B111" s="19" t="s">
        <v>58</v>
      </c>
      <c r="C111" s="18" t="s">
        <v>7</v>
      </c>
      <c r="D111" s="20">
        <v>1</v>
      </c>
      <c r="E111" s="21">
        <f>'[3]ადმ.'!M1202</f>
        <v>196.33691677248</v>
      </c>
      <c r="F111" s="22"/>
      <c r="G111" s="13"/>
    </row>
    <row r="112" spans="1:7" ht="14.25">
      <c r="A112" s="18">
        <v>94</v>
      </c>
      <c r="B112" s="101" t="s">
        <v>276</v>
      </c>
      <c r="C112" s="18" t="s">
        <v>7</v>
      </c>
      <c r="D112" s="20">
        <v>1</v>
      </c>
      <c r="E112" s="21">
        <f>'[3]ადმ.'!M1219</f>
        <v>242.22559520332803</v>
      </c>
      <c r="F112" s="22"/>
      <c r="G112" s="13"/>
    </row>
    <row r="113" spans="1:7" ht="14.25">
      <c r="A113" s="18">
        <v>95</v>
      </c>
      <c r="B113" s="19" t="s">
        <v>59</v>
      </c>
      <c r="C113" s="23" t="s">
        <v>14</v>
      </c>
      <c r="D113" s="20">
        <v>1</v>
      </c>
      <c r="E113" s="25">
        <f>'[3]ადმ.'!M1236</f>
        <v>69.40804707302401</v>
      </c>
      <c r="F113" s="22"/>
      <c r="G113" s="13"/>
    </row>
    <row r="114" spans="1:7" ht="14.25">
      <c r="A114" s="18">
        <v>96</v>
      </c>
      <c r="B114" s="19" t="s">
        <v>60</v>
      </c>
      <c r="C114" s="18" t="s">
        <v>7</v>
      </c>
      <c r="D114" s="20">
        <v>1</v>
      </c>
      <c r="E114" s="28">
        <f>'[3]ადმ.'!M1252</f>
        <v>54.403199693568</v>
      </c>
      <c r="F114" s="22"/>
      <c r="G114" s="13"/>
    </row>
    <row r="115" spans="1:7" ht="14.25">
      <c r="A115" s="18">
        <v>97</v>
      </c>
      <c r="B115" s="19" t="s">
        <v>61</v>
      </c>
      <c r="C115" s="18" t="s">
        <v>10</v>
      </c>
      <c r="D115" s="20">
        <v>1</v>
      </c>
      <c r="E115" s="28">
        <f>'[3]ადმ.'!M1265</f>
        <v>131.72517864</v>
      </c>
      <c r="F115" s="22"/>
      <c r="G115" s="13"/>
    </row>
    <row r="116" spans="1:7" ht="14.25">
      <c r="A116" s="18">
        <v>98</v>
      </c>
      <c r="B116" s="19" t="s">
        <v>98</v>
      </c>
      <c r="C116" s="18" t="s">
        <v>14</v>
      </c>
      <c r="D116" s="20">
        <v>1</v>
      </c>
      <c r="E116" s="28">
        <f>'[3]ადმ.'!M1281</f>
        <v>62.272898164224</v>
      </c>
      <c r="F116" s="22"/>
      <c r="G116" s="13"/>
    </row>
    <row r="117" spans="1:7" ht="14.25">
      <c r="A117" s="14"/>
      <c r="B117" s="29" t="s">
        <v>62</v>
      </c>
      <c r="C117" s="14"/>
      <c r="D117" s="16"/>
      <c r="E117" s="17"/>
      <c r="F117" s="16"/>
      <c r="G117" s="13"/>
    </row>
    <row r="118" spans="1:7" ht="14.25">
      <c r="A118" s="90">
        <v>99</v>
      </c>
      <c r="B118" s="72" t="s">
        <v>277</v>
      </c>
      <c r="C118" s="90" t="s">
        <v>6</v>
      </c>
      <c r="D118" s="91">
        <v>1</v>
      </c>
      <c r="E118" s="96">
        <v>92.98</v>
      </c>
      <c r="F118" s="41"/>
      <c r="G118" s="13"/>
    </row>
    <row r="119" spans="1:7" ht="14.25">
      <c r="A119" s="90">
        <v>100</v>
      </c>
      <c r="B119" s="72" t="s">
        <v>278</v>
      </c>
      <c r="C119" s="90" t="s">
        <v>7</v>
      </c>
      <c r="D119" s="91">
        <v>1</v>
      </c>
      <c r="E119" s="95">
        <f>'[3]ადმ.'!M1313</f>
        <v>39.53270682662401</v>
      </c>
      <c r="F119" s="41"/>
      <c r="G119" s="13"/>
    </row>
    <row r="120" spans="1:7" ht="14.25">
      <c r="A120" s="90">
        <v>101</v>
      </c>
      <c r="B120" s="101" t="s">
        <v>279</v>
      </c>
      <c r="C120" s="93" t="s">
        <v>7</v>
      </c>
      <c r="D120" s="91">
        <v>1</v>
      </c>
      <c r="E120" s="94">
        <v>41.36</v>
      </c>
      <c r="F120" s="41"/>
      <c r="G120" s="13"/>
    </row>
    <row r="121" spans="1:7" ht="14.25">
      <c r="A121" s="90">
        <v>102</v>
      </c>
      <c r="B121" s="101" t="s">
        <v>63</v>
      </c>
      <c r="C121" s="93" t="s">
        <v>7</v>
      </c>
      <c r="D121" s="91">
        <v>1</v>
      </c>
      <c r="E121" s="94">
        <f>'[3]ადმ.'!M1360</f>
        <v>13.283091752832</v>
      </c>
      <c r="F121" s="41"/>
      <c r="G121" s="13"/>
    </row>
    <row r="122" spans="1:7" ht="14.25">
      <c r="A122" s="90">
        <v>103</v>
      </c>
      <c r="B122" s="72" t="s">
        <v>64</v>
      </c>
      <c r="C122" s="93" t="s">
        <v>65</v>
      </c>
      <c r="D122" s="91">
        <v>1</v>
      </c>
      <c r="E122" s="41">
        <f>'[3]ადმ.'!M1376</f>
        <v>26.84406814848001</v>
      </c>
      <c r="F122" s="41"/>
      <c r="G122" s="13"/>
    </row>
    <row r="123" spans="1:7" ht="14.25">
      <c r="A123" s="90">
        <v>104</v>
      </c>
      <c r="B123" s="72" t="s">
        <v>280</v>
      </c>
      <c r="C123" s="90" t="s">
        <v>7</v>
      </c>
      <c r="D123" s="91">
        <v>1</v>
      </c>
      <c r="E123" s="95">
        <f>'[3]ადმ.'!M1391</f>
        <v>39.323834082720005</v>
      </c>
      <c r="F123" s="41"/>
      <c r="G123" s="13"/>
    </row>
    <row r="124" spans="1:7" ht="14.25">
      <c r="A124" s="90">
        <v>105</v>
      </c>
      <c r="B124" s="72" t="s">
        <v>66</v>
      </c>
      <c r="C124" s="93" t="s">
        <v>9</v>
      </c>
      <c r="D124" s="91">
        <v>1</v>
      </c>
      <c r="E124" s="41">
        <f>'[3]ადმ.'!M1410</f>
        <v>17.004282544022395</v>
      </c>
      <c r="F124" s="41"/>
      <c r="G124" s="13"/>
    </row>
    <row r="125" spans="1:7" ht="14.25">
      <c r="A125" s="14"/>
      <c r="B125" s="29" t="s">
        <v>67</v>
      </c>
      <c r="C125" s="14"/>
      <c r="D125" s="16"/>
      <c r="E125" s="17"/>
      <c r="F125" s="16"/>
      <c r="G125" s="13"/>
    </row>
    <row r="126" spans="1:7" ht="14.25">
      <c r="A126" s="18">
        <v>106</v>
      </c>
      <c r="B126" s="19" t="s">
        <v>281</v>
      </c>
      <c r="C126" s="18" t="s">
        <v>7</v>
      </c>
      <c r="D126" s="20">
        <v>1</v>
      </c>
      <c r="E126" s="28">
        <f>'[3]ადმ.'!M1427</f>
        <v>87.90419778624</v>
      </c>
      <c r="F126" s="22"/>
      <c r="G126" s="13"/>
    </row>
    <row r="127" spans="1:7" ht="14.25">
      <c r="A127" s="93">
        <v>107</v>
      </c>
      <c r="B127" s="72" t="s">
        <v>282</v>
      </c>
      <c r="C127" s="90" t="s">
        <v>9</v>
      </c>
      <c r="D127" s="91">
        <v>1</v>
      </c>
      <c r="E127" s="96">
        <v>144.2</v>
      </c>
      <c r="F127" s="41"/>
      <c r="G127" s="13"/>
    </row>
    <row r="128" spans="1:7" ht="14.25">
      <c r="A128" s="93">
        <v>108</v>
      </c>
      <c r="B128" s="101" t="s">
        <v>283</v>
      </c>
      <c r="C128" s="93" t="s">
        <v>7</v>
      </c>
      <c r="D128" s="91">
        <v>1</v>
      </c>
      <c r="E128" s="94">
        <f>'[3]ადმ.'!M1459</f>
        <v>9.046476261503999</v>
      </c>
      <c r="F128" s="41"/>
      <c r="G128" s="13"/>
    </row>
    <row r="129" spans="1:7" ht="14.25">
      <c r="A129" s="93">
        <v>109</v>
      </c>
      <c r="B129" s="72" t="s">
        <v>284</v>
      </c>
      <c r="C129" s="93" t="s">
        <v>9</v>
      </c>
      <c r="D129" s="91">
        <v>1</v>
      </c>
      <c r="E129" s="95">
        <f>'[3]ადმ.'!M1475</f>
        <v>45.35275117824</v>
      </c>
      <c r="F129" s="41"/>
      <c r="G129" s="13"/>
    </row>
    <row r="130" spans="1:7" ht="14.25">
      <c r="A130" s="32"/>
      <c r="B130" s="33"/>
      <c r="C130" s="32"/>
      <c r="D130" s="34"/>
      <c r="E130" s="35"/>
      <c r="F130" s="36"/>
      <c r="G130" s="13"/>
    </row>
    <row r="131" spans="1:7" ht="14.25">
      <c r="A131" s="134" t="s">
        <v>68</v>
      </c>
      <c r="B131" s="134"/>
      <c r="C131" s="134"/>
      <c r="D131" s="134"/>
      <c r="E131" s="134"/>
      <c r="F131" s="134"/>
      <c r="G131" s="13"/>
    </row>
    <row r="132" spans="1:7" ht="50.25">
      <c r="A132" s="117" t="s">
        <v>0</v>
      </c>
      <c r="B132" s="118" t="s">
        <v>106</v>
      </c>
      <c r="C132" s="119" t="s">
        <v>1</v>
      </c>
      <c r="D132" s="119" t="s">
        <v>356</v>
      </c>
      <c r="E132" s="119" t="s">
        <v>357</v>
      </c>
      <c r="F132" s="119" t="s">
        <v>358</v>
      </c>
      <c r="G132" s="13"/>
    </row>
    <row r="133" spans="1:7" ht="14.25">
      <c r="A133" s="120">
        <v>1</v>
      </c>
      <c r="B133" s="121">
        <v>2</v>
      </c>
      <c r="C133" s="120">
        <v>3</v>
      </c>
      <c r="D133" s="120">
        <v>4</v>
      </c>
      <c r="E133" s="120">
        <v>5</v>
      </c>
      <c r="F133" s="120">
        <v>6</v>
      </c>
      <c r="G133" s="13"/>
    </row>
    <row r="134" spans="1:7" ht="14.25">
      <c r="A134" s="37">
        <v>110</v>
      </c>
      <c r="B134" s="38" t="s">
        <v>201</v>
      </c>
      <c r="C134" s="37" t="s">
        <v>10</v>
      </c>
      <c r="D134" s="39">
        <v>1</v>
      </c>
      <c r="E134" s="40">
        <v>2481.72</v>
      </c>
      <c r="F134" s="41"/>
      <c r="G134" s="13"/>
    </row>
    <row r="135" spans="1:7" ht="24.75">
      <c r="A135" s="42">
        <v>111</v>
      </c>
      <c r="B135" s="43" t="s">
        <v>202</v>
      </c>
      <c r="C135" s="42" t="s">
        <v>10</v>
      </c>
      <c r="D135" s="39">
        <v>1</v>
      </c>
      <c r="E135" s="44">
        <v>2274.7</v>
      </c>
      <c r="F135" s="41"/>
      <c r="G135" s="13"/>
    </row>
    <row r="136" spans="1:7" ht="14.25">
      <c r="A136" s="37">
        <v>112</v>
      </c>
      <c r="B136" s="45" t="s">
        <v>203</v>
      </c>
      <c r="C136" s="46" t="s">
        <v>10</v>
      </c>
      <c r="D136" s="39">
        <v>1</v>
      </c>
      <c r="E136" s="47">
        <v>154.66</v>
      </c>
      <c r="F136" s="41"/>
      <c r="G136" s="13"/>
    </row>
    <row r="137" spans="1:7" ht="14.25">
      <c r="A137" s="42">
        <v>113</v>
      </c>
      <c r="B137" s="38" t="s">
        <v>111</v>
      </c>
      <c r="C137" s="48" t="s">
        <v>10</v>
      </c>
      <c r="D137" s="39">
        <v>1</v>
      </c>
      <c r="E137" s="49">
        <v>629.89</v>
      </c>
      <c r="F137" s="41"/>
      <c r="G137" s="13"/>
    </row>
    <row r="138" spans="1:7" ht="14.25">
      <c r="A138" s="37">
        <v>114</v>
      </c>
      <c r="B138" s="50" t="s">
        <v>204</v>
      </c>
      <c r="C138" s="51" t="s">
        <v>10</v>
      </c>
      <c r="D138" s="39">
        <v>1</v>
      </c>
      <c r="E138" s="52">
        <v>257.57</v>
      </c>
      <c r="F138" s="41"/>
      <c r="G138" s="13"/>
    </row>
    <row r="139" spans="1:7" ht="14.25">
      <c r="A139" s="42">
        <v>115</v>
      </c>
      <c r="B139" s="50" t="s">
        <v>205</v>
      </c>
      <c r="C139" s="51" t="s">
        <v>10</v>
      </c>
      <c r="D139" s="39">
        <v>1</v>
      </c>
      <c r="E139" s="52">
        <v>299.96</v>
      </c>
      <c r="F139" s="41"/>
      <c r="G139" s="13"/>
    </row>
    <row r="140" spans="1:7" ht="14.25">
      <c r="A140" s="37">
        <v>116</v>
      </c>
      <c r="B140" s="53" t="s">
        <v>69</v>
      </c>
      <c r="C140" s="54" t="s">
        <v>10</v>
      </c>
      <c r="D140" s="39">
        <v>1</v>
      </c>
      <c r="E140" s="55">
        <v>71.89</v>
      </c>
      <c r="F140" s="41"/>
      <c r="G140" s="13"/>
    </row>
    <row r="141" spans="1:7" ht="14.25">
      <c r="A141" s="42">
        <v>117</v>
      </c>
      <c r="B141" s="53" t="s">
        <v>112</v>
      </c>
      <c r="C141" s="54" t="s">
        <v>10</v>
      </c>
      <c r="D141" s="39">
        <v>1</v>
      </c>
      <c r="E141" s="55">
        <v>43.37</v>
      </c>
      <c r="F141" s="41"/>
      <c r="G141" s="13"/>
    </row>
    <row r="142" spans="1:7" ht="14.25">
      <c r="A142" s="37">
        <v>118</v>
      </c>
      <c r="B142" s="56" t="s">
        <v>206</v>
      </c>
      <c r="C142" s="57" t="s">
        <v>9</v>
      </c>
      <c r="D142" s="39">
        <v>1</v>
      </c>
      <c r="E142" s="41">
        <v>3.23</v>
      </c>
      <c r="F142" s="41"/>
      <c r="G142" s="13"/>
    </row>
    <row r="143" spans="1:7" ht="14.25">
      <c r="A143" s="58"/>
      <c r="B143" s="59"/>
      <c r="C143" s="60"/>
      <c r="D143" s="61"/>
      <c r="E143" s="102"/>
      <c r="F143" s="102"/>
      <c r="G143" s="13"/>
    </row>
    <row r="144" spans="1:7" ht="14.25">
      <c r="A144" s="134" t="s">
        <v>70</v>
      </c>
      <c r="B144" s="134"/>
      <c r="C144" s="134"/>
      <c r="D144" s="134"/>
      <c r="E144" s="134"/>
      <c r="F144" s="134"/>
      <c r="G144" s="13"/>
    </row>
    <row r="145" spans="1:7" ht="50.25">
      <c r="A145" s="117" t="s">
        <v>0</v>
      </c>
      <c r="B145" s="118" t="s">
        <v>106</v>
      </c>
      <c r="C145" s="119" t="s">
        <v>1</v>
      </c>
      <c r="D145" s="119" t="s">
        <v>356</v>
      </c>
      <c r="E145" s="119" t="s">
        <v>357</v>
      </c>
      <c r="F145" s="119" t="s">
        <v>358</v>
      </c>
      <c r="G145" s="13"/>
    </row>
    <row r="146" spans="1:7" ht="14.25">
      <c r="A146" s="120">
        <v>1</v>
      </c>
      <c r="B146" s="121">
        <v>2</v>
      </c>
      <c r="C146" s="120">
        <v>3</v>
      </c>
      <c r="D146" s="120">
        <v>4</v>
      </c>
      <c r="E146" s="120">
        <v>5</v>
      </c>
      <c r="F146" s="120">
        <v>6</v>
      </c>
      <c r="G146" s="13"/>
    </row>
    <row r="147" spans="1:7" ht="14.25">
      <c r="A147" s="62">
        <v>119</v>
      </c>
      <c r="B147" s="56" t="s">
        <v>99</v>
      </c>
      <c r="C147" s="62" t="s">
        <v>6</v>
      </c>
      <c r="D147" s="63">
        <v>1</v>
      </c>
      <c r="E147" s="28">
        <f>'[3]ადმ.'!M1538</f>
        <v>264.16731062304</v>
      </c>
      <c r="F147" s="21"/>
      <c r="G147" s="13"/>
    </row>
    <row r="148" spans="1:7" ht="14.25">
      <c r="A148" s="62">
        <v>120</v>
      </c>
      <c r="B148" s="56" t="s">
        <v>71</v>
      </c>
      <c r="C148" s="62" t="s">
        <v>4</v>
      </c>
      <c r="D148" s="63">
        <v>1</v>
      </c>
      <c r="E148" s="21">
        <f>'[3]ადმ.'!M1553</f>
        <v>13.170085459660797</v>
      </c>
      <c r="F148" s="21"/>
      <c r="G148" s="13"/>
    </row>
    <row r="149" spans="1:7" ht="14.25">
      <c r="A149" s="62">
        <v>121</v>
      </c>
      <c r="B149" s="56" t="s">
        <v>72</v>
      </c>
      <c r="C149" s="62" t="s">
        <v>4</v>
      </c>
      <c r="D149" s="63">
        <v>1</v>
      </c>
      <c r="E149" s="21">
        <f>'[3]ადმ.'!M1568</f>
        <v>16.4867149427904</v>
      </c>
      <c r="F149" s="21"/>
      <c r="G149" s="13"/>
    </row>
    <row r="150" spans="1:7" ht="14.25">
      <c r="A150" s="62">
        <v>122</v>
      </c>
      <c r="B150" s="56" t="s">
        <v>73</v>
      </c>
      <c r="C150" s="62" t="s">
        <v>4</v>
      </c>
      <c r="D150" s="63">
        <v>1</v>
      </c>
      <c r="E150" s="21">
        <f>'[3]ადმ.'!M1583</f>
        <v>18.955639972051202</v>
      </c>
      <c r="F150" s="21"/>
      <c r="G150" s="13"/>
    </row>
    <row r="151" spans="1:7" ht="14.25">
      <c r="A151" s="62">
        <v>123</v>
      </c>
      <c r="B151" s="64" t="s">
        <v>113</v>
      </c>
      <c r="C151" s="62" t="s">
        <v>10</v>
      </c>
      <c r="D151" s="63">
        <v>1</v>
      </c>
      <c r="E151" s="21">
        <f>'[3]ადმ.'!M1598</f>
        <v>42.16600333440001</v>
      </c>
      <c r="F151" s="21"/>
      <c r="G151" s="13"/>
    </row>
    <row r="152" spans="1:7" ht="14.25">
      <c r="A152" s="62">
        <v>124</v>
      </c>
      <c r="B152" s="64" t="s">
        <v>114</v>
      </c>
      <c r="C152" s="62" t="s">
        <v>10</v>
      </c>
      <c r="D152" s="63">
        <v>1</v>
      </c>
      <c r="E152" s="21">
        <f>'[3]ადმ.'!M1613</f>
        <v>94.16117082239998</v>
      </c>
      <c r="F152" s="21"/>
      <c r="G152" s="13"/>
    </row>
    <row r="153" spans="1:7" ht="14.25">
      <c r="A153" s="62">
        <v>125</v>
      </c>
      <c r="B153" s="64" t="s">
        <v>115</v>
      </c>
      <c r="C153" s="62" t="s">
        <v>10</v>
      </c>
      <c r="D153" s="63">
        <v>1</v>
      </c>
      <c r="E153" s="21">
        <f>'[3]ადმ.'!M1628</f>
        <v>146.6540722944</v>
      </c>
      <c r="F153" s="21"/>
      <c r="G153" s="13"/>
    </row>
    <row r="154" spans="1:7" ht="14.25">
      <c r="A154" s="62">
        <v>126</v>
      </c>
      <c r="B154" s="65" t="s">
        <v>100</v>
      </c>
      <c r="C154" s="66" t="s">
        <v>10</v>
      </c>
      <c r="D154" s="63">
        <v>1</v>
      </c>
      <c r="E154" s="67">
        <f>'[3]ადმ.'!M1643</f>
        <v>89.48391408</v>
      </c>
      <c r="F154" s="21"/>
      <c r="G154" s="13"/>
    </row>
    <row r="155" spans="1:7" ht="14.25">
      <c r="A155" s="62">
        <v>127</v>
      </c>
      <c r="B155" s="65" t="s">
        <v>101</v>
      </c>
      <c r="C155" s="66" t="s">
        <v>10</v>
      </c>
      <c r="D155" s="63">
        <v>1</v>
      </c>
      <c r="E155" s="67">
        <f>'[3]ადმ.'!M1658</f>
        <v>16.536309926399998</v>
      </c>
      <c r="F155" s="21"/>
      <c r="G155" s="13"/>
    </row>
    <row r="156" spans="1:7" ht="14.25">
      <c r="A156" s="62">
        <v>128</v>
      </c>
      <c r="B156" s="65" t="s">
        <v>102</v>
      </c>
      <c r="C156" s="66" t="s">
        <v>10</v>
      </c>
      <c r="D156" s="63">
        <v>1</v>
      </c>
      <c r="E156" s="67">
        <f>'[3]ადმ.'!M1673</f>
        <v>31.13650679039999</v>
      </c>
      <c r="F156" s="21"/>
      <c r="G156" s="13"/>
    </row>
    <row r="157" spans="1:7" ht="14.25">
      <c r="A157" s="62">
        <v>129</v>
      </c>
      <c r="B157" s="65" t="s">
        <v>103</v>
      </c>
      <c r="C157" s="66" t="s">
        <v>10</v>
      </c>
      <c r="D157" s="63">
        <v>1</v>
      </c>
      <c r="E157" s="67">
        <f>'[3]ადმ.'!M1688</f>
        <v>21.073624070399994</v>
      </c>
      <c r="F157" s="21"/>
      <c r="G157" s="13"/>
    </row>
    <row r="158" spans="1:7" ht="14.25">
      <c r="A158" s="62">
        <v>130</v>
      </c>
      <c r="B158" s="56" t="s">
        <v>74</v>
      </c>
      <c r="C158" s="62" t="s">
        <v>9</v>
      </c>
      <c r="D158" s="63">
        <v>1</v>
      </c>
      <c r="E158" s="21">
        <f>'[3]ადმ.'!M1701</f>
        <v>2.9713708949760007</v>
      </c>
      <c r="F158" s="21"/>
      <c r="G158" s="13"/>
    </row>
    <row r="159" spans="1:7" ht="14.25">
      <c r="A159" s="62">
        <v>131</v>
      </c>
      <c r="B159" s="56" t="s">
        <v>75</v>
      </c>
      <c r="C159" s="62" t="s">
        <v>10</v>
      </c>
      <c r="D159" s="63">
        <v>1</v>
      </c>
      <c r="E159" s="21">
        <f>'[3]ადმ.'!M1714</f>
        <v>3.6481015612799994</v>
      </c>
      <c r="F159" s="21"/>
      <c r="G159" s="13"/>
    </row>
    <row r="160" spans="1:7" ht="14.25">
      <c r="A160" s="62">
        <v>132</v>
      </c>
      <c r="B160" s="56" t="s">
        <v>76</v>
      </c>
      <c r="C160" s="62" t="s">
        <v>3</v>
      </c>
      <c r="D160" s="63">
        <v>1</v>
      </c>
      <c r="E160" s="21">
        <f>'[3]ადმ.'!M1730</f>
        <v>8.156917429056</v>
      </c>
      <c r="F160" s="21"/>
      <c r="G160" s="13"/>
    </row>
    <row r="161" spans="1:7" ht="14.25">
      <c r="A161" s="62">
        <v>133</v>
      </c>
      <c r="B161" s="56" t="s">
        <v>77</v>
      </c>
      <c r="C161" s="62" t="s">
        <v>10</v>
      </c>
      <c r="D161" s="63">
        <v>1</v>
      </c>
      <c r="E161" s="21">
        <f>'[3]ადმ.'!M1748</f>
        <v>183.77183153894399</v>
      </c>
      <c r="F161" s="21"/>
      <c r="G161" s="13"/>
    </row>
    <row r="162" spans="1:7" ht="14.25">
      <c r="A162" s="62">
        <v>134</v>
      </c>
      <c r="B162" s="101" t="s">
        <v>285</v>
      </c>
      <c r="C162" s="62" t="s">
        <v>10</v>
      </c>
      <c r="D162" s="63">
        <v>1</v>
      </c>
      <c r="E162" s="41">
        <f>'[3]ადმ.'!M1764</f>
        <v>167.68393424639999</v>
      </c>
      <c r="F162" s="21"/>
      <c r="G162" s="13"/>
    </row>
    <row r="163" spans="1:7" ht="14.25">
      <c r="A163" s="62">
        <v>135</v>
      </c>
      <c r="B163" s="56" t="s">
        <v>207</v>
      </c>
      <c r="C163" s="62" t="s">
        <v>10</v>
      </c>
      <c r="D163" s="63">
        <v>1</v>
      </c>
      <c r="E163" s="21">
        <f>'[3]ადმ.'!M1780</f>
        <v>257.3635756032</v>
      </c>
      <c r="F163" s="21"/>
      <c r="G163" s="13"/>
    </row>
    <row r="164" spans="1:7" ht="14.25">
      <c r="A164" s="62">
        <v>136</v>
      </c>
      <c r="B164" s="56" t="s">
        <v>78</v>
      </c>
      <c r="C164" s="62" t="s">
        <v>10</v>
      </c>
      <c r="D164" s="63">
        <v>1</v>
      </c>
      <c r="E164" s="21">
        <f>'[3]ადმ.'!M1795</f>
        <v>130.1927831424</v>
      </c>
      <c r="F164" s="21"/>
      <c r="G164" s="13"/>
    </row>
    <row r="165" spans="1:7" ht="14.25">
      <c r="A165" s="62">
        <v>137</v>
      </c>
      <c r="B165" s="56" t="s">
        <v>208</v>
      </c>
      <c r="C165" s="62" t="s">
        <v>10</v>
      </c>
      <c r="D165" s="63">
        <v>1</v>
      </c>
      <c r="E165" s="21">
        <f>'[3]ადმ.'!M1811</f>
        <v>146.37418709759996</v>
      </c>
      <c r="F165" s="21"/>
      <c r="G165" s="13"/>
    </row>
    <row r="166" spans="1:7" ht="14.25">
      <c r="A166" s="62">
        <v>138</v>
      </c>
      <c r="B166" s="56" t="s">
        <v>79</v>
      </c>
      <c r="C166" s="62" t="s">
        <v>80</v>
      </c>
      <c r="D166" s="63">
        <v>1</v>
      </c>
      <c r="E166" s="28">
        <f>'[3]ადმ.'!M1828</f>
        <v>4583.431650219841</v>
      </c>
      <c r="F166" s="21"/>
      <c r="G166" s="13"/>
    </row>
    <row r="167" spans="1:7" ht="14.25">
      <c r="A167" s="58"/>
      <c r="B167" s="59"/>
      <c r="C167" s="58"/>
      <c r="D167" s="68"/>
      <c r="E167" s="69"/>
      <c r="F167" s="70"/>
      <c r="G167" s="13"/>
    </row>
    <row r="168" spans="1:7" ht="14.25">
      <c r="A168" s="132" t="s">
        <v>81</v>
      </c>
      <c r="B168" s="132"/>
      <c r="C168" s="132"/>
      <c r="D168" s="132"/>
      <c r="E168" s="132"/>
      <c r="F168" s="132"/>
      <c r="G168" s="13"/>
    </row>
    <row r="169" spans="1:7" ht="50.25">
      <c r="A169" s="117" t="s">
        <v>0</v>
      </c>
      <c r="B169" s="118" t="s">
        <v>106</v>
      </c>
      <c r="C169" s="119" t="s">
        <v>1</v>
      </c>
      <c r="D169" s="119" t="s">
        <v>356</v>
      </c>
      <c r="E169" s="119" t="s">
        <v>357</v>
      </c>
      <c r="F169" s="119" t="s">
        <v>358</v>
      </c>
      <c r="G169" s="13"/>
    </row>
    <row r="170" spans="1:7" ht="14.25">
      <c r="A170" s="120">
        <v>1</v>
      </c>
      <c r="B170" s="121">
        <v>2</v>
      </c>
      <c r="C170" s="120">
        <v>3</v>
      </c>
      <c r="D170" s="120">
        <v>4</v>
      </c>
      <c r="E170" s="120">
        <v>5</v>
      </c>
      <c r="F170" s="120">
        <v>6</v>
      </c>
      <c r="G170" s="13"/>
    </row>
    <row r="171" spans="1:7" ht="14.25">
      <c r="A171" s="57">
        <v>139</v>
      </c>
      <c r="B171" s="56" t="s">
        <v>286</v>
      </c>
      <c r="C171" s="57" t="s">
        <v>6</v>
      </c>
      <c r="D171" s="63">
        <v>1</v>
      </c>
      <c r="E171" s="24">
        <f>'[3]ადმ.'!M1848</f>
        <v>867.6132361459202</v>
      </c>
      <c r="F171" s="21"/>
      <c r="G171" s="13"/>
    </row>
    <row r="172" spans="1:7" ht="14.25">
      <c r="A172" s="62">
        <v>140</v>
      </c>
      <c r="B172" s="64" t="s">
        <v>17</v>
      </c>
      <c r="C172" s="62" t="s">
        <v>10</v>
      </c>
      <c r="D172" s="63">
        <v>1</v>
      </c>
      <c r="E172" s="21">
        <f>'[3]ადმ.'!M1863</f>
        <v>394.45403804928</v>
      </c>
      <c r="F172" s="21"/>
      <c r="G172" s="13"/>
    </row>
    <row r="173" spans="1:7" ht="14.25">
      <c r="A173" s="57">
        <v>141</v>
      </c>
      <c r="B173" s="71" t="s">
        <v>209</v>
      </c>
      <c r="C173" s="62" t="s">
        <v>9</v>
      </c>
      <c r="D173" s="63">
        <v>1</v>
      </c>
      <c r="E173" s="21">
        <f>'[3]ადმ.'!M1878</f>
        <v>36.892023657984</v>
      </c>
      <c r="F173" s="21"/>
      <c r="G173" s="13"/>
    </row>
    <row r="174" spans="1:7" ht="14.25">
      <c r="A174" s="62">
        <v>142</v>
      </c>
      <c r="B174" s="71" t="s">
        <v>210</v>
      </c>
      <c r="C174" s="62" t="s">
        <v>9</v>
      </c>
      <c r="D174" s="63">
        <v>1</v>
      </c>
      <c r="E174" s="21">
        <f>'[3]ადმ.'!M1893</f>
        <v>36.892023657984</v>
      </c>
      <c r="F174" s="21"/>
      <c r="G174" s="13"/>
    </row>
    <row r="175" spans="1:7" ht="14.25">
      <c r="A175" s="57">
        <v>143</v>
      </c>
      <c r="B175" s="71" t="s">
        <v>211</v>
      </c>
      <c r="C175" s="62" t="s">
        <v>9</v>
      </c>
      <c r="D175" s="63">
        <v>1</v>
      </c>
      <c r="E175" s="21">
        <f>'[3]ადმ.'!M1908</f>
        <v>14.2269507179712</v>
      </c>
      <c r="F175" s="21"/>
      <c r="G175" s="13"/>
    </row>
    <row r="176" spans="1:7" ht="14.25">
      <c r="A176" s="62">
        <v>144</v>
      </c>
      <c r="B176" s="71" t="s">
        <v>212</v>
      </c>
      <c r="C176" s="62" t="s">
        <v>9</v>
      </c>
      <c r="D176" s="63">
        <v>1</v>
      </c>
      <c r="E176" s="21">
        <f>'[3]ადმ.'!M1923</f>
        <v>15.183786834374404</v>
      </c>
      <c r="F176" s="21"/>
      <c r="G176" s="13"/>
    </row>
    <row r="177" spans="1:7" ht="14.25">
      <c r="A177" s="57">
        <v>145</v>
      </c>
      <c r="B177" s="71" t="s">
        <v>213</v>
      </c>
      <c r="C177" s="62" t="s">
        <v>9</v>
      </c>
      <c r="D177" s="63">
        <v>1</v>
      </c>
      <c r="E177" s="21">
        <v>19.4</v>
      </c>
      <c r="F177" s="21"/>
      <c r="G177" s="13"/>
    </row>
    <row r="178" spans="1:7" ht="14.25">
      <c r="A178" s="62">
        <v>146</v>
      </c>
      <c r="B178" s="72" t="s">
        <v>116</v>
      </c>
      <c r="C178" s="62" t="s">
        <v>10</v>
      </c>
      <c r="D178" s="63">
        <v>1</v>
      </c>
      <c r="E178" s="21">
        <f>'[3]ადმ.'!M1953</f>
        <v>6.16242762432</v>
      </c>
      <c r="F178" s="21"/>
      <c r="G178" s="13"/>
    </row>
    <row r="179" spans="1:7" ht="14.25">
      <c r="A179" s="57">
        <v>147</v>
      </c>
      <c r="B179" s="72" t="s">
        <v>117</v>
      </c>
      <c r="C179" s="62" t="s">
        <v>10</v>
      </c>
      <c r="D179" s="63">
        <v>1</v>
      </c>
      <c r="E179" s="21">
        <f>'[3]ადმ.'!M1968</f>
        <v>7.36420272192</v>
      </c>
      <c r="F179" s="21"/>
      <c r="G179" s="13"/>
    </row>
    <row r="180" spans="1:7" ht="14.25">
      <c r="A180" s="62">
        <v>148</v>
      </c>
      <c r="B180" s="72" t="s">
        <v>118</v>
      </c>
      <c r="C180" s="62" t="s">
        <v>10</v>
      </c>
      <c r="D180" s="63">
        <v>1</v>
      </c>
      <c r="E180" s="21">
        <f>'[3]ადმ.'!M1983</f>
        <v>4.237134865920001</v>
      </c>
      <c r="F180" s="21"/>
      <c r="G180" s="13"/>
    </row>
    <row r="181" spans="1:7" ht="14.25">
      <c r="A181" s="57">
        <v>149</v>
      </c>
      <c r="B181" s="64" t="s">
        <v>119</v>
      </c>
      <c r="C181" s="62" t="s">
        <v>10</v>
      </c>
      <c r="D181" s="63">
        <v>1</v>
      </c>
      <c r="E181" s="21">
        <f>'[3]ადმ.'!M1998</f>
        <v>25.2430478784</v>
      </c>
      <c r="F181" s="21"/>
      <c r="G181" s="13"/>
    </row>
    <row r="182" spans="1:7" ht="24.75">
      <c r="A182" s="62">
        <v>150</v>
      </c>
      <c r="B182" s="73" t="s">
        <v>214</v>
      </c>
      <c r="C182" s="74" t="s">
        <v>19</v>
      </c>
      <c r="D182" s="63">
        <v>1</v>
      </c>
      <c r="E182" s="75">
        <f>'[3]ადმ.'!M2012</f>
        <v>2.9496677696640003</v>
      </c>
      <c r="F182" s="21"/>
      <c r="G182" s="13"/>
    </row>
    <row r="183" spans="1:7" ht="14.25">
      <c r="A183" s="57">
        <v>151</v>
      </c>
      <c r="B183" s="72" t="s">
        <v>82</v>
      </c>
      <c r="C183" s="79" t="s">
        <v>19</v>
      </c>
      <c r="D183" s="63">
        <v>1</v>
      </c>
      <c r="E183" s="80">
        <f>'[3]ადმ.'!M2061</f>
        <v>48.5456545728</v>
      </c>
      <c r="F183" s="21"/>
      <c r="G183" s="13"/>
    </row>
    <row r="184" spans="1:7" ht="14.25">
      <c r="A184" s="62">
        <v>152</v>
      </c>
      <c r="B184" s="76" t="s">
        <v>120</v>
      </c>
      <c r="C184" s="77" t="s">
        <v>19</v>
      </c>
      <c r="D184" s="63">
        <v>1</v>
      </c>
      <c r="E184" s="78">
        <f>'[3]ადმ.'!M2074</f>
        <v>20.3695220024208</v>
      </c>
      <c r="F184" s="21"/>
      <c r="G184" s="13"/>
    </row>
    <row r="185" spans="1:7" ht="14.25">
      <c r="A185" s="57">
        <v>153</v>
      </c>
      <c r="B185" s="56" t="s">
        <v>20</v>
      </c>
      <c r="C185" s="62" t="s">
        <v>6</v>
      </c>
      <c r="D185" s="63">
        <v>1</v>
      </c>
      <c r="E185" s="28">
        <f>'[3]ადმ.'!M2087</f>
        <v>33.009140736</v>
      </c>
      <c r="F185" s="21"/>
      <c r="G185" s="13"/>
    </row>
    <row r="186" spans="1:7" ht="14.25">
      <c r="A186" s="62">
        <v>154</v>
      </c>
      <c r="B186" s="64" t="s">
        <v>83</v>
      </c>
      <c r="C186" s="62" t="s">
        <v>18</v>
      </c>
      <c r="D186" s="63">
        <v>1</v>
      </c>
      <c r="E186" s="21">
        <f>'[3]ადმ.'!M2102</f>
        <v>16.970949515520005</v>
      </c>
      <c r="F186" s="21"/>
      <c r="G186" s="13"/>
    </row>
    <row r="187" spans="1:7" ht="14.25">
      <c r="A187" s="60"/>
      <c r="B187" s="81"/>
      <c r="C187" s="58"/>
      <c r="D187" s="68"/>
      <c r="E187" s="70"/>
      <c r="F187" s="70"/>
      <c r="G187" s="13"/>
    </row>
    <row r="188" spans="1:7" ht="14.25">
      <c r="A188" s="132" t="s">
        <v>84</v>
      </c>
      <c r="B188" s="132"/>
      <c r="C188" s="132"/>
      <c r="D188" s="132"/>
      <c r="E188" s="132"/>
      <c r="F188" s="132"/>
      <c r="G188" s="13"/>
    </row>
    <row r="189" spans="1:7" ht="50.25">
      <c r="A189" s="117" t="s">
        <v>0</v>
      </c>
      <c r="B189" s="118" t="s">
        <v>106</v>
      </c>
      <c r="C189" s="119" t="s">
        <v>1</v>
      </c>
      <c r="D189" s="119" t="s">
        <v>356</v>
      </c>
      <c r="E189" s="119" t="s">
        <v>357</v>
      </c>
      <c r="F189" s="119" t="s">
        <v>358</v>
      </c>
      <c r="G189" s="13"/>
    </row>
    <row r="190" spans="1:7" ht="14.25">
      <c r="A190" s="120">
        <v>1</v>
      </c>
      <c r="B190" s="121">
        <v>2</v>
      </c>
      <c r="C190" s="120">
        <v>3</v>
      </c>
      <c r="D190" s="120">
        <v>4</v>
      </c>
      <c r="E190" s="120">
        <v>5</v>
      </c>
      <c r="F190" s="120">
        <v>6</v>
      </c>
      <c r="G190" s="13"/>
    </row>
    <row r="191" spans="1:7" ht="14.25">
      <c r="A191" s="82"/>
      <c r="B191" s="83" t="s">
        <v>21</v>
      </c>
      <c r="C191" s="82"/>
      <c r="D191" s="82"/>
      <c r="E191" s="82"/>
      <c r="F191" s="82"/>
      <c r="G191" s="13"/>
    </row>
    <row r="192" spans="1:7" ht="14.25">
      <c r="A192" s="57">
        <v>155</v>
      </c>
      <c r="B192" s="56" t="s">
        <v>85</v>
      </c>
      <c r="C192" s="57" t="s">
        <v>9</v>
      </c>
      <c r="D192" s="63">
        <v>1</v>
      </c>
      <c r="E192" s="96">
        <v>17.44</v>
      </c>
      <c r="F192" s="21"/>
      <c r="G192" s="13"/>
    </row>
    <row r="193" spans="1:7" ht="14.25">
      <c r="A193" s="57">
        <v>156</v>
      </c>
      <c r="B193" s="56" t="s">
        <v>86</v>
      </c>
      <c r="C193" s="57" t="s">
        <v>9</v>
      </c>
      <c r="D193" s="63">
        <v>1</v>
      </c>
      <c r="E193" s="96">
        <v>12.12</v>
      </c>
      <c r="F193" s="21"/>
      <c r="G193" s="13"/>
    </row>
    <row r="194" spans="1:7" ht="14.25">
      <c r="A194" s="57">
        <v>157</v>
      </c>
      <c r="B194" s="56" t="s">
        <v>215</v>
      </c>
      <c r="C194" s="57" t="s">
        <v>9</v>
      </c>
      <c r="D194" s="63">
        <v>1</v>
      </c>
      <c r="E194" s="24">
        <f>'[3]ადმ.'!M2148</f>
        <v>18.272344507084803</v>
      </c>
      <c r="F194" s="21"/>
      <c r="G194" s="13"/>
    </row>
    <row r="195" spans="1:7" ht="14.25">
      <c r="A195" s="57">
        <v>158</v>
      </c>
      <c r="B195" s="56" t="s">
        <v>216</v>
      </c>
      <c r="C195" s="57" t="s">
        <v>6</v>
      </c>
      <c r="D195" s="63">
        <v>1</v>
      </c>
      <c r="E195" s="24">
        <f>'[3]ადმ.'!M2167</f>
        <v>723.7459088623509</v>
      </c>
      <c r="F195" s="21"/>
      <c r="G195" s="13"/>
    </row>
    <row r="196" spans="1:7" ht="14.25">
      <c r="A196" s="57">
        <v>159</v>
      </c>
      <c r="B196" s="56" t="s">
        <v>217</v>
      </c>
      <c r="C196" s="57" t="s">
        <v>6</v>
      </c>
      <c r="D196" s="63">
        <v>1</v>
      </c>
      <c r="E196" s="24">
        <f>'[3]ადმ.'!M2186</f>
        <v>732.2706423712674</v>
      </c>
      <c r="F196" s="21"/>
      <c r="G196" s="13"/>
    </row>
    <row r="197" spans="1:7" ht="14.25">
      <c r="A197" s="57">
        <v>160</v>
      </c>
      <c r="B197" s="56" t="s">
        <v>218</v>
      </c>
      <c r="C197" s="57" t="s">
        <v>6</v>
      </c>
      <c r="D197" s="63">
        <v>1</v>
      </c>
      <c r="E197" s="24">
        <f>'[3]ადმ.'!M2205</f>
        <v>762.8687960401838</v>
      </c>
      <c r="F197" s="21"/>
      <c r="G197" s="13"/>
    </row>
    <row r="198" spans="1:7" ht="14.25">
      <c r="A198" s="57">
        <v>161</v>
      </c>
      <c r="B198" s="56" t="s">
        <v>219</v>
      </c>
      <c r="C198" s="57" t="s">
        <v>6</v>
      </c>
      <c r="D198" s="63">
        <v>1</v>
      </c>
      <c r="E198" s="24">
        <f>'[3]ადმ.'!M2224</f>
        <v>771.3935295491003</v>
      </c>
      <c r="F198" s="21"/>
      <c r="G198" s="13"/>
    </row>
    <row r="199" spans="1:7" ht="14.25">
      <c r="A199" s="57">
        <v>162</v>
      </c>
      <c r="B199" s="56" t="s">
        <v>220</v>
      </c>
      <c r="C199" s="57" t="s">
        <v>6</v>
      </c>
      <c r="D199" s="63">
        <v>1</v>
      </c>
      <c r="E199" s="24">
        <f>'[3]ადმ.'!M2243</f>
        <v>779.9182630580167</v>
      </c>
      <c r="F199" s="21"/>
      <c r="G199" s="13"/>
    </row>
    <row r="200" spans="1:7" ht="14.25">
      <c r="A200" s="57">
        <v>163</v>
      </c>
      <c r="B200" s="56" t="s">
        <v>221</v>
      </c>
      <c r="C200" s="57" t="s">
        <v>6</v>
      </c>
      <c r="D200" s="63">
        <v>1</v>
      </c>
      <c r="E200" s="24">
        <f>'[3]ადმ.'!M2262</f>
        <v>800.9512679909332</v>
      </c>
      <c r="F200" s="21"/>
      <c r="G200" s="13"/>
    </row>
    <row r="201" spans="1:7" ht="14.25">
      <c r="A201" s="57">
        <v>164</v>
      </c>
      <c r="B201" s="56" t="s">
        <v>222</v>
      </c>
      <c r="C201" s="57" t="s">
        <v>6</v>
      </c>
      <c r="D201" s="63">
        <v>1</v>
      </c>
      <c r="E201" s="24">
        <f>'[3]ადმ.'!M2281</f>
        <v>821.9842729238494</v>
      </c>
      <c r="F201" s="21"/>
      <c r="G201" s="13"/>
    </row>
    <row r="202" spans="1:7" ht="14.25">
      <c r="A202" s="57">
        <v>165</v>
      </c>
      <c r="B202" s="56" t="s">
        <v>223</v>
      </c>
      <c r="C202" s="57" t="s">
        <v>6</v>
      </c>
      <c r="D202" s="63">
        <v>1</v>
      </c>
      <c r="E202" s="24">
        <f>'[3]ადმ.'!M2300</f>
        <v>843.0172778567658</v>
      </c>
      <c r="F202" s="21"/>
      <c r="G202" s="13"/>
    </row>
    <row r="203" spans="1:7" ht="24.75">
      <c r="A203" s="57">
        <v>166</v>
      </c>
      <c r="B203" s="56" t="s">
        <v>104</v>
      </c>
      <c r="C203" s="57" t="s">
        <v>2</v>
      </c>
      <c r="D203" s="63">
        <v>1</v>
      </c>
      <c r="E203" s="24">
        <f>'[3]ადმ.'!M2314</f>
        <v>2.8483849152000005</v>
      </c>
      <c r="F203" s="21"/>
      <c r="G203" s="13"/>
    </row>
    <row r="205" spans="1:6" ht="14.25">
      <c r="A205" s="133" t="s">
        <v>121</v>
      </c>
      <c r="B205" s="133"/>
      <c r="C205" s="133"/>
      <c r="D205" s="133"/>
      <c r="E205" s="133"/>
      <c r="F205" s="133"/>
    </row>
    <row r="206" spans="1:7" ht="50.25">
      <c r="A206" s="117" t="s">
        <v>0</v>
      </c>
      <c r="B206" s="118" t="s">
        <v>106</v>
      </c>
      <c r="C206" s="119" t="s">
        <v>1</v>
      </c>
      <c r="D206" s="119" t="s">
        <v>356</v>
      </c>
      <c r="E206" s="119" t="s">
        <v>357</v>
      </c>
      <c r="F206" s="119" t="s">
        <v>358</v>
      </c>
      <c r="G206" s="13"/>
    </row>
    <row r="207" spans="1:7" ht="14.25">
      <c r="A207" s="120">
        <v>1</v>
      </c>
      <c r="B207" s="121">
        <v>2</v>
      </c>
      <c r="C207" s="120">
        <v>3</v>
      </c>
      <c r="D207" s="120">
        <v>4</v>
      </c>
      <c r="E207" s="120">
        <v>5</v>
      </c>
      <c r="F207" s="120">
        <v>6</v>
      </c>
      <c r="G207" s="13"/>
    </row>
    <row r="208" spans="1:6" ht="15">
      <c r="A208" s="9">
        <v>1</v>
      </c>
      <c r="B208" s="2" t="s">
        <v>122</v>
      </c>
      <c r="C208" s="8" t="s">
        <v>88</v>
      </c>
      <c r="D208" s="8">
        <v>1</v>
      </c>
      <c r="E208" s="85">
        <f>'[3]დამატ. სამუშაოები'!M21</f>
        <v>364.862071728</v>
      </c>
      <c r="F208" s="85"/>
    </row>
    <row r="209" spans="1:6" ht="15">
      <c r="A209" s="9">
        <v>2</v>
      </c>
      <c r="B209" s="2" t="s">
        <v>123</v>
      </c>
      <c r="C209" s="8" t="s">
        <v>88</v>
      </c>
      <c r="D209" s="8">
        <v>1</v>
      </c>
      <c r="E209" s="85">
        <f>'[3]დამატ. სამუშაოები'!M35</f>
        <v>41.77052122319999</v>
      </c>
      <c r="F209" s="85"/>
    </row>
    <row r="210" spans="1:6" ht="15">
      <c r="A210" s="9">
        <v>3</v>
      </c>
      <c r="B210" s="105" t="s">
        <v>287</v>
      </c>
      <c r="C210" s="8" t="s">
        <v>88</v>
      </c>
      <c r="D210" s="8">
        <v>1</v>
      </c>
      <c r="E210" s="85">
        <f>'[3]დამატ. სამუშაოები'!M50</f>
        <v>610.6646224800002</v>
      </c>
      <c r="F210" s="85"/>
    </row>
    <row r="211" spans="1:6" ht="15">
      <c r="A211" s="9">
        <v>4</v>
      </c>
      <c r="B211" s="2" t="s">
        <v>224</v>
      </c>
      <c r="C211" s="8" t="s">
        <v>124</v>
      </c>
      <c r="D211" s="8">
        <v>1</v>
      </c>
      <c r="E211" s="85">
        <f>'[3]დამატ. სამუშაოები'!M65</f>
        <v>8.876736950399998</v>
      </c>
      <c r="F211" s="85"/>
    </row>
    <row r="212" spans="1:6" ht="30">
      <c r="A212" s="9">
        <v>5</v>
      </c>
      <c r="B212" s="1" t="s">
        <v>125</v>
      </c>
      <c r="C212" s="8" t="s">
        <v>124</v>
      </c>
      <c r="D212" s="8">
        <v>1</v>
      </c>
      <c r="E212" s="85">
        <f>'[3]დამატ. სამუშაოები'!M81</f>
        <v>177.05047029119999</v>
      </c>
      <c r="F212" s="85"/>
    </row>
    <row r="213" spans="1:6" ht="30">
      <c r="A213" s="9">
        <v>6</v>
      </c>
      <c r="B213" s="1" t="s">
        <v>288</v>
      </c>
      <c r="C213" s="8" t="s">
        <v>124</v>
      </c>
      <c r="D213" s="8">
        <v>1</v>
      </c>
      <c r="E213" s="85">
        <f>'[3]დამატ. სამუშაოები'!M97</f>
        <v>140.32491580800001</v>
      </c>
      <c r="F213" s="85"/>
    </row>
    <row r="214" spans="1:6" ht="15">
      <c r="A214" s="9">
        <v>7</v>
      </c>
      <c r="B214" s="1" t="s">
        <v>126</v>
      </c>
      <c r="C214" s="10" t="s">
        <v>124</v>
      </c>
      <c r="D214" s="8">
        <v>1</v>
      </c>
      <c r="E214" s="85">
        <f>'[3]დამატ. სამუშაოები'!M110</f>
        <v>56.7599656422857</v>
      </c>
      <c r="F214" s="85"/>
    </row>
    <row r="215" spans="1:6" ht="15">
      <c r="A215" s="9">
        <v>8</v>
      </c>
      <c r="B215" s="1" t="s">
        <v>127</v>
      </c>
      <c r="C215" s="8" t="s">
        <v>88</v>
      </c>
      <c r="D215" s="8">
        <v>1</v>
      </c>
      <c r="E215" s="85">
        <f>'[3]დამატ. სამუშაოები'!M126</f>
        <v>71.603662284</v>
      </c>
      <c r="F215" s="85"/>
    </row>
    <row r="216" spans="1:6" ht="15">
      <c r="A216" s="9">
        <v>9</v>
      </c>
      <c r="B216" s="1" t="s">
        <v>128</v>
      </c>
      <c r="C216" s="8" t="s">
        <v>88</v>
      </c>
      <c r="D216" s="8">
        <v>1</v>
      </c>
      <c r="E216" s="85">
        <f>'[3]დამატ. სამუშაოები'!M140</f>
        <v>25.681420472399996</v>
      </c>
      <c r="F216" s="85"/>
    </row>
    <row r="217" spans="1:6" ht="15">
      <c r="A217" s="9">
        <v>10</v>
      </c>
      <c r="B217" s="1" t="s">
        <v>129</v>
      </c>
      <c r="C217" s="8" t="s">
        <v>124</v>
      </c>
      <c r="D217" s="8">
        <v>1</v>
      </c>
      <c r="E217" s="85">
        <f>'[3]დამატ. სამუშაოები'!M153</f>
        <v>13.962520281599998</v>
      </c>
      <c r="F217" s="85"/>
    </row>
    <row r="218" spans="1:6" ht="15">
      <c r="A218" s="9">
        <v>11</v>
      </c>
      <c r="B218" s="1" t="s">
        <v>130</v>
      </c>
      <c r="C218" s="8" t="s">
        <v>124</v>
      </c>
      <c r="D218" s="8">
        <v>1</v>
      </c>
      <c r="E218" s="85">
        <f>'[3]დამატ. სამუშაოები'!M220</f>
        <v>22.588610901119996</v>
      </c>
      <c r="F218" s="85"/>
    </row>
    <row r="219" spans="1:6" ht="15">
      <c r="A219" s="9">
        <v>12</v>
      </c>
      <c r="B219" s="1" t="s">
        <v>132</v>
      </c>
      <c r="C219" s="8" t="s">
        <v>88</v>
      </c>
      <c r="D219" s="8">
        <v>1</v>
      </c>
      <c r="E219" s="85">
        <f>'[3]დამატ. სამუშაოები'!M277</f>
        <v>28.789222176</v>
      </c>
      <c r="F219" s="85"/>
    </row>
    <row r="220" spans="1:6" ht="15">
      <c r="A220" s="9">
        <v>13</v>
      </c>
      <c r="B220" s="1" t="s">
        <v>289</v>
      </c>
      <c r="C220" s="106" t="s">
        <v>3</v>
      </c>
      <c r="D220" s="8">
        <v>1</v>
      </c>
      <c r="E220" s="85">
        <f>'[3]დამატ. სამუშაოები'!M292</f>
        <v>29.154996541440003</v>
      </c>
      <c r="F220" s="85"/>
    </row>
    <row r="221" spans="1:6" ht="15">
      <c r="A221" s="9">
        <v>14</v>
      </c>
      <c r="B221" s="1" t="s">
        <v>133</v>
      </c>
      <c r="C221" s="8" t="s">
        <v>124</v>
      </c>
      <c r="D221" s="8">
        <v>1</v>
      </c>
      <c r="E221" s="85">
        <f>'[3]დამატ. სამუშაოები'!M311</f>
        <v>182.57347902372481</v>
      </c>
      <c r="F221" s="85"/>
    </row>
    <row r="222" spans="1:6" ht="15">
      <c r="A222" s="9">
        <v>15</v>
      </c>
      <c r="B222" s="1" t="s">
        <v>134</v>
      </c>
      <c r="C222" s="8" t="s">
        <v>124</v>
      </c>
      <c r="D222" s="8">
        <v>1</v>
      </c>
      <c r="E222" s="85">
        <f>'[3]დამატ. სამუშაოები'!M330</f>
        <v>136.40908890755517</v>
      </c>
      <c r="F222" s="85"/>
    </row>
    <row r="223" spans="1:6" ht="15">
      <c r="A223" s="9">
        <v>16</v>
      </c>
      <c r="B223" s="1" t="s">
        <v>135</v>
      </c>
      <c r="C223" s="8" t="s">
        <v>124</v>
      </c>
      <c r="D223" s="8">
        <v>1</v>
      </c>
      <c r="E223" s="85">
        <f>'[3]დამატ. სამუშაოები'!M347</f>
        <v>71.264095897104</v>
      </c>
      <c r="F223" s="85"/>
    </row>
    <row r="224" spans="1:6" ht="15">
      <c r="A224" s="9">
        <v>17</v>
      </c>
      <c r="B224" s="1" t="s">
        <v>136</v>
      </c>
      <c r="C224" s="8" t="s">
        <v>124</v>
      </c>
      <c r="D224" s="8">
        <v>1</v>
      </c>
      <c r="E224" s="85">
        <f>'[3]დამატ. სამუშაოები'!M365</f>
        <v>89.12887586064</v>
      </c>
      <c r="F224" s="85"/>
    </row>
    <row r="225" spans="1:6" ht="15">
      <c r="A225" s="9">
        <v>18</v>
      </c>
      <c r="B225" s="1" t="s">
        <v>137</v>
      </c>
      <c r="C225" s="8" t="s">
        <v>124</v>
      </c>
      <c r="D225" s="8">
        <v>1</v>
      </c>
      <c r="E225" s="85">
        <f>'[3]დამატ. სამუშაოები'!M399</f>
        <v>397.1761750237248</v>
      </c>
      <c r="F225" s="85"/>
    </row>
    <row r="226" spans="1:6" ht="15">
      <c r="A226" s="9">
        <v>19</v>
      </c>
      <c r="B226" s="1" t="s">
        <v>138</v>
      </c>
      <c r="C226" s="8" t="s">
        <v>124</v>
      </c>
      <c r="D226" s="8">
        <v>1</v>
      </c>
      <c r="E226" s="85">
        <f>'[3]დამატ. სამუშაოები'!M416</f>
        <v>128.47230671615998</v>
      </c>
      <c r="F226" s="85"/>
    </row>
    <row r="227" spans="1:6" ht="15">
      <c r="A227" s="9">
        <v>20</v>
      </c>
      <c r="B227" s="1" t="s">
        <v>139</v>
      </c>
      <c r="C227" s="8" t="s">
        <v>124</v>
      </c>
      <c r="D227" s="8">
        <v>1</v>
      </c>
      <c r="E227" s="85">
        <f>'[3]დამატ. სამუშაოები'!M433</f>
        <v>119.0747382799392</v>
      </c>
      <c r="F227" s="85"/>
    </row>
    <row r="228" spans="1:6" ht="15">
      <c r="A228" s="9">
        <v>21</v>
      </c>
      <c r="B228" s="1" t="s">
        <v>225</v>
      </c>
      <c r="C228" s="8" t="s">
        <v>131</v>
      </c>
      <c r="D228" s="8">
        <v>1</v>
      </c>
      <c r="E228" s="85">
        <f>'[3]დამატ. სამუშაოები'!M450</f>
        <v>37.564887868991995</v>
      </c>
      <c r="F228" s="85"/>
    </row>
    <row r="229" spans="1:6" ht="15">
      <c r="A229" s="9">
        <v>22</v>
      </c>
      <c r="B229" s="99" t="s">
        <v>290</v>
      </c>
      <c r="C229" s="107" t="s">
        <v>88</v>
      </c>
      <c r="D229" s="107">
        <v>1</v>
      </c>
      <c r="E229" s="108">
        <f>'[3]დამატ. სამუშაოები'!M490</f>
        <v>142.08261408</v>
      </c>
      <c r="F229" s="108"/>
    </row>
    <row r="230" spans="1:6" ht="15">
      <c r="A230" s="9">
        <v>23</v>
      </c>
      <c r="B230" s="99" t="s">
        <v>140</v>
      </c>
      <c r="C230" s="107" t="s">
        <v>88</v>
      </c>
      <c r="D230" s="107">
        <v>1</v>
      </c>
      <c r="E230" s="108">
        <f>'[3]დამატ. სამუშაოები'!M503</f>
        <v>56.83304563199999</v>
      </c>
      <c r="F230" s="108"/>
    </row>
    <row r="231" spans="1:6" ht="15">
      <c r="A231" s="9">
        <v>24</v>
      </c>
      <c r="B231" s="99" t="s">
        <v>291</v>
      </c>
      <c r="C231" s="107" t="s">
        <v>124</v>
      </c>
      <c r="D231" s="107">
        <v>1</v>
      </c>
      <c r="E231" s="108">
        <f>'[3]დამატ. სამუშაოები'!M519</f>
        <v>95.7366070848</v>
      </c>
      <c r="F231" s="108"/>
    </row>
    <row r="232" spans="1:6" ht="15">
      <c r="A232" s="9">
        <v>25</v>
      </c>
      <c r="B232" s="99" t="s">
        <v>292</v>
      </c>
      <c r="C232" s="107" t="s">
        <v>124</v>
      </c>
      <c r="D232" s="107">
        <v>1</v>
      </c>
      <c r="E232" s="108">
        <f>'[3]დამატ. სამუშაოები'!M535</f>
        <v>102.08956823999999</v>
      </c>
      <c r="F232" s="108"/>
    </row>
    <row r="233" spans="1:6" ht="15">
      <c r="A233" s="9">
        <v>26</v>
      </c>
      <c r="B233" s="1" t="s">
        <v>141</v>
      </c>
      <c r="C233" s="8" t="s">
        <v>124</v>
      </c>
      <c r="D233" s="8">
        <v>1</v>
      </c>
      <c r="E233" s="85">
        <f>'[3]დამატ. სამუშაოები'!M551</f>
        <v>107.9996182848</v>
      </c>
      <c r="F233" s="85"/>
    </row>
    <row r="234" spans="1:6" ht="15">
      <c r="A234" s="9">
        <v>27</v>
      </c>
      <c r="B234" s="1" t="s">
        <v>293</v>
      </c>
      <c r="C234" s="8" t="s">
        <v>124</v>
      </c>
      <c r="D234" s="8">
        <v>1</v>
      </c>
      <c r="E234" s="85">
        <f>'[3]დამატ. სამუშაოები'!M568</f>
        <v>30.40864935244446</v>
      </c>
      <c r="F234" s="85"/>
    </row>
    <row r="235" spans="1:6" ht="15">
      <c r="A235" s="9">
        <v>28</v>
      </c>
      <c r="B235" s="1" t="s">
        <v>142</v>
      </c>
      <c r="C235" s="8" t="s">
        <v>124</v>
      </c>
      <c r="D235" s="8">
        <v>1</v>
      </c>
      <c r="E235" s="85">
        <f>'[3]დამატ. სამუშაოები'!M611</f>
        <v>13.962520281599998</v>
      </c>
      <c r="F235" s="85"/>
    </row>
    <row r="236" spans="1:6" ht="15">
      <c r="A236" s="9">
        <v>29</v>
      </c>
      <c r="B236" s="1" t="s">
        <v>143</v>
      </c>
      <c r="C236" s="8" t="s">
        <v>124</v>
      </c>
      <c r="D236" s="8">
        <v>1</v>
      </c>
      <c r="E236" s="85">
        <f>'[3]დამატ. სამუშაოები'!M630</f>
        <v>182.57347902372481</v>
      </c>
      <c r="F236" s="85"/>
    </row>
    <row r="237" spans="1:6" ht="14.25">
      <c r="A237" s="9">
        <v>30</v>
      </c>
      <c r="B237" s="7" t="s">
        <v>294</v>
      </c>
      <c r="C237" s="8" t="s">
        <v>144</v>
      </c>
      <c r="D237" s="8">
        <v>1</v>
      </c>
      <c r="E237" s="85">
        <f>'[3]დამატ. სამუშაოები'!M657</f>
        <v>5.457039984</v>
      </c>
      <c r="F237" s="85"/>
    </row>
    <row r="238" spans="1:6" ht="14.25">
      <c r="A238" s="9">
        <v>31</v>
      </c>
      <c r="B238" s="7" t="s">
        <v>145</v>
      </c>
      <c r="C238" s="8" t="s">
        <v>87</v>
      </c>
      <c r="D238" s="8">
        <v>1</v>
      </c>
      <c r="E238" s="85">
        <f>'[3]დამატ. სამუშაოები'!M670</f>
        <v>5.102951546879999</v>
      </c>
      <c r="F238" s="85"/>
    </row>
    <row r="239" spans="1:6" ht="15">
      <c r="A239" s="9">
        <v>32</v>
      </c>
      <c r="B239" s="86" t="s">
        <v>226</v>
      </c>
      <c r="C239" s="8" t="s">
        <v>88</v>
      </c>
      <c r="D239" s="8">
        <v>1</v>
      </c>
      <c r="E239" s="85">
        <f>'[3]დამატ. სამუშაოები'!M682</f>
        <v>17.854944307199997</v>
      </c>
      <c r="F239" s="85"/>
    </row>
    <row r="240" spans="1:6" ht="14.25">
      <c r="A240" s="9">
        <v>33</v>
      </c>
      <c r="B240" s="7" t="s">
        <v>146</v>
      </c>
      <c r="C240" s="8" t="s">
        <v>144</v>
      </c>
      <c r="D240" s="8">
        <v>1</v>
      </c>
      <c r="E240" s="85">
        <f>'[3]დამატ. სამუშაოები'!M695</f>
        <v>56.7599656422857</v>
      </c>
      <c r="F240" s="85"/>
    </row>
    <row r="241" spans="1:6" ht="14.25">
      <c r="A241" s="9">
        <v>34</v>
      </c>
      <c r="B241" s="7" t="s">
        <v>147</v>
      </c>
      <c r="C241" s="8" t="s">
        <v>87</v>
      </c>
      <c r="D241" s="8">
        <v>1</v>
      </c>
      <c r="E241" s="85">
        <f>'[3]დამატ. სამუშაოები'!M724</f>
        <v>2.4628574836799997</v>
      </c>
      <c r="F241" s="85"/>
    </row>
    <row r="242" spans="1:6" ht="14.25">
      <c r="A242" s="9">
        <v>35</v>
      </c>
      <c r="B242" s="7" t="s">
        <v>295</v>
      </c>
      <c r="C242" s="8" t="s">
        <v>87</v>
      </c>
      <c r="D242" s="8">
        <v>1</v>
      </c>
      <c r="E242" s="85">
        <f>'[3]დამატ. სამუშაოები'!M740</f>
        <v>4.34513953368</v>
      </c>
      <c r="F242" s="85"/>
    </row>
    <row r="243" spans="1:6" ht="14.25">
      <c r="A243" s="9">
        <v>36</v>
      </c>
      <c r="B243" s="7" t="s">
        <v>296</v>
      </c>
      <c r="C243" s="8" t="s">
        <v>87</v>
      </c>
      <c r="D243" s="8">
        <v>1</v>
      </c>
      <c r="E243" s="85">
        <f>'[3]დამატ. სამუშაოები'!M760</f>
        <v>44.485721420976006</v>
      </c>
      <c r="F243" s="85"/>
    </row>
    <row r="244" spans="1:6" ht="14.25">
      <c r="A244" s="9">
        <v>37</v>
      </c>
      <c r="B244" s="7" t="s">
        <v>297</v>
      </c>
      <c r="C244" s="8" t="s">
        <v>87</v>
      </c>
      <c r="D244" s="8">
        <v>1</v>
      </c>
      <c r="E244" s="85">
        <f>'[3]დამატ. სამუშაოები'!M775</f>
        <v>5.5415826259199985</v>
      </c>
      <c r="F244" s="85"/>
    </row>
    <row r="245" spans="1:6" ht="14.25">
      <c r="A245" s="9">
        <v>38</v>
      </c>
      <c r="B245" s="7" t="s">
        <v>298</v>
      </c>
      <c r="C245" s="8" t="s">
        <v>131</v>
      </c>
      <c r="D245" s="8">
        <v>1</v>
      </c>
      <c r="E245" s="85">
        <f>'[3]დამატ. სამუშაოები'!M790</f>
        <v>17.66842311335904</v>
      </c>
      <c r="F245" s="85"/>
    </row>
    <row r="246" spans="1:6" ht="14.25">
      <c r="A246" s="9">
        <v>39</v>
      </c>
      <c r="B246" s="7" t="s">
        <v>299</v>
      </c>
      <c r="C246" s="8" t="s">
        <v>131</v>
      </c>
      <c r="D246" s="8">
        <v>1</v>
      </c>
      <c r="E246" s="85">
        <f>'[3]დამატ. სამუშაოები'!M810</f>
        <v>8.897144284195198</v>
      </c>
      <c r="F246" s="85"/>
    </row>
    <row r="247" spans="1:6" ht="27">
      <c r="A247" s="9">
        <v>40</v>
      </c>
      <c r="B247" s="7" t="s">
        <v>148</v>
      </c>
      <c r="C247" s="8" t="s">
        <v>87</v>
      </c>
      <c r="D247" s="8">
        <v>1</v>
      </c>
      <c r="E247" s="85">
        <f>'[3]დამატ. სამუშაოები'!M841</f>
        <v>15.14027430432</v>
      </c>
      <c r="F247" s="85"/>
    </row>
    <row r="248" spans="1:6" ht="14.25">
      <c r="A248" s="9">
        <v>41</v>
      </c>
      <c r="B248" s="7" t="s">
        <v>300</v>
      </c>
      <c r="C248" s="8" t="s">
        <v>87</v>
      </c>
      <c r="D248" s="8">
        <v>1</v>
      </c>
      <c r="E248" s="85">
        <f>'[3]დამატ. სამუშაოები'!M861</f>
        <v>44.485721420976006</v>
      </c>
      <c r="F248" s="85"/>
    </row>
    <row r="249" spans="1:6" ht="27">
      <c r="A249" s="9">
        <v>42</v>
      </c>
      <c r="B249" s="7" t="s">
        <v>149</v>
      </c>
      <c r="C249" s="8" t="s">
        <v>87</v>
      </c>
      <c r="D249" s="8">
        <v>1</v>
      </c>
      <c r="E249" s="85">
        <f>'[3]დამატ. სამუშაოები'!M878</f>
        <v>99.75743205120001</v>
      </c>
      <c r="F249" s="85"/>
    </row>
    <row r="250" spans="1:6" ht="14.25">
      <c r="A250" s="9">
        <v>43</v>
      </c>
      <c r="B250" s="7" t="s">
        <v>301</v>
      </c>
      <c r="C250" s="8" t="s">
        <v>87</v>
      </c>
      <c r="D250" s="8">
        <v>1</v>
      </c>
      <c r="E250" s="85">
        <f>'[3]დამატ. სამუშაოები'!M898</f>
        <v>44.485721420976006</v>
      </c>
      <c r="F250" s="85"/>
    </row>
    <row r="251" spans="1:6" ht="14.25">
      <c r="A251" s="9">
        <v>44</v>
      </c>
      <c r="B251" s="7" t="s">
        <v>302</v>
      </c>
      <c r="C251" s="8" t="s">
        <v>87</v>
      </c>
      <c r="D251" s="8">
        <v>1</v>
      </c>
      <c r="E251" s="85">
        <f>'[3]დამატ. სამუშაოები'!M915</f>
        <v>28.954965188159996</v>
      </c>
      <c r="F251" s="85"/>
    </row>
    <row r="252" spans="1:6" ht="14.25">
      <c r="A252" s="9">
        <v>45</v>
      </c>
      <c r="B252" s="7" t="s">
        <v>150</v>
      </c>
      <c r="C252" s="8" t="s">
        <v>90</v>
      </c>
      <c r="D252" s="8">
        <v>1</v>
      </c>
      <c r="E252" s="85">
        <f>'[3]დამატ. სამუშაოები'!M951</f>
        <v>479.16900052401604</v>
      </c>
      <c r="F252" s="85"/>
    </row>
    <row r="253" spans="1:6" ht="14.25">
      <c r="A253" s="9">
        <v>46</v>
      </c>
      <c r="B253" s="7" t="s">
        <v>151</v>
      </c>
      <c r="C253" s="8" t="s">
        <v>90</v>
      </c>
      <c r="D253" s="8">
        <v>1</v>
      </c>
      <c r="E253" s="85">
        <f>'[3]დამატ. სამუშაოები'!M1007</f>
        <v>7.684964622719999</v>
      </c>
      <c r="F253" s="85"/>
    </row>
    <row r="254" spans="1:6" ht="14.25">
      <c r="A254" s="9">
        <v>47</v>
      </c>
      <c r="B254" s="7" t="s">
        <v>152</v>
      </c>
      <c r="C254" s="8" t="s">
        <v>90</v>
      </c>
      <c r="D254" s="8">
        <v>1</v>
      </c>
      <c r="E254" s="85">
        <f>'[3]დამატ. სამუშაოები'!M1022</f>
        <v>339.98554142784</v>
      </c>
      <c r="F254" s="85"/>
    </row>
    <row r="255" spans="1:6" ht="14.25">
      <c r="A255" s="9">
        <v>48</v>
      </c>
      <c r="B255" s="7" t="s">
        <v>153</v>
      </c>
      <c r="C255" s="8" t="s">
        <v>90</v>
      </c>
      <c r="D255" s="8">
        <v>1</v>
      </c>
      <c r="E255" s="85">
        <f>'[3]დამატ. სამუშაოები'!M1037</f>
        <v>597.5087766278401</v>
      </c>
      <c r="F255" s="85"/>
    </row>
    <row r="256" spans="1:6" ht="14.25">
      <c r="A256" s="9">
        <v>49</v>
      </c>
      <c r="B256" s="7" t="s">
        <v>154</v>
      </c>
      <c r="C256" s="8" t="s">
        <v>131</v>
      </c>
      <c r="D256" s="8">
        <v>1</v>
      </c>
      <c r="E256" s="85">
        <f>'[3]დამატ. სამუშაოები'!M1053</f>
        <v>479.09766947328</v>
      </c>
      <c r="F256" s="85"/>
    </row>
    <row r="257" spans="1:6" ht="14.25">
      <c r="A257" s="9">
        <v>50</v>
      </c>
      <c r="B257" s="7" t="s">
        <v>155</v>
      </c>
      <c r="C257" s="8" t="s">
        <v>90</v>
      </c>
      <c r="D257" s="8">
        <v>1</v>
      </c>
      <c r="E257" s="85">
        <f>'[3]დამატ. სამუშაოები'!M1074</f>
        <v>38.604456991584</v>
      </c>
      <c r="F257" s="85"/>
    </row>
    <row r="258" spans="1:6" ht="14.25">
      <c r="A258" s="9">
        <v>51</v>
      </c>
      <c r="B258" s="7" t="s">
        <v>156</v>
      </c>
      <c r="C258" s="8" t="s">
        <v>90</v>
      </c>
      <c r="D258" s="8">
        <v>1</v>
      </c>
      <c r="E258" s="85">
        <f>'[3]დამატ. სამუშაოები'!M1087</f>
        <v>123.44764608000001</v>
      </c>
      <c r="F258" s="85"/>
    </row>
    <row r="259" spans="1:6" ht="15">
      <c r="A259" s="9">
        <v>52</v>
      </c>
      <c r="B259" s="109" t="s">
        <v>303</v>
      </c>
      <c r="C259" s="110" t="s">
        <v>3</v>
      </c>
      <c r="D259" s="107">
        <v>1</v>
      </c>
      <c r="E259" s="108">
        <f>'[3]დამატ. სამუშაოები'!M1115</f>
        <v>29.154996541440003</v>
      </c>
      <c r="F259" s="85"/>
    </row>
    <row r="260" spans="1:6" ht="27">
      <c r="A260" s="9">
        <v>53</v>
      </c>
      <c r="B260" s="109" t="s">
        <v>304</v>
      </c>
      <c r="C260" s="107" t="s">
        <v>90</v>
      </c>
      <c r="D260" s="107">
        <v>1</v>
      </c>
      <c r="E260" s="108">
        <f>6.43</f>
        <v>6.43</v>
      </c>
      <c r="F260" s="85"/>
    </row>
    <row r="261" spans="1:6" ht="27">
      <c r="A261" s="9">
        <v>54</v>
      </c>
      <c r="B261" s="109" t="s">
        <v>305</v>
      </c>
      <c r="C261" s="107" t="s">
        <v>90</v>
      </c>
      <c r="D261" s="107">
        <v>1</v>
      </c>
      <c r="E261" s="108">
        <f>11.58</f>
        <v>11.58</v>
      </c>
      <c r="F261" s="85"/>
    </row>
    <row r="262" spans="1:6" ht="27">
      <c r="A262" s="9">
        <v>55</v>
      </c>
      <c r="B262" s="109" t="s">
        <v>306</v>
      </c>
      <c r="C262" s="107" t="s">
        <v>90</v>
      </c>
      <c r="D262" s="107">
        <v>1</v>
      </c>
      <c r="E262" s="108">
        <f>4.99</f>
        <v>4.99</v>
      </c>
      <c r="F262" s="85"/>
    </row>
    <row r="263" spans="1:6" ht="14.25">
      <c r="A263" s="9">
        <v>56</v>
      </c>
      <c r="B263" s="109" t="s">
        <v>307</v>
      </c>
      <c r="C263" s="107" t="s">
        <v>90</v>
      </c>
      <c r="D263" s="107">
        <v>1</v>
      </c>
      <c r="E263" s="108">
        <f>107.36</f>
        <v>107.36</v>
      </c>
      <c r="F263" s="85"/>
    </row>
    <row r="264" spans="1:6" ht="14.25">
      <c r="A264" s="9">
        <v>57</v>
      </c>
      <c r="B264" s="109" t="s">
        <v>308</v>
      </c>
      <c r="C264" s="107" t="s">
        <v>90</v>
      </c>
      <c r="D264" s="107">
        <v>1</v>
      </c>
      <c r="E264" s="108">
        <f>122.22</f>
        <v>122.22</v>
      </c>
      <c r="F264" s="85"/>
    </row>
    <row r="265" spans="1:6" ht="14.25">
      <c r="A265" s="9">
        <v>58</v>
      </c>
      <c r="B265" s="109" t="s">
        <v>309</v>
      </c>
      <c r="C265" s="107" t="s">
        <v>90</v>
      </c>
      <c r="D265" s="107">
        <v>1</v>
      </c>
      <c r="E265" s="108">
        <v>142.04</v>
      </c>
      <c r="F265" s="85"/>
    </row>
    <row r="266" spans="1:6" ht="14.25">
      <c r="A266" s="9">
        <v>59</v>
      </c>
      <c r="B266" s="109" t="s">
        <v>310</v>
      </c>
      <c r="C266" s="107" t="s">
        <v>90</v>
      </c>
      <c r="D266" s="107">
        <v>1</v>
      </c>
      <c r="E266" s="108">
        <v>151.95</v>
      </c>
      <c r="F266" s="85"/>
    </row>
    <row r="267" spans="1:6" ht="14.25">
      <c r="A267" s="9">
        <v>60</v>
      </c>
      <c r="B267" s="109" t="s">
        <v>311</v>
      </c>
      <c r="C267" s="107" t="s">
        <v>90</v>
      </c>
      <c r="D267" s="107">
        <v>1</v>
      </c>
      <c r="E267" s="108">
        <f>114.79</f>
        <v>114.79</v>
      </c>
      <c r="F267" s="85"/>
    </row>
    <row r="268" spans="1:6" ht="14.25">
      <c r="A268" s="9">
        <v>61</v>
      </c>
      <c r="B268" s="109" t="s">
        <v>312</v>
      </c>
      <c r="C268" s="107" t="s">
        <v>90</v>
      </c>
      <c r="D268" s="107">
        <v>1</v>
      </c>
      <c r="E268" s="108">
        <f>127.18</f>
        <v>127.18</v>
      </c>
      <c r="F268" s="85"/>
    </row>
    <row r="269" spans="1:6" ht="14.25">
      <c r="A269" s="9">
        <v>62</v>
      </c>
      <c r="B269" s="109" t="s">
        <v>313</v>
      </c>
      <c r="C269" s="107" t="s">
        <v>90</v>
      </c>
      <c r="D269" s="107">
        <v>1</v>
      </c>
      <c r="E269" s="108">
        <v>149.47</v>
      </c>
      <c r="F269" s="85"/>
    </row>
    <row r="270" spans="1:6" ht="14.25">
      <c r="A270" s="9">
        <v>63</v>
      </c>
      <c r="B270" s="109" t="s">
        <v>314</v>
      </c>
      <c r="C270" s="107" t="s">
        <v>90</v>
      </c>
      <c r="D270" s="107">
        <v>1</v>
      </c>
      <c r="E270" s="108">
        <f>159.38</f>
        <v>159.38</v>
      </c>
      <c r="F270" s="85"/>
    </row>
    <row r="271" spans="1:6" ht="14.25">
      <c r="A271" s="9">
        <v>64</v>
      </c>
      <c r="B271" s="109" t="s">
        <v>315</v>
      </c>
      <c r="C271" s="107" t="s">
        <v>90</v>
      </c>
      <c r="D271" s="107">
        <v>1</v>
      </c>
      <c r="E271" s="108">
        <f>49.09</f>
        <v>49.09</v>
      </c>
      <c r="F271" s="85"/>
    </row>
    <row r="272" spans="1:6" ht="14.25">
      <c r="A272" s="9">
        <v>65</v>
      </c>
      <c r="B272" s="109" t="s">
        <v>316</v>
      </c>
      <c r="C272" s="107" t="s">
        <v>90</v>
      </c>
      <c r="D272" s="107">
        <v>1</v>
      </c>
      <c r="E272" s="108">
        <v>52.8</v>
      </c>
      <c r="F272" s="85"/>
    </row>
    <row r="273" spans="1:6" ht="14.25">
      <c r="A273" s="9">
        <v>66</v>
      </c>
      <c r="B273" s="109" t="s">
        <v>317</v>
      </c>
      <c r="C273" s="107" t="s">
        <v>90</v>
      </c>
      <c r="D273" s="107">
        <v>1</v>
      </c>
      <c r="E273" s="108">
        <v>56.52</v>
      </c>
      <c r="F273" s="85"/>
    </row>
    <row r="274" spans="1:6" ht="14.25">
      <c r="A274" s="9">
        <v>67</v>
      </c>
      <c r="B274" s="109" t="s">
        <v>318</v>
      </c>
      <c r="C274" s="107" t="s">
        <v>87</v>
      </c>
      <c r="D274" s="107">
        <v>1</v>
      </c>
      <c r="E274" s="108">
        <f>178.27</f>
        <v>178.27</v>
      </c>
      <c r="F274" s="85"/>
    </row>
    <row r="275" spans="1:6" ht="14.25">
      <c r="A275" s="9">
        <v>68</v>
      </c>
      <c r="B275" s="109" t="s">
        <v>319</v>
      </c>
      <c r="C275" s="107" t="s">
        <v>87</v>
      </c>
      <c r="D275" s="107">
        <v>1</v>
      </c>
      <c r="E275" s="108">
        <f>188.08</f>
        <v>188.08</v>
      </c>
      <c r="F275" s="85"/>
    </row>
    <row r="276" spans="1:6" ht="14.25">
      <c r="A276" s="9">
        <v>69</v>
      </c>
      <c r="B276" s="109" t="s">
        <v>320</v>
      </c>
      <c r="C276" s="107" t="s">
        <v>87</v>
      </c>
      <c r="D276" s="107">
        <v>1</v>
      </c>
      <c r="E276" s="108">
        <f>210.69</f>
        <v>210.69</v>
      </c>
      <c r="F276" s="85"/>
    </row>
    <row r="277" spans="1:6" ht="14.25">
      <c r="A277" s="9">
        <v>70</v>
      </c>
      <c r="B277" s="109" t="s">
        <v>321</v>
      </c>
      <c r="C277" s="107" t="s">
        <v>87</v>
      </c>
      <c r="D277" s="107">
        <v>1</v>
      </c>
      <c r="E277" s="108">
        <f>220.5</f>
        <v>220.5</v>
      </c>
      <c r="F277" s="85"/>
    </row>
    <row r="278" spans="1:6" ht="14.25">
      <c r="A278" s="9">
        <v>71</v>
      </c>
      <c r="B278" s="109" t="s">
        <v>322</v>
      </c>
      <c r="C278" s="107" t="s">
        <v>131</v>
      </c>
      <c r="D278" s="107">
        <v>1</v>
      </c>
      <c r="E278" s="108">
        <f>'[3]დამატ. სამუშაოები'!M1223</f>
        <v>21.539618495999996</v>
      </c>
      <c r="F278" s="85"/>
    </row>
    <row r="279" spans="1:6" ht="14.25">
      <c r="A279" s="9">
        <v>72</v>
      </c>
      <c r="B279" s="109" t="s">
        <v>323</v>
      </c>
      <c r="C279" s="107" t="s">
        <v>90</v>
      </c>
      <c r="D279" s="107">
        <v>1</v>
      </c>
      <c r="E279" s="108">
        <f>'[3]დამატ. სამუშაოები'!M1238</f>
        <v>36.101992386240006</v>
      </c>
      <c r="F279" s="85"/>
    </row>
    <row r="280" spans="1:6" ht="14.25">
      <c r="A280" s="9">
        <v>73</v>
      </c>
      <c r="B280" s="109" t="s">
        <v>324</v>
      </c>
      <c r="C280" s="107" t="s">
        <v>90</v>
      </c>
      <c r="D280" s="107">
        <v>1</v>
      </c>
      <c r="E280" s="108">
        <f>'[3]დამატ. სამუშაოები'!M1253</f>
        <v>36.66609090144</v>
      </c>
      <c r="F280" s="85"/>
    </row>
    <row r="281" spans="1:6" ht="15">
      <c r="A281" s="9">
        <v>74</v>
      </c>
      <c r="B281" s="109" t="s">
        <v>157</v>
      </c>
      <c r="C281" s="107" t="s">
        <v>325</v>
      </c>
      <c r="D281" s="107">
        <v>1</v>
      </c>
      <c r="E281" s="108">
        <f>'[3]დამატ. სამუშაოები'!M1271</f>
        <v>774.1019279727358</v>
      </c>
      <c r="F281" s="85"/>
    </row>
    <row r="282" spans="1:6" ht="14.25">
      <c r="A282" s="9">
        <v>75</v>
      </c>
      <c r="B282" s="109" t="s">
        <v>326</v>
      </c>
      <c r="C282" s="107" t="s">
        <v>88</v>
      </c>
      <c r="D282" s="107">
        <v>1</v>
      </c>
      <c r="E282" s="108">
        <f>'[3]დამატ. სამუშაოები'!M1286</f>
        <v>324.55487420928006</v>
      </c>
      <c r="F282" s="85"/>
    </row>
    <row r="283" spans="1:6" ht="14.25">
      <c r="A283" s="9">
        <v>76</v>
      </c>
      <c r="B283" s="109" t="s">
        <v>327</v>
      </c>
      <c r="C283" s="107" t="s">
        <v>88</v>
      </c>
      <c r="D283" s="107">
        <v>1</v>
      </c>
      <c r="E283" s="108">
        <f>404.26</f>
        <v>404.26</v>
      </c>
      <c r="F283" s="85"/>
    </row>
    <row r="284" spans="1:6" ht="14.25">
      <c r="A284" s="9">
        <v>77</v>
      </c>
      <c r="B284" s="109" t="s">
        <v>328</v>
      </c>
      <c r="C284" s="107" t="s">
        <v>88</v>
      </c>
      <c r="D284" s="107">
        <v>1</v>
      </c>
      <c r="E284" s="108">
        <f>418.98</f>
        <v>418.98</v>
      </c>
      <c r="F284" s="85"/>
    </row>
    <row r="285" spans="1:6" ht="14.25">
      <c r="A285" s="9">
        <v>78</v>
      </c>
      <c r="B285" s="109" t="s">
        <v>158</v>
      </c>
      <c r="C285" s="107" t="s">
        <v>131</v>
      </c>
      <c r="D285" s="107">
        <v>1</v>
      </c>
      <c r="E285" s="108">
        <f>'[3]დამატ. სამუშაოები'!M1303</f>
        <v>67.356791548992</v>
      </c>
      <c r="F285" s="85"/>
    </row>
    <row r="286" spans="1:6" ht="27">
      <c r="A286" s="9">
        <v>79</v>
      </c>
      <c r="B286" s="109" t="s">
        <v>159</v>
      </c>
      <c r="C286" s="107" t="s">
        <v>90</v>
      </c>
      <c r="D286" s="107">
        <v>1</v>
      </c>
      <c r="E286" s="108">
        <f>'[3]დამატ. სამუშაოები'!M1320</f>
        <v>145.7418824354592</v>
      </c>
      <c r="F286" s="85"/>
    </row>
    <row r="287" spans="1:6" ht="27">
      <c r="A287" s="9">
        <v>80</v>
      </c>
      <c r="B287" s="109" t="s">
        <v>160</v>
      </c>
      <c r="C287" s="107" t="s">
        <v>90</v>
      </c>
      <c r="D287" s="107">
        <v>1</v>
      </c>
      <c r="E287" s="108">
        <f>'[3]დამატ. სამუშაოები'!M1337</f>
        <v>112.00633862425923</v>
      </c>
      <c r="F287" s="85"/>
    </row>
    <row r="288" spans="1:6" ht="27">
      <c r="A288" s="9">
        <v>81</v>
      </c>
      <c r="B288" s="109" t="s">
        <v>161</v>
      </c>
      <c r="C288" s="107" t="s">
        <v>90</v>
      </c>
      <c r="D288" s="107">
        <v>1</v>
      </c>
      <c r="E288" s="108">
        <f>'[3]დამატ. სამუშაოები'!M1354</f>
        <v>61.2423774607392</v>
      </c>
      <c r="F288" s="85"/>
    </row>
    <row r="289" spans="1:6" ht="14.25">
      <c r="A289" s="9">
        <v>82</v>
      </c>
      <c r="B289" s="109" t="s">
        <v>162</v>
      </c>
      <c r="C289" s="107" t="s">
        <v>131</v>
      </c>
      <c r="D289" s="107">
        <v>1</v>
      </c>
      <c r="E289" s="108">
        <f>'[3]დამატ. სამუშაოები'!M1371</f>
        <v>84.034486780992</v>
      </c>
      <c r="F289" s="85"/>
    </row>
    <row r="290" spans="1:6" ht="14.25">
      <c r="A290" s="9">
        <v>83</v>
      </c>
      <c r="B290" s="109" t="s">
        <v>163</v>
      </c>
      <c r="C290" s="107" t="s">
        <v>131</v>
      </c>
      <c r="D290" s="107">
        <v>1</v>
      </c>
      <c r="E290" s="108">
        <f>'[3]დამატ. სამუშაოები'!M1388</f>
        <v>70.54517446099199</v>
      </c>
      <c r="F290" s="85"/>
    </row>
    <row r="291" spans="1:6" ht="14.25">
      <c r="A291" s="9">
        <v>84</v>
      </c>
      <c r="B291" s="109" t="s">
        <v>164</v>
      </c>
      <c r="C291" s="107" t="s">
        <v>131</v>
      </c>
      <c r="D291" s="107">
        <v>1</v>
      </c>
      <c r="E291" s="108">
        <f>'[3]დამატ. სამუშაოები'!M1416</f>
        <v>8.25815219328</v>
      </c>
      <c r="F291" s="85"/>
    </row>
    <row r="292" spans="1:6" ht="27">
      <c r="A292" s="9">
        <v>85</v>
      </c>
      <c r="B292" s="109" t="s">
        <v>329</v>
      </c>
      <c r="C292" s="107" t="s">
        <v>90</v>
      </c>
      <c r="D292" s="107">
        <v>1</v>
      </c>
      <c r="E292" s="108">
        <f>'[3]დამატ. სამუშაოები'!M1433</f>
        <v>30.0771607970592</v>
      </c>
      <c r="F292" s="85"/>
    </row>
    <row r="293" spans="1:6" ht="27">
      <c r="A293" s="9">
        <v>86</v>
      </c>
      <c r="B293" s="109" t="s">
        <v>330</v>
      </c>
      <c r="C293" s="107" t="s">
        <v>90</v>
      </c>
      <c r="D293" s="107">
        <v>1</v>
      </c>
      <c r="E293" s="108">
        <f>36.5</f>
        <v>36.5</v>
      </c>
      <c r="F293" s="85"/>
    </row>
    <row r="294" spans="1:6" ht="27">
      <c r="A294" s="9">
        <v>87</v>
      </c>
      <c r="B294" s="109" t="s">
        <v>331</v>
      </c>
      <c r="C294" s="107" t="s">
        <v>90</v>
      </c>
      <c r="D294" s="107">
        <v>1</v>
      </c>
      <c r="E294" s="108">
        <f>41.16</f>
        <v>41.16</v>
      </c>
      <c r="F294" s="85"/>
    </row>
    <row r="295" spans="1:6" ht="14.25">
      <c r="A295" s="9">
        <v>88</v>
      </c>
      <c r="B295" s="109" t="s">
        <v>165</v>
      </c>
      <c r="C295" s="107" t="s">
        <v>90</v>
      </c>
      <c r="D295" s="107">
        <v>1</v>
      </c>
      <c r="E295" s="108">
        <f>'[3]დამატ. სამუშაოები'!M1484</f>
        <v>28.965376725119995</v>
      </c>
      <c r="F295" s="85"/>
    </row>
    <row r="296" spans="1:6" ht="27">
      <c r="A296" s="9">
        <v>89</v>
      </c>
      <c r="B296" s="111" t="s">
        <v>166</v>
      </c>
      <c r="C296" s="112" t="s">
        <v>89</v>
      </c>
      <c r="D296" s="112">
        <v>1</v>
      </c>
      <c r="E296" s="113">
        <f>'[3]დამატ. სამუშაოები'!M1496</f>
        <v>29.676487104</v>
      </c>
      <c r="F296" s="85"/>
    </row>
    <row r="297" spans="1:6" ht="15">
      <c r="A297" s="9">
        <v>90</v>
      </c>
      <c r="B297" s="3" t="s">
        <v>167</v>
      </c>
      <c r="C297" s="4" t="s">
        <v>88</v>
      </c>
      <c r="D297" s="112">
        <v>1</v>
      </c>
      <c r="E297" s="114">
        <f>'[3]დამატ. სამუშაოები'!M1508</f>
        <v>17.854944307199997</v>
      </c>
      <c r="F297" s="85"/>
    </row>
    <row r="298" spans="1:6" ht="15">
      <c r="A298" s="9">
        <v>91</v>
      </c>
      <c r="B298" s="3" t="s">
        <v>168</v>
      </c>
      <c r="C298" s="4" t="s">
        <v>124</v>
      </c>
      <c r="D298" s="112">
        <v>1</v>
      </c>
      <c r="E298" s="114">
        <f>'[3]დამატ. სამუშაოები'!M1529</f>
        <v>121.39136849220482</v>
      </c>
      <c r="F298" s="85"/>
    </row>
    <row r="299" spans="1:6" ht="15">
      <c r="A299" s="9">
        <v>92</v>
      </c>
      <c r="B299" s="3" t="s">
        <v>332</v>
      </c>
      <c r="C299" s="4" t="s">
        <v>124</v>
      </c>
      <c r="D299" s="112">
        <v>1</v>
      </c>
      <c r="E299" s="114">
        <f>127.98</f>
        <v>127.98</v>
      </c>
      <c r="F299" s="85"/>
    </row>
    <row r="300" spans="1:6" ht="15">
      <c r="A300" s="9">
        <v>93</v>
      </c>
      <c r="B300" s="3" t="s">
        <v>333</v>
      </c>
      <c r="C300" s="4" t="s">
        <v>124</v>
      </c>
      <c r="D300" s="112">
        <v>1</v>
      </c>
      <c r="E300" s="114">
        <f>148.82</f>
        <v>148.82</v>
      </c>
      <c r="F300" s="85"/>
    </row>
    <row r="301" spans="1:6" ht="15">
      <c r="A301" s="9">
        <v>94</v>
      </c>
      <c r="B301" s="3" t="s">
        <v>334</v>
      </c>
      <c r="C301" s="4" t="s">
        <v>124</v>
      </c>
      <c r="D301" s="112">
        <v>1</v>
      </c>
      <c r="E301" s="114">
        <f>157.41</f>
        <v>157.41</v>
      </c>
      <c r="F301" s="85"/>
    </row>
    <row r="302" spans="1:6" ht="15">
      <c r="A302" s="9">
        <v>95</v>
      </c>
      <c r="B302" s="3" t="s">
        <v>335</v>
      </c>
      <c r="C302" s="4" t="s">
        <v>124</v>
      </c>
      <c r="D302" s="112">
        <v>1</v>
      </c>
      <c r="E302" s="114">
        <f>167.22</f>
        <v>167.22</v>
      </c>
      <c r="F302" s="85"/>
    </row>
    <row r="303" spans="1:6" ht="15">
      <c r="A303" s="9">
        <v>96</v>
      </c>
      <c r="B303" s="3" t="s">
        <v>169</v>
      </c>
      <c r="C303" s="4" t="s">
        <v>124</v>
      </c>
      <c r="D303" s="112">
        <v>1</v>
      </c>
      <c r="E303" s="114">
        <f>'[3]დამატ. სამუშაოები'!M1561</f>
        <v>10.0613072837376</v>
      </c>
      <c r="F303" s="85"/>
    </row>
    <row r="304" spans="1:6" ht="15">
      <c r="A304" s="9">
        <v>97</v>
      </c>
      <c r="B304" s="3" t="s">
        <v>336</v>
      </c>
      <c r="C304" s="4" t="s">
        <v>5</v>
      </c>
      <c r="D304" s="112">
        <v>1</v>
      </c>
      <c r="E304" s="114">
        <f>'[3]დამატ. სამუშაოები'!M1595</f>
        <v>660.9095544268799</v>
      </c>
      <c r="F304" s="85"/>
    </row>
    <row r="305" spans="1:6" ht="15">
      <c r="A305" s="9">
        <v>98</v>
      </c>
      <c r="B305" s="3" t="s">
        <v>337</v>
      </c>
      <c r="C305" s="4" t="s">
        <v>124</v>
      </c>
      <c r="D305" s="112">
        <v>1</v>
      </c>
      <c r="E305" s="114">
        <v>114.79</v>
      </c>
      <c r="F305" s="85"/>
    </row>
    <row r="306" spans="1:6" ht="15">
      <c r="A306" s="9">
        <v>99</v>
      </c>
      <c r="B306" s="3" t="s">
        <v>338</v>
      </c>
      <c r="C306" s="4" t="s">
        <v>124</v>
      </c>
      <c r="D306" s="112">
        <v>1</v>
      </c>
      <c r="E306" s="114">
        <v>127.18</v>
      </c>
      <c r="F306" s="85"/>
    </row>
    <row r="307" spans="1:6" ht="15">
      <c r="A307" s="9">
        <v>100</v>
      </c>
      <c r="B307" s="3" t="s">
        <v>339</v>
      </c>
      <c r="C307" s="4" t="s">
        <v>124</v>
      </c>
      <c r="D307" s="112">
        <v>1</v>
      </c>
      <c r="E307" s="114">
        <v>29.6</v>
      </c>
      <c r="F307" s="85"/>
    </row>
    <row r="308" spans="1:6" ht="15">
      <c r="A308" s="9">
        <v>101</v>
      </c>
      <c r="B308" s="3" t="s">
        <v>340</v>
      </c>
      <c r="C308" s="4" t="s">
        <v>124</v>
      </c>
      <c r="D308" s="112">
        <v>1</v>
      </c>
      <c r="E308" s="114">
        <f>34.37</f>
        <v>34.37</v>
      </c>
      <c r="F308" s="85"/>
    </row>
    <row r="309" spans="1:6" ht="15">
      <c r="A309" s="9">
        <v>102</v>
      </c>
      <c r="B309" s="3" t="s">
        <v>341</v>
      </c>
      <c r="C309" s="4" t="s">
        <v>124</v>
      </c>
      <c r="D309" s="112">
        <v>1</v>
      </c>
      <c r="E309" s="114">
        <v>43.12</v>
      </c>
      <c r="F309" s="85"/>
    </row>
    <row r="310" spans="1:6" ht="15">
      <c r="A310" s="9">
        <v>103</v>
      </c>
      <c r="B310" s="3" t="s">
        <v>170</v>
      </c>
      <c r="C310" s="4" t="s">
        <v>124</v>
      </c>
      <c r="D310" s="112">
        <v>1</v>
      </c>
      <c r="E310" s="114">
        <f>'[3]დამატ. სამუშაოები'!M1641</f>
        <v>2.298559583232</v>
      </c>
      <c r="F310" s="85"/>
    </row>
    <row r="311" spans="1:6" ht="15">
      <c r="A311" s="9">
        <v>104</v>
      </c>
      <c r="B311" s="3" t="s">
        <v>171</v>
      </c>
      <c r="C311" s="4" t="s">
        <v>124</v>
      </c>
      <c r="D311" s="112">
        <v>1</v>
      </c>
      <c r="E311" s="114">
        <f>'[3]დამატ. სამუშაოები'!M1656</f>
        <v>54.7108530365232</v>
      </c>
      <c r="F311" s="85"/>
    </row>
    <row r="312" spans="1:6" ht="15">
      <c r="A312" s="9">
        <v>105</v>
      </c>
      <c r="B312" s="3" t="s">
        <v>172</v>
      </c>
      <c r="C312" s="4" t="s">
        <v>124</v>
      </c>
      <c r="D312" s="112">
        <v>1</v>
      </c>
      <c r="E312" s="114">
        <f>'[3]დამატ. სამუშაოები'!M1671</f>
        <v>17.448341328</v>
      </c>
      <c r="F312" s="85"/>
    </row>
    <row r="313" spans="1:6" ht="15">
      <c r="A313" s="9">
        <v>106</v>
      </c>
      <c r="B313" s="3" t="s">
        <v>173</v>
      </c>
      <c r="C313" s="4" t="s">
        <v>124</v>
      </c>
      <c r="D313" s="112">
        <v>1</v>
      </c>
      <c r="E313" s="114">
        <f>'[3]დამატ. სამუშაოები'!M1687</f>
        <v>7.684964622719999</v>
      </c>
      <c r="F313" s="85"/>
    </row>
    <row r="314" spans="1:6" ht="15">
      <c r="A314" s="9">
        <v>107</v>
      </c>
      <c r="B314" s="3" t="s">
        <v>342</v>
      </c>
      <c r="C314" s="4" t="s">
        <v>124</v>
      </c>
      <c r="D314" s="112">
        <v>1</v>
      </c>
      <c r="E314" s="114">
        <v>127.24</v>
      </c>
      <c r="F314" s="85"/>
    </row>
    <row r="315" spans="1:6" ht="15">
      <c r="A315" s="9">
        <v>108</v>
      </c>
      <c r="B315" s="3" t="s">
        <v>343</v>
      </c>
      <c r="C315" s="4" t="s">
        <v>124</v>
      </c>
      <c r="D315" s="112">
        <v>1</v>
      </c>
      <c r="E315" s="114">
        <f>140.86</f>
        <v>140.86</v>
      </c>
      <c r="F315" s="85"/>
    </row>
    <row r="316" spans="1:6" ht="15">
      <c r="A316" s="9">
        <v>109</v>
      </c>
      <c r="B316" s="3" t="s">
        <v>174</v>
      </c>
      <c r="C316" s="4" t="s">
        <v>5</v>
      </c>
      <c r="D316" s="112">
        <v>1</v>
      </c>
      <c r="E316" s="114">
        <f>'[3]დამატ. სამუშაოები'!M1724</f>
        <v>440.98117693343994</v>
      </c>
      <c r="F316" s="85"/>
    </row>
    <row r="317" spans="1:6" ht="15">
      <c r="A317" s="9">
        <v>110</v>
      </c>
      <c r="B317" s="3" t="s">
        <v>175</v>
      </c>
      <c r="C317" s="4" t="s">
        <v>10</v>
      </c>
      <c r="D317" s="112">
        <v>1</v>
      </c>
      <c r="E317" s="114">
        <f>'[3]დამატ. სამუშაოები'!M1739</f>
        <v>33.44964733439999</v>
      </c>
      <c r="F317" s="85"/>
    </row>
    <row r="318" spans="1:6" ht="15">
      <c r="A318" s="9">
        <v>111</v>
      </c>
      <c r="B318" s="3" t="s">
        <v>176</v>
      </c>
      <c r="C318" s="4" t="s">
        <v>131</v>
      </c>
      <c r="D318" s="112">
        <v>1</v>
      </c>
      <c r="E318" s="114">
        <f>'[3]დამატ. სამუშაოები'!M1753</f>
        <v>25.647727247999995</v>
      </c>
      <c r="F318" s="85"/>
    </row>
    <row r="319" spans="1:6" ht="15">
      <c r="A319" s="9">
        <v>112</v>
      </c>
      <c r="B319" s="3" t="s">
        <v>177</v>
      </c>
      <c r="C319" s="4" t="s">
        <v>131</v>
      </c>
      <c r="D319" s="112">
        <v>1</v>
      </c>
      <c r="E319" s="114">
        <f>'[3]დამატ. სამუშაოები'!M1769</f>
        <v>21.8090440656</v>
      </c>
      <c r="F319" s="85"/>
    </row>
    <row r="320" spans="1:6" ht="15">
      <c r="A320" s="9">
        <v>113</v>
      </c>
      <c r="B320" s="3" t="s">
        <v>178</v>
      </c>
      <c r="C320" s="4" t="s">
        <v>131</v>
      </c>
      <c r="D320" s="112">
        <v>1</v>
      </c>
      <c r="E320" s="114">
        <f>'[3]დამატ. სამუშაოები'!M1786</f>
        <v>29.0626151904</v>
      </c>
      <c r="F320" s="85"/>
    </row>
    <row r="321" spans="1:6" ht="15">
      <c r="A321" s="9">
        <v>114</v>
      </c>
      <c r="B321" s="3" t="s">
        <v>344</v>
      </c>
      <c r="C321" s="4" t="s">
        <v>124</v>
      </c>
      <c r="D321" s="112">
        <v>1</v>
      </c>
      <c r="E321" s="114">
        <f>'[3]დამატ. სამუშაოები'!M1801</f>
        <v>418.98006044928</v>
      </c>
      <c r="F321" s="85"/>
    </row>
    <row r="322" spans="1:6" ht="15">
      <c r="A322" s="9">
        <v>115</v>
      </c>
      <c r="B322" s="3" t="s">
        <v>345</v>
      </c>
      <c r="C322" s="4" t="s">
        <v>124</v>
      </c>
      <c r="D322" s="112">
        <v>1</v>
      </c>
      <c r="E322" s="114">
        <f>'[3]დამატ. სამუშაოები'!M1816</f>
        <v>39.768632735039986</v>
      </c>
      <c r="F322" s="85"/>
    </row>
    <row r="323" spans="1:6" ht="15">
      <c r="A323" s="9">
        <v>116</v>
      </c>
      <c r="B323" s="3" t="s">
        <v>179</v>
      </c>
      <c r="C323" s="4" t="s">
        <v>3</v>
      </c>
      <c r="D323" s="112">
        <v>1</v>
      </c>
      <c r="E323" s="114">
        <f>'[3]დამატ. სამუშაოები'!M1831</f>
        <v>33.04237109184</v>
      </c>
      <c r="F323" s="85"/>
    </row>
    <row r="324" spans="1:6" ht="15">
      <c r="A324" s="9">
        <v>117</v>
      </c>
      <c r="B324" s="3" t="s">
        <v>180</v>
      </c>
      <c r="C324" s="4" t="s">
        <v>124</v>
      </c>
      <c r="D324" s="112">
        <v>1</v>
      </c>
      <c r="E324" s="114">
        <f>'[3]დამატ. სამუშაოები'!M1847</f>
        <v>129.25603335744</v>
      </c>
      <c r="F324" s="85"/>
    </row>
    <row r="325" spans="1:6" ht="15">
      <c r="A325" s="9">
        <v>118</v>
      </c>
      <c r="B325" s="3" t="s">
        <v>181</v>
      </c>
      <c r="C325" s="4" t="s">
        <v>124</v>
      </c>
      <c r="D325" s="112">
        <v>1</v>
      </c>
      <c r="E325" s="114">
        <f>'[3]დამატ. სამუშაოები'!M1862</f>
        <v>21.045491279999997</v>
      </c>
      <c r="F325" s="85"/>
    </row>
    <row r="326" spans="1:6" ht="15">
      <c r="A326" s="9">
        <v>119</v>
      </c>
      <c r="B326" s="3" t="s">
        <v>182</v>
      </c>
      <c r="C326" s="4" t="s">
        <v>124</v>
      </c>
      <c r="D326" s="112">
        <v>1</v>
      </c>
      <c r="E326" s="114">
        <f>'[3]დამატ. სამუშაოები'!M1878</f>
        <v>269.97193724371203</v>
      </c>
      <c r="F326" s="85"/>
    </row>
    <row r="327" spans="1:6" ht="15">
      <c r="A327" s="9">
        <v>120</v>
      </c>
      <c r="B327" s="3" t="s">
        <v>183</v>
      </c>
      <c r="C327" s="4" t="s">
        <v>124</v>
      </c>
      <c r="D327" s="112">
        <v>1</v>
      </c>
      <c r="E327" s="114">
        <f>'[3]დამატ. სამუშაოები'!M1894</f>
        <v>354.586714523712</v>
      </c>
      <c r="F327" s="85"/>
    </row>
    <row r="328" spans="1:6" ht="15">
      <c r="A328" s="9">
        <v>121</v>
      </c>
      <c r="B328" s="3" t="s">
        <v>184</v>
      </c>
      <c r="C328" s="4" t="s">
        <v>124</v>
      </c>
      <c r="D328" s="112">
        <v>1</v>
      </c>
      <c r="E328" s="114">
        <f>'[3]დამატ. სამუშაოები'!M1910</f>
        <v>323.929186523712</v>
      </c>
      <c r="F328" s="85"/>
    </row>
    <row r="329" spans="1:6" ht="15">
      <c r="A329" s="9">
        <v>122</v>
      </c>
      <c r="B329" s="3" t="s">
        <v>346</v>
      </c>
      <c r="C329" s="4" t="s">
        <v>124</v>
      </c>
      <c r="D329" s="112">
        <v>1</v>
      </c>
      <c r="E329" s="114">
        <f>'[3]დამატ. სამუშაოები'!M1926</f>
        <v>262.614130523712</v>
      </c>
      <c r="F329" s="85"/>
    </row>
    <row r="330" spans="1:6" ht="15">
      <c r="A330" s="9">
        <v>123</v>
      </c>
      <c r="B330" s="3" t="s">
        <v>347</v>
      </c>
      <c r="C330" s="4" t="s">
        <v>124</v>
      </c>
      <c r="D330" s="112">
        <v>1</v>
      </c>
      <c r="E330" s="114">
        <f>'[3]დამატ. სამუშაოები'!M1946</f>
        <v>447.26071150569595</v>
      </c>
      <c r="F330" s="85"/>
    </row>
    <row r="331" spans="1:6" ht="15">
      <c r="A331" s="9">
        <v>124</v>
      </c>
      <c r="B331" s="3" t="s">
        <v>348</v>
      </c>
      <c r="C331" s="4" t="s">
        <v>124</v>
      </c>
      <c r="D331" s="112">
        <v>1</v>
      </c>
      <c r="E331" s="114">
        <f>'[3]დამატ. სამუშაოები'!M1966</f>
        <v>412.531863787296</v>
      </c>
      <c r="F331" s="85"/>
    </row>
    <row r="332" spans="1:6" ht="15">
      <c r="A332" s="9">
        <v>125</v>
      </c>
      <c r="B332" s="3" t="s">
        <v>185</v>
      </c>
      <c r="C332" s="4" t="s">
        <v>5</v>
      </c>
      <c r="D332" s="112">
        <v>1</v>
      </c>
      <c r="E332" s="114">
        <f>'[3]დამატ. სამუშაოები'!M1985</f>
        <v>231.59271089116803</v>
      </c>
      <c r="F332" s="85"/>
    </row>
    <row r="333" spans="1:6" ht="15">
      <c r="A333" s="9">
        <v>126</v>
      </c>
      <c r="B333" s="3" t="s">
        <v>349</v>
      </c>
      <c r="C333" s="4" t="s">
        <v>124</v>
      </c>
      <c r="D333" s="112">
        <v>1</v>
      </c>
      <c r="E333" s="114">
        <v>104.88</v>
      </c>
      <c r="F333" s="85"/>
    </row>
    <row r="334" spans="1:6" ht="15">
      <c r="A334" s="9">
        <v>127</v>
      </c>
      <c r="B334" s="3" t="s">
        <v>350</v>
      </c>
      <c r="C334" s="4" t="s">
        <v>124</v>
      </c>
      <c r="D334" s="112">
        <v>1</v>
      </c>
      <c r="E334" s="114">
        <v>107.36</v>
      </c>
      <c r="F334" s="85"/>
    </row>
    <row r="335" spans="1:6" ht="15">
      <c r="A335" s="9">
        <v>128</v>
      </c>
      <c r="B335" s="3" t="s">
        <v>351</v>
      </c>
      <c r="C335" s="4" t="s">
        <v>124</v>
      </c>
      <c r="D335" s="112">
        <v>1</v>
      </c>
      <c r="E335" s="114">
        <v>114.79</v>
      </c>
      <c r="F335" s="85"/>
    </row>
    <row r="336" spans="1:6" ht="15">
      <c r="A336" s="9">
        <v>129</v>
      </c>
      <c r="B336" s="3" t="s">
        <v>352</v>
      </c>
      <c r="C336" s="4" t="s">
        <v>124</v>
      </c>
      <c r="D336" s="112">
        <v>1</v>
      </c>
      <c r="E336" s="114">
        <f>'[3]დამატ. სამუშაოები'!M2036</f>
        <v>50.264052298416</v>
      </c>
      <c r="F336" s="85"/>
    </row>
    <row r="337" spans="1:6" ht="15">
      <c r="A337" s="9">
        <v>130</v>
      </c>
      <c r="B337" s="3" t="s">
        <v>186</v>
      </c>
      <c r="C337" s="4" t="s">
        <v>89</v>
      </c>
      <c r="D337" s="112">
        <v>1</v>
      </c>
      <c r="E337" s="114">
        <f>'[3]დამატ. სამუშაოები'!M2056</f>
        <v>5581.854450881279</v>
      </c>
      <c r="F337" s="85"/>
    </row>
    <row r="338" spans="1:6" ht="15">
      <c r="A338" s="9">
        <v>131</v>
      </c>
      <c r="B338" s="3" t="s">
        <v>187</v>
      </c>
      <c r="C338" s="4" t="s">
        <v>89</v>
      </c>
      <c r="D338" s="112">
        <v>1</v>
      </c>
      <c r="E338" s="114">
        <f>'[3]დამატ. სამუშაოები'!M2076</f>
        <v>5581.854450881279</v>
      </c>
      <c r="F338" s="85"/>
    </row>
    <row r="339" spans="1:6" ht="15">
      <c r="A339" s="9">
        <v>132</v>
      </c>
      <c r="B339" s="3" t="s">
        <v>188</v>
      </c>
      <c r="C339" s="4" t="s">
        <v>124</v>
      </c>
      <c r="D339" s="112">
        <v>1</v>
      </c>
      <c r="E339" s="114">
        <f>'[3]დამატ. სამუშაოები'!M2092</f>
        <v>541.2619029312001</v>
      </c>
      <c r="F339" s="85"/>
    </row>
    <row r="340" spans="1:6" ht="15">
      <c r="A340" s="9">
        <v>133</v>
      </c>
      <c r="B340" s="3" t="s">
        <v>189</v>
      </c>
      <c r="C340" s="4" t="s">
        <v>124</v>
      </c>
      <c r="D340" s="112">
        <v>1</v>
      </c>
      <c r="E340" s="114">
        <f>'[3]დამატ. სამუშაოები'!M2107</f>
        <v>28.965376725119995</v>
      </c>
      <c r="F340" s="85"/>
    </row>
    <row r="341" spans="1:6" ht="30">
      <c r="A341" s="9">
        <v>134</v>
      </c>
      <c r="B341" s="3" t="s">
        <v>353</v>
      </c>
      <c r="C341" s="4" t="s">
        <v>124</v>
      </c>
      <c r="D341" s="112">
        <v>1</v>
      </c>
      <c r="E341" s="114">
        <v>50.44</v>
      </c>
      <c r="F341" s="85"/>
    </row>
    <row r="342" spans="1:6" ht="30">
      <c r="A342" s="9">
        <v>135</v>
      </c>
      <c r="B342" s="5" t="s">
        <v>190</v>
      </c>
      <c r="C342" s="4" t="s">
        <v>124</v>
      </c>
      <c r="D342" s="112">
        <v>1</v>
      </c>
      <c r="E342" s="115">
        <f>'[3]დამატ. სამუშაოები'!M2165</f>
        <v>158.5927148256</v>
      </c>
      <c r="F342" s="85"/>
    </row>
    <row r="343" spans="1:6" ht="15">
      <c r="A343" s="9">
        <v>136</v>
      </c>
      <c r="B343" s="5" t="s">
        <v>191</v>
      </c>
      <c r="C343" s="6" t="s">
        <v>131</v>
      </c>
      <c r="D343" s="112">
        <v>1</v>
      </c>
      <c r="E343" s="115">
        <f>'[3]დამატ. სამუშაოები'!M2198</f>
        <v>28.980780028992</v>
      </c>
      <c r="F343" s="85"/>
    </row>
    <row r="344" spans="1:6" ht="15">
      <c r="A344" s="9">
        <v>137</v>
      </c>
      <c r="B344" s="5" t="s">
        <v>192</v>
      </c>
      <c r="C344" s="6" t="s">
        <v>131</v>
      </c>
      <c r="D344" s="112">
        <v>1</v>
      </c>
      <c r="E344" s="115">
        <f>'[3]დამატ. სამუშაოები'!M2215</f>
        <v>24.639674064191997</v>
      </c>
      <c r="F344" s="85"/>
    </row>
    <row r="345" spans="1:6" ht="15">
      <c r="A345" s="9">
        <v>138</v>
      </c>
      <c r="B345" s="5" t="s">
        <v>354</v>
      </c>
      <c r="C345" s="6" t="s">
        <v>124</v>
      </c>
      <c r="D345" s="112">
        <v>1</v>
      </c>
      <c r="E345" s="115">
        <f>'[3]დამატ. სამუშაოები'!M2237</f>
        <v>76.98853084032001</v>
      </c>
      <c r="F345" s="85"/>
    </row>
    <row r="346" spans="1:6" ht="30">
      <c r="A346" s="9">
        <v>139</v>
      </c>
      <c r="B346" s="5" t="s">
        <v>193</v>
      </c>
      <c r="C346" s="6" t="s">
        <v>124</v>
      </c>
      <c r="D346" s="112">
        <v>1</v>
      </c>
      <c r="E346" s="115">
        <f>'[3]დამატ. სამუშაოები'!M2252</f>
        <v>28.456485805440003</v>
      </c>
      <c r="F346" s="85"/>
    </row>
    <row r="347" spans="1:6" ht="15">
      <c r="A347" s="9">
        <v>140</v>
      </c>
      <c r="B347" s="5" t="s">
        <v>194</v>
      </c>
      <c r="C347" s="6" t="s">
        <v>124</v>
      </c>
      <c r="D347" s="112">
        <v>1</v>
      </c>
      <c r="E347" s="115">
        <f>'[3]დამატ. სამუშაოები'!M2269</f>
        <v>38.694378767299206</v>
      </c>
      <c r="F347" s="85"/>
    </row>
    <row r="348" spans="1:6" ht="15">
      <c r="A348" s="9">
        <v>141</v>
      </c>
      <c r="B348" s="5" t="s">
        <v>195</v>
      </c>
      <c r="C348" s="6" t="s">
        <v>88</v>
      </c>
      <c r="D348" s="112">
        <v>1</v>
      </c>
      <c r="E348" s="115">
        <f>'[3]დამატ. სამუშაოები'!M2389</f>
        <v>26.902281384</v>
      </c>
      <c r="F348" s="85"/>
    </row>
    <row r="349" spans="1:6" ht="15">
      <c r="A349" s="9">
        <v>142</v>
      </c>
      <c r="B349" s="5" t="s">
        <v>196</v>
      </c>
      <c r="C349" s="6" t="s">
        <v>124</v>
      </c>
      <c r="D349" s="107">
        <v>1</v>
      </c>
      <c r="E349" s="115">
        <f>'[3]დამატ. სამუშაოები'!M2420</f>
        <v>56.7599656422857</v>
      </c>
      <c r="F349" s="85"/>
    </row>
    <row r="350" spans="1:6" s="123" customFormat="1" ht="14.25">
      <c r="A350" s="129" t="s">
        <v>359</v>
      </c>
      <c r="B350" s="130"/>
      <c r="C350" s="130"/>
      <c r="D350" s="130"/>
      <c r="E350" s="131"/>
      <c r="F350" s="122"/>
    </row>
  </sheetData>
  <sheetProtection/>
  <mergeCells count="10">
    <mergeCell ref="A1:F1"/>
    <mergeCell ref="A3:F3"/>
    <mergeCell ref="A4:F4"/>
    <mergeCell ref="A5:F5"/>
    <mergeCell ref="A350:E350"/>
    <mergeCell ref="A168:F168"/>
    <mergeCell ref="A188:F188"/>
    <mergeCell ref="A205:F205"/>
    <mergeCell ref="A131:F131"/>
    <mergeCell ref="A144:F144"/>
  </mergeCells>
  <conditionalFormatting sqref="B74:B75">
    <cfRule type="duplicateValues" priority="2" dxfId="3" stopIfTrue="1">
      <formula>AND(COUNTIF($B$74:$B$75,B74)&gt;1,NOT(ISBLANK(B74)))</formula>
    </cfRule>
  </conditionalFormatting>
  <conditionalFormatting sqref="B90:B91">
    <cfRule type="duplicateValues" priority="1" dxfId="3" stopIfTrue="1">
      <formula>AND(COUNTIF($B$90:$B$91,B90)&gt;1,NOT(ISBLANK(B90)))</formula>
    </cfRule>
  </conditionalFormatting>
  <conditionalFormatting sqref="B7:B73 B76:B89 B92:B94 B107:B129">
    <cfRule type="duplicateValues" priority="3" dxfId="3" stopIfTrue="1">
      <formula>AND(COUNTIF($B$7:$B$73,B7)+COUNTIF($B$76:$B$89,B7)+COUNTIF($B$92:$B$94,B7)+COUNTIF($B$107:$B$129,B7)&gt;1,NOT(ISBLANK(B7)))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Maggie</dc:creator>
  <cp:keywords/>
  <dc:description/>
  <cp:lastModifiedBy>Mariam Bochorishvili</cp:lastModifiedBy>
  <cp:lastPrinted>2022-03-18T13:33:02Z</cp:lastPrinted>
  <dcterms:created xsi:type="dcterms:W3CDTF">2011-10-05T13:08:43Z</dcterms:created>
  <dcterms:modified xsi:type="dcterms:W3CDTF">2022-05-17T10:42:05Z</dcterms:modified>
  <cp:category/>
  <cp:version/>
  <cp:contentType/>
  <cp:contentStatus/>
</cp:coreProperties>
</file>