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00" activeTab="0"/>
  </bookViews>
  <sheets>
    <sheet name="1-1" sheetId="1" r:id="rId1"/>
  </sheets>
  <definedNames>
    <definedName name="_xlnm.Print_Area" localSheetId="0">'1-1'!$A$1:$G$78</definedName>
    <definedName name="_xlnm.Print_Titles" localSheetId="0">'1-1'!$5:$5</definedName>
  </definedNames>
  <calcPr fullCalcOnLoad="1"/>
</workbook>
</file>

<file path=xl/sharedStrings.xml><?xml version="1.0" encoding="utf-8"?>
<sst xmlns="http://schemas.openxmlformats.org/spreadsheetml/2006/main" count="149" uniqueCount="69">
  <si>
    <r>
      <t xml:space="preserve">ლოკალურ–რესურსული ხარჯთაღრიცხვა </t>
    </r>
    <r>
      <rPr>
        <sz val="10"/>
        <rFont val="Calibri"/>
        <family val="2"/>
      </rPr>
      <t>№</t>
    </r>
    <r>
      <rPr>
        <sz val="9"/>
        <rFont val="Sylfaen"/>
        <family val="1"/>
      </rPr>
      <t>1/1</t>
    </r>
  </si>
  <si>
    <t>შესასრულებელი სამუშაოების დასახელება</t>
  </si>
  <si>
    <t>№</t>
  </si>
  <si>
    <t>რაოდენობა</t>
  </si>
  <si>
    <t>განზომილების ერთეული</t>
  </si>
  <si>
    <t>ნორმატივით ერთეულზე</t>
  </si>
  <si>
    <t>საპროექტო მონაცემზე</t>
  </si>
  <si>
    <t>ერთეულის ღირებულება</t>
  </si>
  <si>
    <t>სულ ღირებულება</t>
  </si>
  <si>
    <t>I. სამშენებლო სამუშაოები</t>
  </si>
  <si>
    <t>გრუნტის დამუშავება ხელით გვერდზე ყრით, მოსწორება–დატკეპნით</t>
  </si>
  <si>
    <t>შრომის დანახარჯი</t>
  </si>
  <si>
    <t>კბ.მ</t>
  </si>
  <si>
    <t>სხვა მანქანები</t>
  </si>
  <si>
    <t>ელექტროდი</t>
  </si>
  <si>
    <t>სხვა მასალები</t>
  </si>
  <si>
    <t>ტნ</t>
  </si>
  <si>
    <t>კ.სთ</t>
  </si>
  <si>
    <t>ლარი</t>
  </si>
  <si>
    <t>კგ</t>
  </si>
  <si>
    <r>
      <t xml:space="preserve">ბეტონი </t>
    </r>
    <r>
      <rPr>
        <sz val="10"/>
        <rFont val="Calibri"/>
        <family val="2"/>
      </rPr>
      <t>B</t>
    </r>
    <r>
      <rPr>
        <sz val="9"/>
        <rFont val="Sylfaen"/>
        <family val="1"/>
      </rPr>
      <t>–15</t>
    </r>
  </si>
  <si>
    <t>ფოლადიდ მილი d=40 (2,5)მმ</t>
  </si>
  <si>
    <t>გრძ.მ</t>
  </si>
  <si>
    <t>კვ.მ</t>
  </si>
  <si>
    <t>ზედნადები ხარჯები  - 10%</t>
  </si>
  <si>
    <t xml:space="preserve">ჯამი </t>
  </si>
  <si>
    <t>მოგება  - 8%</t>
  </si>
  <si>
    <t>II. სამონტაჟო სამუშაოები</t>
  </si>
  <si>
    <t>მჩხლეტავი ჩამჭერები  (PC-95X10. PN)</t>
  </si>
  <si>
    <t>ც</t>
  </si>
  <si>
    <t>ფოლადის კუთხოვანა 40×40×3 მმ</t>
  </si>
  <si>
    <t xml:space="preserve">მრგვალი ფოლადი d=6მმ </t>
  </si>
  <si>
    <t>კომპ</t>
  </si>
  <si>
    <r>
      <t xml:space="preserve">სულ ჯამი </t>
    </r>
    <r>
      <rPr>
        <b/>
        <sz val="10"/>
        <rFont val="AcadNusx"/>
        <family val="0"/>
      </rPr>
      <t>I</t>
    </r>
  </si>
  <si>
    <r>
      <t xml:space="preserve">ჯამი </t>
    </r>
    <r>
      <rPr>
        <b/>
        <sz val="10"/>
        <rFont val="AcadNusx"/>
        <family val="0"/>
      </rPr>
      <t>I</t>
    </r>
  </si>
  <si>
    <t>იზოლატორის მონტაჟი</t>
  </si>
  <si>
    <t>კაკვის მონტაჟი</t>
  </si>
  <si>
    <t>კმ</t>
  </si>
  <si>
    <t xml:space="preserve">ფოლადის კუთხოვანას (40×40×3მმ) მოწყობა დამიწებისათვის   </t>
  </si>
  <si>
    <t>ფოლადის კონსტრუქციების შეღებვა</t>
  </si>
  <si>
    <t>საღებავი</t>
  </si>
  <si>
    <t>ოლიფა</t>
  </si>
  <si>
    <t>ჯამი</t>
  </si>
  <si>
    <t>მოგება - 8%</t>
  </si>
  <si>
    <r>
      <t xml:space="preserve">ჯამი თავი </t>
    </r>
    <r>
      <rPr>
        <b/>
        <sz val="10"/>
        <rFont val="AcadNusx"/>
        <family val="0"/>
      </rPr>
      <t>II</t>
    </r>
  </si>
  <si>
    <r>
      <t xml:space="preserve">სულ ჯამი </t>
    </r>
    <r>
      <rPr>
        <b/>
        <sz val="10"/>
        <rFont val="AcadNusx"/>
        <family val="0"/>
      </rPr>
      <t>II</t>
    </r>
  </si>
  <si>
    <r>
      <t xml:space="preserve">სულ ხარჯთაღრიცხვით </t>
    </r>
    <r>
      <rPr>
        <b/>
        <sz val="10"/>
        <rFont val="AcadNusx"/>
        <family val="0"/>
      </rPr>
      <t>I+II</t>
    </r>
  </si>
  <si>
    <t xml:space="preserve">მრგვალი ფოლადის (d=6მმ) მონტაჟი ადგილობრივი დამიწებისათვის კუთხოვანსა შტირებზე შედუღებით </t>
  </si>
  <si>
    <t xml:space="preserve">Sromis danaxarjebi </t>
  </si>
  <si>
    <t>kac/sT</t>
  </si>
  <si>
    <t>man/sT</t>
  </si>
  <si>
    <t>100m3</t>
  </si>
  <si>
    <t>sangrevi CaquCi</t>
  </si>
  <si>
    <t>ალუმინის ძარღვიანი კაბელი კვეთით 2×2,5 კვ.მმ AПВ 95</t>
  </si>
  <si>
    <t xml:space="preserve">იზოლატორი მინის </t>
  </si>
  <si>
    <t xml:space="preserve">კლდოვანი  gruntis damuSaveba  გვერდზე ყრით sangrevi CaquCiT </t>
  </si>
  <si>
    <t xml:space="preserve">განათების ფოლადის საყრდენი ანძების  დამზადება </t>
  </si>
  <si>
    <t>ბალიში ზიდვა 5 კმ</t>
  </si>
  <si>
    <t>ადგილობრივი წარმოების (საქ. კაბელი) თვითმზიდი  ალუმინის კაბელების მონტაჟი   СИП 2X16</t>
  </si>
  <si>
    <t>თვითმზიდი  ალუმინის კაბელების   СИП 2X16</t>
  </si>
  <si>
    <t xml:space="preserve">ფოლადიდ მილი d=114(4,0)მმ </t>
  </si>
  <si>
    <r>
      <t xml:space="preserve">ბოძების დაბეტონება </t>
    </r>
    <r>
      <rPr>
        <b/>
        <sz val="10"/>
        <rFont val="Calibri"/>
        <family val="2"/>
      </rPr>
      <t>B</t>
    </r>
    <r>
      <rPr>
        <b/>
        <sz val="9"/>
        <rFont val="Sylfaen"/>
        <family val="1"/>
      </rPr>
      <t>–15 ბეტონით</t>
    </r>
  </si>
  <si>
    <r>
      <t>ალუმინის ძარღვიანი კაბელის (კვეთით 2</t>
    </r>
    <r>
      <rPr>
        <b/>
        <sz val="10"/>
        <rFont val="AcadNusx"/>
        <family val="0"/>
      </rPr>
      <t>×</t>
    </r>
    <r>
      <rPr>
        <b/>
        <sz val="9"/>
        <rFont val="Sylfaen"/>
        <family val="1"/>
      </rPr>
      <t xml:space="preserve">2,5 კვ.მმ) გატარება კაკვიდან სანათამდე მჩხლეტავი ჩამჭერების </t>
    </r>
    <r>
      <rPr>
        <b/>
        <sz val="10"/>
        <rFont val="Sylfaen"/>
        <family val="1"/>
      </rPr>
      <t>მონტაჟით</t>
    </r>
  </si>
  <si>
    <t xml:space="preserve"> ერთნათურიანი დახურული ტიპის სანათის  მონტაჟი    ეკონათურით 30 ვტ </t>
  </si>
  <si>
    <t>სანათი დახურული 160 ვტ</t>
  </si>
  <si>
    <t xml:space="preserve">დიოდური ნათურა 30 ვტ </t>
  </si>
  <si>
    <t>sof. nigazeulis  gare ganaTebis qselis  mowyoba-23 cali</t>
  </si>
  <si>
    <t>დღგ 18%</t>
  </si>
  <si>
    <t>ზედნადები ხარჯები შრომითი დანახარჯებიდან  - 75%</t>
  </si>
</sst>
</file>

<file path=xl/styles.xml><?xml version="1.0" encoding="utf-8"?>
<styleSheet xmlns="http://schemas.openxmlformats.org/spreadsheetml/2006/main">
  <numFmts count="32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000"/>
    <numFmt numFmtId="183" formatCode="#,##0.000"/>
    <numFmt numFmtId="184" formatCode="0.000"/>
    <numFmt numFmtId="185" formatCode="#,##0.0"/>
    <numFmt numFmtId="186" formatCode="0.0"/>
    <numFmt numFmtId="187" formatCode="0.00000"/>
  </numFmts>
  <fonts count="45">
    <font>
      <sz val="10"/>
      <name val="Arial"/>
      <family val="0"/>
    </font>
    <font>
      <sz val="10"/>
      <name val="AcadNusx"/>
      <family val="0"/>
    </font>
    <font>
      <sz val="10"/>
      <name val="Calibri"/>
      <family val="2"/>
    </font>
    <font>
      <sz val="10"/>
      <name val="Sylfaen"/>
      <family val="1"/>
    </font>
    <font>
      <sz val="11"/>
      <name val="Sylfaen"/>
      <family val="1"/>
    </font>
    <font>
      <sz val="9"/>
      <name val="Sylfaen"/>
      <family val="1"/>
    </font>
    <font>
      <b/>
      <sz val="10"/>
      <name val="Sylfaen"/>
      <family val="1"/>
    </font>
    <font>
      <b/>
      <sz val="10"/>
      <name val="AcadNusx"/>
      <family val="0"/>
    </font>
    <font>
      <b/>
      <sz val="10"/>
      <color indexed="8"/>
      <name val="AcadNusx"/>
      <family val="0"/>
    </font>
    <font>
      <b/>
      <sz val="10"/>
      <name val="Calibri"/>
      <family val="2"/>
    </font>
    <font>
      <b/>
      <sz val="9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top" wrapText="1"/>
    </xf>
    <xf numFmtId="1" fontId="3" fillId="33" borderId="12" xfId="0" applyNumberFormat="1" applyFont="1" applyFill="1" applyBorder="1" applyAlignment="1" quotePrefix="1">
      <alignment horizontal="center" vertical="top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top" wrapText="1"/>
    </xf>
    <xf numFmtId="0" fontId="1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textRotation="90" wrapText="1"/>
    </xf>
    <xf numFmtId="49" fontId="3" fillId="33" borderId="12" xfId="0" applyNumberFormat="1" applyFont="1" applyFill="1" applyBorder="1" applyAlignment="1">
      <alignment horizontal="center" vertical="center" textRotation="90" wrapText="1"/>
    </xf>
    <xf numFmtId="2" fontId="3" fillId="33" borderId="12" xfId="0" applyNumberFormat="1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 quotePrefix="1">
      <alignment horizontal="center" vertical="top" wrapText="1"/>
    </xf>
    <xf numFmtId="0" fontId="3" fillId="33" borderId="12" xfId="0" applyNumberFormat="1" applyFont="1" applyFill="1" applyBorder="1" applyAlignment="1" quotePrefix="1">
      <alignment horizontal="center" vertical="top" wrapText="1"/>
    </xf>
    <xf numFmtId="0" fontId="4" fillId="33" borderId="0" xfId="0" applyFont="1" applyFill="1" applyAlignment="1">
      <alignment vertical="top" wrapText="1"/>
    </xf>
    <xf numFmtId="0" fontId="6" fillId="33" borderId="13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 quotePrefix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1" fillId="33" borderId="11" xfId="61" applyFont="1" applyFill="1" applyBorder="1" applyAlignment="1">
      <alignment horizontal="center" vertical="top"/>
      <protection/>
    </xf>
    <xf numFmtId="0" fontId="8" fillId="33" borderId="12" xfId="0" applyFont="1" applyFill="1" applyBorder="1" applyAlignment="1">
      <alignment horizontal="center" vertical="center" wrapText="1"/>
    </xf>
    <xf numFmtId="0" fontId="7" fillId="33" borderId="12" xfId="61" applyFont="1" applyFill="1" applyBorder="1" applyAlignment="1">
      <alignment horizontal="center" vertical="center"/>
      <protection/>
    </xf>
    <xf numFmtId="2" fontId="1" fillId="33" borderId="12" xfId="61" applyNumberFormat="1" applyFont="1" applyFill="1" applyBorder="1" applyAlignment="1">
      <alignment horizontal="center" vertical="center"/>
      <protection/>
    </xf>
    <xf numFmtId="2" fontId="1" fillId="33" borderId="12" xfId="61" applyNumberFormat="1" applyFont="1" applyFill="1" applyBorder="1" applyAlignment="1">
      <alignment horizontal="center" vertical="top"/>
      <protection/>
    </xf>
    <xf numFmtId="2" fontId="7" fillId="33" borderId="12" xfId="61" applyNumberFormat="1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 vertical="center"/>
    </xf>
    <xf numFmtId="0" fontId="7" fillId="33" borderId="17" xfId="61" applyFont="1" applyFill="1" applyBorder="1" applyAlignment="1">
      <alignment horizontal="center" vertical="top"/>
      <protection/>
    </xf>
    <xf numFmtId="0" fontId="1" fillId="33" borderId="12" xfId="61" applyFont="1" applyFill="1" applyBorder="1" applyAlignment="1">
      <alignment vertical="top"/>
      <protection/>
    </xf>
    <xf numFmtId="0" fontId="1" fillId="33" borderId="12" xfId="61" applyFont="1" applyFill="1" applyBorder="1" applyAlignment="1">
      <alignment horizontal="center" vertical="top"/>
      <protection/>
    </xf>
    <xf numFmtId="0" fontId="7" fillId="33" borderId="18" xfId="61" applyFont="1" applyFill="1" applyBorder="1" applyAlignment="1">
      <alignment horizontal="center" vertical="top"/>
      <protection/>
    </xf>
    <xf numFmtId="0" fontId="1" fillId="33" borderId="12" xfId="61" applyFont="1" applyFill="1" applyBorder="1" applyAlignment="1">
      <alignment horizontal="left"/>
      <protection/>
    </xf>
    <xf numFmtId="0" fontId="1" fillId="33" borderId="12" xfId="61" applyFont="1" applyFill="1" applyBorder="1" applyAlignment="1">
      <alignment horizontal="center"/>
      <protection/>
    </xf>
    <xf numFmtId="0" fontId="3" fillId="33" borderId="1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/>
    </xf>
    <xf numFmtId="2" fontId="3" fillId="33" borderId="12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Alignment="1">
      <alignment horizontal="center"/>
    </xf>
    <xf numFmtId="0" fontId="3" fillId="33" borderId="2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 quotePrefix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2" fontId="3" fillId="33" borderId="15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vertical="center"/>
    </xf>
    <xf numFmtId="1" fontId="3" fillId="33" borderId="0" xfId="0" applyNumberFormat="1" applyFont="1" applyFill="1" applyAlignment="1">
      <alignment horizontal="center"/>
    </xf>
    <xf numFmtId="1" fontId="3" fillId="33" borderId="0" xfId="0" applyNumberFormat="1" applyFont="1" applyFill="1" applyAlignment="1">
      <alignment/>
    </xf>
    <xf numFmtId="2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top" wrapText="1"/>
    </xf>
    <xf numFmtId="2" fontId="3" fillId="33" borderId="12" xfId="0" applyNumberFormat="1" applyFont="1" applyFill="1" applyBorder="1" applyAlignment="1" quotePrefix="1">
      <alignment horizontal="center" vertical="top" wrapText="1"/>
    </xf>
    <xf numFmtId="187" fontId="6" fillId="33" borderId="11" xfId="0" applyNumberFormat="1" applyFont="1" applyFill="1" applyBorder="1" applyAlignment="1">
      <alignment horizontal="center" vertical="center" wrapText="1"/>
    </xf>
    <xf numFmtId="187" fontId="3" fillId="33" borderId="12" xfId="0" applyNumberFormat="1" applyFont="1" applyFill="1" applyBorder="1" applyAlignment="1">
      <alignment horizontal="center" vertical="center" wrapText="1"/>
    </xf>
    <xf numFmtId="187" fontId="6" fillId="33" borderId="12" xfId="0" applyNumberFormat="1" applyFont="1" applyFill="1" applyBorder="1" applyAlignment="1">
      <alignment horizontal="center" vertical="center" wrapText="1"/>
    </xf>
    <xf numFmtId="187" fontId="3" fillId="33" borderId="12" xfId="0" applyNumberFormat="1" applyFont="1" applyFill="1" applyBorder="1" applyAlignment="1">
      <alignment horizontal="center" vertical="center"/>
    </xf>
    <xf numFmtId="187" fontId="6" fillId="33" borderId="22" xfId="0" applyNumberFormat="1" applyFont="1" applyFill="1" applyBorder="1" applyAlignment="1">
      <alignment horizontal="center" vertical="center" wrapText="1"/>
    </xf>
    <xf numFmtId="187" fontId="6" fillId="33" borderId="12" xfId="0" applyNumberFormat="1" applyFont="1" applyFill="1" applyBorder="1" applyAlignment="1">
      <alignment horizontal="center" vertical="center"/>
    </xf>
    <xf numFmtId="187" fontId="3" fillId="33" borderId="12" xfId="0" applyNumberFormat="1" applyFont="1" applyFill="1" applyBorder="1" applyAlignment="1">
      <alignment horizontal="center"/>
    </xf>
    <xf numFmtId="187" fontId="7" fillId="33" borderId="12" xfId="61" applyNumberFormat="1" applyFont="1" applyFill="1" applyBorder="1" applyAlignment="1">
      <alignment horizontal="center" vertical="center"/>
      <protection/>
    </xf>
    <xf numFmtId="187" fontId="1" fillId="33" borderId="12" xfId="61" applyNumberFormat="1" applyFont="1" applyFill="1" applyBorder="1" applyAlignment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_Лист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view="pageBreakPreview" zoomScaleSheetLayoutView="100" zoomScalePageLayoutView="0" workbookViewId="0" topLeftCell="A62">
      <selection activeCell="E72" sqref="E72"/>
    </sheetView>
  </sheetViews>
  <sheetFormatPr defaultColWidth="9.140625" defaultRowHeight="12.75"/>
  <cols>
    <col min="1" max="1" width="4.8515625" style="0" customWidth="1"/>
    <col min="2" max="2" width="36.8515625" style="0" customWidth="1"/>
    <col min="4" max="4" width="8.28125" style="0" customWidth="1"/>
    <col min="5" max="5" width="13.421875" style="0" customWidth="1"/>
    <col min="6" max="6" width="15.140625" style="0" customWidth="1"/>
    <col min="7" max="7" width="16.140625" style="0" customWidth="1"/>
    <col min="8" max="8" width="8.8515625" style="0" hidden="1" customWidth="1"/>
    <col min="9" max="9" width="0.13671875" style="0" hidden="1" customWidth="1"/>
    <col min="10" max="10" width="8.8515625" style="0" hidden="1" customWidth="1"/>
  </cols>
  <sheetData>
    <row r="1" spans="1:10" s="2" customFormat="1" ht="34.5" customHeight="1">
      <c r="A1" s="13" t="s">
        <v>0</v>
      </c>
      <c r="B1" s="13"/>
      <c r="C1" s="13"/>
      <c r="D1" s="13"/>
      <c r="E1" s="13"/>
      <c r="F1" s="13"/>
      <c r="G1" s="13"/>
      <c r="H1" s="14"/>
      <c r="I1" s="14"/>
      <c r="J1" s="14"/>
    </row>
    <row r="2" spans="1:10" s="2" customFormat="1" ht="39" customHeight="1">
      <c r="A2" s="15" t="s">
        <v>66</v>
      </c>
      <c r="B2" s="16"/>
      <c r="C2" s="16"/>
      <c r="D2" s="16"/>
      <c r="E2" s="16"/>
      <c r="F2" s="16"/>
      <c r="G2" s="16"/>
      <c r="H2" s="14"/>
      <c r="I2" s="14"/>
      <c r="J2" s="14"/>
    </row>
    <row r="3" spans="1:10" s="3" customFormat="1" ht="35.25" customHeight="1">
      <c r="A3" s="17" t="s">
        <v>2</v>
      </c>
      <c r="B3" s="18" t="s">
        <v>1</v>
      </c>
      <c r="C3" s="19" t="s">
        <v>4</v>
      </c>
      <c r="D3" s="20" t="s">
        <v>3</v>
      </c>
      <c r="E3" s="21"/>
      <c r="F3" s="22"/>
      <c r="G3" s="23"/>
      <c r="H3" s="7"/>
      <c r="I3" s="7"/>
      <c r="J3" s="7"/>
    </row>
    <row r="4" spans="1:10" s="3" customFormat="1" ht="69" customHeight="1">
      <c r="A4" s="24"/>
      <c r="B4" s="24"/>
      <c r="C4" s="25"/>
      <c r="D4" s="26" t="s">
        <v>5</v>
      </c>
      <c r="E4" s="26" t="s">
        <v>6</v>
      </c>
      <c r="F4" s="27" t="s">
        <v>7</v>
      </c>
      <c r="G4" s="28" t="s">
        <v>8</v>
      </c>
      <c r="H4" s="7"/>
      <c r="I4" s="7"/>
      <c r="J4" s="7"/>
    </row>
    <row r="5" spans="1:10" s="4" customFormat="1" ht="13.5" customHeight="1">
      <c r="A5" s="29"/>
      <c r="B5" s="29"/>
      <c r="C5" s="29"/>
      <c r="D5" s="29"/>
      <c r="E5" s="30"/>
      <c r="F5" s="11"/>
      <c r="G5" s="12"/>
      <c r="H5" s="31">
        <v>104</v>
      </c>
      <c r="I5" s="31"/>
      <c r="J5" s="31"/>
    </row>
    <row r="6" spans="1:10" s="4" customFormat="1" ht="19.5" customHeight="1">
      <c r="A6" s="32" t="s">
        <v>9</v>
      </c>
      <c r="B6" s="33"/>
      <c r="C6" s="33"/>
      <c r="D6" s="33"/>
      <c r="E6" s="33"/>
      <c r="F6" s="33"/>
      <c r="G6" s="33"/>
      <c r="H6" s="31">
        <v>29.83</v>
      </c>
      <c r="I6" s="31"/>
      <c r="J6" s="31"/>
    </row>
    <row r="7" spans="1:10" s="3" customFormat="1" ht="45.75" customHeight="1">
      <c r="A7" s="34">
        <v>1</v>
      </c>
      <c r="B7" s="35" t="s">
        <v>10</v>
      </c>
      <c r="C7" s="35" t="s">
        <v>12</v>
      </c>
      <c r="D7" s="8"/>
      <c r="E7" s="97">
        <v>6.67</v>
      </c>
      <c r="F7" s="9"/>
      <c r="G7" s="9"/>
      <c r="H7" s="37">
        <v>0.29</v>
      </c>
      <c r="I7" s="38"/>
      <c r="J7" s="7"/>
    </row>
    <row r="8" spans="1:10" s="3" customFormat="1" ht="16.5" customHeight="1">
      <c r="A8" s="39"/>
      <c r="B8" s="40" t="s">
        <v>11</v>
      </c>
      <c r="C8" s="8" t="s">
        <v>17</v>
      </c>
      <c r="D8" s="8">
        <v>2.06</v>
      </c>
      <c r="E8" s="96">
        <f>E7*D8</f>
        <v>13.7402</v>
      </c>
      <c r="F8" s="9"/>
      <c r="G8" s="9"/>
      <c r="H8" s="37"/>
      <c r="I8" s="7"/>
      <c r="J8" s="7"/>
    </row>
    <row r="9" spans="1:10" s="3" customFormat="1" ht="49.5" customHeight="1">
      <c r="A9" s="41">
        <v>2</v>
      </c>
      <c r="B9" s="42" t="s">
        <v>55</v>
      </c>
      <c r="C9" s="43" t="s">
        <v>51</v>
      </c>
      <c r="D9" s="44"/>
      <c r="E9" s="102">
        <v>0.007</v>
      </c>
      <c r="F9" s="45"/>
      <c r="G9" s="46"/>
      <c r="H9" s="37"/>
      <c r="I9" s="47">
        <v>0.0003</v>
      </c>
      <c r="J9" s="7"/>
    </row>
    <row r="10" spans="1:10" s="3" customFormat="1" ht="14.25" customHeight="1">
      <c r="A10" s="48"/>
      <c r="B10" s="49" t="s">
        <v>48</v>
      </c>
      <c r="C10" s="50" t="s">
        <v>49</v>
      </c>
      <c r="D10" s="45">
        <v>592</v>
      </c>
      <c r="E10" s="103">
        <f>D10*E9</f>
        <v>4.144</v>
      </c>
      <c r="F10" s="91"/>
      <c r="G10" s="91"/>
      <c r="H10" s="37"/>
      <c r="I10" s="7"/>
      <c r="J10" s="7"/>
    </row>
    <row r="11" spans="1:10" s="3" customFormat="1" ht="21" customHeight="1">
      <c r="A11" s="51"/>
      <c r="B11" s="52" t="s">
        <v>52</v>
      </c>
      <c r="C11" s="53" t="s">
        <v>50</v>
      </c>
      <c r="D11" s="45">
        <v>410</v>
      </c>
      <c r="E11" s="103">
        <f>D11*E9</f>
        <v>2.87</v>
      </c>
      <c r="F11" s="45"/>
      <c r="G11" s="44"/>
      <c r="H11" s="37"/>
      <c r="I11" s="7"/>
      <c r="J11" s="7"/>
    </row>
    <row r="12" spans="1:10" s="3" customFormat="1" ht="30.75" customHeight="1">
      <c r="A12" s="54">
        <v>3</v>
      </c>
      <c r="B12" s="35" t="s">
        <v>56</v>
      </c>
      <c r="C12" s="35" t="s">
        <v>16</v>
      </c>
      <c r="D12" s="8"/>
      <c r="E12" s="97">
        <v>1.5664</v>
      </c>
      <c r="F12" s="9"/>
      <c r="G12" s="9"/>
      <c r="H12" s="37">
        <f>H15+H16</f>
        <v>1743.0456546324804</v>
      </c>
      <c r="I12" s="47">
        <v>0.068103</v>
      </c>
      <c r="J12" s="7">
        <v>6</v>
      </c>
    </row>
    <row r="13" spans="1:10" s="3" customFormat="1" ht="16.5" customHeight="1">
      <c r="A13" s="55"/>
      <c r="B13" s="40" t="s">
        <v>11</v>
      </c>
      <c r="C13" s="56" t="s">
        <v>17</v>
      </c>
      <c r="D13" s="57">
        <v>53.8</v>
      </c>
      <c r="E13" s="96">
        <f>E12*D13</f>
        <v>84.27232</v>
      </c>
      <c r="F13" s="9"/>
      <c r="G13" s="9"/>
      <c r="H13" s="37"/>
      <c r="I13" s="7"/>
      <c r="J13" s="7"/>
    </row>
    <row r="14" spans="1:10" s="3" customFormat="1" ht="18.75" customHeight="1">
      <c r="A14" s="55"/>
      <c r="B14" s="58" t="s">
        <v>13</v>
      </c>
      <c r="C14" s="56" t="s">
        <v>18</v>
      </c>
      <c r="D14" s="57">
        <v>18.4</v>
      </c>
      <c r="E14" s="96">
        <f>E12*D14</f>
        <v>28.821759999999998</v>
      </c>
      <c r="F14" s="9"/>
      <c r="G14" s="9"/>
      <c r="H14" s="37"/>
      <c r="I14" s="7"/>
      <c r="J14" s="7"/>
    </row>
    <row r="15" spans="1:10" s="3" customFormat="1" ht="21" customHeight="1">
      <c r="A15" s="55"/>
      <c r="B15" s="40" t="s">
        <v>21</v>
      </c>
      <c r="C15" s="8" t="s">
        <v>22</v>
      </c>
      <c r="D15" s="8">
        <v>19.08957</v>
      </c>
      <c r="E15" s="96">
        <f>E12*D15</f>
        <v>29.901902447999998</v>
      </c>
      <c r="F15" s="9"/>
      <c r="G15" s="9"/>
      <c r="H15" s="37">
        <f>2.31*E15</f>
        <v>69.07339465487999</v>
      </c>
      <c r="I15" s="47">
        <f>2.31*0.02474</f>
        <v>0.0571494</v>
      </c>
      <c r="J15" s="47">
        <v>1.3</v>
      </c>
    </row>
    <row r="16" spans="1:10" s="3" customFormat="1" ht="18" customHeight="1">
      <c r="A16" s="55"/>
      <c r="B16" s="40" t="s">
        <v>60</v>
      </c>
      <c r="C16" s="8" t="s">
        <v>22</v>
      </c>
      <c r="D16" s="8">
        <v>88.1018</v>
      </c>
      <c r="E16" s="96">
        <f>E12*D16</f>
        <v>138.00265952</v>
      </c>
      <c r="F16" s="9"/>
      <c r="G16" s="9"/>
      <c r="H16" s="37">
        <f>12.13*E16</f>
        <v>1673.9722599776003</v>
      </c>
      <c r="I16" s="47">
        <f>12.13*0.02474</f>
        <v>0.30009620000000004</v>
      </c>
      <c r="J16" s="47">
        <v>6</v>
      </c>
    </row>
    <row r="17" spans="1:10" s="3" customFormat="1" ht="22.5" customHeight="1">
      <c r="A17" s="55"/>
      <c r="B17" s="59" t="s">
        <v>14</v>
      </c>
      <c r="C17" s="60" t="s">
        <v>19</v>
      </c>
      <c r="D17" s="61">
        <v>24.4</v>
      </c>
      <c r="E17" s="96">
        <f>D17*E12</f>
        <v>38.22016</v>
      </c>
      <c r="F17" s="9"/>
      <c r="G17" s="9"/>
      <c r="H17" s="62"/>
      <c r="I17" s="7"/>
      <c r="J17" s="7"/>
    </row>
    <row r="18" spans="1:10" s="3" customFormat="1" ht="12.75" customHeight="1">
      <c r="A18" s="63"/>
      <c r="B18" s="58" t="s">
        <v>15</v>
      </c>
      <c r="C18" s="56" t="s">
        <v>18</v>
      </c>
      <c r="D18" s="57">
        <v>2.78</v>
      </c>
      <c r="E18" s="96">
        <f>D18*E12</f>
        <v>4.354591999999999</v>
      </c>
      <c r="F18" s="9"/>
      <c r="G18" s="9"/>
      <c r="H18" s="37"/>
      <c r="I18" s="7"/>
      <c r="J18" s="7"/>
    </row>
    <row r="19" spans="1:10" s="3" customFormat="1" ht="24.75" customHeight="1">
      <c r="A19" s="64">
        <v>4</v>
      </c>
      <c r="B19" s="35" t="s">
        <v>61</v>
      </c>
      <c r="C19" s="35" t="s">
        <v>12</v>
      </c>
      <c r="D19" s="8"/>
      <c r="E19" s="97">
        <v>6.67</v>
      </c>
      <c r="F19" s="9"/>
      <c r="G19" s="9"/>
      <c r="H19" s="65">
        <f>H7</f>
        <v>0.29</v>
      </c>
      <c r="I19" s="7"/>
      <c r="J19" s="7"/>
    </row>
    <row r="20" spans="1:10" s="3" customFormat="1" ht="13.5" customHeight="1">
      <c r="A20" s="55"/>
      <c r="B20" s="40" t="s">
        <v>11</v>
      </c>
      <c r="C20" s="8" t="s">
        <v>17</v>
      </c>
      <c r="D20" s="8">
        <v>4.5</v>
      </c>
      <c r="E20" s="96">
        <f>E19*D20</f>
        <v>30.015</v>
      </c>
      <c r="F20" s="9"/>
      <c r="G20" s="9"/>
      <c r="H20" s="37"/>
      <c r="I20" s="7"/>
      <c r="J20" s="7"/>
    </row>
    <row r="21" spans="1:10" s="3" customFormat="1" ht="13.5">
      <c r="A21" s="55"/>
      <c r="B21" s="58" t="s">
        <v>13</v>
      </c>
      <c r="C21" s="8" t="s">
        <v>18</v>
      </c>
      <c r="D21" s="8">
        <f>0.37</f>
        <v>0.37</v>
      </c>
      <c r="E21" s="96">
        <f>E19*D21</f>
        <v>2.4678999999999998</v>
      </c>
      <c r="F21" s="9"/>
      <c r="G21" s="9"/>
      <c r="H21" s="37"/>
      <c r="I21" s="7"/>
      <c r="J21" s="7"/>
    </row>
    <row r="22" spans="1:10" s="3" customFormat="1" ht="23.25" customHeight="1">
      <c r="A22" s="55"/>
      <c r="B22" s="66" t="s">
        <v>20</v>
      </c>
      <c r="C22" s="8" t="s">
        <v>12</v>
      </c>
      <c r="D22" s="8">
        <v>1.02</v>
      </c>
      <c r="E22" s="96">
        <f>E19*D22</f>
        <v>6.8034</v>
      </c>
      <c r="F22" s="9"/>
      <c r="G22" s="9"/>
      <c r="H22" s="65">
        <f>24.74*2.4</f>
        <v>59.37599999999999</v>
      </c>
      <c r="I22" s="7"/>
      <c r="J22" s="7"/>
    </row>
    <row r="23" spans="1:10" s="3" customFormat="1" ht="23.25" customHeight="1">
      <c r="A23" s="55"/>
      <c r="B23" s="66" t="s">
        <v>57</v>
      </c>
      <c r="C23" s="8" t="s">
        <v>12</v>
      </c>
      <c r="D23" s="8">
        <v>0.086206</v>
      </c>
      <c r="E23" s="96">
        <f>E19*D23</f>
        <v>0.57499402</v>
      </c>
      <c r="F23" s="9"/>
      <c r="G23" s="9"/>
      <c r="H23" s="65">
        <v>0.025</v>
      </c>
      <c r="I23" s="7"/>
      <c r="J23" s="7"/>
    </row>
    <row r="24" spans="1:10" s="3" customFormat="1" ht="15" customHeight="1">
      <c r="A24" s="67"/>
      <c r="B24" s="58" t="s">
        <v>15</v>
      </c>
      <c r="C24" s="8" t="s">
        <v>18</v>
      </c>
      <c r="D24" s="8">
        <v>0.28</v>
      </c>
      <c r="E24" s="96">
        <f>E19*D24</f>
        <v>1.8676000000000001</v>
      </c>
      <c r="F24" s="9"/>
      <c r="G24" s="9"/>
      <c r="H24" s="37"/>
      <c r="I24" s="7"/>
      <c r="J24" s="7"/>
    </row>
    <row r="25" spans="1:10" s="3" customFormat="1" ht="19.5" customHeight="1">
      <c r="A25" s="39"/>
      <c r="B25" s="68" t="s">
        <v>34</v>
      </c>
      <c r="C25" s="69"/>
      <c r="D25" s="39"/>
      <c r="E25" s="70"/>
      <c r="F25" s="70"/>
      <c r="G25" s="71"/>
      <c r="H25" s="62" t="e">
        <f>G25+#REF!+#REF!</f>
        <v>#REF!</v>
      </c>
      <c r="I25" s="72"/>
      <c r="J25" s="7"/>
    </row>
    <row r="26" spans="1:10" s="3" customFormat="1" ht="19.5" customHeight="1">
      <c r="A26" s="8"/>
      <c r="B26" s="87" t="s">
        <v>24</v>
      </c>
      <c r="C26" s="73"/>
      <c r="D26" s="8"/>
      <c r="E26" s="9"/>
      <c r="F26" s="9"/>
      <c r="G26" s="9"/>
      <c r="H26" s="62" t="e">
        <f>G26+#REF!+#REF!</f>
        <v>#REF!</v>
      </c>
      <c r="I26" s="7"/>
      <c r="J26" s="7"/>
    </row>
    <row r="27" spans="1:10" s="3" customFormat="1" ht="19.5" customHeight="1">
      <c r="A27" s="8"/>
      <c r="B27" s="87" t="s">
        <v>25</v>
      </c>
      <c r="C27" s="73"/>
      <c r="D27" s="8"/>
      <c r="E27" s="9"/>
      <c r="F27" s="9"/>
      <c r="G27" s="9"/>
      <c r="H27" s="62" t="e">
        <f>G27+#REF!+#REF!</f>
        <v>#REF!</v>
      </c>
      <c r="I27" s="7"/>
      <c r="J27" s="7"/>
    </row>
    <row r="28" spans="1:10" s="3" customFormat="1" ht="19.5" customHeight="1">
      <c r="A28" s="8"/>
      <c r="B28" s="87" t="s">
        <v>26</v>
      </c>
      <c r="C28" s="73"/>
      <c r="D28" s="8"/>
      <c r="E28" s="9"/>
      <c r="F28" s="9"/>
      <c r="G28" s="9"/>
      <c r="H28" s="62" t="e">
        <f>G28+#REF!+#REF!</f>
        <v>#REF!</v>
      </c>
      <c r="I28" s="7"/>
      <c r="J28" s="7"/>
    </row>
    <row r="29" spans="1:10" s="3" customFormat="1" ht="19.5" customHeight="1">
      <c r="A29" s="8"/>
      <c r="B29" s="74" t="s">
        <v>33</v>
      </c>
      <c r="C29" s="73"/>
      <c r="D29" s="8"/>
      <c r="E29" s="9"/>
      <c r="F29" s="9"/>
      <c r="G29" s="36"/>
      <c r="H29" s="62" t="e">
        <f>#REF!+G29+#REF!</f>
        <v>#REF!</v>
      </c>
      <c r="I29" s="7"/>
      <c r="J29" s="7"/>
    </row>
    <row r="30" spans="1:10" s="3" customFormat="1" ht="16.5" customHeight="1">
      <c r="A30" s="75" t="s">
        <v>27</v>
      </c>
      <c r="B30" s="33"/>
      <c r="C30" s="33"/>
      <c r="D30" s="33"/>
      <c r="E30" s="33"/>
      <c r="F30" s="33"/>
      <c r="G30" s="33"/>
      <c r="H30" s="37"/>
      <c r="I30" s="7"/>
      <c r="J30" s="7"/>
    </row>
    <row r="31" spans="1:10" s="3" customFormat="1" ht="60.75" customHeight="1">
      <c r="A31" s="64">
        <v>1</v>
      </c>
      <c r="B31" s="76" t="s">
        <v>62</v>
      </c>
      <c r="C31" s="77" t="s">
        <v>22</v>
      </c>
      <c r="D31" s="5"/>
      <c r="E31" s="95">
        <v>29.9</v>
      </c>
      <c r="F31" s="92"/>
      <c r="G31" s="6"/>
      <c r="H31" s="65">
        <f>29*1.2</f>
        <v>34.8</v>
      </c>
      <c r="I31" s="47">
        <v>1.3</v>
      </c>
      <c r="J31" s="7"/>
    </row>
    <row r="32" spans="1:10" s="3" customFormat="1" ht="16.5" customHeight="1">
      <c r="A32" s="54"/>
      <c r="B32" s="40" t="s">
        <v>11</v>
      </c>
      <c r="C32" s="8" t="s">
        <v>17</v>
      </c>
      <c r="D32" s="8">
        <v>0.05</v>
      </c>
      <c r="E32" s="96">
        <f>E31*D32</f>
        <v>1.495</v>
      </c>
      <c r="F32" s="9"/>
      <c r="G32" s="9"/>
      <c r="H32" s="37"/>
      <c r="I32" s="7"/>
      <c r="J32" s="7"/>
    </row>
    <row r="33" spans="1:10" s="3" customFormat="1" ht="15.75" customHeight="1">
      <c r="A33" s="54"/>
      <c r="B33" s="58" t="s">
        <v>13</v>
      </c>
      <c r="C33" s="8" t="s">
        <v>18</v>
      </c>
      <c r="D33" s="8">
        <v>0.03</v>
      </c>
      <c r="E33" s="96">
        <f>E31*D33</f>
        <v>0.8969999999999999</v>
      </c>
      <c r="F33" s="9"/>
      <c r="G33" s="9"/>
      <c r="H33" s="37"/>
      <c r="I33" s="7"/>
      <c r="J33" s="7"/>
    </row>
    <row r="34" spans="1:10" s="3" customFormat="1" ht="34.5" customHeight="1">
      <c r="A34" s="54"/>
      <c r="B34" s="66" t="s">
        <v>53</v>
      </c>
      <c r="C34" s="8" t="s">
        <v>22</v>
      </c>
      <c r="D34" s="8">
        <v>1</v>
      </c>
      <c r="E34" s="96">
        <f>D34*E31</f>
        <v>29.9</v>
      </c>
      <c r="F34" s="9"/>
      <c r="G34" s="9"/>
      <c r="H34" s="37"/>
      <c r="I34" s="7"/>
      <c r="J34" s="7"/>
    </row>
    <row r="35" spans="1:10" s="3" customFormat="1" ht="33.75" customHeight="1">
      <c r="A35" s="78"/>
      <c r="B35" s="66" t="s">
        <v>28</v>
      </c>
      <c r="C35" s="8" t="s">
        <v>29</v>
      </c>
      <c r="D35" s="8"/>
      <c r="E35" s="96">
        <v>46</v>
      </c>
      <c r="F35" s="9"/>
      <c r="G35" s="9"/>
      <c r="H35" s="65" t="e">
        <f>#REF!*2+2</f>
        <v>#REF!</v>
      </c>
      <c r="I35" s="47">
        <v>2</v>
      </c>
      <c r="J35" s="7"/>
    </row>
    <row r="36" spans="1:10" s="3" customFormat="1" ht="44.25" customHeight="1">
      <c r="A36" s="64">
        <v>2</v>
      </c>
      <c r="B36" s="35" t="s">
        <v>63</v>
      </c>
      <c r="C36" s="35" t="s">
        <v>29</v>
      </c>
      <c r="D36" s="10"/>
      <c r="E36" s="97">
        <v>23</v>
      </c>
      <c r="F36" s="9"/>
      <c r="G36" s="9"/>
      <c r="H36" s="37"/>
      <c r="I36" s="7"/>
      <c r="J36" s="7"/>
    </row>
    <row r="37" spans="1:10" s="3" customFormat="1" ht="15" customHeight="1">
      <c r="A37" s="54"/>
      <c r="B37" s="40" t="s">
        <v>11</v>
      </c>
      <c r="C37" s="8" t="s">
        <v>17</v>
      </c>
      <c r="D37" s="8">
        <v>2</v>
      </c>
      <c r="E37" s="96">
        <f>E36*D37</f>
        <v>46</v>
      </c>
      <c r="F37" s="9"/>
      <c r="G37" s="9"/>
      <c r="H37" s="37"/>
      <c r="I37" s="7"/>
      <c r="J37" s="7"/>
    </row>
    <row r="38" spans="1:10" s="3" customFormat="1" ht="19.5" customHeight="1">
      <c r="A38" s="54"/>
      <c r="B38" s="59" t="s">
        <v>13</v>
      </c>
      <c r="C38" s="8" t="s">
        <v>18</v>
      </c>
      <c r="D38" s="8">
        <v>2.2</v>
      </c>
      <c r="E38" s="96">
        <f>E36*D38</f>
        <v>50.6</v>
      </c>
      <c r="F38" s="9"/>
      <c r="G38" s="9"/>
      <c r="H38" s="37"/>
      <c r="I38" s="7"/>
      <c r="J38" s="7"/>
    </row>
    <row r="39" spans="1:10" s="3" customFormat="1" ht="22.5" customHeight="1">
      <c r="A39" s="78"/>
      <c r="B39" s="66" t="s">
        <v>64</v>
      </c>
      <c r="C39" s="8" t="s">
        <v>32</v>
      </c>
      <c r="D39" s="8">
        <v>1</v>
      </c>
      <c r="E39" s="96">
        <f>D39*E36</f>
        <v>23</v>
      </c>
      <c r="F39" s="9"/>
      <c r="G39" s="9"/>
      <c r="H39" s="37"/>
      <c r="I39" s="7"/>
      <c r="J39" s="7"/>
    </row>
    <row r="40" spans="1:10" s="3" customFormat="1" ht="20.25" customHeight="1">
      <c r="A40" s="64"/>
      <c r="B40" s="66" t="s">
        <v>65</v>
      </c>
      <c r="C40" s="8" t="s">
        <v>29</v>
      </c>
      <c r="D40" s="8">
        <v>1</v>
      </c>
      <c r="E40" s="96">
        <f>D40*E36</f>
        <v>23</v>
      </c>
      <c r="F40" s="9"/>
      <c r="G40" s="9"/>
      <c r="H40" s="37"/>
      <c r="I40" s="7"/>
      <c r="J40" s="7"/>
    </row>
    <row r="41" spans="1:10" s="3" customFormat="1" ht="20.25" customHeight="1">
      <c r="A41" s="78"/>
      <c r="B41" s="59" t="s">
        <v>15</v>
      </c>
      <c r="C41" s="8" t="s">
        <v>18</v>
      </c>
      <c r="D41" s="8">
        <v>0.05</v>
      </c>
      <c r="E41" s="96">
        <f>E36*D41</f>
        <v>1.1500000000000001</v>
      </c>
      <c r="F41" s="9"/>
      <c r="G41" s="9"/>
      <c r="H41" s="37"/>
      <c r="I41" s="7"/>
      <c r="J41" s="7"/>
    </row>
    <row r="42" spans="1:10" s="3" customFormat="1" ht="21.75" customHeight="1">
      <c r="A42" s="34">
        <v>3</v>
      </c>
      <c r="B42" s="35" t="s">
        <v>35</v>
      </c>
      <c r="C42" s="35" t="s">
        <v>29</v>
      </c>
      <c r="D42" s="8"/>
      <c r="E42" s="97">
        <v>23</v>
      </c>
      <c r="F42" s="9"/>
      <c r="G42" s="9"/>
      <c r="H42" s="37"/>
      <c r="I42" s="7"/>
      <c r="J42" s="7"/>
    </row>
    <row r="43" spans="1:10" s="3" customFormat="1" ht="15" customHeight="1">
      <c r="A43" s="80"/>
      <c r="B43" s="40" t="s">
        <v>11</v>
      </c>
      <c r="C43" s="8" t="s">
        <v>17</v>
      </c>
      <c r="D43" s="8">
        <v>3</v>
      </c>
      <c r="E43" s="96">
        <f>E42*D43</f>
        <v>69</v>
      </c>
      <c r="F43" s="9"/>
      <c r="G43" s="9"/>
      <c r="H43" s="37"/>
      <c r="I43" s="7"/>
      <c r="J43" s="7"/>
    </row>
    <row r="44" spans="1:10" s="3" customFormat="1" ht="13.5" customHeight="1">
      <c r="A44" s="80"/>
      <c r="B44" s="58" t="s">
        <v>13</v>
      </c>
      <c r="C44" s="8" t="s">
        <v>18</v>
      </c>
      <c r="D44" s="8">
        <v>0.08</v>
      </c>
      <c r="E44" s="96">
        <f>E42*D44</f>
        <v>1.84</v>
      </c>
      <c r="F44" s="9"/>
      <c r="G44" s="9"/>
      <c r="H44" s="37"/>
      <c r="I44" s="7"/>
      <c r="J44" s="7"/>
    </row>
    <row r="45" spans="1:10" s="3" customFormat="1" ht="14.25" customHeight="1">
      <c r="A45" s="80"/>
      <c r="B45" s="40" t="s">
        <v>54</v>
      </c>
      <c r="C45" s="8" t="s">
        <v>29</v>
      </c>
      <c r="D45" s="8">
        <v>1</v>
      </c>
      <c r="E45" s="98">
        <f>E42*D45</f>
        <v>23</v>
      </c>
      <c r="F45" s="9"/>
      <c r="G45" s="9"/>
      <c r="H45" s="37"/>
      <c r="I45" s="7"/>
      <c r="J45" s="7"/>
    </row>
    <row r="46" spans="1:10" s="3" customFormat="1" ht="14.25" customHeight="1">
      <c r="A46" s="39"/>
      <c r="B46" s="58" t="s">
        <v>15</v>
      </c>
      <c r="C46" s="8" t="s">
        <v>18</v>
      </c>
      <c r="D46" s="8">
        <v>0.6</v>
      </c>
      <c r="E46" s="96">
        <f>E42*D46</f>
        <v>13.799999999999999</v>
      </c>
      <c r="F46" s="9"/>
      <c r="G46" s="9"/>
      <c r="H46" s="37"/>
      <c r="I46" s="7"/>
      <c r="J46" s="7"/>
    </row>
    <row r="47" spans="1:10" s="3" customFormat="1" ht="25.5" customHeight="1">
      <c r="A47" s="39">
        <v>4</v>
      </c>
      <c r="B47" s="81" t="s">
        <v>36</v>
      </c>
      <c r="C47" s="39" t="s">
        <v>29</v>
      </c>
      <c r="D47" s="39"/>
      <c r="E47" s="99">
        <v>23</v>
      </c>
      <c r="F47" s="62"/>
      <c r="G47" s="62"/>
      <c r="H47" s="37"/>
      <c r="I47" s="7"/>
      <c r="J47" s="7"/>
    </row>
    <row r="48" spans="1:10" s="3" customFormat="1" ht="25.5" customHeight="1">
      <c r="A48" s="80"/>
      <c r="B48" s="40" t="s">
        <v>11</v>
      </c>
      <c r="C48" s="8" t="s">
        <v>17</v>
      </c>
      <c r="D48" s="8">
        <v>1</v>
      </c>
      <c r="E48" s="96">
        <f>E47*D48</f>
        <v>23</v>
      </c>
      <c r="F48" s="9"/>
      <c r="G48" s="9"/>
      <c r="H48" s="37"/>
      <c r="I48" s="7"/>
      <c r="J48" s="7"/>
    </row>
    <row r="49" spans="1:10" s="3" customFormat="1" ht="25.5" customHeight="1">
      <c r="A49" s="80"/>
      <c r="B49" s="59" t="s">
        <v>13</v>
      </c>
      <c r="C49" s="8" t="s">
        <v>18</v>
      </c>
      <c r="D49" s="8">
        <v>1</v>
      </c>
      <c r="E49" s="96">
        <f>E47*D49</f>
        <v>23</v>
      </c>
      <c r="F49" s="9"/>
      <c r="G49" s="9"/>
      <c r="H49" s="37"/>
      <c r="I49" s="7"/>
      <c r="J49" s="7"/>
    </row>
    <row r="50" spans="1:10" s="3" customFormat="1" ht="59.25" customHeight="1">
      <c r="A50" s="34">
        <v>5</v>
      </c>
      <c r="B50" s="35" t="s">
        <v>58</v>
      </c>
      <c r="C50" s="35" t="s">
        <v>37</v>
      </c>
      <c r="D50" s="8"/>
      <c r="E50" s="97">
        <v>0.69</v>
      </c>
      <c r="F50" s="9"/>
      <c r="G50" s="9"/>
      <c r="H50" s="65">
        <v>0.03</v>
      </c>
      <c r="I50" s="7"/>
      <c r="J50" s="7"/>
    </row>
    <row r="51" spans="1:10" s="3" customFormat="1" ht="15.75" customHeight="1">
      <c r="A51" s="80"/>
      <c r="B51" s="40" t="s">
        <v>11</v>
      </c>
      <c r="C51" s="8" t="s">
        <v>17</v>
      </c>
      <c r="D51" s="8">
        <v>11</v>
      </c>
      <c r="E51" s="96">
        <f>E50*D51</f>
        <v>7.59</v>
      </c>
      <c r="F51" s="9"/>
      <c r="G51" s="9"/>
      <c r="H51" s="37"/>
      <c r="I51" s="7"/>
      <c r="J51" s="7"/>
    </row>
    <row r="52" spans="1:10" s="3" customFormat="1" ht="18.75" customHeight="1">
      <c r="A52" s="80"/>
      <c r="B52" s="59" t="s">
        <v>13</v>
      </c>
      <c r="C52" s="8" t="s">
        <v>18</v>
      </c>
      <c r="D52" s="8">
        <v>12.6</v>
      </c>
      <c r="E52" s="96">
        <f>E50*D52</f>
        <v>8.693999999999999</v>
      </c>
      <c r="F52" s="9"/>
      <c r="G52" s="9"/>
      <c r="H52" s="37"/>
      <c r="I52" s="7"/>
      <c r="J52" s="7"/>
    </row>
    <row r="53" spans="1:10" s="3" customFormat="1" ht="33" customHeight="1">
      <c r="A53" s="80"/>
      <c r="B53" s="66" t="s">
        <v>59</v>
      </c>
      <c r="C53" s="8" t="s">
        <v>22</v>
      </c>
      <c r="D53" s="8">
        <v>1010</v>
      </c>
      <c r="E53" s="96">
        <v>695</v>
      </c>
      <c r="F53" s="9"/>
      <c r="G53" s="9"/>
      <c r="H53" s="37"/>
      <c r="I53" s="7"/>
      <c r="J53" s="7"/>
    </row>
    <row r="54" spans="1:10" s="3" customFormat="1" ht="18" customHeight="1">
      <c r="A54" s="39"/>
      <c r="B54" s="59" t="s">
        <v>15</v>
      </c>
      <c r="C54" s="8" t="s">
        <v>18</v>
      </c>
      <c r="D54" s="8">
        <v>8.81</v>
      </c>
      <c r="E54" s="96">
        <f>E50*D54</f>
        <v>6.0789</v>
      </c>
      <c r="F54" s="9"/>
      <c r="G54" s="9"/>
      <c r="H54" s="37"/>
      <c r="I54" s="7"/>
      <c r="J54" s="7"/>
    </row>
    <row r="55" spans="1:10" s="3" customFormat="1" ht="47.25" customHeight="1">
      <c r="A55" s="34">
        <v>6</v>
      </c>
      <c r="B55" s="35" t="s">
        <v>47</v>
      </c>
      <c r="C55" s="35" t="s">
        <v>22</v>
      </c>
      <c r="D55" s="8"/>
      <c r="E55" s="97">
        <v>23</v>
      </c>
      <c r="F55" s="9"/>
      <c r="G55" s="9"/>
      <c r="H55" s="65">
        <f>16*1</f>
        <v>16</v>
      </c>
      <c r="I55" s="7"/>
      <c r="J55" s="7"/>
    </row>
    <row r="56" spans="1:10" s="3" customFormat="1" ht="15.75" customHeight="1">
      <c r="A56" s="82"/>
      <c r="B56" s="40" t="s">
        <v>11</v>
      </c>
      <c r="C56" s="8" t="s">
        <v>17</v>
      </c>
      <c r="D56" s="8">
        <v>0.26</v>
      </c>
      <c r="E56" s="96">
        <f>E55*D56</f>
        <v>5.98</v>
      </c>
      <c r="F56" s="9"/>
      <c r="G56" s="9"/>
      <c r="H56" s="37"/>
      <c r="I56" s="7"/>
      <c r="J56" s="7"/>
    </row>
    <row r="57" spans="1:10" s="3" customFormat="1" ht="16.5" customHeight="1">
      <c r="A57" s="82"/>
      <c r="B57" s="58" t="s">
        <v>13</v>
      </c>
      <c r="C57" s="8" t="s">
        <v>18</v>
      </c>
      <c r="D57" s="8">
        <v>0.016</v>
      </c>
      <c r="E57" s="96">
        <f>E55*D57</f>
        <v>0.368</v>
      </c>
      <c r="F57" s="9"/>
      <c r="G57" s="9"/>
      <c r="H57" s="37"/>
      <c r="I57" s="7"/>
      <c r="J57" s="7"/>
    </row>
    <row r="58" spans="1:10" s="3" customFormat="1" ht="24" customHeight="1">
      <c r="A58" s="82"/>
      <c r="B58" s="40" t="s">
        <v>31</v>
      </c>
      <c r="C58" s="8" t="s">
        <v>22</v>
      </c>
      <c r="D58" s="8">
        <v>1</v>
      </c>
      <c r="E58" s="96">
        <f>E55*D58</f>
        <v>23</v>
      </c>
      <c r="F58" s="9"/>
      <c r="G58" s="9"/>
      <c r="H58" s="37"/>
      <c r="I58" s="7"/>
      <c r="J58" s="7"/>
    </row>
    <row r="59" spans="1:10" s="3" customFormat="1" ht="15" customHeight="1">
      <c r="A59" s="69"/>
      <c r="B59" s="58" t="s">
        <v>15</v>
      </c>
      <c r="C59" s="8" t="s">
        <v>18</v>
      </c>
      <c r="D59" s="8">
        <v>0.353</v>
      </c>
      <c r="E59" s="96">
        <f>E55*D59</f>
        <v>8.119</v>
      </c>
      <c r="F59" s="9"/>
      <c r="G59" s="9"/>
      <c r="H59" s="37"/>
      <c r="I59" s="7"/>
      <c r="J59" s="7"/>
    </row>
    <row r="60" spans="1:10" s="3" customFormat="1" ht="36" customHeight="1">
      <c r="A60" s="64">
        <v>7</v>
      </c>
      <c r="B60" s="83" t="s">
        <v>38</v>
      </c>
      <c r="C60" s="84" t="s">
        <v>29</v>
      </c>
      <c r="D60" s="61"/>
      <c r="E60" s="100">
        <v>23</v>
      </c>
      <c r="F60" s="9"/>
      <c r="G60" s="9"/>
      <c r="H60" s="37"/>
      <c r="I60" s="7"/>
      <c r="J60" s="7"/>
    </row>
    <row r="61" spans="1:10" s="3" customFormat="1" ht="18" customHeight="1">
      <c r="A61" s="55"/>
      <c r="B61" s="40" t="s">
        <v>11</v>
      </c>
      <c r="C61" s="8" t="s">
        <v>17</v>
      </c>
      <c r="D61" s="57">
        <v>0.9</v>
      </c>
      <c r="E61" s="101">
        <f>D61*E60</f>
        <v>20.7</v>
      </c>
      <c r="F61" s="9"/>
      <c r="G61" s="9"/>
      <c r="H61" s="37"/>
      <c r="I61" s="7"/>
      <c r="J61" s="7"/>
    </row>
    <row r="62" spans="1:10" s="3" customFormat="1" ht="17.25" customHeight="1">
      <c r="A62" s="85"/>
      <c r="B62" s="58" t="s">
        <v>13</v>
      </c>
      <c r="C62" s="8" t="s">
        <v>18</v>
      </c>
      <c r="D62" s="57">
        <v>0.07</v>
      </c>
      <c r="E62" s="101">
        <f>E60*D62</f>
        <v>1.61</v>
      </c>
      <c r="F62" s="93"/>
      <c r="G62" s="94"/>
      <c r="H62" s="37"/>
      <c r="I62" s="7"/>
      <c r="J62" s="7"/>
    </row>
    <row r="63" spans="1:10" s="3" customFormat="1" ht="21.75" customHeight="1">
      <c r="A63" s="82"/>
      <c r="B63" s="66" t="s">
        <v>30</v>
      </c>
      <c r="C63" s="8" t="s">
        <v>22</v>
      </c>
      <c r="D63" s="8">
        <v>1</v>
      </c>
      <c r="E63" s="96">
        <f>D63*E60</f>
        <v>23</v>
      </c>
      <c r="F63" s="9"/>
      <c r="G63" s="9"/>
      <c r="H63" s="37"/>
      <c r="I63" s="7"/>
      <c r="J63" s="7"/>
    </row>
    <row r="64" spans="1:10" s="3" customFormat="1" ht="13.5" customHeight="1">
      <c r="A64" s="82"/>
      <c r="B64" s="58" t="s">
        <v>15</v>
      </c>
      <c r="C64" s="8" t="s">
        <v>18</v>
      </c>
      <c r="D64" s="57">
        <v>0.14</v>
      </c>
      <c r="E64" s="101">
        <f>D64*E60</f>
        <v>3.22</v>
      </c>
      <c r="F64" s="9"/>
      <c r="G64" s="9"/>
      <c r="H64" s="37"/>
      <c r="I64" s="7"/>
      <c r="J64" s="7"/>
    </row>
    <row r="65" spans="1:10" s="3" customFormat="1" ht="30" customHeight="1">
      <c r="A65" s="80">
        <v>8</v>
      </c>
      <c r="B65" s="35" t="s">
        <v>39</v>
      </c>
      <c r="C65" s="35" t="s">
        <v>23</v>
      </c>
      <c r="D65" s="8"/>
      <c r="E65" s="97">
        <v>49.45</v>
      </c>
      <c r="F65" s="9"/>
      <c r="G65" s="9"/>
      <c r="H65" s="65">
        <f>2.37*29</f>
        <v>68.73</v>
      </c>
      <c r="I65" s="47">
        <v>2.15</v>
      </c>
      <c r="J65" s="7"/>
    </row>
    <row r="66" spans="1:10" s="3" customFormat="1" ht="16.5" customHeight="1">
      <c r="A66" s="55"/>
      <c r="B66" s="40" t="s">
        <v>11</v>
      </c>
      <c r="C66" s="8" t="s">
        <v>17</v>
      </c>
      <c r="D66" s="8">
        <v>0.68</v>
      </c>
      <c r="E66" s="96">
        <f>E65*D66</f>
        <v>33.626000000000005</v>
      </c>
      <c r="F66" s="9"/>
      <c r="G66" s="9"/>
      <c r="H66" s="37"/>
      <c r="I66" s="7"/>
      <c r="J66" s="7"/>
    </row>
    <row r="67" spans="1:10" s="3" customFormat="1" ht="15" customHeight="1">
      <c r="A67" s="55"/>
      <c r="B67" s="59" t="s">
        <v>13</v>
      </c>
      <c r="C67" s="8" t="s">
        <v>18</v>
      </c>
      <c r="D67" s="8">
        <v>0.012</v>
      </c>
      <c r="E67" s="96">
        <f>E65*D67</f>
        <v>0.5934</v>
      </c>
      <c r="F67" s="9"/>
      <c r="G67" s="9"/>
      <c r="H67" s="37"/>
      <c r="I67" s="7"/>
      <c r="J67" s="7"/>
    </row>
    <row r="68" spans="1:10" s="3" customFormat="1" ht="15" customHeight="1">
      <c r="A68" s="55"/>
      <c r="B68" s="66" t="s">
        <v>40</v>
      </c>
      <c r="C68" s="73" t="s">
        <v>19</v>
      </c>
      <c r="D68" s="8">
        <v>0.246</v>
      </c>
      <c r="E68" s="96">
        <f>E65*D68</f>
        <v>12.1647</v>
      </c>
      <c r="F68" s="9"/>
      <c r="G68" s="9"/>
      <c r="H68" s="37">
        <f>E68*0.003119</f>
        <v>0.0379416993</v>
      </c>
      <c r="I68" s="7"/>
      <c r="J68" s="7"/>
    </row>
    <row r="69" spans="1:10" s="3" customFormat="1" ht="15" customHeight="1">
      <c r="A69" s="55"/>
      <c r="B69" s="66" t="s">
        <v>41</v>
      </c>
      <c r="C69" s="73" t="s">
        <v>19</v>
      </c>
      <c r="D69" s="8">
        <v>0.027</v>
      </c>
      <c r="E69" s="96">
        <f>E65*D69</f>
        <v>1.33515</v>
      </c>
      <c r="F69" s="9"/>
      <c r="G69" s="9"/>
      <c r="H69" s="37"/>
      <c r="I69" s="7"/>
      <c r="J69" s="7"/>
    </row>
    <row r="70" spans="1:10" s="3" customFormat="1" ht="20.25" customHeight="1">
      <c r="A70" s="63"/>
      <c r="B70" s="59" t="s">
        <v>15</v>
      </c>
      <c r="C70" s="8" t="s">
        <v>18</v>
      </c>
      <c r="D70" s="8">
        <v>0.0019</v>
      </c>
      <c r="E70" s="96">
        <f>E65*D70</f>
        <v>0.09395500000000001</v>
      </c>
      <c r="F70" s="9"/>
      <c r="G70" s="9"/>
      <c r="H70" s="37"/>
      <c r="I70" s="7"/>
      <c r="J70" s="7"/>
    </row>
    <row r="71" spans="1:10" s="3" customFormat="1" ht="21" customHeight="1">
      <c r="A71" s="73"/>
      <c r="B71" s="35" t="s">
        <v>44</v>
      </c>
      <c r="C71" s="8" t="s">
        <v>18</v>
      </c>
      <c r="D71" s="8"/>
      <c r="E71" s="9"/>
      <c r="F71" s="9"/>
      <c r="G71" s="36"/>
      <c r="H71" s="62" t="e">
        <f>#REF!+#REF!+G71</f>
        <v>#REF!</v>
      </c>
      <c r="I71" s="72"/>
      <c r="J71" s="7"/>
    </row>
    <row r="72" spans="1:10" s="3" customFormat="1" ht="38.25" customHeight="1">
      <c r="A72" s="73"/>
      <c r="B72" s="86" t="s">
        <v>68</v>
      </c>
      <c r="C72" s="8" t="s">
        <v>18</v>
      </c>
      <c r="D72" s="10"/>
      <c r="E72" s="8"/>
      <c r="F72" s="9"/>
      <c r="G72" s="9"/>
      <c r="H72" s="62" t="e">
        <f>#REF!+#REF!+G72</f>
        <v>#REF!</v>
      </c>
      <c r="I72" s="7"/>
      <c r="J72" s="7"/>
    </row>
    <row r="73" spans="1:10" s="3" customFormat="1" ht="19.5" customHeight="1">
      <c r="A73" s="73"/>
      <c r="B73" s="87" t="s">
        <v>42</v>
      </c>
      <c r="C73" s="8" t="s">
        <v>18</v>
      </c>
      <c r="D73" s="88"/>
      <c r="E73" s="88"/>
      <c r="F73" s="61"/>
      <c r="G73" s="61"/>
      <c r="H73" s="62" t="e">
        <f>#REF!+#REF!+G73</f>
        <v>#REF!</v>
      </c>
      <c r="I73" s="7"/>
      <c r="J73" s="7"/>
    </row>
    <row r="74" spans="1:10" s="3" customFormat="1" ht="19.5" customHeight="1">
      <c r="A74" s="73"/>
      <c r="B74" s="87" t="s">
        <v>43</v>
      </c>
      <c r="C74" s="8" t="s">
        <v>18</v>
      </c>
      <c r="D74" s="88"/>
      <c r="E74" s="88"/>
      <c r="F74" s="61"/>
      <c r="G74" s="61"/>
      <c r="H74" s="62" t="e">
        <f>#REF!+#REF!+G74</f>
        <v>#REF!</v>
      </c>
      <c r="I74" s="7"/>
      <c r="J74" s="7"/>
    </row>
    <row r="75" spans="1:10" s="3" customFormat="1" ht="26.25" customHeight="1">
      <c r="A75" s="73"/>
      <c r="B75" s="74" t="s">
        <v>45</v>
      </c>
      <c r="C75" s="8" t="s">
        <v>18</v>
      </c>
      <c r="D75" s="88"/>
      <c r="E75" s="88"/>
      <c r="F75" s="61"/>
      <c r="G75" s="79"/>
      <c r="H75" s="62" t="e">
        <f>#REF!+#REF!+G75</f>
        <v>#REF!</v>
      </c>
      <c r="I75" s="7"/>
      <c r="J75" s="7"/>
    </row>
    <row r="76" spans="1:10" s="3" customFormat="1" ht="21" customHeight="1">
      <c r="A76" s="73"/>
      <c r="B76" s="35" t="s">
        <v>46</v>
      </c>
      <c r="C76" s="8" t="s">
        <v>18</v>
      </c>
      <c r="D76" s="88"/>
      <c r="E76" s="88"/>
      <c r="F76" s="61"/>
      <c r="G76" s="79"/>
      <c r="H76" s="62" t="e">
        <f>#REF!+#REF!+G76</f>
        <v>#REF!</v>
      </c>
      <c r="I76" s="72" t="e">
        <f>#REF!+#REF!</f>
        <v>#REF!</v>
      </c>
      <c r="J76" s="7"/>
    </row>
    <row r="77" spans="1:10" s="3" customFormat="1" ht="26.25" customHeight="1">
      <c r="A77" s="73"/>
      <c r="B77" s="86" t="s">
        <v>67</v>
      </c>
      <c r="C77" s="8" t="s">
        <v>18</v>
      </c>
      <c r="D77" s="88"/>
      <c r="E77" s="88"/>
      <c r="F77" s="61"/>
      <c r="G77" s="79"/>
      <c r="H77" s="89"/>
      <c r="I77" s="7" t="e">
        <f>H76/29</f>
        <v>#REF!</v>
      </c>
      <c r="J77" s="7"/>
    </row>
    <row r="78" spans="1:10" s="3" customFormat="1" ht="25.5" customHeight="1">
      <c r="A78" s="88"/>
      <c r="B78" s="86" t="s">
        <v>42</v>
      </c>
      <c r="C78" s="8" t="s">
        <v>18</v>
      </c>
      <c r="D78" s="88"/>
      <c r="E78" s="88"/>
      <c r="F78" s="61"/>
      <c r="G78" s="61"/>
      <c r="H78" s="90"/>
      <c r="I78" s="7"/>
      <c r="J78" s="7"/>
    </row>
    <row r="79" s="3" customFormat="1" ht="18" customHeight="1"/>
    <row r="80" s="3" customFormat="1" ht="13.5"/>
    <row r="81" s="3" customFormat="1" ht="13.5"/>
    <row r="82" s="3" customFormat="1" ht="13.5"/>
    <row r="83" s="3" customFormat="1" ht="13.5"/>
    <row r="84" s="3" customFormat="1" ht="13.5"/>
    <row r="85" s="3" customFormat="1" ht="13.5"/>
    <row r="86" s="3" customFormat="1" ht="13.5"/>
    <row r="87" s="3" customFormat="1" ht="13.5"/>
    <row r="88" s="3" customFormat="1" ht="13.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  <row r="359" s="1" customFormat="1" ht="15"/>
    <row r="360" s="1" customFormat="1" ht="15"/>
    <row r="361" s="1" customFormat="1" ht="15"/>
    <row r="362" s="1" customFormat="1" ht="15"/>
    <row r="363" s="1" customFormat="1" ht="15"/>
    <row r="364" s="1" customFormat="1" ht="15"/>
    <row r="365" s="1" customFormat="1" ht="15"/>
    <row r="366" s="1" customFormat="1" ht="15"/>
    <row r="367" s="1" customFormat="1" ht="15"/>
    <row r="368" s="1" customFormat="1" ht="15"/>
    <row r="369" s="1" customFormat="1" ht="15"/>
    <row r="370" s="1" customFormat="1" ht="15"/>
    <row r="371" s="1" customFormat="1" ht="15"/>
    <row r="372" s="1" customFormat="1" ht="15"/>
    <row r="373" s="1" customFormat="1" ht="15"/>
    <row r="374" s="1" customFormat="1" ht="15"/>
    <row r="375" s="1" customFormat="1" ht="15"/>
    <row r="376" s="1" customFormat="1" ht="15"/>
    <row r="377" s="1" customFormat="1" ht="15"/>
    <row r="378" s="1" customFormat="1" ht="15"/>
    <row r="379" s="1" customFormat="1" ht="15"/>
    <row r="380" s="1" customFormat="1" ht="15"/>
    <row r="381" s="1" customFormat="1" ht="15"/>
    <row r="382" s="1" customFormat="1" ht="15"/>
    <row r="383" s="1" customFormat="1" ht="15"/>
    <row r="384" s="1" customFormat="1" ht="15"/>
    <row r="385" s="1" customFormat="1" ht="15"/>
    <row r="386" s="1" customFormat="1" ht="15"/>
    <row r="387" s="1" customFormat="1" ht="15"/>
    <row r="388" s="1" customFormat="1" ht="15"/>
    <row r="389" s="1" customFormat="1" ht="15"/>
    <row r="390" s="1" customFormat="1" ht="15"/>
    <row r="391" s="1" customFormat="1" ht="15"/>
    <row r="392" s="1" customFormat="1" ht="15"/>
    <row r="393" s="1" customFormat="1" ht="15"/>
    <row r="394" s="1" customFormat="1" ht="15"/>
    <row r="395" s="1" customFormat="1" ht="15"/>
    <row r="396" s="1" customFormat="1" ht="15"/>
    <row r="397" s="1" customFormat="1" ht="15"/>
    <row r="398" s="1" customFormat="1" ht="15"/>
    <row r="399" s="1" customFormat="1" ht="15"/>
    <row r="400" s="1" customFormat="1" ht="15"/>
    <row r="401" s="1" customFormat="1" ht="15"/>
    <row r="402" s="1" customFormat="1" ht="15"/>
    <row r="403" s="1" customFormat="1" ht="15"/>
    <row r="404" s="1" customFormat="1" ht="15"/>
    <row r="405" s="1" customFormat="1" ht="15"/>
    <row r="406" s="1" customFormat="1" ht="15"/>
    <row r="407" s="1" customFormat="1" ht="15"/>
    <row r="408" s="1" customFormat="1" ht="15"/>
    <row r="409" s="1" customFormat="1" ht="15"/>
    <row r="410" s="1" customFormat="1" ht="15"/>
    <row r="411" s="1" customFormat="1" ht="15"/>
    <row r="412" s="1" customFormat="1" ht="15"/>
    <row r="413" s="1" customFormat="1" ht="15"/>
    <row r="414" s="1" customFormat="1" ht="15"/>
    <row r="415" s="1" customFormat="1" ht="15"/>
    <row r="416" s="1" customFormat="1" ht="15"/>
    <row r="417" s="1" customFormat="1" ht="15"/>
    <row r="418" s="1" customFormat="1" ht="15"/>
  </sheetData>
  <sheetProtection/>
  <mergeCells count="9">
    <mergeCell ref="A1:G1"/>
    <mergeCell ref="A2:G2"/>
    <mergeCell ref="A3:A4"/>
    <mergeCell ref="B3:B4"/>
    <mergeCell ref="C3:C4"/>
    <mergeCell ref="D3:E3"/>
    <mergeCell ref="F3:G3"/>
    <mergeCell ref="A6:G6"/>
    <mergeCell ref="A30:G3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25" r:id="rId1"/>
  <rowBreaks count="1" manualBreakCount="1">
    <brk id="7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Maia</cp:lastModifiedBy>
  <cp:lastPrinted>2019-06-22T11:07:30Z</cp:lastPrinted>
  <dcterms:created xsi:type="dcterms:W3CDTF">1996-10-14T23:33:28Z</dcterms:created>
  <dcterms:modified xsi:type="dcterms:W3CDTF">2022-06-01T08:36:20Z</dcterms:modified>
  <cp:category/>
  <cp:version/>
  <cp:contentType/>
  <cp:contentStatus/>
</cp:coreProperties>
</file>