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1-1" sheetId="1" r:id="rId1"/>
  </sheets>
  <definedNames>
    <definedName name="_xlnm.Print_Area" localSheetId="0">'1-1'!$A$1:$G$92</definedName>
  </definedNames>
  <calcPr fullCalcOnLoad="1"/>
</workbook>
</file>

<file path=xl/sharedStrings.xml><?xml version="1.0" encoding="utf-8"?>
<sst xmlns="http://schemas.openxmlformats.org/spreadsheetml/2006/main" count="182" uniqueCount="107">
  <si>
    <t>lari</t>
  </si>
  <si>
    <t>NN</t>
  </si>
  <si>
    <t>raodenoba</t>
  </si>
  <si>
    <t>normativiT erTeulze</t>
  </si>
  <si>
    <t>sul</t>
  </si>
  <si>
    <t xml:space="preserve">Sromis danaxarjebi </t>
  </si>
  <si>
    <t>kac/sT</t>
  </si>
  <si>
    <t>sxva manqana</t>
  </si>
  <si>
    <t>sxva masala</t>
  </si>
  <si>
    <t>kg</t>
  </si>
  <si>
    <t>c</t>
  </si>
  <si>
    <t>ganzomilebis erTeuli</t>
  </si>
  <si>
    <t>Sesasrulebeli samuSaos dasaxeleba</t>
  </si>
  <si>
    <t xml:space="preserve">SromiTi danaxarji </t>
  </si>
  <si>
    <t>kb.m</t>
  </si>
  <si>
    <t>kv.m</t>
  </si>
  <si>
    <t>jami:</t>
  </si>
  <si>
    <t>8</t>
  </si>
  <si>
    <t xml:space="preserve">jami </t>
  </si>
  <si>
    <r>
      <t>m</t>
    </r>
    <r>
      <rPr>
        <vertAlign val="superscript"/>
        <sz val="10"/>
        <rFont val="AcadNusx"/>
        <family val="0"/>
      </rPr>
      <t>3</t>
    </r>
  </si>
  <si>
    <t>kb.m M</t>
  </si>
  <si>
    <t>კბ.მ</t>
  </si>
  <si>
    <t>შრომის დანახარჯი</t>
  </si>
  <si>
    <t>კ.სთ</t>
  </si>
  <si>
    <t>man/sT</t>
  </si>
  <si>
    <t xml:space="preserve">manqanebi </t>
  </si>
  <si>
    <t>yalibis fari</t>
  </si>
  <si>
    <r>
      <t>m</t>
    </r>
    <r>
      <rPr>
        <vertAlign val="superscript"/>
        <sz val="10"/>
        <rFont val="AcadNusx"/>
        <family val="0"/>
      </rPr>
      <t>2</t>
    </r>
  </si>
  <si>
    <t>daxerxili xe</t>
  </si>
  <si>
    <t>eleqtrodi</t>
  </si>
  <si>
    <t>tona</t>
  </si>
  <si>
    <t>sxva maslebi</t>
  </si>
  <si>
    <t>SromiTi danaxarji</t>
  </si>
  <si>
    <t xml:space="preserve">sxva masalebi </t>
  </si>
  <si>
    <t>antikoroziuli saRebavi</t>
  </si>
  <si>
    <t>olifa</t>
  </si>
  <si>
    <t>kac.sT</t>
  </si>
  <si>
    <t>tn</t>
  </si>
  <si>
    <t>manqanebi</t>
  </si>
  <si>
    <t>sxva masalebi</t>
  </si>
  <si>
    <t>ცალი</t>
  </si>
  <si>
    <t>გრძ.მ</t>
  </si>
  <si>
    <t>კუბ.მ</t>
  </si>
  <si>
    <t>ელექტროდი</t>
  </si>
  <si>
    <t>კგ</t>
  </si>
  <si>
    <t>100 კვ.მ.</t>
  </si>
  <si>
    <t>ხის სკამების გალაქვა</t>
  </si>
  <si>
    <t xml:space="preserve"> 100მ2</t>
  </si>
  <si>
    <t>m3</t>
  </si>
  <si>
    <t>yalibis fari 25 mm</t>
  </si>
  <si>
    <t>m2</t>
  </si>
  <si>
    <t>Sromis   danaxarji</t>
  </si>
  <si>
    <t xml:space="preserve">balasti (zidva 1km-mde) </t>
  </si>
  <si>
    <t>100 კვ.მ</t>
  </si>
  <si>
    <t>ბეტონის მომზადება საძირკვლის ქვეშ ბეტონი B-7.5-8 სმ</t>
  </si>
  <si>
    <t xml:space="preserve"> betonis დეკორატიული filebis (sxvadasxva feris 10X20X6 ) dageba betonis  safuZvelze </t>
  </si>
  <si>
    <t>armatura А1</t>
  </si>
  <si>
    <t>armatura  А3</t>
  </si>
  <si>
    <t>daxerxili xis masala sxvadasxva zomis gamomSrali</t>
  </si>
  <si>
    <t>kub.m.</t>
  </si>
  <si>
    <t>pasta antiseptikuri</t>
  </si>
  <si>
    <t>mavTuli katanka</t>
  </si>
  <si>
    <t>g/m</t>
  </si>
  <si>
    <t>ankeri (pakovki)</t>
  </si>
  <si>
    <t xml:space="preserve">sWvali metalokramitis </t>
  </si>
  <si>
    <t>სკამის დამზადება და მონტაჟი ლითონის ელემენტების და მშრალი წიწვოვანი ხის მასალისგან</t>
  </si>
  <si>
    <t>ჭანჭიკი 6X100</t>
  </si>
  <si>
    <t>sაფუძვლის  mowyoba adgilobrivi balastiT 20 სმ</t>
  </si>
  <si>
    <t>ღირებულება</t>
  </si>
  <si>
    <t>გრუნტის დამუშავება ხელით გვერდზე ყრითგზის კიდეებზე და საძირკვლის ქვეშ</t>
  </si>
  <si>
    <r>
      <t>betoni  B</t>
    </r>
    <r>
      <rPr>
        <sz val="10"/>
        <rFont val="Cambria"/>
        <family val="1"/>
      </rPr>
      <t>B</t>
    </r>
    <r>
      <rPr>
        <sz val="10"/>
        <rFont val="AcadNusx"/>
        <family val="0"/>
      </rPr>
      <t>-7,5 ტრანსპორტირება 75 კმ(89+2,4*25,38)</t>
    </r>
  </si>
  <si>
    <r>
      <t>betoni  B</t>
    </r>
    <r>
      <rPr>
        <sz val="10"/>
        <rFont val="Cambria"/>
        <family val="1"/>
      </rPr>
      <t>B</t>
    </r>
    <r>
      <rPr>
        <sz val="10"/>
        <rFont val="AcadNusx"/>
        <family val="0"/>
      </rPr>
      <t>-18,5 ზიდვავ 75 კმ (102+2,4*25,38)</t>
    </r>
  </si>
  <si>
    <t>betonis filebi sxvadasxva feris 10X20X60 ზიდვა 75 კმ</t>
  </si>
  <si>
    <t>წითელი აგური ზიდვით</t>
  </si>
  <si>
    <t>samSenეblo lursmani</t>
  </si>
  <si>
    <t xml:space="preserve">moTuTieb. Ffol. Ffurcl. Fferadi </t>
  </si>
  <si>
    <t xml:space="preserve"> kexi feradi liTonis furclebiT</t>
  </si>
  <si>
    <t>კვადრატული მილი 40X40X2</t>
  </si>
  <si>
    <t>ლითონის  SeRebva  antikoroziuli saRebaviT</t>
  </si>
  <si>
    <t>ფითხი</t>
  </si>
  <si>
    <t>ლაქი -მისად</t>
  </si>
  <si>
    <t>xsnari zidva 75 km</t>
  </si>
  <si>
    <t>cementis duRabi m-100 zidva 75 km</t>
  </si>
  <si>
    <t>profnastili  feradi furclebi sisqiT  0.5mm, profilis   simaRliT aranakleb 2,7sm zidviT</t>
  </si>
  <si>
    <t>11</t>
  </si>
  <si>
    <t>13</t>
  </si>
  <si>
    <t>ძელაკი 60X60</t>
  </si>
  <si>
    <t>კედლebis mowyoba mcire zomis წითელი აგურით</t>
  </si>
  <si>
    <t>xis sanivnive sistemis mowyoba  mTliani მოლარტყვით</t>
  </si>
  <si>
    <t>სახურავის  ბურულის მოწყობა   პროფნასტილის ფერადი ფურცლებით სისქე 0.50მმ</t>
  </si>
  <si>
    <r>
      <t>betoni  B</t>
    </r>
    <r>
      <rPr>
        <sz val="10"/>
        <rFont val="Cambria"/>
        <family val="1"/>
      </rPr>
      <t>B</t>
    </r>
    <r>
      <rPr>
        <sz val="10"/>
        <rFont val="AcadNusx"/>
        <family val="0"/>
      </rPr>
      <t>-18.5</t>
    </r>
  </si>
  <si>
    <r>
      <t xml:space="preserve">monoliTuri betonis lenturi saZirkvlis da zeZirkvlis mowyoba </t>
    </r>
    <r>
      <rPr>
        <b/>
        <sz val="10"/>
        <rFont val="Cambria"/>
        <family val="1"/>
      </rPr>
      <t>B-18,5</t>
    </r>
    <r>
      <rPr>
        <b/>
        <sz val="10"/>
        <rFont val="AcadNusx"/>
        <family val="0"/>
      </rPr>
      <t xml:space="preserve"> betonisagan </t>
    </r>
  </si>
  <si>
    <r>
      <t>100 m</t>
    </r>
    <r>
      <rPr>
        <b/>
        <vertAlign val="superscript"/>
        <sz val="10"/>
        <rFont val="AcadNusx"/>
        <family val="0"/>
      </rPr>
      <t>3</t>
    </r>
  </si>
  <si>
    <r>
      <t xml:space="preserve">monoliTuri betonis iatakis  mowyoba </t>
    </r>
    <r>
      <rPr>
        <b/>
        <sz val="10"/>
        <rFont val="Cambria"/>
        <family val="1"/>
      </rPr>
      <t>B-18,5</t>
    </r>
    <r>
      <rPr>
        <b/>
        <sz val="10"/>
        <rFont val="AcadNusx"/>
        <family val="0"/>
      </rPr>
      <t xml:space="preserve"> betonisagan -10 სმ</t>
    </r>
  </si>
  <si>
    <r>
      <t>r/betonis sartylebisa da gulanebis konstruqciis  mowyoba       frontonebze betoni B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 xml:space="preserve">-18,5 </t>
    </r>
  </si>
  <si>
    <r>
      <t>100m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</si>
  <si>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</si>
  <si>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LitNusx"/>
        <family val="0"/>
      </rPr>
      <t>2</t>
    </r>
  </si>
  <si>
    <t>ჯამი</t>
  </si>
  <si>
    <t>I. samSeneblo samuSaoebi</t>
  </si>
  <si>
    <t>შუახევის მუნიციპალიტეტის sofel ცინარეთში mosacdelis mშeneblobა</t>
  </si>
  <si>
    <t>დღგ</t>
  </si>
  <si>
    <t>lokalur-resursuli xarjTaRricxvა</t>
  </si>
  <si>
    <t>ერთეულის ფასი</t>
  </si>
  <si>
    <t>საერთო ფასი</t>
  </si>
  <si>
    <t>zednadebi xarjebi</t>
  </si>
  <si>
    <t>gegmiuri dagroveba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</si>
</sst>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"/>
    <numFmt numFmtId="199" formatCode="0.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"/>
    <numFmt numFmtId="206" formatCode="[$-FC19]d\ mmmm\ yyyy\ &quot;г.&quot;"/>
    <numFmt numFmtId="207" formatCode="#,##0.000"/>
  </numFmts>
  <fonts count="58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sz val="10"/>
      <color indexed="8"/>
      <name val="AcadNusx"/>
      <family val="0"/>
    </font>
    <font>
      <b/>
      <sz val="10"/>
      <name val="LitNusx"/>
      <family val="0"/>
    </font>
    <font>
      <sz val="10"/>
      <name val="Cambria"/>
      <family val="1"/>
    </font>
    <font>
      <b/>
      <sz val="10"/>
      <color indexed="8"/>
      <name val="AcadNusx"/>
      <family val="0"/>
    </font>
    <font>
      <b/>
      <sz val="10"/>
      <name val="Cambria"/>
      <family val="1"/>
    </font>
    <font>
      <b/>
      <vertAlign val="superscript"/>
      <sz val="10"/>
      <name val="AcadNusx"/>
      <family val="0"/>
    </font>
    <font>
      <b/>
      <sz val="10"/>
      <name val="Calibri"/>
      <family val="2"/>
    </font>
    <font>
      <b/>
      <vertAlign val="superscript"/>
      <sz val="10"/>
      <name val="LitNusx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05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9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99" fontId="1" fillId="33" borderId="10" xfId="0" applyNumberFormat="1" applyFont="1" applyFill="1" applyBorder="1" applyAlignment="1">
      <alignment horizontal="center" vertical="center" wrapText="1"/>
    </xf>
    <xf numFmtId="198" fontId="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99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199" fontId="10" fillId="0" borderId="10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199" fontId="1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 wrapText="1"/>
    </xf>
    <xf numFmtId="199" fontId="4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9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99" fontId="5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198" fontId="5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/>
    </xf>
    <xf numFmtId="9" fontId="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9" fontId="21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31">
      <selection activeCell="G6" sqref="G6"/>
    </sheetView>
  </sheetViews>
  <sheetFormatPr defaultColWidth="9.140625" defaultRowHeight="12.75"/>
  <cols>
    <col min="1" max="1" width="3.8515625" style="0" customWidth="1"/>
    <col min="2" max="2" width="39.00390625" style="0" customWidth="1"/>
    <col min="3" max="3" width="7.421875" style="0" customWidth="1"/>
    <col min="4" max="4" width="7.28125" style="0" customWidth="1"/>
    <col min="5" max="5" width="10.7109375" style="0" customWidth="1"/>
    <col min="6" max="6" width="10.421875" style="0" customWidth="1"/>
    <col min="7" max="7" width="11.140625" style="0" customWidth="1"/>
  </cols>
  <sheetData>
    <row r="1" spans="1:7" s="1" customFormat="1" ht="43.5" customHeight="1">
      <c r="A1" s="101" t="s">
        <v>100</v>
      </c>
      <c r="B1" s="101"/>
      <c r="C1" s="101"/>
      <c r="D1" s="101"/>
      <c r="E1" s="101"/>
      <c r="F1" s="101"/>
      <c r="G1" s="101"/>
    </row>
    <row r="2" spans="1:7" s="1" customFormat="1" ht="27" customHeight="1">
      <c r="A2" s="100" t="s">
        <v>102</v>
      </c>
      <c r="B2" s="100"/>
      <c r="C2" s="100"/>
      <c r="D2" s="100"/>
      <c r="E2" s="100"/>
      <c r="F2" s="100"/>
      <c r="G2" s="100"/>
    </row>
    <row r="3" spans="1:7" ht="23.25" customHeight="1">
      <c r="A3" s="102" t="s">
        <v>1</v>
      </c>
      <c r="B3" s="98" t="s">
        <v>12</v>
      </c>
      <c r="C3" s="103" t="s">
        <v>11</v>
      </c>
      <c r="D3" s="98" t="s">
        <v>2</v>
      </c>
      <c r="E3" s="98"/>
      <c r="F3" s="99" t="s">
        <v>68</v>
      </c>
      <c r="G3" s="99"/>
    </row>
    <row r="4" spans="1:7" ht="77.25" customHeight="1">
      <c r="A4" s="102"/>
      <c r="B4" s="98"/>
      <c r="C4" s="103"/>
      <c r="D4" s="13" t="s">
        <v>3</v>
      </c>
      <c r="E4" s="2" t="s">
        <v>4</v>
      </c>
      <c r="F4" s="14" t="s">
        <v>103</v>
      </c>
      <c r="G4" s="15" t="s">
        <v>104</v>
      </c>
    </row>
    <row r="5" spans="1:7" s="5" customFormat="1" ht="23.25" customHeight="1">
      <c r="A5" s="86"/>
      <c r="B5" s="87" t="s">
        <v>99</v>
      </c>
      <c r="C5" s="86"/>
      <c r="D5" s="86"/>
      <c r="E5" s="88"/>
      <c r="F5" s="49"/>
      <c r="G5" s="57"/>
    </row>
    <row r="6" spans="1:7" s="3" customFormat="1" ht="52.5" customHeight="1">
      <c r="A6" s="61">
        <v>1</v>
      </c>
      <c r="B6" s="62" t="s">
        <v>69</v>
      </c>
      <c r="C6" s="62" t="s">
        <v>21</v>
      </c>
      <c r="D6" s="63"/>
      <c r="E6" s="64">
        <v>2.5</v>
      </c>
      <c r="F6" s="36"/>
      <c r="G6" s="36"/>
    </row>
    <row r="7" spans="1:7" s="3" customFormat="1" ht="25.5" customHeight="1">
      <c r="A7" s="47"/>
      <c r="B7" s="48" t="s">
        <v>22</v>
      </c>
      <c r="C7" s="47" t="s">
        <v>23</v>
      </c>
      <c r="D7" s="54">
        <v>2.06</v>
      </c>
      <c r="E7" s="35">
        <f>E6*D7</f>
        <v>5.15</v>
      </c>
      <c r="F7" s="35"/>
      <c r="G7" s="35"/>
    </row>
    <row r="8" spans="1:7" s="3" customFormat="1" ht="42" customHeight="1">
      <c r="A8" s="61">
        <v>2</v>
      </c>
      <c r="B8" s="45" t="s">
        <v>54</v>
      </c>
      <c r="C8" s="45" t="s">
        <v>21</v>
      </c>
      <c r="D8" s="46"/>
      <c r="E8" s="36">
        <f>E13/0.5*0.1</f>
        <v>0.32000000000000006</v>
      </c>
      <c r="F8" s="36"/>
      <c r="G8" s="36"/>
    </row>
    <row r="9" spans="1:7" s="3" customFormat="1" ht="21.75" customHeight="1">
      <c r="A9" s="47"/>
      <c r="B9" s="16" t="s">
        <v>5</v>
      </c>
      <c r="C9" s="2" t="s">
        <v>6</v>
      </c>
      <c r="D9" s="55">
        <v>3.78</v>
      </c>
      <c r="E9" s="18">
        <f>E8*D9</f>
        <v>1.2096000000000002</v>
      </c>
      <c r="F9" s="18"/>
      <c r="G9" s="9"/>
    </row>
    <row r="10" spans="1:7" s="3" customFormat="1" ht="21.75" customHeight="1">
      <c r="A10" s="47"/>
      <c r="B10" s="16" t="s">
        <v>7</v>
      </c>
      <c r="C10" s="2" t="s">
        <v>0</v>
      </c>
      <c r="D10" s="55">
        <v>0.92</v>
      </c>
      <c r="E10" s="18">
        <f>E8*D10</f>
        <v>0.29440000000000005</v>
      </c>
      <c r="F10" s="18"/>
      <c r="G10" s="9"/>
    </row>
    <row r="11" spans="1:7" s="3" customFormat="1" ht="37.5" customHeight="1">
      <c r="A11" s="47"/>
      <c r="B11" s="16" t="s">
        <v>70</v>
      </c>
      <c r="C11" s="2" t="s">
        <v>48</v>
      </c>
      <c r="D11" s="55">
        <v>1.015</v>
      </c>
      <c r="E11" s="18">
        <f>E8*D11</f>
        <v>0.32480000000000003</v>
      </c>
      <c r="F11" s="18"/>
      <c r="G11" s="9"/>
    </row>
    <row r="12" spans="1:7" s="3" customFormat="1" ht="24" customHeight="1">
      <c r="A12" s="47"/>
      <c r="B12" s="16" t="s">
        <v>8</v>
      </c>
      <c r="C12" s="2" t="s">
        <v>0</v>
      </c>
      <c r="D12" s="55">
        <v>0.6</v>
      </c>
      <c r="E12" s="18">
        <f>E8*D12</f>
        <v>0.19200000000000003</v>
      </c>
      <c r="F12" s="18"/>
      <c r="G12" s="9"/>
    </row>
    <row r="13" spans="1:7" s="3" customFormat="1" ht="51" customHeight="1">
      <c r="A13" s="20">
        <v>3</v>
      </c>
      <c r="B13" s="25" t="s">
        <v>91</v>
      </c>
      <c r="C13" s="25" t="s">
        <v>48</v>
      </c>
      <c r="D13" s="65"/>
      <c r="E13" s="66">
        <v>1.6</v>
      </c>
      <c r="F13" s="50"/>
      <c r="G13" s="10"/>
    </row>
    <row r="14" spans="1:7" s="3" customFormat="1" ht="15.75" customHeight="1">
      <c r="A14" s="2"/>
      <c r="B14" s="16" t="s">
        <v>5</v>
      </c>
      <c r="C14" s="2" t="s">
        <v>6</v>
      </c>
      <c r="D14" s="55">
        <v>3.78</v>
      </c>
      <c r="E14" s="18">
        <f>E13*D14</f>
        <v>6.048</v>
      </c>
      <c r="F14" s="18"/>
      <c r="G14" s="9"/>
    </row>
    <row r="15" spans="1:7" s="3" customFormat="1" ht="15" customHeight="1">
      <c r="A15" s="2"/>
      <c r="B15" s="16" t="s">
        <v>7</v>
      </c>
      <c r="C15" s="2" t="s">
        <v>0</v>
      </c>
      <c r="D15" s="55">
        <v>0.92</v>
      </c>
      <c r="E15" s="18">
        <f>E13*D15</f>
        <v>1.4720000000000002</v>
      </c>
      <c r="F15" s="18"/>
      <c r="G15" s="9"/>
    </row>
    <row r="16" spans="1:7" s="3" customFormat="1" ht="25.5" customHeight="1">
      <c r="A16" s="2"/>
      <c r="B16" s="16" t="s">
        <v>90</v>
      </c>
      <c r="C16" s="2" t="s">
        <v>48</v>
      </c>
      <c r="D16" s="55">
        <v>1.015</v>
      </c>
      <c r="E16" s="18">
        <f>E13*D16</f>
        <v>1.6239999999999999</v>
      </c>
      <c r="F16" s="18"/>
      <c r="G16" s="9"/>
    </row>
    <row r="17" spans="1:7" s="3" customFormat="1" ht="15.75" customHeight="1">
      <c r="A17" s="2"/>
      <c r="B17" s="16" t="s">
        <v>49</v>
      </c>
      <c r="C17" s="2" t="s">
        <v>50</v>
      </c>
      <c r="D17" s="55">
        <v>0.703</v>
      </c>
      <c r="E17" s="18">
        <f>E13*D17</f>
        <v>1.1248</v>
      </c>
      <c r="F17" s="18"/>
      <c r="G17" s="9"/>
    </row>
    <row r="18" spans="1:7" s="3" customFormat="1" ht="15.75" customHeight="1">
      <c r="A18" s="2"/>
      <c r="B18" s="16" t="s">
        <v>8</v>
      </c>
      <c r="C18" s="2" t="s">
        <v>0</v>
      </c>
      <c r="D18" s="55">
        <v>0.6</v>
      </c>
      <c r="E18" s="18">
        <f>E13*D18</f>
        <v>0.96</v>
      </c>
      <c r="F18" s="18"/>
      <c r="G18" s="9"/>
    </row>
    <row r="19" spans="1:7" s="3" customFormat="1" ht="41.25" customHeight="1">
      <c r="A19" s="67">
        <v>4</v>
      </c>
      <c r="B19" s="20" t="s">
        <v>67</v>
      </c>
      <c r="C19" s="25" t="s">
        <v>92</v>
      </c>
      <c r="D19" s="68"/>
      <c r="E19" s="69">
        <f>3.5*2.5*0.2/100</f>
        <v>0.0175</v>
      </c>
      <c r="F19" s="89"/>
      <c r="G19" s="50"/>
    </row>
    <row r="20" spans="1:7" s="3" customFormat="1" ht="13.5" customHeight="1">
      <c r="A20" s="11"/>
      <c r="B20" s="2" t="s">
        <v>51</v>
      </c>
      <c r="C20" s="17" t="s">
        <v>6</v>
      </c>
      <c r="D20" s="56">
        <v>15</v>
      </c>
      <c r="E20" s="51">
        <f>D20*E19</f>
        <v>0.2625</v>
      </c>
      <c r="F20" s="15"/>
      <c r="G20" s="18"/>
    </row>
    <row r="21" spans="1:7" s="3" customFormat="1" ht="16.5" customHeight="1">
      <c r="A21" s="11"/>
      <c r="B21" s="2" t="s">
        <v>52</v>
      </c>
      <c r="C21" s="17" t="s">
        <v>19</v>
      </c>
      <c r="D21" s="56">
        <v>110</v>
      </c>
      <c r="E21" s="52">
        <f>D21*E19</f>
        <v>1.9250000000000003</v>
      </c>
      <c r="F21" s="15"/>
      <c r="G21" s="18"/>
    </row>
    <row r="22" spans="1:7" s="3" customFormat="1" ht="42.75" customHeight="1">
      <c r="A22" s="72">
        <v>5</v>
      </c>
      <c r="B22" s="25" t="s">
        <v>93</v>
      </c>
      <c r="C22" s="25" t="s">
        <v>53</v>
      </c>
      <c r="D22" s="65"/>
      <c r="E22" s="66">
        <v>0.075</v>
      </c>
      <c r="F22" s="50"/>
      <c r="G22" s="10"/>
    </row>
    <row r="23" spans="1:7" s="3" customFormat="1" ht="15.75" customHeight="1">
      <c r="A23" s="11"/>
      <c r="B23" s="16" t="s">
        <v>5</v>
      </c>
      <c r="C23" s="2" t="s">
        <v>6</v>
      </c>
      <c r="D23" s="55">
        <f>40.2+14*1.06</f>
        <v>55.040000000000006</v>
      </c>
      <c r="E23" s="39">
        <f>E22*D23</f>
        <v>4.128</v>
      </c>
      <c r="F23" s="18"/>
      <c r="G23" s="9"/>
    </row>
    <row r="24" spans="1:7" s="3" customFormat="1" ht="19.5" customHeight="1">
      <c r="A24" s="12"/>
      <c r="B24" s="16" t="s">
        <v>7</v>
      </c>
      <c r="C24" s="2" t="s">
        <v>0</v>
      </c>
      <c r="D24" s="55">
        <f>1.74+14*0.28</f>
        <v>5.66</v>
      </c>
      <c r="E24" s="39">
        <f>E22*D24</f>
        <v>0.4245</v>
      </c>
      <c r="F24" s="18"/>
      <c r="G24" s="9"/>
    </row>
    <row r="25" spans="1:7" s="3" customFormat="1" ht="30.75" customHeight="1">
      <c r="A25" s="12"/>
      <c r="B25" s="16" t="s">
        <v>71</v>
      </c>
      <c r="C25" s="2" t="s">
        <v>48</v>
      </c>
      <c r="D25" s="55">
        <f>3.06+14*0.51</f>
        <v>10.200000000000001</v>
      </c>
      <c r="E25" s="39">
        <f>E22*D25</f>
        <v>0.765</v>
      </c>
      <c r="F25" s="18"/>
      <c r="G25" s="9"/>
    </row>
    <row r="26" spans="1:7" s="3" customFormat="1" ht="21" customHeight="1">
      <c r="A26" s="12"/>
      <c r="B26" s="16" t="s">
        <v>8</v>
      </c>
      <c r="C26" s="2" t="s">
        <v>0</v>
      </c>
      <c r="D26" s="55">
        <v>6.64</v>
      </c>
      <c r="E26" s="39">
        <f>E22*D26</f>
        <v>0.49799999999999994</v>
      </c>
      <c r="F26" s="18"/>
      <c r="G26" s="9"/>
    </row>
    <row r="27" spans="1:7" s="3" customFormat="1" ht="48.75" customHeight="1">
      <c r="A27" s="67">
        <v>6</v>
      </c>
      <c r="B27" s="20" t="s">
        <v>55</v>
      </c>
      <c r="C27" s="20" t="s">
        <v>15</v>
      </c>
      <c r="D27" s="70"/>
      <c r="E27" s="10">
        <v>7</v>
      </c>
      <c r="F27" s="10"/>
      <c r="G27" s="10"/>
    </row>
    <row r="28" spans="1:7" s="3" customFormat="1" ht="20.25" customHeight="1">
      <c r="A28" s="8"/>
      <c r="B28" s="41" t="s">
        <v>5</v>
      </c>
      <c r="C28" s="2" t="s">
        <v>15</v>
      </c>
      <c r="D28" s="55">
        <v>1.08</v>
      </c>
      <c r="E28" s="9">
        <f>D28*E27</f>
        <v>7.5600000000000005</v>
      </c>
      <c r="F28" s="9"/>
      <c r="G28" s="9"/>
    </row>
    <row r="29" spans="1:7" s="3" customFormat="1" ht="24" customHeight="1">
      <c r="A29" s="8"/>
      <c r="B29" s="41" t="s">
        <v>7</v>
      </c>
      <c r="C29" s="2" t="s">
        <v>0</v>
      </c>
      <c r="D29" s="55">
        <v>0.0452</v>
      </c>
      <c r="E29" s="9">
        <f>D29*E27</f>
        <v>0.31639999999999996</v>
      </c>
      <c r="F29" s="9"/>
      <c r="G29" s="9"/>
    </row>
    <row r="30" spans="1:7" s="3" customFormat="1" ht="21" customHeight="1">
      <c r="A30" s="8"/>
      <c r="B30" s="41" t="s">
        <v>81</v>
      </c>
      <c r="C30" s="2" t="s">
        <v>14</v>
      </c>
      <c r="D30" s="55">
        <f>0.0325</f>
        <v>0.0325</v>
      </c>
      <c r="E30" s="9">
        <f>D30*E27</f>
        <v>0.2275</v>
      </c>
      <c r="F30" s="9"/>
      <c r="G30" s="9"/>
    </row>
    <row r="31" spans="1:7" s="3" customFormat="1" ht="35.25" customHeight="1">
      <c r="A31" s="8"/>
      <c r="B31" s="41" t="s">
        <v>72</v>
      </c>
      <c r="C31" s="2" t="s">
        <v>15</v>
      </c>
      <c r="D31" s="55">
        <v>1.01</v>
      </c>
      <c r="E31" s="9">
        <f>D31*E27</f>
        <v>7.07</v>
      </c>
      <c r="F31" s="9"/>
      <c r="G31" s="9"/>
    </row>
    <row r="32" spans="1:7" s="3" customFormat="1" ht="18" customHeight="1">
      <c r="A32" s="8"/>
      <c r="B32" s="41" t="s">
        <v>8</v>
      </c>
      <c r="C32" s="2" t="s">
        <v>0</v>
      </c>
      <c r="D32" s="55">
        <v>0.0466</v>
      </c>
      <c r="E32" s="9">
        <f>D32*E27</f>
        <v>0.32620000000000005</v>
      </c>
      <c r="F32" s="9"/>
      <c r="G32" s="9"/>
    </row>
    <row r="33" spans="1:7" s="3" customFormat="1" ht="39.75" customHeight="1">
      <c r="A33" s="67">
        <v>7</v>
      </c>
      <c r="B33" s="67" t="s">
        <v>87</v>
      </c>
      <c r="C33" s="67" t="s">
        <v>20</v>
      </c>
      <c r="D33" s="31"/>
      <c r="E33" s="30">
        <v>3.96</v>
      </c>
      <c r="F33" s="10"/>
      <c r="G33" s="10"/>
    </row>
    <row r="34" spans="1:7" s="3" customFormat="1" ht="18.75" customHeight="1">
      <c r="A34" s="6"/>
      <c r="B34" s="26" t="s">
        <v>5</v>
      </c>
      <c r="C34" s="6" t="s">
        <v>36</v>
      </c>
      <c r="D34" s="33">
        <v>3.36</v>
      </c>
      <c r="E34" s="9">
        <f>E33*D34</f>
        <v>13.3056</v>
      </c>
      <c r="F34" s="9"/>
      <c r="G34" s="9"/>
    </row>
    <row r="35" spans="1:7" s="3" customFormat="1" ht="18.75" customHeight="1">
      <c r="A35" s="6"/>
      <c r="B35" s="26" t="s">
        <v>7</v>
      </c>
      <c r="C35" s="6" t="s">
        <v>0</v>
      </c>
      <c r="D35" s="33">
        <v>0.92</v>
      </c>
      <c r="E35" s="9">
        <f>E33*D35</f>
        <v>3.6432</v>
      </c>
      <c r="F35" s="9"/>
      <c r="G35" s="9"/>
    </row>
    <row r="36" spans="1:7" s="3" customFormat="1" ht="18.75" customHeight="1">
      <c r="A36" s="6"/>
      <c r="B36" s="53" t="s">
        <v>82</v>
      </c>
      <c r="C36" s="6" t="s">
        <v>20</v>
      </c>
      <c r="D36" s="33">
        <v>0.11</v>
      </c>
      <c r="E36" s="9">
        <f>E33*D36</f>
        <v>0.4356</v>
      </c>
      <c r="F36" s="9"/>
      <c r="G36" s="9"/>
    </row>
    <row r="37" spans="1:7" s="3" customFormat="1" ht="17.25" customHeight="1">
      <c r="A37" s="6"/>
      <c r="B37" s="26" t="s">
        <v>73</v>
      </c>
      <c r="C37" s="6" t="s">
        <v>10</v>
      </c>
      <c r="D37" s="9">
        <v>400</v>
      </c>
      <c r="E37" s="9">
        <f>D37*E33</f>
        <v>1584</v>
      </c>
      <c r="F37" s="9"/>
      <c r="G37" s="9"/>
    </row>
    <row r="38" spans="1:7" s="3" customFormat="1" ht="18" customHeight="1">
      <c r="A38" s="6"/>
      <c r="B38" s="26" t="s">
        <v>8</v>
      </c>
      <c r="C38" s="6" t="s">
        <v>0</v>
      </c>
      <c r="D38" s="33">
        <v>0.16</v>
      </c>
      <c r="E38" s="9">
        <f>E33*D38</f>
        <v>0.6336</v>
      </c>
      <c r="F38" s="9"/>
      <c r="G38" s="9"/>
    </row>
    <row r="39" spans="1:7" s="3" customFormat="1" ht="57.75" customHeight="1">
      <c r="A39" s="71" t="s">
        <v>17</v>
      </c>
      <c r="B39" s="71" t="s">
        <v>94</v>
      </c>
      <c r="C39" s="71" t="s">
        <v>95</v>
      </c>
      <c r="D39" s="31"/>
      <c r="E39" s="31">
        <v>0.0055</v>
      </c>
      <c r="F39" s="10"/>
      <c r="G39" s="10"/>
    </row>
    <row r="40" spans="1:7" s="3" customFormat="1" ht="18.75" customHeight="1">
      <c r="A40" s="11"/>
      <c r="B40" s="32" t="s">
        <v>13</v>
      </c>
      <c r="C40" s="7" t="s">
        <v>6</v>
      </c>
      <c r="D40" s="33">
        <v>854</v>
      </c>
      <c r="E40" s="9">
        <f>D40*E39</f>
        <v>4.697</v>
      </c>
      <c r="F40" s="9"/>
      <c r="G40" s="9"/>
    </row>
    <row r="41" spans="1:7" s="3" customFormat="1" ht="15.75" customHeight="1">
      <c r="A41" s="11"/>
      <c r="B41" s="32" t="s">
        <v>25</v>
      </c>
      <c r="C41" s="7" t="s">
        <v>24</v>
      </c>
      <c r="D41" s="33">
        <v>106</v>
      </c>
      <c r="E41" s="9">
        <f>D41*E39</f>
        <v>0.583</v>
      </c>
      <c r="F41" s="9"/>
      <c r="G41" s="9"/>
    </row>
    <row r="42" spans="1:7" s="3" customFormat="1" ht="35.25" customHeight="1">
      <c r="A42" s="11"/>
      <c r="B42" s="16" t="s">
        <v>71</v>
      </c>
      <c r="C42" s="7" t="s">
        <v>19</v>
      </c>
      <c r="D42" s="33">
        <v>101.5</v>
      </c>
      <c r="E42" s="9">
        <f>D42*E39</f>
        <v>0.5582499999999999</v>
      </c>
      <c r="F42" s="9"/>
      <c r="G42" s="9"/>
    </row>
    <row r="43" spans="1:7" s="3" customFormat="1" ht="15" customHeight="1">
      <c r="A43" s="11"/>
      <c r="B43" s="32" t="s">
        <v>26</v>
      </c>
      <c r="C43" s="7" t="s">
        <v>27</v>
      </c>
      <c r="D43" s="33">
        <v>140</v>
      </c>
      <c r="E43" s="9">
        <f>D43*E39</f>
        <v>0.7699999999999999</v>
      </c>
      <c r="F43" s="9"/>
      <c r="G43" s="9"/>
    </row>
    <row r="44" spans="1:7" s="3" customFormat="1" ht="15.75" customHeight="1">
      <c r="A44" s="11"/>
      <c r="B44" s="32" t="s">
        <v>28</v>
      </c>
      <c r="C44" s="7" t="s">
        <v>19</v>
      </c>
      <c r="D44" s="33">
        <v>1.45</v>
      </c>
      <c r="E44" s="33">
        <f>D44*E39</f>
        <v>0.007975</v>
      </c>
      <c r="F44" s="9"/>
      <c r="G44" s="9"/>
    </row>
    <row r="45" spans="1:7" s="3" customFormat="1" ht="15.75" customHeight="1">
      <c r="A45" s="11"/>
      <c r="B45" s="32" t="s">
        <v>29</v>
      </c>
      <c r="C45" s="7" t="s">
        <v>30</v>
      </c>
      <c r="D45" s="33">
        <v>0.25</v>
      </c>
      <c r="E45" s="33">
        <f>D45*E39</f>
        <v>0.001375</v>
      </c>
      <c r="F45" s="9"/>
      <c r="G45" s="9"/>
    </row>
    <row r="46" spans="1:7" s="3" customFormat="1" ht="13.5" customHeight="1">
      <c r="A46" s="11"/>
      <c r="B46" s="32" t="s">
        <v>31</v>
      </c>
      <c r="C46" s="7" t="s">
        <v>0</v>
      </c>
      <c r="D46" s="33">
        <v>74</v>
      </c>
      <c r="E46" s="34">
        <f>D46*E39</f>
        <v>0.407</v>
      </c>
      <c r="F46" s="9"/>
      <c r="G46" s="9"/>
    </row>
    <row r="47" spans="1:7" s="3" customFormat="1" ht="24" customHeight="1">
      <c r="A47" s="72">
        <v>9</v>
      </c>
      <c r="B47" s="73" t="s">
        <v>56</v>
      </c>
      <c r="C47" s="10" t="s">
        <v>30</v>
      </c>
      <c r="D47" s="31"/>
      <c r="E47" s="31">
        <f>14/0.2*0.4*0.92/1000</f>
        <v>0.02576</v>
      </c>
      <c r="F47" s="10"/>
      <c r="G47" s="10"/>
    </row>
    <row r="48" spans="1:7" s="3" customFormat="1" ht="24.75" customHeight="1">
      <c r="A48" s="72">
        <v>10</v>
      </c>
      <c r="B48" s="73" t="s">
        <v>57</v>
      </c>
      <c r="C48" s="10" t="s">
        <v>30</v>
      </c>
      <c r="D48" s="31"/>
      <c r="E48" s="31">
        <f>14*4*0.89/1000</f>
        <v>0.04984</v>
      </c>
      <c r="F48" s="10"/>
      <c r="G48" s="10"/>
    </row>
    <row r="49" spans="1:7" s="3" customFormat="1" ht="48.75" customHeight="1">
      <c r="A49" s="71" t="s">
        <v>84</v>
      </c>
      <c r="B49" s="71" t="s">
        <v>88</v>
      </c>
      <c r="C49" s="71" t="s">
        <v>96</v>
      </c>
      <c r="D49" s="31"/>
      <c r="E49" s="10">
        <v>0.7</v>
      </c>
      <c r="F49" s="10"/>
      <c r="G49" s="10"/>
    </row>
    <row r="50" spans="1:7" s="3" customFormat="1" ht="21" customHeight="1">
      <c r="A50" s="11"/>
      <c r="B50" s="32" t="s">
        <v>13</v>
      </c>
      <c r="C50" s="7" t="s">
        <v>6</v>
      </c>
      <c r="D50" s="33">
        <v>23.8</v>
      </c>
      <c r="E50" s="11">
        <f>D50*E49</f>
        <v>16.66</v>
      </c>
      <c r="F50" s="9"/>
      <c r="G50" s="9"/>
    </row>
    <row r="51" spans="1:7" s="3" customFormat="1" ht="16.5" customHeight="1">
      <c r="A51" s="11"/>
      <c r="B51" s="32" t="s">
        <v>25</v>
      </c>
      <c r="C51" s="7" t="s">
        <v>0</v>
      </c>
      <c r="D51" s="33">
        <v>2.1</v>
      </c>
      <c r="E51" s="11">
        <f>D51*E49</f>
        <v>1.47</v>
      </c>
      <c r="F51" s="9"/>
      <c r="G51" s="9"/>
    </row>
    <row r="52" spans="1:7" s="3" customFormat="1" ht="32.25" customHeight="1">
      <c r="A52" s="11"/>
      <c r="B52" s="32" t="s">
        <v>58</v>
      </c>
      <c r="C52" s="7" t="s">
        <v>59</v>
      </c>
      <c r="D52" s="33"/>
      <c r="E52" s="11">
        <f>E49</f>
        <v>0.7</v>
      </c>
      <c r="F52" s="9"/>
      <c r="G52" s="9"/>
    </row>
    <row r="53" spans="1:16" s="3" customFormat="1" ht="15.75" customHeight="1">
      <c r="A53" s="11"/>
      <c r="B53" s="8" t="s">
        <v>60</v>
      </c>
      <c r="C53" s="7" t="s">
        <v>9</v>
      </c>
      <c r="D53" s="33">
        <v>1.96</v>
      </c>
      <c r="E53" s="9">
        <f>D53*E49</f>
        <v>1.3719999999999999</v>
      </c>
      <c r="F53" s="9"/>
      <c r="G53" s="9"/>
      <c r="P53" s="3">
        <v>0.91</v>
      </c>
    </row>
    <row r="54" spans="1:7" s="3" customFormat="1" ht="18" customHeight="1">
      <c r="A54" s="11"/>
      <c r="B54" s="32" t="s">
        <v>61</v>
      </c>
      <c r="C54" s="7" t="s">
        <v>9</v>
      </c>
      <c r="D54" s="33">
        <v>4.38</v>
      </c>
      <c r="E54" s="11">
        <f>D54*E49</f>
        <v>3.066</v>
      </c>
      <c r="F54" s="9"/>
      <c r="G54" s="9"/>
    </row>
    <row r="55" spans="1:7" s="3" customFormat="1" ht="21" customHeight="1">
      <c r="A55" s="11"/>
      <c r="B55" s="32" t="s">
        <v>74</v>
      </c>
      <c r="C55" s="7" t="s">
        <v>9</v>
      </c>
      <c r="D55" s="33">
        <v>7.2</v>
      </c>
      <c r="E55" s="11">
        <f>D55*E49</f>
        <v>5.04</v>
      </c>
      <c r="F55" s="9"/>
      <c r="G55" s="9"/>
    </row>
    <row r="56" spans="1:7" s="3" customFormat="1" ht="19.5" customHeight="1">
      <c r="A56" s="11"/>
      <c r="B56" s="32" t="s">
        <v>39</v>
      </c>
      <c r="C56" s="7" t="s">
        <v>0</v>
      </c>
      <c r="D56" s="33">
        <v>3.44</v>
      </c>
      <c r="E56" s="11">
        <f>D56*E49</f>
        <v>2.408</v>
      </c>
      <c r="F56" s="9"/>
      <c r="G56" s="9"/>
    </row>
    <row r="57" spans="1:7" s="3" customFormat="1" ht="66" customHeight="1">
      <c r="A57" s="67">
        <v>12</v>
      </c>
      <c r="B57" s="45" t="s">
        <v>89</v>
      </c>
      <c r="C57" s="45" t="s">
        <v>45</v>
      </c>
      <c r="D57" s="46"/>
      <c r="E57" s="10">
        <v>0.1</v>
      </c>
      <c r="F57" s="10"/>
      <c r="G57" s="10"/>
    </row>
    <row r="58" spans="1:7" s="3" customFormat="1" ht="15" customHeight="1">
      <c r="A58" s="8"/>
      <c r="B58" s="32" t="s">
        <v>32</v>
      </c>
      <c r="C58" s="7" t="s">
        <v>6</v>
      </c>
      <c r="D58" s="33">
        <v>43.9</v>
      </c>
      <c r="E58" s="11">
        <f>D58*E57</f>
        <v>4.39</v>
      </c>
      <c r="F58" s="9"/>
      <c r="G58" s="9"/>
    </row>
    <row r="59" spans="1:7" s="3" customFormat="1" ht="18" customHeight="1">
      <c r="A59" s="6"/>
      <c r="B59" s="32" t="s">
        <v>38</v>
      </c>
      <c r="C59" s="7" t="s">
        <v>0</v>
      </c>
      <c r="D59" s="33">
        <v>3.5</v>
      </c>
      <c r="E59" s="11">
        <f>D59*E57</f>
        <v>0.35000000000000003</v>
      </c>
      <c r="F59" s="9"/>
      <c r="G59" s="9"/>
    </row>
    <row r="60" spans="1:7" s="3" customFormat="1" ht="51" customHeight="1">
      <c r="A60" s="6"/>
      <c r="B60" s="32" t="s">
        <v>83</v>
      </c>
      <c r="C60" s="7" t="s">
        <v>27</v>
      </c>
      <c r="D60" s="33">
        <v>125</v>
      </c>
      <c r="E60" s="11">
        <f>D60*E57</f>
        <v>12.5</v>
      </c>
      <c r="F60" s="9"/>
      <c r="G60" s="9"/>
    </row>
    <row r="61" spans="1:7" s="3" customFormat="1" ht="18" customHeight="1">
      <c r="A61" s="6"/>
      <c r="B61" s="32" t="s">
        <v>75</v>
      </c>
      <c r="C61" s="7" t="s">
        <v>30</v>
      </c>
      <c r="D61" s="33">
        <v>0.03</v>
      </c>
      <c r="E61" s="34">
        <f>D61*E57</f>
        <v>0.003</v>
      </c>
      <c r="F61" s="9"/>
      <c r="G61" s="9"/>
    </row>
    <row r="62" spans="1:7" s="3" customFormat="1" ht="20.25" customHeight="1">
      <c r="A62" s="6"/>
      <c r="B62" s="32" t="s">
        <v>76</v>
      </c>
      <c r="C62" s="7" t="s">
        <v>62</v>
      </c>
      <c r="D62" s="33"/>
      <c r="E62" s="11">
        <v>4</v>
      </c>
      <c r="F62" s="9"/>
      <c r="G62" s="9"/>
    </row>
    <row r="63" spans="1:7" s="3" customFormat="1" ht="19.5" customHeight="1">
      <c r="A63" s="6"/>
      <c r="B63" s="32" t="s">
        <v>63</v>
      </c>
      <c r="C63" s="7" t="s">
        <v>9</v>
      </c>
      <c r="D63" s="33">
        <v>15</v>
      </c>
      <c r="E63" s="11">
        <f>D63*E57</f>
        <v>1.5</v>
      </c>
      <c r="F63" s="9"/>
      <c r="G63" s="9"/>
    </row>
    <row r="64" spans="1:7" s="3" customFormat="1" ht="18.75" customHeight="1">
      <c r="A64" s="6"/>
      <c r="B64" s="32" t="s">
        <v>64</v>
      </c>
      <c r="C64" s="7" t="s">
        <v>10</v>
      </c>
      <c r="D64" s="33">
        <v>600</v>
      </c>
      <c r="E64" s="11">
        <f>D64*E57</f>
        <v>60</v>
      </c>
      <c r="F64" s="9"/>
      <c r="G64" s="9"/>
    </row>
    <row r="65" spans="1:7" s="3" customFormat="1" ht="17.25" customHeight="1">
      <c r="A65" s="8"/>
      <c r="B65" s="32" t="s">
        <v>39</v>
      </c>
      <c r="C65" s="7" t="s">
        <v>0</v>
      </c>
      <c r="D65" s="33">
        <v>8.16</v>
      </c>
      <c r="E65" s="11">
        <f>D65*E57</f>
        <v>0.8160000000000001</v>
      </c>
      <c r="F65" s="9"/>
      <c r="G65" s="9"/>
    </row>
    <row r="66" spans="1:7" s="3" customFormat="1" ht="57" customHeight="1">
      <c r="A66" s="71" t="s">
        <v>85</v>
      </c>
      <c r="B66" s="74" t="s">
        <v>65</v>
      </c>
      <c r="C66" s="75" t="s">
        <v>37</v>
      </c>
      <c r="D66" s="76"/>
      <c r="E66" s="75">
        <f>E69*2.51/1000</f>
        <v>0.025099999999999997</v>
      </c>
      <c r="F66" s="59"/>
      <c r="G66" s="59"/>
    </row>
    <row r="67" spans="1:7" s="3" customFormat="1" ht="15">
      <c r="A67" s="11"/>
      <c r="B67" s="32" t="s">
        <v>13</v>
      </c>
      <c r="C67" s="9" t="s">
        <v>6</v>
      </c>
      <c r="D67" s="33">
        <v>66</v>
      </c>
      <c r="E67" s="11">
        <f>D67*E66</f>
        <v>1.6565999999999999</v>
      </c>
      <c r="F67" s="90"/>
      <c r="G67" s="29"/>
    </row>
    <row r="68" spans="1:7" s="3" customFormat="1" ht="15">
      <c r="A68" s="11"/>
      <c r="B68" s="8" t="s">
        <v>25</v>
      </c>
      <c r="C68" s="9" t="s">
        <v>24</v>
      </c>
      <c r="D68" s="33">
        <v>20.1</v>
      </c>
      <c r="E68" s="9">
        <f>D68*E66</f>
        <v>0.50451</v>
      </c>
      <c r="F68" s="90"/>
      <c r="G68" s="29"/>
    </row>
    <row r="69" spans="1:7" s="3" customFormat="1" ht="17.25" customHeight="1">
      <c r="A69" s="8"/>
      <c r="B69" s="42" t="s">
        <v>77</v>
      </c>
      <c r="C69" s="43" t="s">
        <v>41</v>
      </c>
      <c r="D69" s="58"/>
      <c r="E69" s="43">
        <v>10</v>
      </c>
      <c r="F69" s="44"/>
      <c r="G69" s="44"/>
    </row>
    <row r="70" spans="1:7" s="3" customFormat="1" ht="15">
      <c r="A70" s="7"/>
      <c r="B70" s="42" t="s">
        <v>86</v>
      </c>
      <c r="C70" s="43" t="s">
        <v>42</v>
      </c>
      <c r="D70" s="58"/>
      <c r="E70" s="43">
        <f>5.5*6*0.06*0.06</f>
        <v>0.11879999999999999</v>
      </c>
      <c r="F70" s="44"/>
      <c r="G70" s="44"/>
    </row>
    <row r="71" spans="1:7" s="3" customFormat="1" ht="15">
      <c r="A71" s="11"/>
      <c r="B71" s="42" t="s">
        <v>66</v>
      </c>
      <c r="C71" s="43" t="s">
        <v>40</v>
      </c>
      <c r="D71" s="58"/>
      <c r="E71" s="43">
        <v>20</v>
      </c>
      <c r="F71" s="44"/>
      <c r="G71" s="44"/>
    </row>
    <row r="72" spans="1:7" s="3" customFormat="1" ht="15">
      <c r="A72" s="11"/>
      <c r="B72" s="42" t="s">
        <v>43</v>
      </c>
      <c r="C72" s="43" t="s">
        <v>44</v>
      </c>
      <c r="D72" s="58"/>
      <c r="E72" s="43">
        <v>2</v>
      </c>
      <c r="F72" s="44"/>
      <c r="G72" s="44"/>
    </row>
    <row r="73" spans="1:7" s="3" customFormat="1" ht="54.75" customHeight="1">
      <c r="A73" s="77">
        <v>14</v>
      </c>
      <c r="B73" s="78" t="s">
        <v>78</v>
      </c>
      <c r="C73" s="79" t="s">
        <v>97</v>
      </c>
      <c r="D73" s="80"/>
      <c r="E73" s="81">
        <f>E69*0.16/100</f>
        <v>0.016</v>
      </c>
      <c r="F73" s="91"/>
      <c r="G73" s="60"/>
    </row>
    <row r="74" spans="1:7" s="3" customFormat="1" ht="15">
      <c r="A74" s="37"/>
      <c r="B74" s="38" t="s">
        <v>13</v>
      </c>
      <c r="C74" s="18" t="s">
        <v>6</v>
      </c>
      <c r="D74" s="18">
        <v>68</v>
      </c>
      <c r="E74" s="37">
        <f>D74*E73</f>
        <v>1.088</v>
      </c>
      <c r="F74" s="90"/>
      <c r="G74" s="29"/>
    </row>
    <row r="75" spans="1:7" s="3" customFormat="1" ht="15">
      <c r="A75" s="37"/>
      <c r="B75" s="38" t="s">
        <v>25</v>
      </c>
      <c r="C75" s="18" t="s">
        <v>0</v>
      </c>
      <c r="D75" s="18">
        <v>0.03</v>
      </c>
      <c r="E75" s="39">
        <f>D75*E73</f>
        <v>0.00048</v>
      </c>
      <c r="F75" s="90"/>
      <c r="G75" s="29"/>
    </row>
    <row r="76" spans="1:7" s="3" customFormat="1" ht="15">
      <c r="A76" s="37"/>
      <c r="B76" s="19" t="s">
        <v>34</v>
      </c>
      <c r="C76" s="18" t="s">
        <v>9</v>
      </c>
      <c r="D76" s="37">
        <v>25.1</v>
      </c>
      <c r="E76" s="37">
        <f>D76*E73</f>
        <v>0.4016</v>
      </c>
      <c r="F76" s="18"/>
      <c r="G76" s="29"/>
    </row>
    <row r="77" spans="1:7" s="3" customFormat="1" ht="15">
      <c r="A77" s="37"/>
      <c r="B77" s="38" t="s">
        <v>35</v>
      </c>
      <c r="C77" s="18" t="s">
        <v>9</v>
      </c>
      <c r="D77" s="37">
        <v>27</v>
      </c>
      <c r="E77" s="37">
        <f>D77*E73</f>
        <v>0.432</v>
      </c>
      <c r="F77" s="18"/>
      <c r="G77" s="29"/>
    </row>
    <row r="78" spans="1:7" s="3" customFormat="1" ht="15">
      <c r="A78" s="37"/>
      <c r="B78" s="38" t="s">
        <v>33</v>
      </c>
      <c r="C78" s="18" t="s">
        <v>0</v>
      </c>
      <c r="D78" s="37">
        <v>0.19</v>
      </c>
      <c r="E78" s="40">
        <f>D78*E73</f>
        <v>0.00304</v>
      </c>
      <c r="F78" s="18"/>
      <c r="G78" s="29"/>
    </row>
    <row r="79" spans="1:7" s="3" customFormat="1" ht="25.5" customHeight="1">
      <c r="A79" s="72">
        <v>15</v>
      </c>
      <c r="B79" s="45" t="s">
        <v>46</v>
      </c>
      <c r="C79" s="45" t="s">
        <v>47</v>
      </c>
      <c r="D79" s="46"/>
      <c r="E79" s="82">
        <f>0.04/2.2*2.8</f>
        <v>0.050909090909090904</v>
      </c>
      <c r="F79" s="10"/>
      <c r="G79" s="10"/>
    </row>
    <row r="80" spans="1:7" s="3" customFormat="1" ht="19.5" customHeight="1">
      <c r="A80" s="12"/>
      <c r="B80" s="19" t="s">
        <v>13</v>
      </c>
      <c r="C80" s="18" t="s">
        <v>6</v>
      </c>
      <c r="D80" s="18">
        <f>2.5/0.04</f>
        <v>62.5</v>
      </c>
      <c r="E80" s="37">
        <f>D80*E79</f>
        <v>3.1818181818181817</v>
      </c>
      <c r="F80" s="29"/>
      <c r="G80" s="29"/>
    </row>
    <row r="81" spans="1:9" s="3" customFormat="1" ht="21.75" customHeight="1">
      <c r="A81" s="12"/>
      <c r="B81" s="19" t="s">
        <v>25</v>
      </c>
      <c r="C81" s="18" t="s">
        <v>0</v>
      </c>
      <c r="D81" s="18">
        <f>0.003/0.04</f>
        <v>0.075</v>
      </c>
      <c r="E81" s="39">
        <f>D81*E79</f>
        <v>0.003818181818181818</v>
      </c>
      <c r="F81" s="29"/>
      <c r="G81" s="29"/>
      <c r="I81" s="83">
        <f>G80+G74+G67+G58+G50+G40+G34+G28+G23+G20+G14+G9+G7</f>
        <v>0</v>
      </c>
    </row>
    <row r="82" spans="1:7" s="3" customFormat="1" ht="17.25" customHeight="1">
      <c r="A82" s="12"/>
      <c r="B82" s="19" t="s">
        <v>80</v>
      </c>
      <c r="C82" s="18" t="s">
        <v>9</v>
      </c>
      <c r="D82" s="37">
        <f>0.9/0.04</f>
        <v>22.5</v>
      </c>
      <c r="E82" s="37">
        <f>D82*E79</f>
        <v>1.1454545454545453</v>
      </c>
      <c r="F82" s="18"/>
      <c r="G82" s="29"/>
    </row>
    <row r="83" spans="1:7" s="3" customFormat="1" ht="20.25" customHeight="1">
      <c r="A83" s="12"/>
      <c r="B83" s="19" t="s">
        <v>79</v>
      </c>
      <c r="C83" s="18" t="s">
        <v>9</v>
      </c>
      <c r="D83" s="37">
        <f>0.9/0.04</f>
        <v>22.5</v>
      </c>
      <c r="E83" s="37">
        <f>D83*E79</f>
        <v>1.1454545454545453</v>
      </c>
      <c r="F83" s="18"/>
      <c r="G83" s="29"/>
    </row>
    <row r="84" spans="1:7" s="3" customFormat="1" ht="18.75" customHeight="1">
      <c r="A84" s="12"/>
      <c r="B84" s="19" t="s">
        <v>35</v>
      </c>
      <c r="C84" s="18" t="s">
        <v>9</v>
      </c>
      <c r="D84" s="37">
        <f>1.1/0.04</f>
        <v>27.5</v>
      </c>
      <c r="E84" s="37">
        <f>D84*E79</f>
        <v>1.4</v>
      </c>
      <c r="F84" s="18"/>
      <c r="G84" s="29"/>
    </row>
    <row r="85" spans="1:7" s="3" customFormat="1" ht="21" customHeight="1">
      <c r="A85" s="12"/>
      <c r="B85" s="19" t="s">
        <v>33</v>
      </c>
      <c r="C85" s="18" t="s">
        <v>0</v>
      </c>
      <c r="D85" s="37">
        <f>0.016/0.04</f>
        <v>0.4</v>
      </c>
      <c r="E85" s="40">
        <f>D85*E79</f>
        <v>0.02036363636363636</v>
      </c>
      <c r="F85" s="18"/>
      <c r="G85" s="29"/>
    </row>
    <row r="86" spans="1:7" s="4" customFormat="1" ht="21" customHeight="1">
      <c r="A86" s="2"/>
      <c r="B86" s="20" t="s">
        <v>18</v>
      </c>
      <c r="C86" s="2"/>
      <c r="D86" s="55"/>
      <c r="E86" s="9"/>
      <c r="F86" s="18"/>
      <c r="G86" s="18"/>
    </row>
    <row r="87" spans="1:7" s="4" customFormat="1" ht="21" customHeight="1">
      <c r="A87" s="21"/>
      <c r="B87" s="25" t="s">
        <v>105</v>
      </c>
      <c r="C87" s="94">
        <v>0.1</v>
      </c>
      <c r="D87" s="23"/>
      <c r="E87" s="6"/>
      <c r="F87" s="18"/>
      <c r="G87" s="18"/>
    </row>
    <row r="88" spans="1:7" s="4" customFormat="1" ht="21" customHeight="1">
      <c r="A88" s="21"/>
      <c r="B88" s="25" t="s">
        <v>16</v>
      </c>
      <c r="C88" s="95"/>
      <c r="D88" s="22"/>
      <c r="E88" s="24"/>
      <c r="F88" s="92"/>
      <c r="G88" s="27"/>
    </row>
    <row r="89" spans="1:7" s="4" customFormat="1" ht="21" customHeight="1">
      <c r="A89" s="21"/>
      <c r="B89" s="25" t="s">
        <v>106</v>
      </c>
      <c r="C89" s="96">
        <v>0.08</v>
      </c>
      <c r="D89" s="22"/>
      <c r="E89" s="24"/>
      <c r="F89" s="92"/>
      <c r="G89" s="27"/>
    </row>
    <row r="90" spans="1:7" s="4" customFormat="1" ht="21" customHeight="1">
      <c r="A90" s="21"/>
      <c r="B90" s="25" t="s">
        <v>98</v>
      </c>
      <c r="C90" s="95"/>
      <c r="D90" s="22"/>
      <c r="E90" s="24"/>
      <c r="F90" s="92"/>
      <c r="G90" s="28"/>
    </row>
    <row r="91" spans="1:7" ht="24.75" customHeight="1">
      <c r="A91" s="84"/>
      <c r="B91" s="85" t="s">
        <v>101</v>
      </c>
      <c r="C91" s="97">
        <v>0.18</v>
      </c>
      <c r="D91" s="84"/>
      <c r="E91" s="84"/>
      <c r="F91" s="93"/>
      <c r="G91" s="93"/>
    </row>
    <row r="92" spans="1:7" ht="30" customHeight="1">
      <c r="A92" s="84"/>
      <c r="B92" s="85" t="s">
        <v>98</v>
      </c>
      <c r="C92" s="84"/>
      <c r="D92" s="84"/>
      <c r="E92" s="84"/>
      <c r="F92" s="93"/>
      <c r="G92" s="93"/>
    </row>
  </sheetData>
  <sheetProtection/>
  <mergeCells count="7">
    <mergeCell ref="D3:E3"/>
    <mergeCell ref="F3:G3"/>
    <mergeCell ref="A2:G2"/>
    <mergeCell ref="A1:G1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Maia</cp:lastModifiedBy>
  <cp:lastPrinted>2022-05-31T09:47:05Z</cp:lastPrinted>
  <dcterms:created xsi:type="dcterms:W3CDTF">1996-10-08T23:32:33Z</dcterms:created>
  <dcterms:modified xsi:type="dcterms:W3CDTF">2022-05-31T09:48:23Z</dcterms:modified>
  <cp:category/>
  <cp:version/>
  <cp:contentType/>
  <cp:contentStatus/>
</cp:coreProperties>
</file>