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ამამლო,გომარეთი სანიაღვრეები\"/>
    </mc:Choice>
  </mc:AlternateContent>
  <xr:revisionPtr revIDLastSave="0" documentId="13_ncr:1_{5F6C2CB5-99C5-415D-8687-997E94A51387}" xr6:coauthVersionLast="37" xr6:coauthVersionMax="37" xr10:uidLastSave="{00000000-0000-0000-0000-000000000000}"/>
  <bookViews>
    <workbookView xWindow="0" yWindow="0" windowWidth="28800" windowHeight="12225" tabRatio="795" activeTab="3" xr2:uid="{00000000-000D-0000-FFFF-FFFF00000000}"/>
  </bookViews>
  <sheets>
    <sheet name="krebs" sheetId="45" r:id="rId1"/>
    <sheet name="3-1" sheetId="48" r:id="rId2"/>
    <sheet name="5-1" sheetId="53" r:id="rId3"/>
    <sheet name="5-2" sheetId="66" r:id="rId4"/>
  </sheets>
  <definedNames>
    <definedName name="_xlnm._FilterDatabase" localSheetId="1" hidden="1">'3-1'!$A$8:$IU$21</definedName>
    <definedName name="_xlnm._FilterDatabase" localSheetId="2" hidden="1">'5-1'!$A$8:$IU$98</definedName>
    <definedName name="_xlnm._FilterDatabase" localSheetId="3" hidden="1">'5-2'!$A$8:$IU$99</definedName>
    <definedName name="_xlnm.Print_Area" localSheetId="1">'3-1'!$A$1:$L$24</definedName>
    <definedName name="_xlnm.Print_Area" localSheetId="2">'5-1'!$A$1:$L$101</definedName>
    <definedName name="_xlnm.Print_Area" localSheetId="3">'5-2'!$A$1:$L$102</definedName>
    <definedName name="_xlnm.Print_Area" localSheetId="0">krebs!$A$1:$G$23</definedName>
    <definedName name="_xlnm.Print_Titles" localSheetId="0">krebs!$5:$5</definedName>
  </definedNames>
  <calcPr calcId="179021"/>
</workbook>
</file>

<file path=xl/calcChain.xml><?xml version="1.0" encoding="utf-8"?>
<calcChain xmlns="http://schemas.openxmlformats.org/spreadsheetml/2006/main">
  <c r="E41" i="53" l="1"/>
  <c r="E40" i="53"/>
  <c r="E39" i="53"/>
  <c r="E38" i="53"/>
  <c r="E36" i="53" l="1"/>
  <c r="E27" i="66" l="1"/>
  <c r="E26" i="66"/>
  <c r="E89" i="66"/>
  <c r="E83" i="66"/>
  <c r="E55" i="66"/>
  <c r="E54" i="66"/>
  <c r="E47" i="66"/>
  <c r="E41" i="66"/>
  <c r="E19" i="66"/>
  <c r="E13" i="66"/>
  <c r="E87" i="53" l="1"/>
  <c r="E88" i="53"/>
  <c r="E82" i="53"/>
  <c r="E74" i="53"/>
  <c r="E75" i="53"/>
  <c r="E66" i="53"/>
  <c r="E54" i="53"/>
  <c r="E53" i="53"/>
  <c r="E46" i="53"/>
  <c r="E27" i="53"/>
  <c r="E26" i="53"/>
  <c r="E19" i="53"/>
  <c r="E13" i="53"/>
  <c r="E12" i="53"/>
  <c r="E14" i="53"/>
  <c r="G7" i="45" l="1"/>
  <c r="E94" i="66" l="1"/>
  <c r="E93" i="66"/>
  <c r="E92" i="66"/>
  <c r="E93" i="53"/>
  <c r="E92" i="53"/>
  <c r="E91" i="53"/>
  <c r="E14" i="48"/>
  <c r="E91" i="66"/>
  <c r="E88" i="66"/>
  <c r="E87" i="66"/>
  <c r="E86" i="66"/>
  <c r="E84" i="66"/>
  <c r="E82" i="66"/>
  <c r="E81" i="66"/>
  <c r="E78" i="66"/>
  <c r="E77" i="66"/>
  <c r="E76" i="66"/>
  <c r="E75" i="66"/>
  <c r="E74" i="66"/>
  <c r="E73" i="66"/>
  <c r="E72" i="66"/>
  <c r="E71" i="66"/>
  <c r="E69" i="66"/>
  <c r="E68" i="66"/>
  <c r="E67" i="66"/>
  <c r="E66" i="66"/>
  <c r="E65" i="66"/>
  <c r="E63" i="66"/>
  <c r="E62" i="66"/>
  <c r="E61" i="66"/>
  <c r="E60" i="66"/>
  <c r="E58" i="66"/>
  <c r="E57" i="66"/>
  <c r="E53" i="66"/>
  <c r="E52" i="66"/>
  <c r="E50" i="66"/>
  <c r="E49" i="66"/>
  <c r="E46" i="66"/>
  <c r="E45" i="66"/>
  <c r="E44" i="66"/>
  <c r="E42" i="66"/>
  <c r="E40" i="66"/>
  <c r="E39" i="66"/>
  <c r="E38" i="66"/>
  <c r="D36" i="66"/>
  <c r="E36" i="66" s="1"/>
  <c r="D35" i="66"/>
  <c r="E35" i="66" s="1"/>
  <c r="D34" i="66"/>
  <c r="E34" i="66" s="1"/>
  <c r="D33" i="66"/>
  <c r="E33" i="66" s="1"/>
  <c r="D32" i="66"/>
  <c r="E32" i="66" s="1"/>
  <c r="E31" i="66"/>
  <c r="D30" i="66"/>
  <c r="E30" i="66" s="1"/>
  <c r="D29" i="66"/>
  <c r="E29" i="66" s="1"/>
  <c r="E25" i="66"/>
  <c r="E24" i="66"/>
  <c r="E22" i="66"/>
  <c r="E21" i="66"/>
  <c r="E18" i="66"/>
  <c r="E17" i="66"/>
  <c r="E16" i="66"/>
  <c r="E14" i="66"/>
  <c r="E12" i="66"/>
  <c r="E11" i="66"/>
  <c r="E10" i="66"/>
  <c r="E90" i="53"/>
  <c r="E86" i="53"/>
  <c r="E85" i="53"/>
  <c r="E83" i="53"/>
  <c r="E81" i="53"/>
  <c r="E80" i="53"/>
  <c r="E77" i="53"/>
  <c r="E76" i="53"/>
  <c r="E73" i="53"/>
  <c r="E72" i="53"/>
  <c r="E71" i="53"/>
  <c r="E70" i="53"/>
  <c r="E68" i="53"/>
  <c r="E67" i="53"/>
  <c r="E65" i="53"/>
  <c r="E64" i="53"/>
  <c r="E62" i="53"/>
  <c r="E61" i="53"/>
  <c r="E60" i="53"/>
  <c r="E59" i="53"/>
  <c r="E57" i="53"/>
  <c r="E56" i="53"/>
  <c r="E52" i="53"/>
  <c r="E51" i="53"/>
  <c r="E49" i="53"/>
  <c r="E48" i="53"/>
  <c r="E45" i="53"/>
  <c r="E44" i="53"/>
  <c r="E43" i="53"/>
  <c r="D34" i="53"/>
  <c r="D33" i="53"/>
  <c r="D32" i="53"/>
  <c r="D30" i="53"/>
  <c r="D29" i="53"/>
  <c r="E16" i="48" l="1"/>
  <c r="E35" i="53" l="1"/>
  <c r="E34" i="53"/>
  <c r="E33" i="53"/>
  <c r="E32" i="53"/>
  <c r="E31" i="53"/>
  <c r="E30" i="53"/>
  <c r="E29" i="53"/>
  <c r="E25" i="53"/>
  <c r="E24" i="53"/>
  <c r="E22" i="53"/>
  <c r="E21" i="53"/>
  <c r="E18" i="53"/>
  <c r="E17" i="53"/>
  <c r="E16" i="53"/>
  <c r="E11" i="53"/>
  <c r="E10" i="53"/>
  <c r="E15" i="48" l="1"/>
  <c r="E13" i="48"/>
  <c r="E12" i="48"/>
  <c r="E11" i="48"/>
  <c r="E10" i="48"/>
  <c r="G17" i="45" l="1"/>
</calcChain>
</file>

<file path=xl/sharedStrings.xml><?xml version="1.0" encoding="utf-8"?>
<sst xmlns="http://schemas.openxmlformats.org/spreadsheetml/2006/main" count="505" uniqueCount="125">
  <si>
    <t>#</t>
  </si>
  <si>
    <t>sul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</si>
  <si>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</si>
  <si>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</si>
  <si>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</si>
  <si>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</si>
  <si>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</si>
  <si>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</si>
  <si>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</si>
  <si>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</si>
  <si>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Tavi 3 sagzao samosi</t>
  </si>
  <si>
    <t>sul Tavi 3-is mixedviT</t>
  </si>
  <si>
    <t>d.R.g. _ 18%</t>
  </si>
  <si>
    <t>Tavi 5. gadakveTebi da mierTebebi</t>
  </si>
  <si>
    <t>sul Tavi 5-is mixedviT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</si>
  <si>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</si>
  <si>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</si>
  <si>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</si>
  <si>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</si>
  <si>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</si>
  <si>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</si>
  <si>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</si>
  <si>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</si>
  <si>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k/sT</t>
  </si>
  <si>
    <t>t</t>
  </si>
  <si>
    <t>m3</t>
  </si>
  <si>
    <t>sxva manqanebi</t>
  </si>
  <si>
    <t>lari</t>
  </si>
  <si>
    <t>m/sT</t>
  </si>
  <si>
    <t>wyali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</si>
  <si>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</si>
  <si>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</si>
  <si>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</si>
  <si>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</si>
  <si>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</si>
  <si>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</si>
  <si>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</si>
  <si>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</si>
  <si>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</si>
  <si>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jami:</t>
  </si>
  <si>
    <t>sul:</t>
  </si>
  <si>
    <t>sarwyavi manqana</t>
  </si>
  <si>
    <t>avtogreideri 108 cx. Z.</t>
  </si>
  <si>
    <t>bitumi</t>
  </si>
  <si>
    <t>1000 m2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</si>
  <si>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</si>
  <si>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</si>
  <si>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</si>
  <si>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igive, 10 t</t>
  </si>
  <si>
    <t>buldozeri 108 cx. Z.</t>
  </si>
  <si>
    <t xml:space="preserve">                 lokaluri xarjTaRricxva # 3-1</t>
  </si>
  <si>
    <t xml:space="preserve">satkepni sagzao, TviTmavali, pnevmosvliT, 18 t </t>
  </si>
  <si>
    <t>man/sT</t>
  </si>
  <si>
    <t>avtogreideri</t>
  </si>
  <si>
    <t xml:space="preserve">zednadebi xarjebi </t>
  </si>
  <si>
    <r>
      <t>eqskavatori 0,5 m</t>
    </r>
    <r>
      <rPr>
        <vertAlign val="superscript"/>
        <sz val="10"/>
        <rFont val="AcadNusx"/>
      </rPr>
      <t>3</t>
    </r>
  </si>
  <si>
    <t>erT. fasi</t>
  </si>
  <si>
    <t xml:space="preserve">                 lokaluri xarjTaRricxva # 5-1</t>
  </si>
  <si>
    <t>gegmiuri dagroveba</t>
  </si>
  <si>
    <t xml:space="preserve">                 lokaluri xarjTaRricxva # 5-2</t>
  </si>
  <si>
    <t>mierTebebi</t>
  </si>
  <si>
    <t>ezoSi Sesasvlelebi</t>
  </si>
  <si>
    <t>gauTvaliswinebeli samuSaoebi da danaxarjebi _ 3%</t>
  </si>
  <si>
    <t>III kategoriis gruntis damuSaveba da datvirTva eqskavatoriT TviTmclelebze</t>
  </si>
  <si>
    <r>
      <t>eqskavatori 1 m</t>
    </r>
    <r>
      <rPr>
        <vertAlign val="superscript"/>
        <sz val="10"/>
        <rFont val="AcadNusx"/>
      </rPr>
      <t>3</t>
    </r>
  </si>
  <si>
    <t>xreSovani gruntis damuSaveba karierSi da datvirTva eqskavatoriT TviTmclelebze ukuCayrisTvis</t>
  </si>
  <si>
    <t>cementis xsnari m-150</t>
  </si>
  <si>
    <t>wasacxebi hidroizolacia cxeli bitumiT (2 fena)</t>
  </si>
  <si>
    <t>km</t>
  </si>
  <si>
    <t>m</t>
  </si>
  <si>
    <t>qviSa-xreSovani nareviT misayreli gverdulebis mowyoba, saSualo sisqiT 25 sm</t>
  </si>
  <si>
    <t>III kategoriis gruntis damuSaveba da datvirTva xeliT TviTmclelebze</t>
  </si>
  <si>
    <t>moziduli xreSovani gruntis ukuCayra xeliT, datkepvniT</t>
  </si>
  <si>
    <t xml:space="preserve">gruntis gadazidva nayarSi TviTmclelebiT 2 km-ze </t>
  </si>
  <si>
    <t xml:space="preserve">gruntis gadazidva nayarSi 2 km-ze TviTmclelebiT  </t>
  </si>
  <si>
    <t xml:space="preserve">                                                         mierTebebis mowyoba </t>
  </si>
  <si>
    <t>RorRis sagebi</t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</si>
  <si>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</t>
    </r>
  </si>
  <si>
    <t>fari yalibis</t>
  </si>
  <si>
    <t>m2</t>
  </si>
  <si>
    <t>Zelakebi III xar. 40-60 mm</t>
  </si>
  <si>
    <t>WanWikebi</t>
  </si>
  <si>
    <t>daxerx.Mmas. III xar. 40-60 mm</t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</si>
  <si>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</si>
  <si>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safari - qviSa-xreSovani narevi, sisqiT 25 sm</t>
  </si>
  <si>
    <t xml:space="preserve">satkepni sagzao, TviTmavali,     5 t </t>
  </si>
  <si>
    <t>milis mosawyobad III kategoriis gruntis damuSaveba da datvirTva eqskavatoriT TviTmclelebze</t>
  </si>
  <si>
    <t xml:space="preserve">                                                    ezoSi Sesasvlelebis mowyoba </t>
  </si>
  <si>
    <t>misayreli gverdulebis mowyoba</t>
  </si>
  <si>
    <t xml:space="preserve">                                                   misayreli gverdulebis mowyoba </t>
  </si>
  <si>
    <t>dmanisis municipalitetis soflebSi Sida gzebis mowyoba - sofel amamloSi saniaRvre qselis mowyoba</t>
  </si>
  <si>
    <t>trasis aRdgena da damagreba - 0,91 km</t>
  </si>
  <si>
    <t xml:space="preserve">gruntis mozidva TviTmclelebiT 42 km-ze </t>
  </si>
  <si>
    <t>qviSa-xreSis transportireba krebuliT gaTvaliswinebuli 20 km-is zemoT, 22 km-ze</t>
  </si>
  <si>
    <t>betonis transportireba krebuliT gaTvaliswinebuli 20 km-is zemoT, 44 km-ze</t>
  </si>
  <si>
    <t>RorRisa da qviSa-xreSis transportireba krebuliT gaTvaliswinebuli 20 km-is zemoT, 22 km-ze</t>
  </si>
  <si>
    <t>liTonis milebis transportireba krebuliT gaTvaliswinebuli 20 km-is zemoT, 82 km-ze</t>
  </si>
  <si>
    <t>სულ ჯამი</t>
  </si>
  <si>
    <t>12-194</t>
  </si>
  <si>
    <t>12-201</t>
  </si>
  <si>
    <t>12-175</t>
  </si>
  <si>
    <t>3-1-249</t>
  </si>
  <si>
    <t>3-1-243</t>
  </si>
  <si>
    <r>
      <t>1000 m</t>
    </r>
    <r>
      <rPr>
        <b/>
        <vertAlign val="superscript"/>
        <sz val="10"/>
        <rFont val="AcadNusx"/>
      </rPr>
      <t>3</t>
    </r>
  </si>
  <si>
    <r>
      <t>10 m</t>
    </r>
    <r>
      <rPr>
        <b/>
        <vertAlign val="superscript"/>
        <sz val="10"/>
        <rFont val="AcadNusx"/>
      </rPr>
      <t>3</t>
    </r>
  </si>
  <si>
    <r>
      <t xml:space="preserve">liTonis mili </t>
    </r>
    <r>
      <rPr>
        <b/>
        <sz val="10"/>
        <rFont val="Arial"/>
        <family val="2"/>
      </rPr>
      <t xml:space="preserve">Φ 420 </t>
    </r>
    <r>
      <rPr>
        <b/>
        <sz val="10"/>
        <rFont val="AcadNusx"/>
      </rPr>
      <t>mm, kedlebis sisqiT 5 mm</t>
    </r>
  </si>
  <si>
    <r>
      <t>100 m</t>
    </r>
    <r>
      <rPr>
        <b/>
        <vertAlign val="superscript"/>
        <sz val="10"/>
        <rFont val="AcadNusx"/>
      </rPr>
      <t>2</t>
    </r>
  </si>
  <si>
    <r>
      <t xml:space="preserve">portaluri kedlebis monoliTuri betoni </t>
    </r>
    <r>
      <rPr>
        <b/>
        <sz val="10"/>
        <rFont val="Arial"/>
        <family val="2"/>
      </rPr>
      <t>B25</t>
    </r>
    <r>
      <rPr>
        <b/>
        <sz val="10"/>
        <rFont val="AcadNusx"/>
      </rPr>
      <t xml:space="preserve">, </t>
    </r>
    <r>
      <rPr>
        <b/>
        <sz val="10"/>
        <rFont val="Arial"/>
        <family val="2"/>
      </rPr>
      <t>F</t>
    </r>
    <r>
      <rPr>
        <b/>
        <sz val="10"/>
        <rFont val="AcadNusx"/>
      </rPr>
      <t xml:space="preserve">200, </t>
    </r>
    <r>
      <rPr>
        <b/>
        <sz val="10"/>
        <rFont val="Arial"/>
        <family val="2"/>
      </rPr>
      <t>W</t>
    </r>
    <r>
      <rPr>
        <b/>
        <sz val="10"/>
        <rFont val="AcadNusx"/>
      </rPr>
      <t>6</t>
    </r>
  </si>
  <si>
    <r>
      <t>100 m</t>
    </r>
    <r>
      <rPr>
        <b/>
        <vertAlign val="superscript"/>
        <sz val="10"/>
        <rFont val="AcadNusx"/>
      </rPr>
      <t>3</t>
    </r>
  </si>
  <si>
    <t>12-105</t>
  </si>
  <si>
    <t>3-250</t>
  </si>
  <si>
    <t>12-118</t>
  </si>
  <si>
    <t>12-190</t>
  </si>
  <si>
    <t>12-191</t>
  </si>
  <si>
    <t>3-249</t>
  </si>
  <si>
    <t>3-243</t>
  </si>
  <si>
    <t>2-1-77</t>
  </si>
  <si>
    <t>3-537</t>
  </si>
  <si>
    <t>3-381</t>
  </si>
  <si>
    <t>3-356</t>
  </si>
  <si>
    <t>4-112</t>
  </si>
  <si>
    <t>12-107</t>
  </si>
  <si>
    <t>1-9-24</t>
  </si>
  <si>
    <t>არ უნდა აღემატებოდეს 66375 ლარს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</si>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</sst>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_(* #,##0.000_);_(* \(#,##0.000\);_(* &quot;-&quot;??_);_(@_)"/>
    <numFmt numFmtId="168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name val="AcadNusx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7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wrapText="1"/>
    </xf>
    <xf numFmtId="166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3" fontId="1" fillId="0" borderId="1" xfId="5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1" fillId="0" borderId="0" xfId="0" applyFont="1" applyFill="1"/>
    <xf numFmtId="0" fontId="1" fillId="0" borderId="1" xfId="0" applyFont="1" applyFill="1" applyBorder="1" applyAlignment="1">
      <alignment horizontal="center"/>
    </xf>
    <xf numFmtId="9" fontId="2" fillId="0" borderId="1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1" fillId="0" borderId="1" xfId="5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3" fontId="1" fillId="0" borderId="1" xfId="5" quotePrefix="1" applyFont="1" applyFill="1" applyBorder="1" applyAlignment="1">
      <alignment horizontal="center" vertical="center"/>
    </xf>
    <xf numFmtId="43" fontId="1" fillId="0" borderId="1" xfId="5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43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43" fontId="1" fillId="0" borderId="1" xfId="5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3" fontId="2" fillId="2" borderId="1" xfId="5" applyFont="1" applyFill="1" applyBorder="1" applyAlignment="1">
      <alignment horizontal="center" vertical="center" wrapText="1"/>
    </xf>
    <xf numFmtId="43" fontId="1" fillId="2" borderId="1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3" fontId="1" fillId="0" borderId="4" xfId="5" applyFont="1" applyFill="1" applyBorder="1" applyAlignment="1">
      <alignment horizontal="center" vertical="center"/>
    </xf>
    <xf numFmtId="43" fontId="1" fillId="0" borderId="7" xfId="5" applyFont="1" applyFill="1" applyBorder="1" applyAlignment="1">
      <alignment horizontal="center" vertical="center"/>
    </xf>
    <xf numFmtId="43" fontId="1" fillId="0" borderId="5" xfId="5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6">
    <cellStyle name="Comma" xfId="5" builtinId="3"/>
    <cellStyle name="Normal" xfId="0" builtinId="0"/>
    <cellStyle name="Percent" xfId="4" builtinId="5"/>
    <cellStyle name="Обычный 2" xfId="2" xr:uid="{00000000-0005-0000-0000-000003000000}"/>
    <cellStyle name="Обычный 2 2" xfId="3" xr:uid="{00000000-0005-0000-0000-000004000000}"/>
    <cellStyle name="Обычный_Лист1" xfId="1" xr:uid="{00000000-0005-0000-0000-000005000000}"/>
  </cellStyles>
  <dxfs count="6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24"/>
  <sheetViews>
    <sheetView view="pageBreakPreview" zoomScaleNormal="100" zoomScaleSheetLayoutView="100" workbookViewId="0">
      <selection activeCell="C8" sqref="C8:G10"/>
    </sheetView>
  </sheetViews>
  <sheetFormatPr defaultRowHeight="15" x14ac:dyDescent="0.25"/>
  <cols>
    <col min="1" max="1" width="5.42578125" style="33" customWidth="1"/>
    <col min="2" max="2" width="54.5703125" style="33" customWidth="1"/>
    <col min="3" max="3" width="15.42578125" style="33" customWidth="1"/>
    <col min="4" max="4" width="11.7109375" style="33" customWidth="1"/>
    <col min="5" max="5" width="15.140625" style="33" customWidth="1"/>
    <col min="6" max="7" width="12.28515625" style="33" customWidth="1"/>
    <col min="8" max="16384" width="9.140625" style="33"/>
  </cols>
  <sheetData>
    <row r="1" spans="1:7" ht="38.25" customHeight="1" x14ac:dyDescent="0.25">
      <c r="A1" s="86" t="s">
        <v>90</v>
      </c>
      <c r="B1" s="86"/>
      <c r="C1" s="86"/>
      <c r="D1" s="86"/>
      <c r="E1" s="86"/>
      <c r="F1" s="86"/>
      <c r="G1" s="86"/>
    </row>
    <row r="2" spans="1:7" ht="27.75" customHeight="1" x14ac:dyDescent="0.25">
      <c r="A2" s="34"/>
      <c r="B2" s="85" t="s">
        <v>123</v>
      </c>
      <c r="C2" s="85"/>
      <c r="D2" s="85"/>
      <c r="E2" s="85"/>
      <c r="F2" s="85"/>
      <c r="G2" s="85"/>
    </row>
    <row r="3" spans="1:7" ht="24.75" customHeight="1" x14ac:dyDescent="0.25">
      <c r="A3" s="87" t="s">
        <v>0</v>
      </c>
      <c r="B3" s="87" t="s">
        <v>2</v>
      </c>
      <c r="C3" s="87" t="s">
        <v>3</v>
      </c>
      <c r="D3" s="87"/>
      <c r="E3" s="87"/>
      <c r="F3" s="87"/>
      <c r="G3" s="87" t="s">
        <v>4</v>
      </c>
    </row>
    <row r="4" spans="1:7" ht="67.5" x14ac:dyDescent="0.25">
      <c r="A4" s="87"/>
      <c r="B4" s="87"/>
      <c r="C4" s="5" t="s">
        <v>5</v>
      </c>
      <c r="D4" s="5" t="s">
        <v>6</v>
      </c>
      <c r="E4" s="5" t="s">
        <v>7</v>
      </c>
      <c r="F4" s="5" t="s">
        <v>8</v>
      </c>
      <c r="G4" s="87"/>
    </row>
    <row r="5" spans="1:7" x14ac:dyDescent="0.25">
      <c r="A5" s="35">
        <v>1</v>
      </c>
      <c r="B5" s="36">
        <v>3</v>
      </c>
      <c r="C5" s="36">
        <v>4</v>
      </c>
      <c r="D5" s="36">
        <v>5</v>
      </c>
      <c r="E5" s="36">
        <v>6</v>
      </c>
      <c r="F5" s="36">
        <v>7</v>
      </c>
      <c r="G5" s="36">
        <v>8</v>
      </c>
    </row>
    <row r="6" spans="1:7" ht="18.75" customHeight="1" x14ac:dyDescent="0.25">
      <c r="A6" s="50"/>
      <c r="B6" s="58"/>
      <c r="C6" s="93"/>
      <c r="D6" s="94"/>
      <c r="E6" s="94"/>
      <c r="F6" s="94"/>
      <c r="G6" s="95"/>
    </row>
    <row r="7" spans="1:7" x14ac:dyDescent="0.25">
      <c r="A7" s="4">
        <v>1</v>
      </c>
      <c r="B7" s="3" t="s">
        <v>91</v>
      </c>
      <c r="C7" s="32" t="s">
        <v>9</v>
      </c>
      <c r="D7" s="32" t="s">
        <v>9</v>
      </c>
      <c r="E7" s="32" t="s">
        <v>9</v>
      </c>
      <c r="F7" s="31">
        <v>0</v>
      </c>
      <c r="G7" s="31">
        <f>F7</f>
        <v>0</v>
      </c>
    </row>
    <row r="8" spans="1:7" ht="17.25" customHeight="1" x14ac:dyDescent="0.25">
      <c r="A8" s="88" t="s">
        <v>10</v>
      </c>
      <c r="B8" s="89"/>
      <c r="C8" s="93"/>
      <c r="D8" s="94"/>
      <c r="E8" s="94"/>
      <c r="F8" s="94"/>
      <c r="G8" s="95"/>
    </row>
    <row r="9" spans="1:7" ht="17.25" customHeight="1" x14ac:dyDescent="0.25">
      <c r="A9" s="5">
        <v>3</v>
      </c>
      <c r="B9" s="3" t="s">
        <v>88</v>
      </c>
      <c r="C9" s="55"/>
      <c r="D9" s="32"/>
      <c r="E9" s="32"/>
      <c r="F9" s="32"/>
      <c r="G9" s="31"/>
    </row>
    <row r="10" spans="1:7" ht="17.25" customHeight="1" x14ac:dyDescent="0.25">
      <c r="A10" s="5"/>
      <c r="B10" s="3" t="s">
        <v>11</v>
      </c>
      <c r="C10" s="31"/>
      <c r="D10" s="32"/>
      <c r="E10" s="32"/>
      <c r="F10" s="32"/>
      <c r="G10" s="31"/>
    </row>
    <row r="11" spans="1:7" ht="17.25" customHeight="1" x14ac:dyDescent="0.25">
      <c r="A11" s="88" t="s">
        <v>13</v>
      </c>
      <c r="B11" s="89"/>
      <c r="C11" s="90"/>
      <c r="D11" s="91"/>
      <c r="E11" s="91"/>
      <c r="F11" s="91"/>
      <c r="G11" s="92"/>
    </row>
    <row r="12" spans="1:7" ht="17.25" customHeight="1" x14ac:dyDescent="0.25">
      <c r="A12" s="5">
        <v>5</v>
      </c>
      <c r="B12" s="3" t="s">
        <v>60</v>
      </c>
      <c r="C12" s="31"/>
      <c r="D12" s="32"/>
      <c r="E12" s="32"/>
      <c r="F12" s="32"/>
      <c r="G12" s="31"/>
    </row>
    <row r="13" spans="1:7" ht="17.25" customHeight="1" x14ac:dyDescent="0.25">
      <c r="A13" s="5">
        <v>6</v>
      </c>
      <c r="B13" s="3" t="s">
        <v>61</v>
      </c>
      <c r="C13" s="31"/>
      <c r="D13" s="32"/>
      <c r="E13" s="32"/>
      <c r="F13" s="32"/>
      <c r="G13" s="31"/>
    </row>
    <row r="14" spans="1:7" ht="17.25" customHeight="1" x14ac:dyDescent="0.25">
      <c r="A14" s="5"/>
      <c r="B14" s="3" t="s">
        <v>14</v>
      </c>
      <c r="C14" s="31"/>
      <c r="D14" s="32"/>
      <c r="E14" s="32"/>
      <c r="F14" s="32"/>
      <c r="G14" s="31"/>
    </row>
    <row r="15" spans="1:7" x14ac:dyDescent="0.25">
      <c r="A15" s="5">
        <v>7</v>
      </c>
      <c r="B15" s="3" t="s">
        <v>62</v>
      </c>
      <c r="C15" s="32"/>
      <c r="D15" s="32"/>
      <c r="E15" s="32"/>
      <c r="F15" s="31"/>
      <c r="G15" s="31"/>
    </row>
    <row r="16" spans="1:7" x14ac:dyDescent="0.25">
      <c r="A16" s="2"/>
      <c r="B16" s="5" t="s">
        <v>1</v>
      </c>
      <c r="C16" s="31"/>
      <c r="D16" s="32"/>
      <c r="E16" s="32"/>
      <c r="F16" s="31"/>
      <c r="G16" s="31"/>
    </row>
    <row r="17" spans="1:7" x14ac:dyDescent="0.25">
      <c r="A17" s="5">
        <v>8</v>
      </c>
      <c r="B17" s="5" t="s">
        <v>12</v>
      </c>
      <c r="C17" s="32" t="s">
        <v>9</v>
      </c>
      <c r="D17" s="32" t="s">
        <v>9</v>
      </c>
      <c r="E17" s="32" t="s">
        <v>9</v>
      </c>
      <c r="F17" s="31"/>
      <c r="G17" s="31">
        <f>G16*0.18</f>
        <v>0</v>
      </c>
    </row>
    <row r="18" spans="1:7" x14ac:dyDescent="0.25">
      <c r="A18" s="77"/>
      <c r="B18" s="77" t="s">
        <v>97</v>
      </c>
      <c r="C18" s="77"/>
      <c r="D18" s="77"/>
      <c r="E18" s="77"/>
      <c r="F18" s="77"/>
      <c r="G18" s="79"/>
    </row>
    <row r="19" spans="1:7" x14ac:dyDescent="0.25">
      <c r="A19" s="30"/>
      <c r="B19" s="37"/>
      <c r="C19" s="37"/>
      <c r="D19" s="30"/>
      <c r="E19" s="30"/>
      <c r="F19" s="30"/>
      <c r="G19" s="30"/>
    </row>
    <row r="20" spans="1:7" x14ac:dyDescent="0.25">
      <c r="A20" s="30"/>
      <c r="B20" s="38"/>
      <c r="C20" s="38"/>
      <c r="D20" s="30"/>
      <c r="E20" s="84"/>
      <c r="F20" s="84"/>
      <c r="G20" s="84"/>
    </row>
    <row r="21" spans="1:7" x14ac:dyDescent="0.25">
      <c r="B21" s="84"/>
      <c r="C21" s="84"/>
      <c r="D21" s="84"/>
      <c r="E21" s="84"/>
      <c r="F21" s="84"/>
    </row>
    <row r="22" spans="1:7" x14ac:dyDescent="0.25">
      <c r="B22" s="30"/>
      <c r="C22" s="30"/>
    </row>
    <row r="23" spans="1:7" x14ac:dyDescent="0.25">
      <c r="B23" s="38"/>
      <c r="C23" s="38"/>
    </row>
    <row r="24" spans="1:7" x14ac:dyDescent="0.25">
      <c r="B24" s="30"/>
      <c r="C24" s="30"/>
    </row>
  </sheetData>
  <mergeCells count="13">
    <mergeCell ref="B21:F21"/>
    <mergeCell ref="B2:G2"/>
    <mergeCell ref="A1:G1"/>
    <mergeCell ref="A3:A4"/>
    <mergeCell ref="B3:B4"/>
    <mergeCell ref="C3:F3"/>
    <mergeCell ref="G3:G4"/>
    <mergeCell ref="E20:G20"/>
    <mergeCell ref="A11:B11"/>
    <mergeCell ref="C11:G11"/>
    <mergeCell ref="C6:G6"/>
    <mergeCell ref="A8:B8"/>
    <mergeCell ref="C8:G8"/>
  </mergeCells>
  <conditionalFormatting sqref="A21 C21:IT21">
    <cfRule type="cellIs" dxfId="59" priority="9" stopIfTrue="1" operator="equal">
      <formula>8223.307275</formula>
    </cfRule>
  </conditionalFormatting>
  <conditionalFormatting sqref="C21:D21">
    <cfRule type="cellIs" dxfId="58" priority="8" stopIfTrue="1" operator="equal">
      <formula>8223.307275</formula>
    </cfRule>
  </conditionalFormatting>
  <conditionalFormatting sqref="C21:D21">
    <cfRule type="cellIs" dxfId="57" priority="7" stopIfTrue="1" operator="equal">
      <formula>8223.307275</formula>
    </cfRule>
  </conditionalFormatting>
  <conditionalFormatting sqref="C21:D21">
    <cfRule type="cellIs" dxfId="56" priority="6" stopIfTrue="1" operator="equal">
      <formula>8223.307275</formula>
    </cfRule>
  </conditionalFormatting>
  <conditionalFormatting sqref="C21:D21">
    <cfRule type="cellIs" dxfId="55" priority="5" stopIfTrue="1" operator="equal">
      <formula>8223.307275</formula>
    </cfRule>
  </conditionalFormatting>
  <conditionalFormatting sqref="C21">
    <cfRule type="cellIs" dxfId="54" priority="4" stopIfTrue="1" operator="equal">
      <formula>8223.307275</formula>
    </cfRule>
  </conditionalFormatting>
  <conditionalFormatting sqref="HM21:IQ21">
    <cfRule type="cellIs" dxfId="53" priority="3" stopIfTrue="1" operator="equal">
      <formula>8223.307275</formula>
    </cfRule>
  </conditionalFormatting>
  <conditionalFormatting sqref="IR21:IT21">
    <cfRule type="cellIs" dxfId="52" priority="2" stopIfTrue="1" operator="equal">
      <formula>8223.307275</formula>
    </cfRule>
  </conditionalFormatting>
  <conditionalFormatting sqref="HM21:IN21">
    <cfRule type="cellIs" dxfId="51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48"/>
  <sheetViews>
    <sheetView view="pageBreakPreview" zoomScaleNormal="100" zoomScaleSheetLayoutView="100" workbookViewId="0">
      <selection activeCell="E51" sqref="E51"/>
    </sheetView>
  </sheetViews>
  <sheetFormatPr defaultRowHeight="15" x14ac:dyDescent="0.25"/>
  <cols>
    <col min="1" max="1" width="5.42578125" style="33" customWidth="1"/>
    <col min="2" max="2" width="31.140625" style="54" customWidth="1"/>
    <col min="3" max="3" width="15.42578125" style="33" customWidth="1"/>
    <col min="4" max="4" width="10.85546875" style="33" customWidth="1"/>
    <col min="5" max="5" width="7.7109375" style="33" bestFit="1" customWidth="1"/>
    <col min="6" max="6" width="6.5703125" style="33" bestFit="1" customWidth="1"/>
    <col min="7" max="7" width="9.5703125" style="33" customWidth="1"/>
    <col min="8" max="8" width="6.5703125" style="33" bestFit="1" customWidth="1"/>
    <col min="9" max="9" width="7.5703125" style="33" bestFit="1" customWidth="1"/>
    <col min="10" max="10" width="7.42578125" style="33" bestFit="1" customWidth="1"/>
    <col min="11" max="11" width="10" style="33" customWidth="1"/>
    <col min="12" max="12" width="11.140625" style="33" customWidth="1"/>
    <col min="13" max="16384" width="9.140625" style="33"/>
  </cols>
  <sheetData>
    <row r="1" spans="1:255" s="39" customFormat="1" ht="20.25" customHeight="1" x14ac:dyDescent="0.25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255" s="6" customFormat="1" ht="13.5" x14ac:dyDescent="0.25">
      <c r="A2" s="97" t="s">
        <v>89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255" s="6" customFormat="1" ht="13.5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255" s="6" customFormat="1" ht="14.25" customHeight="1" x14ac:dyDescent="0.25">
      <c r="B4" s="29"/>
      <c r="C4" s="106"/>
      <c r="D4" s="106"/>
      <c r="E4" s="106"/>
      <c r="F4" s="106"/>
      <c r="G4" s="106"/>
      <c r="H4" s="106"/>
      <c r="I4" s="74"/>
      <c r="J4" s="74"/>
      <c r="K4" s="8"/>
      <c r="L4" s="29"/>
    </row>
    <row r="5" spans="1:255" s="6" customFormat="1" ht="14.25" customHeight="1" x14ac:dyDescent="0.25">
      <c r="A5" s="9"/>
      <c r="B5" s="21"/>
      <c r="C5" s="71"/>
      <c r="D5" s="71"/>
      <c r="E5" s="8"/>
      <c r="F5" s="28"/>
      <c r="G5" s="99"/>
      <c r="H5" s="99"/>
      <c r="I5" s="99"/>
      <c r="J5" s="99"/>
      <c r="K5" s="8"/>
      <c r="L5" s="29"/>
    </row>
    <row r="6" spans="1:255" s="71" customFormat="1" ht="30.75" customHeight="1" x14ac:dyDescent="0.25">
      <c r="A6" s="103" t="s">
        <v>0</v>
      </c>
      <c r="B6" s="104" t="s">
        <v>15</v>
      </c>
      <c r="C6" s="103" t="s">
        <v>16</v>
      </c>
      <c r="D6" s="100" t="s">
        <v>17</v>
      </c>
      <c r="E6" s="101"/>
      <c r="F6" s="100" t="s">
        <v>18</v>
      </c>
      <c r="G6" s="101"/>
      <c r="H6" s="100" t="s">
        <v>19</v>
      </c>
      <c r="I6" s="101"/>
      <c r="J6" s="100" t="s">
        <v>20</v>
      </c>
      <c r="K6" s="101"/>
      <c r="L6" s="102" t="s">
        <v>21</v>
      </c>
    </row>
    <row r="7" spans="1:255" s="71" customFormat="1" ht="41.25" customHeight="1" x14ac:dyDescent="0.25">
      <c r="A7" s="103"/>
      <c r="B7" s="105"/>
      <c r="C7" s="103"/>
      <c r="D7" s="41" t="s">
        <v>22</v>
      </c>
      <c r="E7" s="41" t="s">
        <v>1</v>
      </c>
      <c r="F7" s="41" t="s">
        <v>56</v>
      </c>
      <c r="G7" s="42" t="s">
        <v>21</v>
      </c>
      <c r="H7" s="43" t="s">
        <v>56</v>
      </c>
      <c r="I7" s="41" t="s">
        <v>21</v>
      </c>
      <c r="J7" s="41" t="s">
        <v>56</v>
      </c>
      <c r="K7" s="44" t="s">
        <v>21</v>
      </c>
      <c r="L7" s="102"/>
      <c r="N7" s="28"/>
    </row>
    <row r="8" spans="1:255" s="71" customFormat="1" ht="13.5" x14ac:dyDescent="0.25">
      <c r="A8" s="73">
        <v>1</v>
      </c>
      <c r="B8" s="41">
        <v>2</v>
      </c>
      <c r="C8" s="73">
        <v>3</v>
      </c>
      <c r="D8" s="41">
        <v>4</v>
      </c>
      <c r="E8" s="73">
        <v>5</v>
      </c>
      <c r="F8" s="41">
        <v>6</v>
      </c>
      <c r="G8" s="73">
        <v>7</v>
      </c>
      <c r="H8" s="41">
        <v>8</v>
      </c>
      <c r="I8" s="73">
        <v>9</v>
      </c>
      <c r="J8" s="41">
        <v>10</v>
      </c>
      <c r="K8" s="73">
        <v>11</v>
      </c>
      <c r="L8" s="41">
        <v>12</v>
      </c>
    </row>
    <row r="9" spans="1:255" s="40" customFormat="1" ht="54" x14ac:dyDescent="0.2">
      <c r="A9" s="1">
        <v>1</v>
      </c>
      <c r="B9" s="20" t="s">
        <v>70</v>
      </c>
      <c r="C9" s="12" t="s">
        <v>47</v>
      </c>
      <c r="D9" s="13"/>
      <c r="E9" s="32">
        <v>2.9125000000000001</v>
      </c>
      <c r="F9" s="32"/>
      <c r="G9" s="32"/>
      <c r="H9" s="32"/>
      <c r="I9" s="32"/>
      <c r="J9" s="32"/>
      <c r="K9" s="32"/>
      <c r="L9" s="3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s="40" customFormat="1" ht="13.5" x14ac:dyDescent="0.2">
      <c r="A10" s="1"/>
      <c r="B10" s="20" t="s">
        <v>31</v>
      </c>
      <c r="C10" s="12" t="s">
        <v>23</v>
      </c>
      <c r="D10" s="11">
        <v>15</v>
      </c>
      <c r="E10" s="32">
        <f>ROUND(E9*D10,2)</f>
        <v>43.69</v>
      </c>
      <c r="F10" s="32"/>
      <c r="G10" s="32"/>
      <c r="H10" s="32"/>
      <c r="I10" s="32"/>
      <c r="J10" s="32"/>
      <c r="K10" s="32"/>
      <c r="L10" s="3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s="40" customFormat="1" ht="13.5" x14ac:dyDescent="0.2">
      <c r="A11" s="1" t="s">
        <v>100</v>
      </c>
      <c r="B11" s="20" t="s">
        <v>42</v>
      </c>
      <c r="C11" s="11" t="s">
        <v>28</v>
      </c>
      <c r="D11" s="11">
        <v>2.16</v>
      </c>
      <c r="E11" s="32">
        <f>ROUND(E9*D11,2)</f>
        <v>6.29</v>
      </c>
      <c r="F11" s="32"/>
      <c r="G11" s="32"/>
      <c r="H11" s="32"/>
      <c r="I11" s="32"/>
      <c r="J11" s="32"/>
      <c r="K11" s="32"/>
      <c r="L11" s="32"/>
      <c r="M11" s="6"/>
      <c r="N11" s="6"/>
      <c r="O11" s="6"/>
      <c r="P11" s="6"/>
      <c r="Q11" s="1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s="40" customFormat="1" ht="13.5" x14ac:dyDescent="0.2">
      <c r="A12" s="1" t="s">
        <v>99</v>
      </c>
      <c r="B12" s="20" t="s">
        <v>41</v>
      </c>
      <c r="C12" s="12" t="s">
        <v>28</v>
      </c>
      <c r="D12" s="11">
        <v>0.97</v>
      </c>
      <c r="E12" s="32">
        <f>ROUND(E9*D12,2)</f>
        <v>2.83</v>
      </c>
      <c r="F12" s="32"/>
      <c r="G12" s="32"/>
      <c r="H12" s="32"/>
      <c r="I12" s="32"/>
      <c r="J12" s="32"/>
      <c r="K12" s="32"/>
      <c r="L12" s="32"/>
      <c r="M12" s="6"/>
      <c r="N12" s="1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s="40" customFormat="1" ht="27" x14ac:dyDescent="0.2">
      <c r="A13" s="1" t="s">
        <v>98</v>
      </c>
      <c r="B13" s="20" t="s">
        <v>51</v>
      </c>
      <c r="C13" s="12" t="s">
        <v>28</v>
      </c>
      <c r="D13" s="11">
        <v>2.73</v>
      </c>
      <c r="E13" s="32">
        <f>ROUND(E9*D13,2)</f>
        <v>7.95</v>
      </c>
      <c r="F13" s="32"/>
      <c r="G13" s="32"/>
      <c r="H13" s="32"/>
      <c r="I13" s="32"/>
      <c r="J13" s="32"/>
      <c r="K13" s="32"/>
      <c r="L13" s="3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s="40" customFormat="1" ht="15.75" x14ac:dyDescent="0.2">
      <c r="A14" s="1" t="s">
        <v>101</v>
      </c>
      <c r="B14" s="20" t="s">
        <v>46</v>
      </c>
      <c r="C14" s="11" t="s">
        <v>36</v>
      </c>
      <c r="D14" s="11">
        <v>122</v>
      </c>
      <c r="E14" s="32">
        <f>ROUND(E9*D14,2)</f>
        <v>355.33</v>
      </c>
      <c r="F14" s="32"/>
      <c r="G14" s="32"/>
      <c r="H14" s="32"/>
      <c r="I14" s="32"/>
      <c r="J14" s="32"/>
      <c r="K14" s="32"/>
      <c r="L14" s="3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s="40" customFormat="1" ht="15.75" x14ac:dyDescent="0.2">
      <c r="A15" s="1" t="s">
        <v>102</v>
      </c>
      <c r="B15" s="20" t="s">
        <v>29</v>
      </c>
      <c r="C15" s="11" t="s">
        <v>36</v>
      </c>
      <c r="D15" s="11">
        <v>7</v>
      </c>
      <c r="E15" s="32">
        <f>ROUND(E9*D15,2)</f>
        <v>20.39</v>
      </c>
      <c r="F15" s="32"/>
      <c r="G15" s="32"/>
      <c r="H15" s="32"/>
      <c r="I15" s="32"/>
      <c r="J15" s="32"/>
      <c r="K15" s="32"/>
      <c r="L15" s="3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s="46" customFormat="1" ht="40.5" x14ac:dyDescent="0.25">
      <c r="A16" s="1">
        <v>2</v>
      </c>
      <c r="B16" s="20" t="s">
        <v>93</v>
      </c>
      <c r="C16" s="12" t="s">
        <v>24</v>
      </c>
      <c r="D16" s="12"/>
      <c r="E16" s="32">
        <f>E14*1.55</f>
        <v>550.76149999999996</v>
      </c>
      <c r="F16" s="32"/>
      <c r="G16" s="32"/>
      <c r="H16" s="32"/>
      <c r="I16" s="32"/>
      <c r="J16" s="32"/>
      <c r="K16" s="32"/>
      <c r="L16" s="32"/>
    </row>
    <row r="17" spans="1:12" x14ac:dyDescent="0.25">
      <c r="A17" s="45"/>
      <c r="B17" s="51" t="s">
        <v>21</v>
      </c>
      <c r="C17" s="72" t="s">
        <v>27</v>
      </c>
      <c r="D17" s="12"/>
      <c r="E17" s="52"/>
      <c r="F17" s="52"/>
      <c r="G17" s="52"/>
      <c r="H17" s="52"/>
      <c r="I17" s="52"/>
      <c r="J17" s="52"/>
      <c r="K17" s="52"/>
      <c r="L17" s="52"/>
    </row>
    <row r="18" spans="1:12" x14ac:dyDescent="0.25">
      <c r="A18" s="45"/>
      <c r="B18" s="53" t="s">
        <v>54</v>
      </c>
      <c r="C18" s="48" t="s">
        <v>124</v>
      </c>
      <c r="D18" s="49"/>
      <c r="E18" s="52"/>
      <c r="F18" s="52"/>
      <c r="G18" s="52"/>
      <c r="H18" s="52"/>
      <c r="I18" s="52"/>
      <c r="J18" s="52"/>
      <c r="K18" s="52"/>
      <c r="L18" s="52"/>
    </row>
    <row r="19" spans="1:12" x14ac:dyDescent="0.25">
      <c r="A19" s="45"/>
      <c r="B19" s="53" t="s">
        <v>39</v>
      </c>
      <c r="C19" s="72" t="s">
        <v>27</v>
      </c>
      <c r="D19" s="49"/>
      <c r="E19" s="52"/>
      <c r="F19" s="52"/>
      <c r="G19" s="52"/>
      <c r="H19" s="52"/>
      <c r="I19" s="52"/>
      <c r="J19" s="52"/>
      <c r="K19" s="52"/>
      <c r="L19" s="52"/>
    </row>
    <row r="20" spans="1:12" x14ac:dyDescent="0.25">
      <c r="A20" s="45"/>
      <c r="B20" s="53" t="s">
        <v>58</v>
      </c>
      <c r="C20" s="48" t="s">
        <v>124</v>
      </c>
      <c r="D20" s="49"/>
      <c r="E20" s="52"/>
      <c r="F20" s="52"/>
      <c r="G20" s="52"/>
      <c r="H20" s="52"/>
      <c r="I20" s="52"/>
      <c r="J20" s="52"/>
      <c r="K20" s="52"/>
      <c r="L20" s="52"/>
    </row>
    <row r="21" spans="1:12" x14ac:dyDescent="0.25">
      <c r="A21" s="45"/>
      <c r="B21" s="53" t="s">
        <v>40</v>
      </c>
      <c r="C21" s="72" t="s">
        <v>27</v>
      </c>
      <c r="D21" s="72"/>
      <c r="E21" s="52"/>
      <c r="F21" s="52"/>
      <c r="G21" s="52"/>
      <c r="H21" s="52"/>
      <c r="I21" s="52"/>
      <c r="J21" s="52"/>
      <c r="K21" s="52"/>
      <c r="L21" s="52"/>
    </row>
    <row r="23" spans="1:12" x14ac:dyDescent="0.25">
      <c r="B23" s="84"/>
      <c r="C23" s="84"/>
      <c r="D23" s="84"/>
      <c r="E23" s="84"/>
      <c r="F23" s="84"/>
    </row>
    <row r="24" spans="1:12" ht="15.75" customHeight="1" x14ac:dyDescent="0.25">
      <c r="B24" s="75"/>
    </row>
    <row r="42" spans="2:3" x14ac:dyDescent="0.25">
      <c r="B42" s="20"/>
      <c r="C42" s="27"/>
    </row>
    <row r="43" spans="2:3" x14ac:dyDescent="0.25">
      <c r="B43" s="20"/>
      <c r="C43" s="27"/>
    </row>
    <row r="44" spans="2:3" x14ac:dyDescent="0.25">
      <c r="B44" s="20"/>
      <c r="C44" s="12"/>
    </row>
    <row r="45" spans="2:3" x14ac:dyDescent="0.25">
      <c r="B45" s="20"/>
      <c r="C45" s="12"/>
    </row>
    <row r="46" spans="2:3" x14ac:dyDescent="0.25">
      <c r="B46" s="15"/>
      <c r="C46" s="16"/>
    </row>
    <row r="47" spans="2:3" x14ac:dyDescent="0.25">
      <c r="B47" s="2"/>
      <c r="C47" s="1"/>
    </row>
    <row r="48" spans="2:3" x14ac:dyDescent="0.25">
      <c r="B48" s="2"/>
      <c r="C48" s="1"/>
    </row>
  </sheetData>
  <autoFilter ref="A8:IU21" xr:uid="{00000000-0009-0000-0000-000001000000}"/>
  <mergeCells count="14">
    <mergeCell ref="B23:F23"/>
    <mergeCell ref="A1:L1"/>
    <mergeCell ref="A2:K2"/>
    <mergeCell ref="G5:J5"/>
    <mergeCell ref="A3:L3"/>
    <mergeCell ref="F6:G6"/>
    <mergeCell ref="H6:I6"/>
    <mergeCell ref="J6:K6"/>
    <mergeCell ref="L6:L7"/>
    <mergeCell ref="A6:A7"/>
    <mergeCell ref="B6:B7"/>
    <mergeCell ref="C6:C7"/>
    <mergeCell ref="D6:E6"/>
    <mergeCell ref="C4:H4"/>
  </mergeCells>
  <conditionalFormatting sqref="A17:IP22 A49:IP88 A25:IP41 A24 C24:IP24 A9:IT16">
    <cfRule type="cellIs" dxfId="50" priority="57" stopIfTrue="1" operator="equal">
      <formula>8223.307275</formula>
    </cfRule>
  </conditionalFormatting>
  <conditionalFormatting sqref="A42:A48 D42:IP48">
    <cfRule type="cellIs" dxfId="49" priority="23" stopIfTrue="1" operator="equal">
      <formula>8223.307275</formula>
    </cfRule>
  </conditionalFormatting>
  <conditionalFormatting sqref="HM36:IQ46 HM19:IN22 HM47:IN60 A42:A48 D42:HL48 HM24:IN35">
    <cfRule type="cellIs" dxfId="48" priority="22" stopIfTrue="1" operator="equal">
      <formula>8223.307275</formula>
    </cfRule>
  </conditionalFormatting>
  <conditionalFormatting sqref="C17:D21">
    <cfRule type="cellIs" dxfId="47" priority="21" stopIfTrue="1" operator="equal">
      <formula>8223.307275</formula>
    </cfRule>
  </conditionalFormatting>
  <conditionalFormatting sqref="C17:C21">
    <cfRule type="cellIs" dxfId="46" priority="20" stopIfTrue="1" operator="equal">
      <formula>8223.307275</formula>
    </cfRule>
  </conditionalFormatting>
  <conditionalFormatting sqref="B42:C48">
    <cfRule type="cellIs" dxfId="45" priority="11" stopIfTrue="1" operator="equal">
      <formula>8223.307275</formula>
    </cfRule>
  </conditionalFormatting>
  <conditionalFormatting sqref="B46:C48">
    <cfRule type="cellIs" dxfId="44" priority="10" stopIfTrue="1" operator="equal">
      <formula>8223.307275</formula>
    </cfRule>
  </conditionalFormatting>
  <conditionalFormatting sqref="A23 C23:IT23">
    <cfRule type="cellIs" dxfId="43" priority="9" stopIfTrue="1" operator="equal">
      <formula>8223.307275</formula>
    </cfRule>
  </conditionalFormatting>
  <conditionalFormatting sqref="C23:D23">
    <cfRule type="cellIs" dxfId="42" priority="8" stopIfTrue="1" operator="equal">
      <formula>8223.307275</formula>
    </cfRule>
  </conditionalFormatting>
  <conditionalFormatting sqref="C23:D23">
    <cfRule type="cellIs" dxfId="41" priority="7" stopIfTrue="1" operator="equal">
      <formula>8223.307275</formula>
    </cfRule>
  </conditionalFormatting>
  <conditionalFormatting sqref="C23:D23">
    <cfRule type="cellIs" dxfId="40" priority="6" stopIfTrue="1" operator="equal">
      <formula>8223.307275</formula>
    </cfRule>
  </conditionalFormatting>
  <conditionalFormatting sqref="C23:D23">
    <cfRule type="cellIs" dxfId="39" priority="5" stopIfTrue="1" operator="equal">
      <formula>8223.307275</formula>
    </cfRule>
  </conditionalFormatting>
  <conditionalFormatting sqref="C23">
    <cfRule type="cellIs" dxfId="38" priority="4" stopIfTrue="1" operator="equal">
      <formula>8223.307275</formula>
    </cfRule>
  </conditionalFormatting>
  <conditionalFormatting sqref="HM23:IQ23">
    <cfRule type="cellIs" dxfId="37" priority="3" stopIfTrue="1" operator="equal">
      <formula>8223.307275</formula>
    </cfRule>
  </conditionalFormatting>
  <conditionalFormatting sqref="IR23:IT23">
    <cfRule type="cellIs" dxfId="36" priority="2" stopIfTrue="1" operator="equal">
      <formula>8223.307275</formula>
    </cfRule>
  </conditionalFormatting>
  <conditionalFormatting sqref="HM23:IN23">
    <cfRule type="cellIs" dxfId="35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01"/>
  <sheetViews>
    <sheetView view="pageBreakPreview" zoomScaleNormal="100" zoomScaleSheetLayoutView="100" workbookViewId="0">
      <pane ySplit="8" topLeftCell="A9" activePane="bottomLeft" state="frozen"/>
      <selection pane="bottomLeft" activeCell="E22" sqref="E22"/>
    </sheetView>
  </sheetViews>
  <sheetFormatPr defaultRowHeight="15" x14ac:dyDescent="0.25"/>
  <cols>
    <col min="1" max="1" width="5.140625" style="33" customWidth="1"/>
    <col min="2" max="2" width="31.140625" style="54" customWidth="1"/>
    <col min="3" max="3" width="7" style="33" bestFit="1" customWidth="1"/>
    <col min="4" max="4" width="10.85546875" style="33" customWidth="1"/>
    <col min="5" max="5" width="10.140625" style="33" customWidth="1"/>
    <col min="6" max="6" width="9.42578125" style="33" bestFit="1" customWidth="1"/>
    <col min="7" max="7" width="9.5703125" style="33" customWidth="1"/>
    <col min="8" max="8" width="6.7109375" style="33" customWidth="1"/>
    <col min="9" max="9" width="9" style="33" customWidth="1"/>
    <col min="10" max="10" width="7.42578125" style="33" bestFit="1" customWidth="1"/>
    <col min="11" max="11" width="9.85546875" style="33" customWidth="1"/>
    <col min="12" max="12" width="11.140625" style="33" customWidth="1"/>
    <col min="13" max="16384" width="9.140625" style="33"/>
  </cols>
  <sheetData>
    <row r="1" spans="1:14" s="39" customFormat="1" ht="20.25" customHeight="1" x14ac:dyDescent="0.2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s="6" customFormat="1" ht="13.5" x14ac:dyDescent="0.25">
      <c r="A2" s="108" t="s">
        <v>75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 s="6" customFormat="1" ht="16.5" x14ac:dyDescent="0.25">
      <c r="A3" s="84"/>
      <c r="B3" s="84"/>
      <c r="C3" s="84"/>
      <c r="D3" s="84"/>
      <c r="E3" s="84"/>
      <c r="F3" s="7"/>
      <c r="G3" s="107"/>
      <c r="H3" s="107"/>
      <c r="I3" s="107"/>
      <c r="J3" s="107"/>
      <c r="K3" s="8"/>
      <c r="L3" s="29"/>
    </row>
    <row r="4" spans="1:14" s="6" customFormat="1" ht="14.25" customHeight="1" x14ac:dyDescent="0.25">
      <c r="B4" s="29"/>
      <c r="C4" s="106"/>
      <c r="D4" s="106"/>
      <c r="E4" s="106"/>
      <c r="F4" s="106"/>
      <c r="G4" s="106"/>
      <c r="H4" s="106"/>
      <c r="I4" s="106"/>
      <c r="J4" s="74"/>
      <c r="K4" s="8"/>
      <c r="L4" s="29"/>
    </row>
    <row r="5" spans="1:14" s="6" customFormat="1" ht="14.25" customHeight="1" x14ac:dyDescent="0.25">
      <c r="A5" s="9"/>
      <c r="B5" s="21"/>
      <c r="C5" s="71"/>
      <c r="D5" s="71"/>
      <c r="E5" s="8"/>
      <c r="F5" s="28"/>
      <c r="G5" s="99"/>
      <c r="H5" s="99"/>
      <c r="I5" s="99"/>
      <c r="J5" s="99"/>
      <c r="K5" s="8"/>
      <c r="L5" s="29"/>
    </row>
    <row r="6" spans="1:14" s="71" customFormat="1" ht="30.75" customHeight="1" x14ac:dyDescent="0.25">
      <c r="A6" s="103" t="s">
        <v>0</v>
      </c>
      <c r="B6" s="104" t="s">
        <v>15</v>
      </c>
      <c r="C6" s="103" t="s">
        <v>16</v>
      </c>
      <c r="D6" s="100" t="s">
        <v>17</v>
      </c>
      <c r="E6" s="101"/>
      <c r="F6" s="100" t="s">
        <v>18</v>
      </c>
      <c r="G6" s="101"/>
      <c r="H6" s="100" t="s">
        <v>19</v>
      </c>
      <c r="I6" s="101"/>
      <c r="J6" s="100" t="s">
        <v>20</v>
      </c>
      <c r="K6" s="101"/>
      <c r="L6" s="102" t="s">
        <v>21</v>
      </c>
    </row>
    <row r="7" spans="1:14" s="71" customFormat="1" ht="41.25" customHeight="1" x14ac:dyDescent="0.25">
      <c r="A7" s="103"/>
      <c r="B7" s="105"/>
      <c r="C7" s="103"/>
      <c r="D7" s="41" t="s">
        <v>22</v>
      </c>
      <c r="E7" s="41" t="s">
        <v>1</v>
      </c>
      <c r="F7" s="41" t="s">
        <v>56</v>
      </c>
      <c r="G7" s="42" t="s">
        <v>21</v>
      </c>
      <c r="H7" s="43" t="s">
        <v>56</v>
      </c>
      <c r="I7" s="41" t="s">
        <v>21</v>
      </c>
      <c r="J7" s="41" t="s">
        <v>56</v>
      </c>
      <c r="K7" s="44" t="s">
        <v>21</v>
      </c>
      <c r="L7" s="102"/>
      <c r="N7" s="28"/>
    </row>
    <row r="8" spans="1:14" s="71" customFormat="1" ht="13.5" x14ac:dyDescent="0.25">
      <c r="A8" s="73">
        <v>1</v>
      </c>
      <c r="B8" s="41">
        <v>2</v>
      </c>
      <c r="C8" s="73">
        <v>3</v>
      </c>
      <c r="D8" s="41">
        <v>4</v>
      </c>
      <c r="E8" s="73">
        <v>5</v>
      </c>
      <c r="F8" s="41">
        <v>6</v>
      </c>
      <c r="G8" s="73">
        <v>7</v>
      </c>
      <c r="H8" s="41">
        <v>8</v>
      </c>
      <c r="I8" s="73">
        <v>9</v>
      </c>
      <c r="J8" s="41">
        <v>10</v>
      </c>
      <c r="K8" s="73">
        <v>11</v>
      </c>
      <c r="L8" s="41">
        <v>12</v>
      </c>
    </row>
    <row r="9" spans="1:14" s="6" customFormat="1" ht="54" x14ac:dyDescent="0.25">
      <c r="A9" s="1">
        <v>1</v>
      </c>
      <c r="B9" s="60" t="s">
        <v>63</v>
      </c>
      <c r="C9" s="61" t="s">
        <v>103</v>
      </c>
      <c r="D9" s="61"/>
      <c r="E9" s="62">
        <v>3.4200000000000001E-2</v>
      </c>
      <c r="F9" s="32"/>
      <c r="G9" s="32"/>
      <c r="H9" s="32"/>
      <c r="I9" s="32"/>
      <c r="J9" s="32"/>
      <c r="K9" s="32"/>
      <c r="L9" s="32"/>
      <c r="M9" s="14"/>
    </row>
    <row r="10" spans="1:14" s="18" customFormat="1" ht="13.5" x14ac:dyDescent="0.25">
      <c r="A10" s="1">
        <v>2</v>
      </c>
      <c r="B10" s="2" t="s">
        <v>32</v>
      </c>
      <c r="C10" s="1" t="s">
        <v>33</v>
      </c>
      <c r="D10" s="12">
        <v>20</v>
      </c>
      <c r="E10" s="32">
        <f>ROUND(D10*E9,2)</f>
        <v>0.68</v>
      </c>
      <c r="F10" s="56"/>
      <c r="G10" s="32"/>
      <c r="H10" s="32"/>
      <c r="I10" s="32"/>
      <c r="J10" s="32"/>
      <c r="K10" s="32"/>
      <c r="L10" s="32"/>
    </row>
    <row r="11" spans="1:14" s="18" customFormat="1" ht="15.75" x14ac:dyDescent="0.25">
      <c r="A11" s="1">
        <v>3</v>
      </c>
      <c r="B11" s="2" t="s">
        <v>55</v>
      </c>
      <c r="C11" s="1" t="s">
        <v>52</v>
      </c>
      <c r="D11" s="12">
        <v>44.8</v>
      </c>
      <c r="E11" s="32">
        <f>ROUND(D11*E9,2)</f>
        <v>1.53</v>
      </c>
      <c r="F11" s="56"/>
      <c r="G11" s="32"/>
      <c r="H11" s="32"/>
      <c r="I11" s="32"/>
      <c r="J11" s="32"/>
      <c r="K11" s="32"/>
      <c r="L11" s="32"/>
    </row>
    <row r="12" spans="1:14" s="71" customFormat="1" ht="13.5" x14ac:dyDescent="0.25">
      <c r="A12" s="1">
        <v>4</v>
      </c>
      <c r="B12" s="3" t="s">
        <v>26</v>
      </c>
      <c r="C12" s="1" t="s">
        <v>34</v>
      </c>
      <c r="D12" s="12">
        <v>2.1</v>
      </c>
      <c r="E12" s="32">
        <f>ROUND(D12*E9,2)</f>
        <v>7.0000000000000007E-2</v>
      </c>
      <c r="F12" s="32"/>
      <c r="G12" s="32"/>
      <c r="H12" s="32"/>
      <c r="I12" s="32"/>
      <c r="J12" s="32"/>
      <c r="K12" s="32"/>
      <c r="L12" s="32"/>
      <c r="M12" s="6"/>
    </row>
    <row r="13" spans="1:14" s="39" customFormat="1" ht="15.75" x14ac:dyDescent="0.25">
      <c r="A13" s="1">
        <v>5</v>
      </c>
      <c r="B13" s="17" t="s">
        <v>35</v>
      </c>
      <c r="C13" s="1" t="s">
        <v>36</v>
      </c>
      <c r="D13" s="12">
        <v>0.05</v>
      </c>
      <c r="E13" s="59">
        <f>ROUND(D13*E9,3)</f>
        <v>2E-3</v>
      </c>
      <c r="F13" s="32"/>
      <c r="G13" s="32"/>
      <c r="H13" s="32"/>
      <c r="I13" s="32"/>
      <c r="J13" s="32"/>
      <c r="K13" s="32"/>
      <c r="L13" s="32"/>
    </row>
    <row r="14" spans="1:14" s="71" customFormat="1" ht="27" x14ac:dyDescent="0.25">
      <c r="A14" s="1">
        <v>6</v>
      </c>
      <c r="B14" s="10" t="s">
        <v>73</v>
      </c>
      <c r="C14" s="12" t="s">
        <v>24</v>
      </c>
      <c r="D14" s="11"/>
      <c r="E14" s="32">
        <f>E9*1.95*1000</f>
        <v>66.69</v>
      </c>
      <c r="F14" s="32"/>
      <c r="G14" s="32"/>
      <c r="H14" s="32"/>
      <c r="I14" s="32"/>
      <c r="J14" s="32"/>
      <c r="K14" s="32"/>
      <c r="L14" s="32"/>
    </row>
    <row r="15" spans="1:14" s="6" customFormat="1" ht="13.5" x14ac:dyDescent="0.25">
      <c r="A15" s="1">
        <v>7</v>
      </c>
      <c r="B15" s="63" t="s">
        <v>37</v>
      </c>
      <c r="C15" s="61" t="s">
        <v>38</v>
      </c>
      <c r="D15" s="61"/>
      <c r="E15" s="62">
        <v>3.4200000000000001E-2</v>
      </c>
      <c r="F15" s="32"/>
      <c r="G15" s="32"/>
      <c r="H15" s="32"/>
      <c r="I15" s="32"/>
      <c r="J15" s="32"/>
      <c r="K15" s="32"/>
      <c r="L15" s="32"/>
      <c r="M15" s="14"/>
    </row>
    <row r="16" spans="1:14" s="6" customFormat="1" ht="13.5" x14ac:dyDescent="0.25">
      <c r="A16" s="1">
        <v>8</v>
      </c>
      <c r="B16" s="3" t="s">
        <v>31</v>
      </c>
      <c r="C16" s="16" t="s">
        <v>33</v>
      </c>
      <c r="D16" s="16">
        <v>3.23</v>
      </c>
      <c r="E16" s="32">
        <f>ROUND(E15*D16,2)</f>
        <v>0.11</v>
      </c>
      <c r="F16" s="32"/>
      <c r="G16" s="32"/>
      <c r="H16" s="32"/>
      <c r="I16" s="32"/>
      <c r="J16" s="32"/>
      <c r="K16" s="32"/>
      <c r="L16" s="32"/>
      <c r="M16" s="14"/>
    </row>
    <row r="17" spans="1:255" s="6" customFormat="1" ht="13.5" x14ac:dyDescent="0.25">
      <c r="A17" s="1">
        <v>9</v>
      </c>
      <c r="B17" s="3" t="s">
        <v>49</v>
      </c>
      <c r="C17" s="16" t="s">
        <v>28</v>
      </c>
      <c r="D17" s="16">
        <v>3.62</v>
      </c>
      <c r="E17" s="32">
        <f>ROUND(E15*D17,2)</f>
        <v>0.12</v>
      </c>
      <c r="F17" s="32"/>
      <c r="G17" s="32"/>
      <c r="H17" s="32"/>
      <c r="I17" s="32"/>
      <c r="J17" s="32"/>
      <c r="K17" s="32"/>
      <c r="L17" s="32"/>
      <c r="M17" s="14"/>
    </row>
    <row r="18" spans="1:255" s="6" customFormat="1" ht="13.5" x14ac:dyDescent="0.25">
      <c r="A18" s="1">
        <v>10</v>
      </c>
      <c r="B18" s="3" t="s">
        <v>26</v>
      </c>
      <c r="C18" s="16" t="s">
        <v>27</v>
      </c>
      <c r="D18" s="16">
        <v>0.18</v>
      </c>
      <c r="E18" s="32">
        <f>ROUND(E15*D18,2)</f>
        <v>0.01</v>
      </c>
      <c r="F18" s="32"/>
      <c r="G18" s="32"/>
      <c r="H18" s="32"/>
      <c r="I18" s="32"/>
      <c r="J18" s="32"/>
      <c r="K18" s="32"/>
      <c r="L18" s="32"/>
      <c r="M18" s="14"/>
    </row>
    <row r="19" spans="1:255" s="6" customFormat="1" ht="13.5" x14ac:dyDescent="0.25">
      <c r="A19" s="1">
        <v>11</v>
      </c>
      <c r="B19" s="3" t="s">
        <v>35</v>
      </c>
      <c r="C19" s="16" t="s">
        <v>25</v>
      </c>
      <c r="D19" s="16">
        <v>0.04</v>
      </c>
      <c r="E19" s="59">
        <f>ROUND(E15*D19,3)</f>
        <v>1E-3</v>
      </c>
      <c r="F19" s="32"/>
      <c r="G19" s="32"/>
      <c r="H19" s="32"/>
      <c r="I19" s="32"/>
      <c r="J19" s="32"/>
      <c r="K19" s="32"/>
      <c r="L19" s="32"/>
      <c r="M19" s="14"/>
    </row>
    <row r="20" spans="1:255" s="6" customFormat="1" ht="51" customHeight="1" x14ac:dyDescent="0.25">
      <c r="A20" s="1">
        <v>12</v>
      </c>
      <c r="B20" s="63" t="s">
        <v>71</v>
      </c>
      <c r="C20" s="61" t="s">
        <v>25</v>
      </c>
      <c r="D20" s="61"/>
      <c r="E20" s="62">
        <v>1.8</v>
      </c>
      <c r="F20" s="32"/>
      <c r="G20" s="32"/>
      <c r="H20" s="32"/>
      <c r="I20" s="32"/>
      <c r="J20" s="32"/>
      <c r="K20" s="32"/>
      <c r="L20" s="32"/>
      <c r="M20" s="14"/>
    </row>
    <row r="21" spans="1:255" s="6" customFormat="1" ht="13.5" x14ac:dyDescent="0.25">
      <c r="A21" s="1">
        <v>13</v>
      </c>
      <c r="B21" s="3" t="s">
        <v>31</v>
      </c>
      <c r="C21" s="16" t="s">
        <v>33</v>
      </c>
      <c r="D21" s="16">
        <v>2.1</v>
      </c>
      <c r="E21" s="32">
        <f>ROUND(E20*D21,2)</f>
        <v>3.78</v>
      </c>
      <c r="F21" s="32"/>
      <c r="G21" s="32"/>
      <c r="H21" s="32"/>
      <c r="I21" s="32"/>
      <c r="J21" s="32"/>
      <c r="K21" s="32"/>
      <c r="L21" s="32"/>
      <c r="M21" s="14"/>
    </row>
    <row r="22" spans="1:255" s="71" customFormat="1" ht="27" x14ac:dyDescent="0.25">
      <c r="A22" s="1">
        <v>14</v>
      </c>
      <c r="B22" s="10" t="s">
        <v>74</v>
      </c>
      <c r="C22" s="12" t="s">
        <v>24</v>
      </c>
      <c r="D22" s="11"/>
      <c r="E22" s="32">
        <f>E20*1.95</f>
        <v>3.51</v>
      </c>
      <c r="F22" s="32"/>
      <c r="G22" s="32"/>
      <c r="H22" s="32"/>
      <c r="I22" s="32"/>
      <c r="J22" s="32"/>
      <c r="K22" s="32"/>
      <c r="L22" s="32"/>
    </row>
    <row r="23" spans="1:255" s="6" customFormat="1" ht="13.5" x14ac:dyDescent="0.25">
      <c r="A23" s="1">
        <v>15</v>
      </c>
      <c r="B23" s="63" t="s">
        <v>37</v>
      </c>
      <c r="C23" s="61" t="s">
        <v>38</v>
      </c>
      <c r="D23" s="61"/>
      <c r="E23" s="64">
        <v>1.8E-3</v>
      </c>
      <c r="F23" s="32"/>
      <c r="G23" s="32"/>
      <c r="H23" s="32"/>
      <c r="I23" s="32"/>
      <c r="J23" s="32"/>
      <c r="K23" s="32"/>
      <c r="L23" s="32"/>
      <c r="M23" s="14"/>
    </row>
    <row r="24" spans="1:255" s="6" customFormat="1" ht="13.5" x14ac:dyDescent="0.25">
      <c r="A24" s="1">
        <v>16</v>
      </c>
      <c r="B24" s="3" t="s">
        <v>31</v>
      </c>
      <c r="C24" s="16" t="s">
        <v>33</v>
      </c>
      <c r="D24" s="16">
        <v>3.23</v>
      </c>
      <c r="E24" s="32">
        <f>ROUND(E23*D24,2)</f>
        <v>0.01</v>
      </c>
      <c r="F24" s="32"/>
      <c r="G24" s="32"/>
      <c r="H24" s="32"/>
      <c r="I24" s="32"/>
      <c r="J24" s="32"/>
      <c r="K24" s="32"/>
      <c r="L24" s="32"/>
      <c r="M24" s="14"/>
    </row>
    <row r="25" spans="1:255" s="6" customFormat="1" ht="13.5" x14ac:dyDescent="0.25">
      <c r="A25" s="1">
        <v>17</v>
      </c>
      <c r="B25" s="3" t="s">
        <v>49</v>
      </c>
      <c r="C25" s="16" t="s">
        <v>28</v>
      </c>
      <c r="D25" s="16">
        <v>3.62</v>
      </c>
      <c r="E25" s="32">
        <f>ROUND(E23*D25,2)</f>
        <v>0.01</v>
      </c>
      <c r="F25" s="32"/>
      <c r="G25" s="32"/>
      <c r="H25" s="32"/>
      <c r="I25" s="32"/>
      <c r="J25" s="32"/>
      <c r="K25" s="32"/>
      <c r="L25" s="32"/>
      <c r="M25" s="14"/>
    </row>
    <row r="26" spans="1:255" s="6" customFormat="1" ht="13.5" x14ac:dyDescent="0.25">
      <c r="A26" s="1">
        <v>18</v>
      </c>
      <c r="B26" s="3" t="s">
        <v>26</v>
      </c>
      <c r="C26" s="16" t="s">
        <v>27</v>
      </c>
      <c r="D26" s="16">
        <v>0.18</v>
      </c>
      <c r="E26" s="67">
        <f>ROUND(E23*D26,4)</f>
        <v>2.9999999999999997E-4</v>
      </c>
      <c r="F26" s="32"/>
      <c r="G26" s="32"/>
      <c r="H26" s="32"/>
      <c r="I26" s="32"/>
      <c r="J26" s="32"/>
      <c r="K26" s="32"/>
      <c r="L26" s="32"/>
      <c r="M26" s="14"/>
    </row>
    <row r="27" spans="1:255" s="6" customFormat="1" ht="13.5" x14ac:dyDescent="0.25">
      <c r="A27" s="1">
        <v>19</v>
      </c>
      <c r="B27" s="3" t="s">
        <v>35</v>
      </c>
      <c r="C27" s="16" t="s">
        <v>25</v>
      </c>
      <c r="D27" s="16">
        <v>0.04</v>
      </c>
      <c r="E27" s="67">
        <f>ROUND(E23*D27,4)</f>
        <v>1E-4</v>
      </c>
      <c r="F27" s="32"/>
      <c r="G27" s="32"/>
      <c r="H27" s="32"/>
      <c r="I27" s="32"/>
      <c r="J27" s="32"/>
      <c r="K27" s="32"/>
      <c r="L27" s="32"/>
      <c r="M27" s="14"/>
    </row>
    <row r="28" spans="1:255" s="40" customFormat="1" ht="27" x14ac:dyDescent="0.2">
      <c r="A28" s="1">
        <v>20</v>
      </c>
      <c r="B28" s="65" t="s">
        <v>84</v>
      </c>
      <c r="C28" s="72" t="s">
        <v>44</v>
      </c>
      <c r="D28" s="66"/>
      <c r="E28" s="62">
        <v>0.14399999999999999</v>
      </c>
      <c r="F28" s="32"/>
      <c r="G28" s="32"/>
      <c r="H28" s="32"/>
      <c r="I28" s="32"/>
      <c r="J28" s="32"/>
      <c r="K28" s="32"/>
      <c r="L28" s="3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40" customFormat="1" ht="13.5" x14ac:dyDescent="0.2">
      <c r="A29" s="1">
        <v>21</v>
      </c>
      <c r="B29" s="20" t="s">
        <v>31</v>
      </c>
      <c r="C29" s="12" t="s">
        <v>23</v>
      </c>
      <c r="D29" s="11">
        <f>24.6+37.3</f>
        <v>61.9</v>
      </c>
      <c r="E29" s="32">
        <f>ROUND(E28*D29,2)</f>
        <v>8.91</v>
      </c>
      <c r="F29" s="32"/>
      <c r="G29" s="32"/>
      <c r="H29" s="32"/>
      <c r="I29" s="32"/>
      <c r="J29" s="32"/>
      <c r="K29" s="32"/>
      <c r="L29" s="3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40" customFormat="1" ht="13.5" x14ac:dyDescent="0.2">
      <c r="A30" s="1">
        <v>22</v>
      </c>
      <c r="B30" s="20" t="s">
        <v>53</v>
      </c>
      <c r="C30" s="11" t="s">
        <v>28</v>
      </c>
      <c r="D30" s="11">
        <f>1.72+2.37</f>
        <v>4.09</v>
      </c>
      <c r="E30" s="32">
        <f>ROUND(E28*D30,2)</f>
        <v>0.59</v>
      </c>
      <c r="F30" s="32"/>
      <c r="G30" s="32"/>
      <c r="H30" s="32"/>
      <c r="I30" s="32"/>
      <c r="J30" s="32"/>
      <c r="K30" s="32"/>
      <c r="L30" s="32"/>
      <c r="M30" s="6"/>
      <c r="N30" s="6"/>
      <c r="O30" s="6"/>
      <c r="P30" s="6"/>
      <c r="Q30" s="1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40" customFormat="1" ht="27" x14ac:dyDescent="0.2">
      <c r="A31" s="1">
        <v>23</v>
      </c>
      <c r="B31" s="20" t="s">
        <v>51</v>
      </c>
      <c r="C31" s="11" t="s">
        <v>28</v>
      </c>
      <c r="D31" s="11">
        <v>0.41</v>
      </c>
      <c r="E31" s="32">
        <f>ROUND(E28*D31,2)</f>
        <v>0.06</v>
      </c>
      <c r="F31" s="32"/>
      <c r="G31" s="32"/>
      <c r="H31" s="32"/>
      <c r="I31" s="32"/>
      <c r="J31" s="32"/>
      <c r="K31" s="32"/>
      <c r="L31" s="3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40" customFormat="1" ht="27" x14ac:dyDescent="0.2">
      <c r="A32" s="1">
        <v>24</v>
      </c>
      <c r="B32" s="20" t="s">
        <v>85</v>
      </c>
      <c r="C32" s="12" t="s">
        <v>28</v>
      </c>
      <c r="D32" s="11">
        <f>6.2+4.09</f>
        <v>10.29</v>
      </c>
      <c r="E32" s="32">
        <f>ROUND(E28*D32,2)</f>
        <v>1.48</v>
      </c>
      <c r="F32" s="32"/>
      <c r="G32" s="32"/>
      <c r="H32" s="32"/>
      <c r="I32" s="32"/>
      <c r="J32" s="32"/>
      <c r="K32" s="32"/>
      <c r="L32" s="3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40" customFormat="1" ht="13.5" x14ac:dyDescent="0.2">
      <c r="A33" s="1">
        <v>25</v>
      </c>
      <c r="B33" s="20" t="s">
        <v>48</v>
      </c>
      <c r="C33" s="12" t="s">
        <v>28</v>
      </c>
      <c r="D33" s="11">
        <f>4.54+4.37</f>
        <v>8.91</v>
      </c>
      <c r="E33" s="32">
        <f>ROUND(E28*D33,2)</f>
        <v>1.28</v>
      </c>
      <c r="F33" s="32"/>
      <c r="G33" s="32"/>
      <c r="H33" s="32"/>
      <c r="I33" s="32"/>
      <c r="J33" s="32"/>
      <c r="K33" s="32"/>
      <c r="L33" s="3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40" customFormat="1" ht="13.5" x14ac:dyDescent="0.2">
      <c r="A34" s="1">
        <v>26</v>
      </c>
      <c r="B34" s="20" t="s">
        <v>41</v>
      </c>
      <c r="C34" s="12" t="s">
        <v>28</v>
      </c>
      <c r="D34" s="11">
        <f>1.48+1.12</f>
        <v>2.6</v>
      </c>
      <c r="E34" s="32">
        <f>ROUND(E28*D34,2)</f>
        <v>0.37</v>
      </c>
      <c r="F34" s="32"/>
      <c r="G34" s="32"/>
      <c r="H34" s="32"/>
      <c r="I34" s="32"/>
      <c r="J34" s="32"/>
      <c r="K34" s="32"/>
      <c r="L34" s="32"/>
      <c r="M34" s="6"/>
      <c r="N34" s="1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40" customFormat="1" ht="15.75" x14ac:dyDescent="0.2">
      <c r="A35" s="1">
        <v>28</v>
      </c>
      <c r="B35" s="20" t="s">
        <v>46</v>
      </c>
      <c r="C35" s="11" t="s">
        <v>36</v>
      </c>
      <c r="D35" s="11">
        <v>310.2</v>
      </c>
      <c r="E35" s="32">
        <f>ROUND(E28*D35,2)</f>
        <v>44.67</v>
      </c>
      <c r="F35" s="32"/>
      <c r="G35" s="32"/>
      <c r="H35" s="32"/>
      <c r="I35" s="32"/>
      <c r="J35" s="32"/>
      <c r="K35" s="32"/>
      <c r="L35" s="3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6" customFormat="1" ht="15.75" x14ac:dyDescent="0.25">
      <c r="A36" s="1">
        <v>29</v>
      </c>
      <c r="B36" s="20" t="s">
        <v>29</v>
      </c>
      <c r="C36" s="11" t="s">
        <v>36</v>
      </c>
      <c r="D36" s="16">
        <v>19</v>
      </c>
      <c r="E36" s="32">
        <f>E28*D36</f>
        <v>2.7359999999999998</v>
      </c>
      <c r="F36" s="32"/>
      <c r="G36" s="32"/>
      <c r="H36" s="32"/>
      <c r="I36" s="32"/>
      <c r="J36" s="32"/>
      <c r="K36" s="32"/>
      <c r="L36" s="32"/>
      <c r="M36" s="14"/>
    </row>
    <row r="37" spans="1:255" s="18" customFormat="1" ht="75.75" customHeight="1" x14ac:dyDescent="0.25">
      <c r="A37" s="1">
        <v>30</v>
      </c>
      <c r="B37" s="60" t="s">
        <v>86</v>
      </c>
      <c r="C37" s="81" t="s">
        <v>103</v>
      </c>
      <c r="D37" s="80"/>
      <c r="E37" s="82">
        <v>0.02</v>
      </c>
      <c r="F37" s="56"/>
      <c r="G37" s="32"/>
      <c r="H37" s="32"/>
      <c r="I37" s="32"/>
      <c r="J37" s="32"/>
      <c r="K37" s="32"/>
      <c r="L37" s="32"/>
    </row>
    <row r="38" spans="1:255" s="18" customFormat="1" ht="13.5" x14ac:dyDescent="0.25">
      <c r="A38" s="1">
        <v>31</v>
      </c>
      <c r="B38" s="2" t="s">
        <v>32</v>
      </c>
      <c r="C38" s="1" t="s">
        <v>33</v>
      </c>
      <c r="D38" s="12">
        <v>44.8</v>
      </c>
      <c r="E38" s="83">
        <f>D38*E37</f>
        <v>0.89599999999999991</v>
      </c>
      <c r="F38" s="56"/>
      <c r="G38" s="32"/>
      <c r="H38" s="32"/>
      <c r="I38" s="32"/>
      <c r="J38" s="32"/>
      <c r="K38" s="32"/>
      <c r="L38" s="32"/>
    </row>
    <row r="39" spans="1:255" s="71" customFormat="1" ht="15.75" x14ac:dyDescent="0.25">
      <c r="A39" s="1">
        <v>32</v>
      </c>
      <c r="B39" s="2" t="s">
        <v>55</v>
      </c>
      <c r="C39" s="1" t="s">
        <v>52</v>
      </c>
      <c r="D39" s="12">
        <v>2.1</v>
      </c>
      <c r="E39" s="83">
        <f>D39*E37</f>
        <v>4.2000000000000003E-2</v>
      </c>
      <c r="F39" s="32"/>
      <c r="G39" s="32"/>
      <c r="H39" s="32"/>
      <c r="I39" s="32"/>
      <c r="J39" s="32"/>
      <c r="K39" s="32"/>
      <c r="L39" s="32"/>
      <c r="M39" s="6"/>
    </row>
    <row r="40" spans="1:255" s="39" customFormat="1" ht="13.5" x14ac:dyDescent="0.25">
      <c r="A40" s="1">
        <v>33</v>
      </c>
      <c r="B40" s="3" t="s">
        <v>26</v>
      </c>
      <c r="C40" s="1" t="s">
        <v>34</v>
      </c>
      <c r="D40" s="12">
        <v>0.05</v>
      </c>
      <c r="E40" s="83">
        <f>D40*E37</f>
        <v>1E-3</v>
      </c>
      <c r="F40" s="32"/>
      <c r="G40" s="32"/>
      <c r="H40" s="32"/>
      <c r="I40" s="32"/>
      <c r="J40" s="32"/>
      <c r="K40" s="32"/>
      <c r="L40" s="32"/>
    </row>
    <row r="41" spans="1:255" s="71" customFormat="1" ht="27" x14ac:dyDescent="0.25">
      <c r="A41" s="1">
        <v>34</v>
      </c>
      <c r="B41" s="10" t="s">
        <v>73</v>
      </c>
      <c r="C41" s="12" t="s">
        <v>24</v>
      </c>
      <c r="D41" s="11"/>
      <c r="E41" s="83">
        <f>E37*1.95*1000</f>
        <v>39</v>
      </c>
      <c r="F41" s="32"/>
      <c r="G41" s="32"/>
      <c r="H41" s="32"/>
      <c r="I41" s="32"/>
      <c r="J41" s="32"/>
      <c r="K41" s="32"/>
      <c r="L41" s="32"/>
    </row>
    <row r="42" spans="1:255" s="6" customFormat="1" ht="13.5" x14ac:dyDescent="0.25">
      <c r="A42" s="1">
        <v>35</v>
      </c>
      <c r="B42" s="63" t="s">
        <v>37</v>
      </c>
      <c r="C42" s="61" t="s">
        <v>38</v>
      </c>
      <c r="D42" s="61"/>
      <c r="E42" s="62">
        <v>2.9520000000000001E-2</v>
      </c>
      <c r="F42" s="32"/>
      <c r="G42" s="32"/>
      <c r="H42" s="32"/>
      <c r="I42" s="32"/>
      <c r="J42" s="32"/>
      <c r="K42" s="32"/>
      <c r="L42" s="32"/>
      <c r="M42" s="14"/>
    </row>
    <row r="43" spans="1:255" s="6" customFormat="1" ht="13.5" x14ac:dyDescent="0.25">
      <c r="A43" s="1">
        <v>36</v>
      </c>
      <c r="B43" s="3" t="s">
        <v>31</v>
      </c>
      <c r="C43" s="16" t="s">
        <v>33</v>
      </c>
      <c r="D43" s="16">
        <v>3.23</v>
      </c>
      <c r="E43" s="32">
        <f>ROUND(E42*D43,2)</f>
        <v>0.1</v>
      </c>
      <c r="F43" s="32"/>
      <c r="G43" s="32"/>
      <c r="H43" s="32"/>
      <c r="I43" s="32"/>
      <c r="J43" s="32"/>
      <c r="K43" s="32"/>
      <c r="L43" s="32"/>
      <c r="M43" s="14"/>
    </row>
    <row r="44" spans="1:255" s="6" customFormat="1" ht="13.5" x14ac:dyDescent="0.25">
      <c r="A44" s="1">
        <v>37</v>
      </c>
      <c r="B44" s="3" t="s">
        <v>49</v>
      </c>
      <c r="C44" s="16" t="s">
        <v>28</v>
      </c>
      <c r="D44" s="16">
        <v>3.62</v>
      </c>
      <c r="E44" s="32">
        <f>ROUND(E42*D44,2)</f>
        <v>0.11</v>
      </c>
      <c r="F44" s="32"/>
      <c r="G44" s="32"/>
      <c r="H44" s="32"/>
      <c r="I44" s="32"/>
      <c r="J44" s="32"/>
      <c r="K44" s="32"/>
      <c r="L44" s="32"/>
      <c r="M44" s="14"/>
    </row>
    <row r="45" spans="1:255" s="6" customFormat="1" ht="13.5" x14ac:dyDescent="0.25">
      <c r="A45" s="1">
        <v>38</v>
      </c>
      <c r="B45" s="3" t="s">
        <v>26</v>
      </c>
      <c r="C45" s="16" t="s">
        <v>27</v>
      </c>
      <c r="D45" s="16">
        <v>0.18</v>
      </c>
      <c r="E45" s="32">
        <f>ROUND(E42*D45,2)</f>
        <v>0.01</v>
      </c>
      <c r="F45" s="32"/>
      <c r="G45" s="32"/>
      <c r="H45" s="32"/>
      <c r="I45" s="32"/>
      <c r="J45" s="32"/>
      <c r="K45" s="32"/>
      <c r="L45" s="32"/>
      <c r="M45" s="14"/>
    </row>
    <row r="46" spans="1:255" s="6" customFormat="1" ht="13.5" x14ac:dyDescent="0.25">
      <c r="A46" s="1">
        <v>39</v>
      </c>
      <c r="B46" s="3" t="s">
        <v>35</v>
      </c>
      <c r="C46" s="16" t="s">
        <v>25</v>
      </c>
      <c r="D46" s="16">
        <v>0.04</v>
      </c>
      <c r="E46" s="32">
        <f>ROUND(E42*D46,3)</f>
        <v>1E-3</v>
      </c>
      <c r="F46" s="32"/>
      <c r="G46" s="32"/>
      <c r="H46" s="32"/>
      <c r="I46" s="32"/>
      <c r="J46" s="32"/>
      <c r="K46" s="32"/>
      <c r="L46" s="32"/>
      <c r="M46" s="14"/>
    </row>
    <row r="47" spans="1:255" s="6" customFormat="1" ht="40.5" x14ac:dyDescent="0.25">
      <c r="A47" s="1">
        <v>40</v>
      </c>
      <c r="B47" s="63" t="s">
        <v>71</v>
      </c>
      <c r="C47" s="61" t="s">
        <v>25</v>
      </c>
      <c r="D47" s="61"/>
      <c r="E47" s="62">
        <v>3.28</v>
      </c>
      <c r="F47" s="32"/>
      <c r="G47" s="32"/>
      <c r="H47" s="32"/>
      <c r="I47" s="32"/>
      <c r="J47" s="32"/>
      <c r="K47" s="32"/>
      <c r="L47" s="32"/>
      <c r="M47" s="14"/>
    </row>
    <row r="48" spans="1:255" s="6" customFormat="1" ht="13.5" x14ac:dyDescent="0.25">
      <c r="A48" s="1">
        <v>41</v>
      </c>
      <c r="B48" s="3" t="s">
        <v>31</v>
      </c>
      <c r="C48" s="16" t="s">
        <v>33</v>
      </c>
      <c r="D48" s="16">
        <v>2.1</v>
      </c>
      <c r="E48" s="32">
        <f>ROUND(E47*D48,2)</f>
        <v>6.89</v>
      </c>
      <c r="F48" s="32"/>
      <c r="G48" s="32"/>
      <c r="H48" s="32"/>
      <c r="I48" s="32"/>
      <c r="J48" s="32"/>
      <c r="K48" s="32"/>
      <c r="L48" s="32"/>
      <c r="M48" s="14"/>
    </row>
    <row r="49" spans="1:255" s="71" customFormat="1" ht="27" x14ac:dyDescent="0.25">
      <c r="A49" s="1">
        <v>42</v>
      </c>
      <c r="B49" s="10" t="s">
        <v>74</v>
      </c>
      <c r="C49" s="12" t="s">
        <v>24</v>
      </c>
      <c r="D49" s="11"/>
      <c r="E49" s="32">
        <f>E47*1.95</f>
        <v>6.3959999999999999</v>
      </c>
      <c r="F49" s="32"/>
      <c r="G49" s="32"/>
      <c r="H49" s="32"/>
      <c r="I49" s="32"/>
      <c r="J49" s="32"/>
      <c r="K49" s="32"/>
      <c r="L49" s="32"/>
    </row>
    <row r="50" spans="1:255" s="6" customFormat="1" ht="13.5" x14ac:dyDescent="0.25">
      <c r="A50" s="1">
        <v>43</v>
      </c>
      <c r="B50" s="63" t="s">
        <v>37</v>
      </c>
      <c r="C50" s="61" t="s">
        <v>38</v>
      </c>
      <c r="D50" s="61"/>
      <c r="E50" s="62">
        <v>3.2799999999999999E-3</v>
      </c>
      <c r="F50" s="32"/>
      <c r="G50" s="32"/>
      <c r="H50" s="32"/>
      <c r="I50" s="32"/>
      <c r="J50" s="32"/>
      <c r="K50" s="32"/>
      <c r="L50" s="32"/>
      <c r="M50" s="14"/>
    </row>
    <row r="51" spans="1:255" s="6" customFormat="1" ht="13.5" x14ac:dyDescent="0.25">
      <c r="A51" s="1">
        <v>44</v>
      </c>
      <c r="B51" s="3" t="s">
        <v>31</v>
      </c>
      <c r="C51" s="16" t="s">
        <v>33</v>
      </c>
      <c r="D51" s="16">
        <v>3.23</v>
      </c>
      <c r="E51" s="32">
        <f>ROUND(E50*D51,2)</f>
        <v>0.01</v>
      </c>
      <c r="F51" s="32"/>
      <c r="G51" s="32"/>
      <c r="H51" s="32"/>
      <c r="I51" s="32"/>
      <c r="J51" s="32"/>
      <c r="K51" s="32"/>
      <c r="L51" s="32"/>
      <c r="M51" s="14"/>
    </row>
    <row r="52" spans="1:255" s="6" customFormat="1" ht="13.5" x14ac:dyDescent="0.25">
      <c r="A52" s="1">
        <v>45</v>
      </c>
      <c r="B52" s="3" t="s">
        <v>49</v>
      </c>
      <c r="C52" s="16" t="s">
        <v>28</v>
      </c>
      <c r="D52" s="16">
        <v>3.62</v>
      </c>
      <c r="E52" s="32">
        <f>ROUND(E50*D52,2)</f>
        <v>0.01</v>
      </c>
      <c r="F52" s="32"/>
      <c r="G52" s="32"/>
      <c r="H52" s="32"/>
      <c r="I52" s="32"/>
      <c r="J52" s="32"/>
      <c r="K52" s="32"/>
      <c r="L52" s="32"/>
      <c r="M52" s="14"/>
    </row>
    <row r="53" spans="1:255" s="6" customFormat="1" ht="13.5" x14ac:dyDescent="0.25">
      <c r="A53" s="1">
        <v>46</v>
      </c>
      <c r="B53" s="3" t="s">
        <v>26</v>
      </c>
      <c r="C53" s="16" t="s">
        <v>27</v>
      </c>
      <c r="D53" s="16">
        <v>0.18</v>
      </c>
      <c r="E53" s="32">
        <f>ROUND(E50*D53,3)</f>
        <v>1E-3</v>
      </c>
      <c r="F53" s="32"/>
      <c r="G53" s="32"/>
      <c r="H53" s="32"/>
      <c r="I53" s="32"/>
      <c r="J53" s="32"/>
      <c r="K53" s="32"/>
      <c r="L53" s="32"/>
      <c r="M53" s="14"/>
    </row>
    <row r="54" spans="1:255" s="6" customFormat="1" ht="13.5" x14ac:dyDescent="0.25">
      <c r="A54" s="1">
        <v>47</v>
      </c>
      <c r="B54" s="3" t="s">
        <v>35</v>
      </c>
      <c r="C54" s="16" t="s">
        <v>25</v>
      </c>
      <c r="D54" s="16">
        <v>0.04</v>
      </c>
      <c r="E54" s="32">
        <f>ROUND(E50*D54,4)</f>
        <v>1E-4</v>
      </c>
      <c r="F54" s="32"/>
      <c r="G54" s="32"/>
      <c r="H54" s="32"/>
      <c r="I54" s="32"/>
      <c r="J54" s="32"/>
      <c r="K54" s="32"/>
      <c r="L54" s="32"/>
      <c r="M54" s="14"/>
    </row>
    <row r="55" spans="1:255" s="40" customFormat="1" ht="15.75" x14ac:dyDescent="0.2">
      <c r="A55" s="1">
        <v>48</v>
      </c>
      <c r="B55" s="65" t="s">
        <v>76</v>
      </c>
      <c r="C55" s="72" t="s">
        <v>104</v>
      </c>
      <c r="D55" s="66"/>
      <c r="E55" s="62">
        <v>0.98399999999999999</v>
      </c>
      <c r="F55" s="32"/>
      <c r="G55" s="32"/>
      <c r="H55" s="32"/>
      <c r="I55" s="32"/>
      <c r="J55" s="32"/>
      <c r="K55" s="32"/>
      <c r="L55" s="32"/>
      <c r="M55" s="6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pans="1:255" s="40" customFormat="1" ht="13.5" x14ac:dyDescent="0.25">
      <c r="A56" s="1">
        <v>49</v>
      </c>
      <c r="B56" s="23" t="s">
        <v>31</v>
      </c>
      <c r="C56" s="11" t="s">
        <v>23</v>
      </c>
      <c r="D56" s="11">
        <v>17.8</v>
      </c>
      <c r="E56" s="32">
        <f>ROUND(E55*D56,2)</f>
        <v>17.52</v>
      </c>
      <c r="F56" s="32"/>
      <c r="G56" s="32"/>
      <c r="H56" s="32"/>
      <c r="I56" s="32"/>
      <c r="J56" s="32"/>
      <c r="K56" s="32"/>
      <c r="L56" s="3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40" customFormat="1" ht="13.5" x14ac:dyDescent="0.25">
      <c r="A57" s="1">
        <v>50</v>
      </c>
      <c r="B57" s="23" t="s">
        <v>35</v>
      </c>
      <c r="C57" s="11" t="s">
        <v>25</v>
      </c>
      <c r="D57" s="11">
        <v>11</v>
      </c>
      <c r="E57" s="32">
        <f>ROUND(E55*D57,2)</f>
        <v>10.82</v>
      </c>
      <c r="F57" s="32"/>
      <c r="G57" s="32"/>
      <c r="H57" s="32"/>
      <c r="I57" s="32"/>
      <c r="J57" s="32"/>
      <c r="K57" s="32"/>
      <c r="L57" s="3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s="6" customFormat="1" ht="27" x14ac:dyDescent="0.25">
      <c r="A58" s="1">
        <v>51</v>
      </c>
      <c r="B58" s="69" t="s">
        <v>105</v>
      </c>
      <c r="C58" s="72" t="s">
        <v>68</v>
      </c>
      <c r="D58" s="68"/>
      <c r="E58" s="62">
        <v>4.1000000000000002E-2</v>
      </c>
      <c r="F58" s="32"/>
      <c r="G58" s="32"/>
      <c r="H58" s="32"/>
      <c r="I58" s="32"/>
      <c r="J58" s="32"/>
      <c r="K58" s="32"/>
      <c r="L58" s="32"/>
    </row>
    <row r="59" spans="1:255" s="6" customFormat="1" ht="13.5" x14ac:dyDescent="0.25">
      <c r="A59" s="1">
        <v>52</v>
      </c>
      <c r="B59" s="25" t="s">
        <v>31</v>
      </c>
      <c r="C59" s="12" t="s">
        <v>23</v>
      </c>
      <c r="D59" s="11">
        <v>745</v>
      </c>
      <c r="E59" s="32">
        <f>ROUND(E58*D59,2)</f>
        <v>30.55</v>
      </c>
      <c r="F59" s="32"/>
      <c r="G59" s="32"/>
      <c r="H59" s="32"/>
      <c r="I59" s="32"/>
      <c r="J59" s="32"/>
      <c r="K59" s="32"/>
      <c r="L59" s="32"/>
    </row>
    <row r="60" spans="1:255" s="18" customFormat="1" ht="13.5" x14ac:dyDescent="0.25">
      <c r="A60" s="1">
        <v>53</v>
      </c>
      <c r="B60" s="25" t="s">
        <v>26</v>
      </c>
      <c r="C60" s="11" t="s">
        <v>27</v>
      </c>
      <c r="D60" s="12">
        <v>380</v>
      </c>
      <c r="E60" s="32">
        <f>ROUND(E58*D60,2)</f>
        <v>15.58</v>
      </c>
      <c r="F60" s="32"/>
      <c r="G60" s="32"/>
      <c r="H60" s="32"/>
      <c r="I60" s="32"/>
      <c r="J60" s="32"/>
      <c r="K60" s="32"/>
      <c r="L60" s="32"/>
    </row>
    <row r="61" spans="1:255" s="18" customFormat="1" ht="13.5" x14ac:dyDescent="0.25">
      <c r="A61" s="1">
        <v>54</v>
      </c>
      <c r="B61" s="25" t="s">
        <v>77</v>
      </c>
      <c r="C61" s="11" t="s">
        <v>69</v>
      </c>
      <c r="D61" s="12">
        <v>995</v>
      </c>
      <c r="E61" s="32">
        <f>ROUND(E58*D61,2)</f>
        <v>40.799999999999997</v>
      </c>
      <c r="F61" s="32"/>
      <c r="G61" s="32"/>
      <c r="H61" s="32"/>
      <c r="I61" s="32"/>
      <c r="J61" s="32"/>
      <c r="K61" s="32"/>
      <c r="L61" s="32"/>
    </row>
    <row r="62" spans="1:255" s="18" customFormat="1" ht="13.5" x14ac:dyDescent="0.25">
      <c r="A62" s="1">
        <v>55</v>
      </c>
      <c r="B62" s="25" t="s">
        <v>45</v>
      </c>
      <c r="C62" s="11" t="s">
        <v>27</v>
      </c>
      <c r="D62" s="12">
        <v>184</v>
      </c>
      <c r="E62" s="32">
        <f>ROUND(E58*D62,2)</f>
        <v>7.54</v>
      </c>
      <c r="F62" s="32"/>
      <c r="G62" s="32"/>
      <c r="H62" s="32"/>
      <c r="I62" s="32"/>
      <c r="J62" s="32"/>
      <c r="K62" s="32"/>
      <c r="L62" s="32"/>
    </row>
    <row r="63" spans="1:255" s="71" customFormat="1" ht="27" x14ac:dyDescent="0.25">
      <c r="A63" s="1">
        <v>56</v>
      </c>
      <c r="B63" s="69" t="s">
        <v>67</v>
      </c>
      <c r="C63" s="72" t="s">
        <v>106</v>
      </c>
      <c r="D63" s="72"/>
      <c r="E63" s="62">
        <v>0.54069999999999996</v>
      </c>
      <c r="F63" s="32"/>
      <c r="G63" s="32"/>
      <c r="H63" s="32"/>
      <c r="I63" s="32"/>
      <c r="J63" s="32"/>
      <c r="K63" s="32"/>
      <c r="L63" s="32"/>
      <c r="P63" s="22"/>
    </row>
    <row r="64" spans="1:255" s="71" customFormat="1" ht="13.5" x14ac:dyDescent="0.25">
      <c r="A64" s="1">
        <v>57</v>
      </c>
      <c r="B64" s="25" t="s">
        <v>31</v>
      </c>
      <c r="C64" s="12" t="s">
        <v>23</v>
      </c>
      <c r="D64" s="12">
        <v>56.4</v>
      </c>
      <c r="E64" s="32">
        <f>ROUND(E63*D64,2)</f>
        <v>30.5</v>
      </c>
      <c r="F64" s="32"/>
      <c r="G64" s="32"/>
      <c r="H64" s="32"/>
      <c r="I64" s="32"/>
      <c r="J64" s="32"/>
      <c r="K64" s="32"/>
      <c r="L64" s="32"/>
    </row>
    <row r="65" spans="1:255" s="71" customFormat="1" ht="13.5" x14ac:dyDescent="0.25">
      <c r="A65" s="1">
        <v>58</v>
      </c>
      <c r="B65" s="25" t="s">
        <v>26</v>
      </c>
      <c r="C65" s="12" t="s">
        <v>27</v>
      </c>
      <c r="D65" s="12">
        <v>4.09</v>
      </c>
      <c r="E65" s="32">
        <f>ROUND(E63*D65,2)</f>
        <v>2.21</v>
      </c>
      <c r="F65" s="32"/>
      <c r="G65" s="32"/>
      <c r="H65" s="32"/>
      <c r="I65" s="32"/>
      <c r="J65" s="32"/>
      <c r="K65" s="32"/>
      <c r="L65" s="32"/>
    </row>
    <row r="66" spans="1:255" s="6" customFormat="1" ht="13.5" x14ac:dyDescent="0.25">
      <c r="A66" s="1">
        <v>59</v>
      </c>
      <c r="B66" s="25" t="s">
        <v>43</v>
      </c>
      <c r="C66" s="11" t="s">
        <v>24</v>
      </c>
      <c r="D66" s="11">
        <v>0.45</v>
      </c>
      <c r="E66" s="32">
        <f>ROUND(E63*D66,2)</f>
        <v>0.24</v>
      </c>
      <c r="F66" s="32"/>
      <c r="G66" s="32"/>
      <c r="H66" s="32"/>
      <c r="I66" s="32"/>
      <c r="J66" s="32"/>
      <c r="K66" s="32"/>
      <c r="L66" s="32"/>
    </row>
    <row r="67" spans="1:255" s="6" customFormat="1" ht="15.75" x14ac:dyDescent="0.25">
      <c r="A67" s="1">
        <v>60</v>
      </c>
      <c r="B67" s="25" t="s">
        <v>66</v>
      </c>
      <c r="C67" s="11" t="s">
        <v>36</v>
      </c>
      <c r="D67" s="11">
        <v>0.75</v>
      </c>
      <c r="E67" s="32">
        <f>ROUND(E63*D67,2)</f>
        <v>0.41</v>
      </c>
      <c r="F67" s="32"/>
      <c r="G67" s="32"/>
      <c r="H67" s="32"/>
      <c r="I67" s="32"/>
      <c r="J67" s="32"/>
      <c r="K67" s="32"/>
      <c r="L67" s="32"/>
      <c r="N67" s="19"/>
    </row>
    <row r="68" spans="1:255" s="6" customFormat="1" ht="13.5" x14ac:dyDescent="0.25">
      <c r="A68" s="1">
        <v>61</v>
      </c>
      <c r="B68" s="25" t="s">
        <v>45</v>
      </c>
      <c r="C68" s="11" t="s">
        <v>27</v>
      </c>
      <c r="D68" s="11">
        <v>26.5</v>
      </c>
      <c r="E68" s="32">
        <f>ROUND(E63*D68,2)</f>
        <v>14.33</v>
      </c>
      <c r="F68" s="32"/>
      <c r="G68" s="32"/>
      <c r="H68" s="32"/>
      <c r="I68" s="32"/>
      <c r="J68" s="32"/>
      <c r="K68" s="32"/>
      <c r="L68" s="32"/>
    </row>
    <row r="69" spans="1:255" s="46" customFormat="1" ht="40.5" x14ac:dyDescent="0.25">
      <c r="A69" s="1">
        <v>62</v>
      </c>
      <c r="B69" s="65" t="s">
        <v>107</v>
      </c>
      <c r="C69" s="44" t="s">
        <v>108</v>
      </c>
      <c r="D69" s="44"/>
      <c r="E69" s="62">
        <v>1.5699999999999999E-2</v>
      </c>
      <c r="F69" s="32"/>
      <c r="G69" s="32"/>
      <c r="H69" s="32"/>
      <c r="I69" s="32"/>
      <c r="J69" s="32"/>
      <c r="K69" s="32"/>
      <c r="L69" s="32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</row>
    <row r="70" spans="1:255" s="46" customFormat="1" x14ac:dyDescent="0.25">
      <c r="A70" s="1">
        <v>63</v>
      </c>
      <c r="B70" s="57" t="s">
        <v>31</v>
      </c>
      <c r="C70" s="27" t="s">
        <v>23</v>
      </c>
      <c r="D70" s="27">
        <v>281</v>
      </c>
      <c r="E70" s="32">
        <f>ROUND(E69*D70,2)</f>
        <v>4.41</v>
      </c>
      <c r="F70" s="32"/>
      <c r="G70" s="32"/>
      <c r="H70" s="32"/>
      <c r="I70" s="32"/>
      <c r="J70" s="32"/>
      <c r="K70" s="32"/>
      <c r="L70" s="32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</row>
    <row r="71" spans="1:255" s="46" customFormat="1" x14ac:dyDescent="0.25">
      <c r="A71" s="1">
        <v>64</v>
      </c>
      <c r="B71" s="26" t="s">
        <v>26</v>
      </c>
      <c r="C71" s="27" t="s">
        <v>27</v>
      </c>
      <c r="D71" s="27">
        <v>33</v>
      </c>
      <c r="E71" s="32">
        <f>ROUND(E69*D71,2)</f>
        <v>0.52</v>
      </c>
      <c r="F71" s="32"/>
      <c r="G71" s="32"/>
      <c r="H71" s="32"/>
      <c r="I71" s="32"/>
      <c r="J71" s="32"/>
      <c r="K71" s="32"/>
      <c r="L71" s="32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</row>
    <row r="72" spans="1:255" s="46" customFormat="1" ht="15.75" x14ac:dyDescent="0.25">
      <c r="A72" s="1">
        <v>65</v>
      </c>
      <c r="B72" s="20" t="s">
        <v>83</v>
      </c>
      <c r="C72" s="11" t="s">
        <v>36</v>
      </c>
      <c r="D72" s="12">
        <v>102</v>
      </c>
      <c r="E72" s="32">
        <f>ROUND(E69*D72,2)</f>
        <v>1.6</v>
      </c>
      <c r="F72" s="32"/>
      <c r="G72" s="32"/>
      <c r="H72" s="32"/>
      <c r="I72" s="32"/>
      <c r="J72" s="32"/>
      <c r="K72" s="32"/>
      <c r="L72" s="32"/>
    </row>
    <row r="73" spans="1:255" s="46" customFormat="1" x14ac:dyDescent="0.25">
      <c r="A73" s="1">
        <v>66</v>
      </c>
      <c r="B73" s="26" t="s">
        <v>78</v>
      </c>
      <c r="C73" s="11" t="s">
        <v>79</v>
      </c>
      <c r="D73" s="12">
        <v>71.7</v>
      </c>
      <c r="E73" s="32">
        <f>ROUND(E69*D73,2)</f>
        <v>1.1299999999999999</v>
      </c>
      <c r="F73" s="32"/>
      <c r="G73" s="32"/>
      <c r="H73" s="32"/>
      <c r="I73" s="32"/>
      <c r="J73" s="32"/>
      <c r="K73" s="32"/>
      <c r="L73" s="32"/>
    </row>
    <row r="74" spans="1:255" s="46" customFormat="1" x14ac:dyDescent="0.25">
      <c r="A74" s="1">
        <v>67</v>
      </c>
      <c r="B74" s="57" t="s">
        <v>80</v>
      </c>
      <c r="C74" s="11" t="s">
        <v>25</v>
      </c>
      <c r="D74" s="27">
        <v>0.13</v>
      </c>
      <c r="E74" s="32">
        <f>ROUND(E69*D74,3)</f>
        <v>2E-3</v>
      </c>
      <c r="F74" s="32"/>
      <c r="G74" s="32"/>
      <c r="H74" s="32"/>
      <c r="I74" s="32"/>
      <c r="J74" s="32"/>
      <c r="K74" s="32"/>
      <c r="L74" s="32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</row>
    <row r="75" spans="1:255" s="46" customFormat="1" x14ac:dyDescent="0.25">
      <c r="A75" s="1">
        <v>68</v>
      </c>
      <c r="B75" s="20" t="s">
        <v>81</v>
      </c>
      <c r="C75" s="11" t="s">
        <v>24</v>
      </c>
      <c r="D75" s="12">
        <v>0.09</v>
      </c>
      <c r="E75" s="32">
        <f>ROUND(E69*D75,3)</f>
        <v>1E-3</v>
      </c>
      <c r="F75" s="32"/>
      <c r="G75" s="32"/>
      <c r="H75" s="32"/>
      <c r="I75" s="32"/>
      <c r="J75" s="32"/>
      <c r="K75" s="32"/>
      <c r="L75" s="32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46" customFormat="1" ht="15.75" x14ac:dyDescent="0.25">
      <c r="A76" s="1">
        <v>69</v>
      </c>
      <c r="B76" s="57" t="s">
        <v>82</v>
      </c>
      <c r="C76" s="11" t="s">
        <v>36</v>
      </c>
      <c r="D76" s="78">
        <v>1.52</v>
      </c>
      <c r="E76" s="32">
        <f>ROUND(E69*D76,2)</f>
        <v>0.02</v>
      </c>
      <c r="F76" s="32"/>
      <c r="G76" s="32"/>
      <c r="H76" s="32"/>
      <c r="I76" s="32"/>
      <c r="J76" s="32"/>
      <c r="K76" s="32"/>
      <c r="L76" s="32"/>
    </row>
    <row r="77" spans="1:255" s="46" customFormat="1" x14ac:dyDescent="0.25">
      <c r="A77" s="1">
        <v>70</v>
      </c>
      <c r="B77" s="26" t="s">
        <v>45</v>
      </c>
      <c r="C77" s="27" t="s">
        <v>27</v>
      </c>
      <c r="D77" s="27">
        <v>16</v>
      </c>
      <c r="E77" s="32">
        <f>ROUND(E69*D77,2)</f>
        <v>0.25</v>
      </c>
      <c r="F77" s="32"/>
      <c r="G77" s="32"/>
      <c r="H77" s="32"/>
      <c r="I77" s="32"/>
      <c r="J77" s="32"/>
      <c r="K77" s="32"/>
      <c r="L77" s="32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</row>
    <row r="78" spans="1:255" s="6" customFormat="1" ht="67.5" x14ac:dyDescent="0.25">
      <c r="A78" s="1">
        <v>71</v>
      </c>
      <c r="B78" s="60" t="s">
        <v>65</v>
      </c>
      <c r="C78" s="61" t="s">
        <v>103</v>
      </c>
      <c r="D78" s="61"/>
      <c r="E78" s="62">
        <v>1.4E-2</v>
      </c>
      <c r="F78" s="32"/>
      <c r="G78" s="32"/>
      <c r="H78" s="32"/>
      <c r="I78" s="32"/>
      <c r="J78" s="32"/>
      <c r="K78" s="32"/>
      <c r="L78" s="32"/>
      <c r="M78" s="14"/>
    </row>
    <row r="79" spans="1:255" s="18" customFormat="1" ht="13.5" x14ac:dyDescent="0.25">
      <c r="A79" s="1">
        <v>72</v>
      </c>
      <c r="B79" s="2" t="s">
        <v>32</v>
      </c>
      <c r="C79" s="1" t="s">
        <v>33</v>
      </c>
      <c r="D79" s="12">
        <v>7.25</v>
      </c>
      <c r="E79" s="32">
        <v>0.01</v>
      </c>
      <c r="F79" s="56"/>
      <c r="G79" s="32"/>
      <c r="H79" s="32"/>
      <c r="I79" s="32"/>
      <c r="J79" s="32"/>
      <c r="K79" s="32"/>
      <c r="L79" s="32"/>
    </row>
    <row r="80" spans="1:255" s="18" customFormat="1" ht="15.75" x14ac:dyDescent="0.25">
      <c r="A80" s="1">
        <v>73</v>
      </c>
      <c r="B80" s="2" t="s">
        <v>64</v>
      </c>
      <c r="C80" s="1" t="s">
        <v>52</v>
      </c>
      <c r="D80" s="12">
        <v>16.2</v>
      </c>
      <c r="E80" s="32">
        <f>ROUND(D80*E78,2)</f>
        <v>0.23</v>
      </c>
      <c r="F80" s="56"/>
      <c r="G80" s="32"/>
      <c r="H80" s="32"/>
      <c r="I80" s="32"/>
      <c r="J80" s="32"/>
      <c r="K80" s="32"/>
      <c r="L80" s="32"/>
    </row>
    <row r="81" spans="1:13" s="71" customFormat="1" ht="13.5" x14ac:dyDescent="0.25">
      <c r="A81" s="1">
        <v>74</v>
      </c>
      <c r="B81" s="3" t="s">
        <v>26</v>
      </c>
      <c r="C81" s="1" t="s">
        <v>34</v>
      </c>
      <c r="D81" s="12">
        <v>1.35</v>
      </c>
      <c r="E81" s="32">
        <f>ROUND(D81*E78,2)</f>
        <v>0.02</v>
      </c>
      <c r="F81" s="32"/>
      <c r="G81" s="32"/>
      <c r="H81" s="32"/>
      <c r="I81" s="32"/>
      <c r="J81" s="32"/>
      <c r="K81" s="32"/>
      <c r="L81" s="32"/>
      <c r="M81" s="6"/>
    </row>
    <row r="82" spans="1:13" s="39" customFormat="1" ht="15.75" x14ac:dyDescent="0.25">
      <c r="A82" s="1">
        <v>75</v>
      </c>
      <c r="B82" s="17" t="s">
        <v>35</v>
      </c>
      <c r="C82" s="1" t="s">
        <v>36</v>
      </c>
      <c r="D82" s="12">
        <v>0.04</v>
      </c>
      <c r="E82" s="32">
        <f>ROUND(D82*E78,3)</f>
        <v>1E-3</v>
      </c>
      <c r="F82" s="32"/>
      <c r="G82" s="32"/>
      <c r="H82" s="32"/>
      <c r="I82" s="32"/>
      <c r="J82" s="32"/>
      <c r="K82" s="32"/>
      <c r="L82" s="32"/>
    </row>
    <row r="83" spans="1:13" s="71" customFormat="1" ht="27" x14ac:dyDescent="0.25">
      <c r="A83" s="1">
        <v>76</v>
      </c>
      <c r="B83" s="10" t="s">
        <v>92</v>
      </c>
      <c r="C83" s="12" t="s">
        <v>24</v>
      </c>
      <c r="D83" s="11"/>
      <c r="E83" s="32">
        <f>E78*1.95*1000</f>
        <v>27.3</v>
      </c>
      <c r="F83" s="32"/>
      <c r="G83" s="32"/>
      <c r="H83" s="32"/>
      <c r="I83" s="32"/>
      <c r="J83" s="32"/>
      <c r="K83" s="32"/>
      <c r="L83" s="32"/>
    </row>
    <row r="84" spans="1:13" s="6" customFormat="1" ht="13.5" x14ac:dyDescent="0.25">
      <c r="A84" s="1">
        <v>77</v>
      </c>
      <c r="B84" s="63" t="s">
        <v>37</v>
      </c>
      <c r="C84" s="61" t="s">
        <v>38</v>
      </c>
      <c r="D84" s="61"/>
      <c r="E84" s="62">
        <v>1.4E-2</v>
      </c>
      <c r="F84" s="32"/>
      <c r="G84" s="32"/>
      <c r="H84" s="32"/>
      <c r="I84" s="32"/>
      <c r="J84" s="32"/>
      <c r="K84" s="32"/>
      <c r="L84" s="32"/>
      <c r="M84" s="14"/>
    </row>
    <row r="85" spans="1:13" s="6" customFormat="1" ht="13.5" x14ac:dyDescent="0.25">
      <c r="A85" s="1">
        <v>78</v>
      </c>
      <c r="B85" s="3" t="s">
        <v>31</v>
      </c>
      <c r="C85" s="16" t="s">
        <v>33</v>
      </c>
      <c r="D85" s="16">
        <v>3.23</v>
      </c>
      <c r="E85" s="32">
        <f>ROUND(E84*D85,2)</f>
        <v>0.05</v>
      </c>
      <c r="F85" s="32"/>
      <c r="G85" s="32"/>
      <c r="H85" s="32"/>
      <c r="I85" s="32"/>
      <c r="J85" s="32"/>
      <c r="K85" s="32"/>
      <c r="L85" s="32"/>
      <c r="M85" s="14"/>
    </row>
    <row r="86" spans="1:13" s="6" customFormat="1" ht="13.5" x14ac:dyDescent="0.25">
      <c r="A86" s="1">
        <v>79</v>
      </c>
      <c r="B86" s="3" t="s">
        <v>49</v>
      </c>
      <c r="C86" s="16" t="s">
        <v>28</v>
      </c>
      <c r="D86" s="16">
        <v>3.62</v>
      </c>
      <c r="E86" s="32">
        <f>ROUND(E84*D86,2)</f>
        <v>0.05</v>
      </c>
      <c r="F86" s="32"/>
      <c r="G86" s="32"/>
      <c r="H86" s="32"/>
      <c r="I86" s="32"/>
      <c r="J86" s="32"/>
      <c r="K86" s="32"/>
      <c r="L86" s="32"/>
      <c r="M86" s="14"/>
    </row>
    <row r="87" spans="1:13" s="6" customFormat="1" ht="13.5" x14ac:dyDescent="0.25">
      <c r="A87" s="1">
        <v>80</v>
      </c>
      <c r="B87" s="3" t="s">
        <v>26</v>
      </c>
      <c r="C87" s="16" t="s">
        <v>27</v>
      </c>
      <c r="D87" s="16">
        <v>0.18</v>
      </c>
      <c r="E87" s="32">
        <f>ROUND(E84*D87,3)</f>
        <v>3.0000000000000001E-3</v>
      </c>
      <c r="F87" s="32"/>
      <c r="G87" s="32"/>
      <c r="H87" s="32"/>
      <c r="I87" s="32"/>
      <c r="J87" s="32"/>
      <c r="K87" s="32"/>
      <c r="L87" s="32"/>
      <c r="M87" s="14"/>
    </row>
    <row r="88" spans="1:13" s="6" customFormat="1" ht="13.5" x14ac:dyDescent="0.25">
      <c r="A88" s="1">
        <v>81</v>
      </c>
      <c r="B88" s="3" t="s">
        <v>35</v>
      </c>
      <c r="C88" s="16" t="s">
        <v>25</v>
      </c>
      <c r="D88" s="16">
        <v>0.04</v>
      </c>
      <c r="E88" s="32">
        <f>ROUND(E84*D88,3)</f>
        <v>1E-3</v>
      </c>
      <c r="F88" s="32"/>
      <c r="G88" s="32"/>
      <c r="H88" s="32"/>
      <c r="I88" s="32"/>
      <c r="J88" s="32"/>
      <c r="K88" s="32"/>
      <c r="L88" s="32"/>
      <c r="M88" s="14"/>
    </row>
    <row r="89" spans="1:13" s="6" customFormat="1" ht="40.5" x14ac:dyDescent="0.25">
      <c r="A89" s="1">
        <v>82</v>
      </c>
      <c r="B89" s="63" t="s">
        <v>72</v>
      </c>
      <c r="C89" s="61" t="s">
        <v>25</v>
      </c>
      <c r="D89" s="61"/>
      <c r="E89" s="62">
        <v>14</v>
      </c>
      <c r="F89" s="32"/>
      <c r="G89" s="32"/>
      <c r="H89" s="32"/>
      <c r="I89" s="32"/>
      <c r="J89" s="32"/>
      <c r="K89" s="32"/>
      <c r="L89" s="32"/>
      <c r="M89" s="14"/>
    </row>
    <row r="90" spans="1:13" s="6" customFormat="1" ht="13.5" x14ac:dyDescent="0.25">
      <c r="A90" s="1">
        <v>83</v>
      </c>
      <c r="B90" s="3" t="s">
        <v>31</v>
      </c>
      <c r="C90" s="16" t="s">
        <v>33</v>
      </c>
      <c r="D90" s="16">
        <v>1.21</v>
      </c>
      <c r="E90" s="32">
        <f>ROUND(E89*D90,2)</f>
        <v>16.940000000000001</v>
      </c>
      <c r="F90" s="32"/>
      <c r="G90" s="32"/>
      <c r="H90" s="32"/>
      <c r="I90" s="32"/>
      <c r="J90" s="32"/>
      <c r="K90" s="32"/>
      <c r="L90" s="32"/>
      <c r="M90" s="14"/>
    </row>
    <row r="91" spans="1:13" s="46" customFormat="1" ht="54" x14ac:dyDescent="0.25">
      <c r="A91" s="1">
        <v>84</v>
      </c>
      <c r="B91" s="20" t="s">
        <v>95</v>
      </c>
      <c r="C91" s="12" t="s">
        <v>24</v>
      </c>
      <c r="D91" s="12"/>
      <c r="E91" s="32">
        <f>44.67*1.55+10.82*1.6</f>
        <v>86.5505</v>
      </c>
      <c r="F91" s="32"/>
      <c r="G91" s="32"/>
      <c r="H91" s="32"/>
      <c r="I91" s="32"/>
      <c r="J91" s="32"/>
      <c r="K91" s="32"/>
      <c r="L91" s="32"/>
    </row>
    <row r="92" spans="1:13" s="46" customFormat="1" ht="40.5" x14ac:dyDescent="0.25">
      <c r="A92" s="1">
        <v>85</v>
      </c>
      <c r="B92" s="20" t="s">
        <v>94</v>
      </c>
      <c r="C92" s="12" t="s">
        <v>24</v>
      </c>
      <c r="D92" s="12"/>
      <c r="E92" s="32">
        <f>1.6*2.4</f>
        <v>3.84</v>
      </c>
      <c r="F92" s="32"/>
      <c r="G92" s="32"/>
      <c r="H92" s="32"/>
      <c r="I92" s="32"/>
      <c r="J92" s="32"/>
      <c r="K92" s="32"/>
      <c r="L92" s="32"/>
    </row>
    <row r="93" spans="1:13" s="46" customFormat="1" ht="54" x14ac:dyDescent="0.25">
      <c r="A93" s="1">
        <v>86</v>
      </c>
      <c r="B93" s="20" t="s">
        <v>96</v>
      </c>
      <c r="C93" s="12" t="s">
        <v>24</v>
      </c>
      <c r="D93" s="12"/>
      <c r="E93" s="32">
        <f>0.0519*41</f>
        <v>2.1278999999999999</v>
      </c>
      <c r="F93" s="32"/>
      <c r="G93" s="32"/>
      <c r="H93" s="32"/>
      <c r="I93" s="32"/>
      <c r="J93" s="32"/>
      <c r="K93" s="32"/>
      <c r="L93" s="32"/>
    </row>
    <row r="94" spans="1:13" ht="15" customHeight="1" x14ac:dyDescent="0.25">
      <c r="A94" s="45"/>
      <c r="B94" s="51" t="s">
        <v>21</v>
      </c>
      <c r="C94" s="72" t="s">
        <v>27</v>
      </c>
      <c r="D94" s="12"/>
      <c r="E94" s="52"/>
      <c r="F94" s="52"/>
      <c r="G94" s="32"/>
      <c r="H94" s="52"/>
      <c r="I94" s="32"/>
      <c r="J94" s="52"/>
      <c r="K94" s="32"/>
      <c r="L94" s="32"/>
    </row>
    <row r="95" spans="1:13" x14ac:dyDescent="0.25">
      <c r="A95" s="45"/>
      <c r="B95" s="53" t="s">
        <v>54</v>
      </c>
      <c r="C95" s="48" t="s">
        <v>124</v>
      </c>
      <c r="D95" s="49"/>
      <c r="E95" s="52"/>
      <c r="F95" s="52"/>
      <c r="G95" s="32"/>
      <c r="H95" s="52"/>
      <c r="I95" s="32"/>
      <c r="J95" s="52"/>
      <c r="K95" s="32"/>
      <c r="L95" s="52"/>
    </row>
    <row r="96" spans="1:13" x14ac:dyDescent="0.25">
      <c r="A96" s="45"/>
      <c r="B96" s="53" t="s">
        <v>39</v>
      </c>
      <c r="C96" s="72" t="s">
        <v>27</v>
      </c>
      <c r="D96" s="49"/>
      <c r="E96" s="52"/>
      <c r="F96" s="52"/>
      <c r="G96" s="32"/>
      <c r="H96" s="52"/>
      <c r="I96" s="32"/>
      <c r="J96" s="52"/>
      <c r="K96" s="32"/>
      <c r="L96" s="52"/>
    </row>
    <row r="97" spans="1:12" x14ac:dyDescent="0.25">
      <c r="A97" s="45"/>
      <c r="B97" s="53" t="s">
        <v>58</v>
      </c>
      <c r="C97" s="48" t="s">
        <v>124</v>
      </c>
      <c r="D97" s="49"/>
      <c r="E97" s="52"/>
      <c r="F97" s="52"/>
      <c r="G97" s="32"/>
      <c r="H97" s="52"/>
      <c r="I97" s="32"/>
      <c r="J97" s="52"/>
      <c r="K97" s="32"/>
      <c r="L97" s="52"/>
    </row>
    <row r="98" spans="1:12" x14ac:dyDescent="0.25">
      <c r="A98" s="45"/>
      <c r="B98" s="53" t="s">
        <v>40</v>
      </c>
      <c r="C98" s="72" t="s">
        <v>27</v>
      </c>
      <c r="D98" s="72"/>
      <c r="E98" s="52"/>
      <c r="F98" s="52"/>
      <c r="G98" s="32"/>
      <c r="H98" s="52"/>
      <c r="I98" s="32"/>
      <c r="J98" s="52"/>
      <c r="K98" s="32"/>
      <c r="L98" s="52"/>
    </row>
    <row r="100" spans="1:12" x14ac:dyDescent="0.25">
      <c r="B100" s="84"/>
      <c r="C100" s="84"/>
      <c r="D100" s="84"/>
      <c r="E100" s="84"/>
      <c r="F100" s="84"/>
    </row>
    <row r="101" spans="1:12" x14ac:dyDescent="0.25">
      <c r="B101" s="75"/>
    </row>
  </sheetData>
  <autoFilter ref="A8:IU98" xr:uid="{00000000-0009-0000-0000-000002000000}"/>
  <mergeCells count="15">
    <mergeCell ref="B100:F100"/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I4"/>
  </mergeCells>
  <conditionalFormatting sqref="B107:IT110 B114:IT114 B134:IT138 A154:IT181 B112:IT112 B113:IQ113 B115:IQ133 B139:IQ153 A182:IQ182 A99:IQ99 A8:IT8 B102:IQ111 A102:IP165 A101 C101:IQ101 G9:IT10 L95:IQ98 M94:IQ94 A9:F98 M11:IT93 G11:K98 L11:L94">
    <cfRule type="cellIs" dxfId="34" priority="73" stopIfTrue="1" operator="equal">
      <formula>8223.307275</formula>
    </cfRule>
  </conditionalFormatting>
  <conditionalFormatting sqref="IR94:IT99 IR101:IT107">
    <cfRule type="cellIs" dxfId="33" priority="61" stopIfTrue="1" operator="equal">
      <formula>8223.307275</formula>
    </cfRule>
  </conditionalFormatting>
  <conditionalFormatting sqref="IR119:IT130">
    <cfRule type="cellIs" dxfId="32" priority="60" stopIfTrue="1" operator="equal">
      <formula>8223.307275</formula>
    </cfRule>
  </conditionalFormatting>
  <conditionalFormatting sqref="HM109:IQ119 HM120:IN133">
    <cfRule type="cellIs" dxfId="31" priority="57" stopIfTrue="1" operator="equal">
      <formula>8223.307275</formula>
    </cfRule>
  </conditionalFormatting>
  <conditionalFormatting sqref="HM113:IQ123 HM96:IN99 HM124:IN137 HM101:IN112">
    <cfRule type="cellIs" dxfId="30" priority="32" stopIfTrue="1" operator="equal">
      <formula>8223.307275</formula>
    </cfRule>
  </conditionalFormatting>
  <conditionalFormatting sqref="C94:D98">
    <cfRule type="cellIs" dxfId="29" priority="31" stopIfTrue="1" operator="equal">
      <formula>8223.307275</formula>
    </cfRule>
  </conditionalFormatting>
  <conditionalFormatting sqref="C94:C98">
    <cfRule type="cellIs" dxfId="28" priority="30" stopIfTrue="1" operator="equal">
      <formula>8223.307275</formula>
    </cfRule>
  </conditionalFormatting>
  <conditionalFormatting sqref="A100 C100:IT100">
    <cfRule type="cellIs" dxfId="27" priority="9" stopIfTrue="1" operator="equal">
      <formula>8223.307275</formula>
    </cfRule>
  </conditionalFormatting>
  <conditionalFormatting sqref="C100:D100">
    <cfRule type="cellIs" dxfId="26" priority="8" stopIfTrue="1" operator="equal">
      <formula>8223.307275</formula>
    </cfRule>
  </conditionalFormatting>
  <conditionalFormatting sqref="C100:D100">
    <cfRule type="cellIs" dxfId="25" priority="7" stopIfTrue="1" operator="equal">
      <formula>8223.307275</formula>
    </cfRule>
  </conditionalFormatting>
  <conditionalFormatting sqref="C100:D100">
    <cfRule type="cellIs" dxfId="24" priority="6" stopIfTrue="1" operator="equal">
      <formula>8223.307275</formula>
    </cfRule>
  </conditionalFormatting>
  <conditionalFormatting sqref="C100:D100">
    <cfRule type="cellIs" dxfId="23" priority="5" stopIfTrue="1" operator="equal">
      <formula>8223.307275</formula>
    </cfRule>
  </conditionalFormatting>
  <conditionalFormatting sqref="C100">
    <cfRule type="cellIs" dxfId="22" priority="4" stopIfTrue="1" operator="equal">
      <formula>8223.307275</formula>
    </cfRule>
  </conditionalFormatting>
  <conditionalFormatting sqref="HM100:IQ100">
    <cfRule type="cellIs" dxfId="21" priority="3" stopIfTrue="1" operator="equal">
      <formula>8223.307275</formula>
    </cfRule>
  </conditionalFormatting>
  <conditionalFormatting sqref="IR100:IT100">
    <cfRule type="cellIs" dxfId="20" priority="2" stopIfTrue="1" operator="equal">
      <formula>8223.307275</formula>
    </cfRule>
  </conditionalFormatting>
  <conditionalFormatting sqref="HM100:IN100">
    <cfRule type="cellIs" dxfId="19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02"/>
  <sheetViews>
    <sheetView tabSelected="1" view="pageBreakPreview" zoomScaleNormal="100" zoomScaleSheetLayoutView="100" workbookViewId="0">
      <selection activeCell="C96" sqref="C96"/>
    </sheetView>
  </sheetViews>
  <sheetFormatPr defaultRowHeight="15" x14ac:dyDescent="0.25"/>
  <cols>
    <col min="1" max="1" width="9.42578125" style="33" customWidth="1"/>
    <col min="2" max="2" width="31.140625" style="54" customWidth="1"/>
    <col min="3" max="3" width="7.7109375" style="33" customWidth="1"/>
    <col min="4" max="4" width="10.85546875" style="33" customWidth="1"/>
    <col min="5" max="5" width="7.7109375" style="33" customWidth="1"/>
    <col min="6" max="6" width="9.42578125" style="33" bestFit="1" customWidth="1"/>
    <col min="7" max="7" width="11" style="33" customWidth="1"/>
    <col min="8" max="8" width="6.85546875" style="33" bestFit="1" customWidth="1"/>
    <col min="9" max="9" width="10.7109375" style="33" customWidth="1"/>
    <col min="10" max="10" width="7.42578125" style="33" bestFit="1" customWidth="1"/>
    <col min="11" max="12" width="11.28515625" style="33" customWidth="1"/>
    <col min="13" max="16384" width="9.140625" style="33"/>
  </cols>
  <sheetData>
    <row r="1" spans="1:14" s="39" customFormat="1" ht="20.25" customHeight="1" x14ac:dyDescent="0.25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s="6" customFormat="1" ht="13.5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 s="6" customFormat="1" ht="14.25" customHeight="1" x14ac:dyDescent="0.25">
      <c r="A3" s="110"/>
      <c r="B3" s="110"/>
      <c r="C3" s="110"/>
      <c r="D3" s="110"/>
      <c r="E3" s="110"/>
      <c r="F3" s="7"/>
      <c r="G3" s="107"/>
      <c r="H3" s="107"/>
      <c r="I3" s="107"/>
      <c r="J3" s="107"/>
      <c r="K3" s="8"/>
      <c r="L3" s="29"/>
    </row>
    <row r="4" spans="1:14" s="6" customFormat="1" ht="14.25" customHeight="1" x14ac:dyDescent="0.25">
      <c r="B4" s="29"/>
      <c r="C4" s="106"/>
      <c r="D4" s="106"/>
      <c r="E4" s="106"/>
      <c r="F4" s="106"/>
      <c r="G4" s="106"/>
      <c r="H4" s="106"/>
      <c r="I4" s="74"/>
      <c r="J4" s="74"/>
      <c r="K4" s="8"/>
      <c r="L4" s="29"/>
    </row>
    <row r="5" spans="1:14" s="6" customFormat="1" ht="14.25" customHeight="1" x14ac:dyDescent="0.25">
      <c r="A5" s="9"/>
      <c r="B5" s="21"/>
      <c r="C5" s="71"/>
      <c r="D5" s="71"/>
      <c r="E5" s="8"/>
      <c r="F5" s="28"/>
      <c r="G5" s="99"/>
      <c r="H5" s="99"/>
      <c r="I5" s="99"/>
      <c r="J5" s="99"/>
      <c r="K5" s="8"/>
      <c r="L5" s="29"/>
    </row>
    <row r="6" spans="1:14" s="71" customFormat="1" ht="30.75" customHeight="1" x14ac:dyDescent="0.25">
      <c r="A6" s="103" t="s">
        <v>0</v>
      </c>
      <c r="B6" s="104" t="s">
        <v>15</v>
      </c>
      <c r="C6" s="103" t="s">
        <v>16</v>
      </c>
      <c r="D6" s="100" t="s">
        <v>17</v>
      </c>
      <c r="E6" s="101"/>
      <c r="F6" s="100" t="s">
        <v>18</v>
      </c>
      <c r="G6" s="101"/>
      <c r="H6" s="100" t="s">
        <v>19</v>
      </c>
      <c r="I6" s="101"/>
      <c r="J6" s="100" t="s">
        <v>20</v>
      </c>
      <c r="K6" s="101"/>
      <c r="L6" s="102" t="s">
        <v>21</v>
      </c>
    </row>
    <row r="7" spans="1:14" s="71" customFormat="1" ht="41.25" customHeight="1" x14ac:dyDescent="0.25">
      <c r="A7" s="103"/>
      <c r="B7" s="105"/>
      <c r="C7" s="103"/>
      <c r="D7" s="41" t="s">
        <v>22</v>
      </c>
      <c r="E7" s="41" t="s">
        <v>1</v>
      </c>
      <c r="F7" s="41" t="s">
        <v>56</v>
      </c>
      <c r="G7" s="42" t="s">
        <v>21</v>
      </c>
      <c r="H7" s="43" t="s">
        <v>56</v>
      </c>
      <c r="I7" s="41" t="s">
        <v>21</v>
      </c>
      <c r="J7" s="41" t="s">
        <v>56</v>
      </c>
      <c r="K7" s="44" t="s">
        <v>21</v>
      </c>
      <c r="L7" s="102"/>
      <c r="N7" s="28"/>
    </row>
    <row r="8" spans="1:14" s="71" customFormat="1" ht="13.5" x14ac:dyDescent="0.25">
      <c r="A8" s="73">
        <v>1</v>
      </c>
      <c r="B8" s="41">
        <v>2</v>
      </c>
      <c r="C8" s="73">
        <v>3</v>
      </c>
      <c r="D8" s="41">
        <v>4</v>
      </c>
      <c r="E8" s="73">
        <v>5</v>
      </c>
      <c r="F8" s="41">
        <v>6</v>
      </c>
      <c r="G8" s="73">
        <v>7</v>
      </c>
      <c r="H8" s="41">
        <v>8</v>
      </c>
      <c r="I8" s="73">
        <v>9</v>
      </c>
      <c r="J8" s="41">
        <v>10</v>
      </c>
      <c r="K8" s="73">
        <v>11</v>
      </c>
      <c r="L8" s="41">
        <v>12</v>
      </c>
    </row>
    <row r="9" spans="1:14" s="6" customFormat="1" ht="40.5" x14ac:dyDescent="0.25">
      <c r="A9" s="1">
        <v>11</v>
      </c>
      <c r="B9" s="15" t="s">
        <v>63</v>
      </c>
      <c r="C9" s="16" t="s">
        <v>30</v>
      </c>
      <c r="D9" s="16"/>
      <c r="E9" s="32">
        <v>7.8380000000000005E-2</v>
      </c>
      <c r="F9" s="32"/>
      <c r="G9" s="32"/>
      <c r="H9" s="32"/>
      <c r="I9" s="32"/>
      <c r="J9" s="32"/>
      <c r="K9" s="32"/>
      <c r="L9" s="32"/>
      <c r="M9" s="14"/>
    </row>
    <row r="10" spans="1:14" s="18" customFormat="1" ht="13.5" x14ac:dyDescent="0.25">
      <c r="A10" s="1"/>
      <c r="B10" s="2" t="s">
        <v>32</v>
      </c>
      <c r="C10" s="1" t="s">
        <v>33</v>
      </c>
      <c r="D10" s="12">
        <v>20</v>
      </c>
      <c r="E10" s="32">
        <f>ROUND(D10*E9,2)</f>
        <v>1.57</v>
      </c>
      <c r="F10" s="56"/>
      <c r="G10" s="32"/>
      <c r="H10" s="32"/>
      <c r="I10" s="32"/>
      <c r="J10" s="32"/>
      <c r="K10" s="32"/>
      <c r="L10" s="32"/>
    </row>
    <row r="11" spans="1:14" s="18" customFormat="1" ht="15.75" x14ac:dyDescent="0.25">
      <c r="A11" s="1" t="s">
        <v>109</v>
      </c>
      <c r="B11" s="2" t="s">
        <v>55</v>
      </c>
      <c r="C11" s="1" t="s">
        <v>52</v>
      </c>
      <c r="D11" s="12">
        <v>44.8</v>
      </c>
      <c r="E11" s="32">
        <f>ROUND(D11*E9,2)</f>
        <v>3.51</v>
      </c>
      <c r="F11" s="56"/>
      <c r="G11" s="32"/>
      <c r="H11" s="32"/>
      <c r="I11" s="32"/>
      <c r="J11" s="32"/>
      <c r="K11" s="32"/>
      <c r="L11" s="32"/>
    </row>
    <row r="12" spans="1:14" s="71" customFormat="1" ht="13.5" x14ac:dyDescent="0.25">
      <c r="A12" s="1"/>
      <c r="B12" s="3" t="s">
        <v>26</v>
      </c>
      <c r="C12" s="1" t="s">
        <v>34</v>
      </c>
      <c r="D12" s="12">
        <v>2.1</v>
      </c>
      <c r="E12" s="32">
        <f>ROUND(D12*E9,2)</f>
        <v>0.16</v>
      </c>
      <c r="F12" s="32"/>
      <c r="G12" s="32"/>
      <c r="H12" s="32"/>
      <c r="I12" s="32"/>
      <c r="J12" s="32"/>
      <c r="K12" s="32"/>
      <c r="L12" s="32"/>
      <c r="M12" s="6"/>
    </row>
    <row r="13" spans="1:14" s="39" customFormat="1" ht="15.75" x14ac:dyDescent="0.25">
      <c r="A13" s="45" t="s">
        <v>110</v>
      </c>
      <c r="B13" s="17" t="s">
        <v>35</v>
      </c>
      <c r="C13" s="1" t="s">
        <v>36</v>
      </c>
      <c r="D13" s="12">
        <v>0.05</v>
      </c>
      <c r="E13" s="32">
        <f>ROUND(D13*E9,3)</f>
        <v>4.0000000000000001E-3</v>
      </c>
      <c r="F13" s="32"/>
      <c r="G13" s="32"/>
      <c r="H13" s="32"/>
      <c r="I13" s="32"/>
      <c r="J13" s="32"/>
      <c r="K13" s="32"/>
      <c r="L13" s="32"/>
    </row>
    <row r="14" spans="1:14" s="71" customFormat="1" ht="27" x14ac:dyDescent="0.25">
      <c r="A14" s="1">
        <v>12</v>
      </c>
      <c r="B14" s="10" t="s">
        <v>73</v>
      </c>
      <c r="C14" s="12" t="s">
        <v>24</v>
      </c>
      <c r="D14" s="11"/>
      <c r="E14" s="32">
        <f>E9*1.95*1000</f>
        <v>152.84100000000001</v>
      </c>
      <c r="F14" s="32"/>
      <c r="G14" s="32"/>
      <c r="H14" s="32"/>
      <c r="I14" s="32"/>
      <c r="J14" s="32"/>
      <c r="K14" s="32"/>
      <c r="L14" s="32"/>
    </row>
    <row r="15" spans="1:14" s="6" customFormat="1" ht="13.5" x14ac:dyDescent="0.25">
      <c r="A15" s="1">
        <v>13</v>
      </c>
      <c r="B15" s="63" t="s">
        <v>37</v>
      </c>
      <c r="C15" s="61" t="s">
        <v>38</v>
      </c>
      <c r="D15" s="61"/>
      <c r="E15" s="62">
        <v>7.8380000000000005E-2</v>
      </c>
      <c r="F15" s="32"/>
      <c r="G15" s="32"/>
      <c r="H15" s="32"/>
      <c r="I15" s="32"/>
      <c r="J15" s="32"/>
      <c r="K15" s="32"/>
      <c r="L15" s="32"/>
      <c r="M15" s="14"/>
    </row>
    <row r="16" spans="1:14" s="6" customFormat="1" ht="13.5" x14ac:dyDescent="0.25">
      <c r="A16" s="1"/>
      <c r="B16" s="3" t="s">
        <v>31</v>
      </c>
      <c r="C16" s="16" t="s">
        <v>33</v>
      </c>
      <c r="D16" s="16">
        <v>3.23</v>
      </c>
      <c r="E16" s="32">
        <f>ROUND(E15*D16,2)</f>
        <v>0.25</v>
      </c>
      <c r="F16" s="32"/>
      <c r="G16" s="32"/>
      <c r="H16" s="32"/>
      <c r="I16" s="32"/>
      <c r="J16" s="32"/>
      <c r="K16" s="32"/>
      <c r="L16" s="32"/>
      <c r="M16" s="14"/>
    </row>
    <row r="17" spans="1:255" s="6" customFormat="1" ht="13.5" x14ac:dyDescent="0.25">
      <c r="A17" s="1" t="s">
        <v>111</v>
      </c>
      <c r="B17" s="3" t="s">
        <v>49</v>
      </c>
      <c r="C17" s="16" t="s">
        <v>28</v>
      </c>
      <c r="D17" s="16">
        <v>3.62</v>
      </c>
      <c r="E17" s="32">
        <f>ROUND(E15*D17,2)</f>
        <v>0.28000000000000003</v>
      </c>
      <c r="F17" s="32"/>
      <c r="G17" s="32"/>
      <c r="H17" s="32"/>
      <c r="I17" s="32"/>
      <c r="J17" s="32"/>
      <c r="K17" s="32"/>
      <c r="L17" s="32"/>
      <c r="M17" s="14"/>
    </row>
    <row r="18" spans="1:255" s="6" customFormat="1" ht="13.5" x14ac:dyDescent="0.25">
      <c r="A18" s="1"/>
      <c r="B18" s="3" t="s">
        <v>26</v>
      </c>
      <c r="C18" s="16" t="s">
        <v>27</v>
      </c>
      <c r="D18" s="16">
        <v>0.18</v>
      </c>
      <c r="E18" s="32">
        <f>ROUND(E15*D18,2)</f>
        <v>0.01</v>
      </c>
      <c r="F18" s="32"/>
      <c r="G18" s="32"/>
      <c r="H18" s="32"/>
      <c r="I18" s="32"/>
      <c r="J18" s="32"/>
      <c r="K18" s="32"/>
      <c r="L18" s="32"/>
      <c r="M18" s="14"/>
    </row>
    <row r="19" spans="1:255" s="6" customFormat="1" ht="13.5" x14ac:dyDescent="0.25">
      <c r="A19" s="1" t="s">
        <v>110</v>
      </c>
      <c r="B19" s="3" t="s">
        <v>35</v>
      </c>
      <c r="C19" s="16" t="s">
        <v>25</v>
      </c>
      <c r="D19" s="16">
        <v>0.04</v>
      </c>
      <c r="E19" s="32">
        <f>ROUND(E15*D19,3)</f>
        <v>3.0000000000000001E-3</v>
      </c>
      <c r="F19" s="32"/>
      <c r="G19" s="32"/>
      <c r="H19" s="32"/>
      <c r="I19" s="32"/>
      <c r="J19" s="32"/>
      <c r="K19" s="32"/>
      <c r="L19" s="32"/>
      <c r="M19" s="14"/>
    </row>
    <row r="20" spans="1:255" s="6" customFormat="1" ht="51" customHeight="1" x14ac:dyDescent="0.25">
      <c r="A20" s="1">
        <v>14</v>
      </c>
      <c r="B20" s="63" t="s">
        <v>71</v>
      </c>
      <c r="C20" s="61" t="s">
        <v>25</v>
      </c>
      <c r="D20" s="61"/>
      <c r="E20" s="62">
        <v>8.25</v>
      </c>
      <c r="F20" s="32"/>
      <c r="G20" s="32"/>
      <c r="H20" s="32"/>
      <c r="I20" s="32"/>
      <c r="J20" s="32"/>
      <c r="K20" s="32"/>
      <c r="L20" s="32"/>
      <c r="M20" s="14"/>
    </row>
    <row r="21" spans="1:255" s="6" customFormat="1" ht="13.5" x14ac:dyDescent="0.25">
      <c r="A21" s="1"/>
      <c r="B21" s="3" t="s">
        <v>31</v>
      </c>
      <c r="C21" s="16" t="s">
        <v>33</v>
      </c>
      <c r="D21" s="16">
        <v>2.1</v>
      </c>
      <c r="E21" s="32">
        <f>ROUND(E20*D21,2)</f>
        <v>17.329999999999998</v>
      </c>
      <c r="F21" s="32"/>
      <c r="G21" s="32"/>
      <c r="H21" s="32"/>
      <c r="I21" s="32"/>
      <c r="J21" s="32"/>
      <c r="K21" s="32"/>
      <c r="L21" s="32"/>
      <c r="M21" s="14"/>
    </row>
    <row r="22" spans="1:255" s="71" customFormat="1" ht="27" x14ac:dyDescent="0.25">
      <c r="A22" s="1">
        <v>15</v>
      </c>
      <c r="B22" s="10" t="s">
        <v>74</v>
      </c>
      <c r="C22" s="12" t="s">
        <v>24</v>
      </c>
      <c r="D22" s="11"/>
      <c r="E22" s="32">
        <f>E20*1.95</f>
        <v>16.087499999999999</v>
      </c>
      <c r="F22" s="32"/>
      <c r="G22" s="32"/>
      <c r="H22" s="32"/>
      <c r="I22" s="32"/>
      <c r="J22" s="32"/>
      <c r="K22" s="32"/>
      <c r="L22" s="32"/>
    </row>
    <row r="23" spans="1:255" s="6" customFormat="1" ht="13.5" x14ac:dyDescent="0.25">
      <c r="A23" s="1">
        <v>16</v>
      </c>
      <c r="B23" s="63" t="s">
        <v>37</v>
      </c>
      <c r="C23" s="61" t="s">
        <v>38</v>
      </c>
      <c r="D23" s="61"/>
      <c r="E23" s="62">
        <v>8.2500000000000004E-3</v>
      </c>
      <c r="F23" s="32"/>
      <c r="G23" s="32"/>
      <c r="H23" s="32"/>
      <c r="I23" s="32"/>
      <c r="J23" s="32"/>
      <c r="K23" s="32"/>
      <c r="L23" s="32"/>
      <c r="M23" s="14"/>
    </row>
    <row r="24" spans="1:255" s="6" customFormat="1" ht="13.5" x14ac:dyDescent="0.25">
      <c r="A24" s="1"/>
      <c r="B24" s="3" t="s">
        <v>31</v>
      </c>
      <c r="C24" s="16" t="s">
        <v>33</v>
      </c>
      <c r="D24" s="16">
        <v>3.23</v>
      </c>
      <c r="E24" s="32">
        <f>ROUND(E23*D24,2)</f>
        <v>0.03</v>
      </c>
      <c r="F24" s="32"/>
      <c r="G24" s="32"/>
      <c r="H24" s="32"/>
      <c r="I24" s="32"/>
      <c r="J24" s="32"/>
      <c r="K24" s="32"/>
      <c r="L24" s="32"/>
      <c r="M24" s="14"/>
    </row>
    <row r="25" spans="1:255" s="6" customFormat="1" ht="13.5" x14ac:dyDescent="0.25">
      <c r="A25" s="1" t="s">
        <v>111</v>
      </c>
      <c r="B25" s="3" t="s">
        <v>49</v>
      </c>
      <c r="C25" s="16" t="s">
        <v>28</v>
      </c>
      <c r="D25" s="16">
        <v>3.62</v>
      </c>
      <c r="E25" s="32">
        <f>ROUND(E23*D25,2)</f>
        <v>0.03</v>
      </c>
      <c r="F25" s="32"/>
      <c r="G25" s="32"/>
      <c r="H25" s="32"/>
      <c r="I25" s="32"/>
      <c r="J25" s="32"/>
      <c r="K25" s="32"/>
      <c r="L25" s="32"/>
      <c r="M25" s="14"/>
    </row>
    <row r="26" spans="1:255" s="6" customFormat="1" ht="13.5" x14ac:dyDescent="0.25">
      <c r="A26" s="1"/>
      <c r="B26" s="3" t="s">
        <v>26</v>
      </c>
      <c r="C26" s="16" t="s">
        <v>27</v>
      </c>
      <c r="D26" s="16">
        <v>0.18</v>
      </c>
      <c r="E26" s="32">
        <f>ROUND(E23*D26,3)</f>
        <v>1E-3</v>
      </c>
      <c r="F26" s="32"/>
      <c r="G26" s="32"/>
      <c r="H26" s="32"/>
      <c r="I26" s="32"/>
      <c r="J26" s="32"/>
      <c r="K26" s="32"/>
      <c r="L26" s="32"/>
      <c r="M26" s="14"/>
    </row>
    <row r="27" spans="1:255" s="6" customFormat="1" ht="13.5" x14ac:dyDescent="0.25">
      <c r="A27" s="1" t="s">
        <v>110</v>
      </c>
      <c r="B27" s="3" t="s">
        <v>35</v>
      </c>
      <c r="C27" s="16" t="s">
        <v>25</v>
      </c>
      <c r="D27" s="16">
        <v>0.04</v>
      </c>
      <c r="E27" s="32">
        <f>ROUND(E23*D27,4)</f>
        <v>2.9999999999999997E-4</v>
      </c>
      <c r="F27" s="32"/>
      <c r="G27" s="32"/>
      <c r="H27" s="32"/>
      <c r="I27" s="32"/>
      <c r="J27" s="32"/>
      <c r="K27" s="32"/>
      <c r="L27" s="32"/>
      <c r="M27" s="14"/>
    </row>
    <row r="28" spans="1:255" s="40" customFormat="1" ht="27" x14ac:dyDescent="0.2">
      <c r="A28" s="1">
        <v>17</v>
      </c>
      <c r="B28" s="65" t="s">
        <v>84</v>
      </c>
      <c r="C28" s="72" t="s">
        <v>44</v>
      </c>
      <c r="D28" s="66"/>
      <c r="E28" s="62">
        <v>0.33</v>
      </c>
      <c r="F28" s="32"/>
      <c r="G28" s="32"/>
      <c r="H28" s="32"/>
      <c r="I28" s="32"/>
      <c r="J28" s="32"/>
      <c r="K28" s="32"/>
      <c r="L28" s="3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40" customFormat="1" ht="13.5" x14ac:dyDescent="0.2">
      <c r="A29" s="1"/>
      <c r="B29" s="20" t="s">
        <v>31</v>
      </c>
      <c r="C29" s="12" t="s">
        <v>23</v>
      </c>
      <c r="D29" s="11">
        <f>24.6+37.3</f>
        <v>61.9</v>
      </c>
      <c r="E29" s="32">
        <f>ROUND(E28*D29,2)</f>
        <v>20.43</v>
      </c>
      <c r="F29" s="32"/>
      <c r="G29" s="32"/>
      <c r="H29" s="32"/>
      <c r="I29" s="32"/>
      <c r="J29" s="32"/>
      <c r="K29" s="32"/>
      <c r="L29" s="3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40" customFormat="1" ht="13.5" x14ac:dyDescent="0.2">
      <c r="A30" s="1" t="s">
        <v>100</v>
      </c>
      <c r="B30" s="20" t="s">
        <v>53</v>
      </c>
      <c r="C30" s="11" t="s">
        <v>28</v>
      </c>
      <c r="D30" s="11">
        <f>1.72+2.37</f>
        <v>4.09</v>
      </c>
      <c r="E30" s="32">
        <f>ROUND(E28*D30,2)</f>
        <v>1.35</v>
      </c>
      <c r="F30" s="32"/>
      <c r="G30" s="32"/>
      <c r="H30" s="32"/>
      <c r="I30" s="32"/>
      <c r="J30" s="32"/>
      <c r="K30" s="32"/>
      <c r="L30" s="32"/>
      <c r="M30" s="6"/>
      <c r="N30" s="6"/>
      <c r="O30" s="6"/>
      <c r="P30" s="6"/>
      <c r="Q30" s="1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40" customFormat="1" ht="27" x14ac:dyDescent="0.2">
      <c r="A31" s="1" t="s">
        <v>98</v>
      </c>
      <c r="B31" s="20" t="s">
        <v>51</v>
      </c>
      <c r="C31" s="11" t="s">
        <v>28</v>
      </c>
      <c r="D31" s="11">
        <v>0.41</v>
      </c>
      <c r="E31" s="32">
        <f>ROUND(E28*D31,2)</f>
        <v>0.14000000000000001</v>
      </c>
      <c r="F31" s="32"/>
      <c r="G31" s="32"/>
      <c r="H31" s="32"/>
      <c r="I31" s="32"/>
      <c r="J31" s="32"/>
      <c r="K31" s="32"/>
      <c r="L31" s="3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40" customFormat="1" ht="27" x14ac:dyDescent="0.2">
      <c r="A32" s="1" t="s">
        <v>112</v>
      </c>
      <c r="B32" s="20" t="s">
        <v>85</v>
      </c>
      <c r="C32" s="12" t="s">
        <v>28</v>
      </c>
      <c r="D32" s="11">
        <f>6.2+4.09</f>
        <v>10.29</v>
      </c>
      <c r="E32" s="32">
        <f>ROUND(E28*D32,2)</f>
        <v>3.4</v>
      </c>
      <c r="F32" s="32"/>
      <c r="G32" s="32"/>
      <c r="H32" s="32"/>
      <c r="I32" s="32"/>
      <c r="J32" s="32"/>
      <c r="K32" s="32"/>
      <c r="L32" s="3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40" customFormat="1" ht="13.5" x14ac:dyDescent="0.2">
      <c r="A33" s="1" t="s">
        <v>113</v>
      </c>
      <c r="B33" s="20" t="s">
        <v>48</v>
      </c>
      <c r="C33" s="12" t="s">
        <v>28</v>
      </c>
      <c r="D33" s="11">
        <f>4.54+4.37</f>
        <v>8.91</v>
      </c>
      <c r="E33" s="32">
        <f>ROUND(E28*D33,2)</f>
        <v>2.94</v>
      </c>
      <c r="F33" s="32"/>
      <c r="G33" s="32"/>
      <c r="H33" s="32"/>
      <c r="I33" s="32"/>
      <c r="J33" s="32"/>
      <c r="K33" s="32"/>
      <c r="L33" s="3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40" customFormat="1" ht="13.5" x14ac:dyDescent="0.2">
      <c r="A34" s="1" t="s">
        <v>99</v>
      </c>
      <c r="B34" s="20" t="s">
        <v>41</v>
      </c>
      <c r="C34" s="12" t="s">
        <v>28</v>
      </c>
      <c r="D34" s="11">
        <f>1.48+1.12</f>
        <v>2.6</v>
      </c>
      <c r="E34" s="32">
        <f>ROUND(E28*D34,2)</f>
        <v>0.86</v>
      </c>
      <c r="F34" s="32"/>
      <c r="G34" s="32"/>
      <c r="H34" s="32"/>
      <c r="I34" s="32"/>
      <c r="J34" s="32"/>
      <c r="K34" s="32"/>
      <c r="L34" s="32"/>
      <c r="M34" s="6"/>
      <c r="N34" s="1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40" customFormat="1" ht="15.75" x14ac:dyDescent="0.2">
      <c r="A35" s="1" t="s">
        <v>114</v>
      </c>
      <c r="B35" s="20" t="s">
        <v>46</v>
      </c>
      <c r="C35" s="11" t="s">
        <v>36</v>
      </c>
      <c r="D35" s="11">
        <f>149+124+12.4*3</f>
        <v>310.2</v>
      </c>
      <c r="E35" s="32">
        <f>ROUND(E28*D35,2)</f>
        <v>102.37</v>
      </c>
      <c r="F35" s="32"/>
      <c r="G35" s="32"/>
      <c r="H35" s="32"/>
      <c r="I35" s="32"/>
      <c r="J35" s="32"/>
      <c r="K35" s="32"/>
      <c r="L35" s="3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40" customFormat="1" ht="15.75" x14ac:dyDescent="0.2">
      <c r="A36" s="1" t="s">
        <v>115</v>
      </c>
      <c r="B36" s="20" t="s">
        <v>29</v>
      </c>
      <c r="C36" s="11" t="s">
        <v>36</v>
      </c>
      <c r="D36" s="11">
        <f>11+8</f>
        <v>19</v>
      </c>
      <c r="E36" s="32">
        <f>ROUND(E28*D36,2)</f>
        <v>6.27</v>
      </c>
      <c r="F36" s="32"/>
      <c r="G36" s="32"/>
      <c r="H36" s="32"/>
      <c r="I36" s="32"/>
      <c r="J36" s="32"/>
      <c r="K36" s="32"/>
      <c r="L36" s="3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6" customFormat="1" ht="67.5" x14ac:dyDescent="0.25">
      <c r="A37" s="1">
        <v>18</v>
      </c>
      <c r="B37" s="60" t="s">
        <v>86</v>
      </c>
      <c r="C37" s="61" t="s">
        <v>103</v>
      </c>
      <c r="D37" s="61"/>
      <c r="E37" s="62">
        <v>8.6400000000000005E-2</v>
      </c>
      <c r="F37" s="32"/>
      <c r="G37" s="32"/>
      <c r="H37" s="32"/>
      <c r="I37" s="32"/>
      <c r="J37" s="32"/>
      <c r="K37" s="32"/>
      <c r="L37" s="32"/>
      <c r="M37" s="14"/>
    </row>
    <row r="38" spans="1:255" s="18" customFormat="1" ht="13.5" x14ac:dyDescent="0.25">
      <c r="A38" s="1"/>
      <c r="B38" s="2" t="s">
        <v>32</v>
      </c>
      <c r="C38" s="1" t="s">
        <v>33</v>
      </c>
      <c r="D38" s="12">
        <v>20</v>
      </c>
      <c r="E38" s="32">
        <f>ROUND(D38*E37,2)</f>
        <v>1.73</v>
      </c>
      <c r="F38" s="56"/>
      <c r="G38" s="32"/>
      <c r="H38" s="32"/>
      <c r="I38" s="32"/>
      <c r="J38" s="32"/>
      <c r="K38" s="32"/>
      <c r="L38" s="32"/>
    </row>
    <row r="39" spans="1:255" s="18" customFormat="1" ht="15.75" x14ac:dyDescent="0.25">
      <c r="A39" s="1" t="s">
        <v>109</v>
      </c>
      <c r="B39" s="2" t="s">
        <v>55</v>
      </c>
      <c r="C39" s="1" t="s">
        <v>52</v>
      </c>
      <c r="D39" s="12">
        <v>44.8</v>
      </c>
      <c r="E39" s="32">
        <f>ROUND(D39*E37,2)</f>
        <v>3.87</v>
      </c>
      <c r="F39" s="56"/>
      <c r="G39" s="32"/>
      <c r="H39" s="32"/>
      <c r="I39" s="32"/>
      <c r="J39" s="32"/>
      <c r="K39" s="32"/>
      <c r="L39" s="32"/>
    </row>
    <row r="40" spans="1:255" s="71" customFormat="1" ht="13.5" x14ac:dyDescent="0.25">
      <c r="A40" s="1"/>
      <c r="B40" s="3" t="s">
        <v>26</v>
      </c>
      <c r="C40" s="1" t="s">
        <v>34</v>
      </c>
      <c r="D40" s="12">
        <v>2.1</v>
      </c>
      <c r="E40" s="32">
        <f>ROUND(D40*E37,2)</f>
        <v>0.18</v>
      </c>
      <c r="F40" s="32"/>
      <c r="G40" s="32"/>
      <c r="H40" s="32"/>
      <c r="I40" s="32"/>
      <c r="J40" s="32"/>
      <c r="K40" s="32"/>
      <c r="L40" s="32"/>
      <c r="M40" s="6"/>
    </row>
    <row r="41" spans="1:255" s="39" customFormat="1" ht="15.75" x14ac:dyDescent="0.25">
      <c r="A41" s="45" t="s">
        <v>110</v>
      </c>
      <c r="B41" s="17" t="s">
        <v>35</v>
      </c>
      <c r="C41" s="1" t="s">
        <v>36</v>
      </c>
      <c r="D41" s="12">
        <v>0.05</v>
      </c>
      <c r="E41" s="32">
        <f>ROUND(D41*E37,3)</f>
        <v>4.0000000000000001E-3</v>
      </c>
      <c r="F41" s="32"/>
      <c r="G41" s="32"/>
      <c r="H41" s="32"/>
      <c r="I41" s="32"/>
      <c r="J41" s="32"/>
      <c r="K41" s="32"/>
      <c r="L41" s="32"/>
    </row>
    <row r="42" spans="1:255" s="71" customFormat="1" ht="27" x14ac:dyDescent="0.25">
      <c r="A42" s="1">
        <v>19</v>
      </c>
      <c r="B42" s="10" t="s">
        <v>73</v>
      </c>
      <c r="C42" s="12" t="s">
        <v>24</v>
      </c>
      <c r="D42" s="11"/>
      <c r="E42" s="32">
        <f>E37*1.95*1000</f>
        <v>168.48000000000002</v>
      </c>
      <c r="F42" s="32"/>
      <c r="G42" s="32"/>
      <c r="H42" s="32"/>
      <c r="I42" s="32"/>
      <c r="J42" s="32"/>
      <c r="K42" s="32"/>
      <c r="L42" s="32"/>
    </row>
    <row r="43" spans="1:255" s="6" customFormat="1" ht="13.5" x14ac:dyDescent="0.25">
      <c r="A43" s="1">
        <v>20</v>
      </c>
      <c r="B43" s="63" t="s">
        <v>37</v>
      </c>
      <c r="C43" s="61" t="s">
        <v>38</v>
      </c>
      <c r="D43" s="61"/>
      <c r="E43" s="62">
        <v>8.6400000000000005E-2</v>
      </c>
      <c r="F43" s="32"/>
      <c r="G43" s="32"/>
      <c r="H43" s="32"/>
      <c r="I43" s="32"/>
      <c r="J43" s="32"/>
      <c r="K43" s="32"/>
      <c r="L43" s="32"/>
      <c r="M43" s="14"/>
    </row>
    <row r="44" spans="1:255" s="6" customFormat="1" ht="13.5" x14ac:dyDescent="0.25">
      <c r="A44" s="1"/>
      <c r="B44" s="3" t="s">
        <v>31</v>
      </c>
      <c r="C44" s="16" t="s">
        <v>33</v>
      </c>
      <c r="D44" s="16">
        <v>3.23</v>
      </c>
      <c r="E44" s="32">
        <f>ROUND(E43*D44,2)</f>
        <v>0.28000000000000003</v>
      </c>
      <c r="F44" s="32"/>
      <c r="G44" s="32"/>
      <c r="H44" s="32"/>
      <c r="I44" s="32"/>
      <c r="J44" s="32"/>
      <c r="K44" s="32"/>
      <c r="L44" s="32"/>
      <c r="M44" s="14"/>
    </row>
    <row r="45" spans="1:255" s="6" customFormat="1" ht="13.5" x14ac:dyDescent="0.25">
      <c r="A45" s="1" t="s">
        <v>111</v>
      </c>
      <c r="B45" s="3" t="s">
        <v>49</v>
      </c>
      <c r="C45" s="16" t="s">
        <v>28</v>
      </c>
      <c r="D45" s="16">
        <v>3.62</v>
      </c>
      <c r="E45" s="32">
        <f>ROUND(E43*D45,2)</f>
        <v>0.31</v>
      </c>
      <c r="F45" s="32"/>
      <c r="G45" s="32"/>
      <c r="H45" s="32"/>
      <c r="I45" s="32"/>
      <c r="J45" s="32"/>
      <c r="K45" s="32"/>
      <c r="L45" s="32"/>
      <c r="M45" s="14"/>
    </row>
    <row r="46" spans="1:255" s="6" customFormat="1" ht="13.5" x14ac:dyDescent="0.25">
      <c r="A46" s="1"/>
      <c r="B46" s="3" t="s">
        <v>26</v>
      </c>
      <c r="C46" s="16" t="s">
        <v>27</v>
      </c>
      <c r="D46" s="16">
        <v>0.18</v>
      </c>
      <c r="E46" s="32">
        <f>ROUND(E43*D46,2)</f>
        <v>0.02</v>
      </c>
      <c r="F46" s="32"/>
      <c r="G46" s="32"/>
      <c r="H46" s="32"/>
      <c r="I46" s="32"/>
      <c r="J46" s="32"/>
      <c r="K46" s="32"/>
      <c r="L46" s="32"/>
      <c r="M46" s="14"/>
    </row>
    <row r="47" spans="1:255" s="6" customFormat="1" ht="13.5" x14ac:dyDescent="0.25">
      <c r="A47" s="1" t="s">
        <v>110</v>
      </c>
      <c r="B47" s="3" t="s">
        <v>35</v>
      </c>
      <c r="C47" s="16" t="s">
        <v>25</v>
      </c>
      <c r="D47" s="16">
        <v>0.04</v>
      </c>
      <c r="E47" s="32">
        <f>ROUND(E43*D47,3)</f>
        <v>3.0000000000000001E-3</v>
      </c>
      <c r="F47" s="32"/>
      <c r="G47" s="32"/>
      <c r="H47" s="32"/>
      <c r="I47" s="32"/>
      <c r="J47" s="32"/>
      <c r="K47" s="32"/>
      <c r="L47" s="32"/>
      <c r="M47" s="14"/>
    </row>
    <row r="48" spans="1:255" s="6" customFormat="1" ht="40.5" x14ac:dyDescent="0.25">
      <c r="A48" s="1">
        <v>21</v>
      </c>
      <c r="B48" s="63" t="s">
        <v>71</v>
      </c>
      <c r="C48" s="61" t="s">
        <v>25</v>
      </c>
      <c r="D48" s="61"/>
      <c r="E48" s="62">
        <v>9.6</v>
      </c>
      <c r="F48" s="32"/>
      <c r="G48" s="32"/>
      <c r="H48" s="32"/>
      <c r="I48" s="32"/>
      <c r="J48" s="32"/>
      <c r="K48" s="32"/>
      <c r="L48" s="32"/>
      <c r="M48" s="14"/>
    </row>
    <row r="49" spans="1:255" s="6" customFormat="1" ht="13.5" x14ac:dyDescent="0.25">
      <c r="A49" s="1"/>
      <c r="B49" s="3" t="s">
        <v>31</v>
      </c>
      <c r="C49" s="16" t="s">
        <v>33</v>
      </c>
      <c r="D49" s="16">
        <v>2.1</v>
      </c>
      <c r="E49" s="32">
        <f>ROUND(E48*D49,2)</f>
        <v>20.16</v>
      </c>
      <c r="F49" s="32"/>
      <c r="G49" s="32"/>
      <c r="H49" s="32"/>
      <c r="I49" s="32"/>
      <c r="J49" s="32"/>
      <c r="K49" s="32"/>
      <c r="L49" s="32"/>
      <c r="M49" s="14"/>
    </row>
    <row r="50" spans="1:255" s="71" customFormat="1" ht="27" x14ac:dyDescent="0.25">
      <c r="A50" s="1">
        <v>22</v>
      </c>
      <c r="B50" s="10" t="s">
        <v>74</v>
      </c>
      <c r="C50" s="12" t="s">
        <v>24</v>
      </c>
      <c r="D50" s="11"/>
      <c r="E50" s="32">
        <f>E48*1.95</f>
        <v>18.72</v>
      </c>
      <c r="F50" s="32"/>
      <c r="G50" s="32"/>
      <c r="H50" s="32"/>
      <c r="I50" s="32"/>
      <c r="J50" s="32"/>
      <c r="K50" s="32"/>
      <c r="L50" s="32"/>
    </row>
    <row r="51" spans="1:255" s="6" customFormat="1" ht="13.5" x14ac:dyDescent="0.25">
      <c r="A51" s="1">
        <v>23</v>
      </c>
      <c r="B51" s="63" t="s">
        <v>37</v>
      </c>
      <c r="C51" s="61" t="s">
        <v>38</v>
      </c>
      <c r="D51" s="61"/>
      <c r="E51" s="62">
        <v>9.5999999999999992E-3</v>
      </c>
      <c r="F51" s="32"/>
      <c r="G51" s="32"/>
      <c r="H51" s="32"/>
      <c r="I51" s="32"/>
      <c r="J51" s="32"/>
      <c r="K51" s="32"/>
      <c r="L51" s="32"/>
      <c r="M51" s="14"/>
    </row>
    <row r="52" spans="1:255" s="6" customFormat="1" ht="13.5" x14ac:dyDescent="0.25">
      <c r="A52" s="1"/>
      <c r="B52" s="3" t="s">
        <v>31</v>
      </c>
      <c r="C52" s="16" t="s">
        <v>33</v>
      </c>
      <c r="D52" s="16">
        <v>3.23</v>
      </c>
      <c r="E52" s="32">
        <f>ROUND(E51*D52,2)</f>
        <v>0.03</v>
      </c>
      <c r="F52" s="32"/>
      <c r="G52" s="32"/>
      <c r="H52" s="32"/>
      <c r="I52" s="32"/>
      <c r="J52" s="32"/>
      <c r="K52" s="32"/>
      <c r="L52" s="32"/>
      <c r="M52" s="14"/>
    </row>
    <row r="53" spans="1:255" s="6" customFormat="1" ht="13.5" x14ac:dyDescent="0.25">
      <c r="A53" s="1" t="s">
        <v>111</v>
      </c>
      <c r="B53" s="3" t="s">
        <v>49</v>
      </c>
      <c r="C53" s="16" t="s">
        <v>28</v>
      </c>
      <c r="D53" s="16">
        <v>3.62</v>
      </c>
      <c r="E53" s="32">
        <f>ROUND(E51*D53,2)</f>
        <v>0.03</v>
      </c>
      <c r="F53" s="32"/>
      <c r="G53" s="32"/>
      <c r="H53" s="32"/>
      <c r="I53" s="32"/>
      <c r="J53" s="32"/>
      <c r="K53" s="32"/>
      <c r="L53" s="32"/>
      <c r="M53" s="14"/>
    </row>
    <row r="54" spans="1:255" s="6" customFormat="1" ht="13.5" x14ac:dyDescent="0.25">
      <c r="A54" s="1"/>
      <c r="B54" s="3" t="s">
        <v>26</v>
      </c>
      <c r="C54" s="16" t="s">
        <v>27</v>
      </c>
      <c r="D54" s="16">
        <v>0.18</v>
      </c>
      <c r="E54" s="32">
        <f>ROUND(E51*D54,3)</f>
        <v>2E-3</v>
      </c>
      <c r="F54" s="32"/>
      <c r="G54" s="32"/>
      <c r="H54" s="32"/>
      <c r="I54" s="32"/>
      <c r="J54" s="32"/>
      <c r="K54" s="32"/>
      <c r="L54" s="32"/>
      <c r="M54" s="14"/>
    </row>
    <row r="55" spans="1:255" s="6" customFormat="1" ht="13.5" x14ac:dyDescent="0.25">
      <c r="A55" s="1" t="s">
        <v>110</v>
      </c>
      <c r="B55" s="3" t="s">
        <v>35</v>
      </c>
      <c r="C55" s="16" t="s">
        <v>25</v>
      </c>
      <c r="D55" s="16">
        <v>0.04</v>
      </c>
      <c r="E55" s="32">
        <f>ROUND(E51*D55,4)</f>
        <v>4.0000000000000002E-4</v>
      </c>
      <c r="F55" s="32"/>
      <c r="G55" s="32"/>
      <c r="H55" s="32"/>
      <c r="I55" s="32"/>
      <c r="J55" s="32"/>
      <c r="K55" s="32"/>
      <c r="L55" s="32"/>
      <c r="M55" s="14"/>
    </row>
    <row r="56" spans="1:255" s="40" customFormat="1" ht="15.75" x14ac:dyDescent="0.2">
      <c r="A56" s="1">
        <v>24</v>
      </c>
      <c r="B56" s="65" t="s">
        <v>76</v>
      </c>
      <c r="C56" s="72" t="s">
        <v>104</v>
      </c>
      <c r="D56" s="66"/>
      <c r="E56" s="62">
        <v>2.88</v>
      </c>
      <c r="F56" s="32"/>
      <c r="G56" s="32"/>
      <c r="H56" s="32"/>
      <c r="I56" s="32"/>
      <c r="J56" s="32"/>
      <c r="K56" s="32"/>
      <c r="L56" s="32"/>
      <c r="M56" s="6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s="40" customFormat="1" ht="13.5" x14ac:dyDescent="0.25">
      <c r="A57" s="1"/>
      <c r="B57" s="23" t="s">
        <v>31</v>
      </c>
      <c r="C57" s="11" t="s">
        <v>23</v>
      </c>
      <c r="D57" s="11">
        <v>17.8</v>
      </c>
      <c r="E57" s="32">
        <f>ROUND(E56*D57,2)</f>
        <v>51.26</v>
      </c>
      <c r="F57" s="32"/>
      <c r="G57" s="32"/>
      <c r="H57" s="32"/>
      <c r="I57" s="32"/>
      <c r="J57" s="32"/>
      <c r="K57" s="32"/>
      <c r="L57" s="3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pans="1:255" s="40" customFormat="1" ht="13.5" x14ac:dyDescent="0.25">
      <c r="A58" s="1" t="s">
        <v>110</v>
      </c>
      <c r="B58" s="23" t="s">
        <v>35</v>
      </c>
      <c r="C58" s="11" t="s">
        <v>25</v>
      </c>
      <c r="D58" s="11">
        <v>11</v>
      </c>
      <c r="E58" s="32">
        <f>ROUND(E56*D58,2)</f>
        <v>31.68</v>
      </c>
      <c r="F58" s="32"/>
      <c r="G58" s="32"/>
      <c r="H58" s="32"/>
      <c r="I58" s="32"/>
      <c r="J58" s="32"/>
      <c r="K58" s="32"/>
      <c r="L58" s="3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s="6" customFormat="1" ht="27" x14ac:dyDescent="0.25">
      <c r="A59" s="1">
        <v>25</v>
      </c>
      <c r="B59" s="69" t="s">
        <v>105</v>
      </c>
      <c r="C59" s="72" t="s">
        <v>68</v>
      </c>
      <c r="D59" s="68"/>
      <c r="E59" s="62">
        <v>0.12</v>
      </c>
      <c r="F59" s="32"/>
      <c r="G59" s="32"/>
      <c r="H59" s="32"/>
      <c r="I59" s="32"/>
      <c r="J59" s="32"/>
      <c r="K59" s="32"/>
      <c r="L59" s="32"/>
    </row>
    <row r="60" spans="1:255" s="6" customFormat="1" ht="13.5" x14ac:dyDescent="0.25">
      <c r="A60" s="1"/>
      <c r="B60" s="25" t="s">
        <v>31</v>
      </c>
      <c r="C60" s="12" t="s">
        <v>23</v>
      </c>
      <c r="D60" s="11">
        <v>745</v>
      </c>
      <c r="E60" s="32">
        <f>ROUND(E59*D60,2)</f>
        <v>89.4</v>
      </c>
      <c r="F60" s="32"/>
      <c r="G60" s="32"/>
      <c r="H60" s="32"/>
      <c r="I60" s="32"/>
      <c r="J60" s="32"/>
      <c r="K60" s="32"/>
      <c r="L60" s="32"/>
    </row>
    <row r="61" spans="1:255" s="18" customFormat="1" ht="13.5" x14ac:dyDescent="0.25">
      <c r="A61" s="1"/>
      <c r="B61" s="25" t="s">
        <v>26</v>
      </c>
      <c r="C61" s="11" t="s">
        <v>27</v>
      </c>
      <c r="D61" s="12">
        <v>380</v>
      </c>
      <c r="E61" s="32">
        <f>ROUND(E59*D61,2)</f>
        <v>45.6</v>
      </c>
      <c r="F61" s="32"/>
      <c r="G61" s="32"/>
      <c r="H61" s="32"/>
      <c r="I61" s="32"/>
      <c r="J61" s="32"/>
      <c r="K61" s="32"/>
      <c r="L61" s="32"/>
    </row>
    <row r="62" spans="1:255" s="18" customFormat="1" ht="13.5" x14ac:dyDescent="0.25">
      <c r="A62" s="76" t="s">
        <v>116</v>
      </c>
      <c r="B62" s="25" t="s">
        <v>77</v>
      </c>
      <c r="C62" s="11" t="s">
        <v>69</v>
      </c>
      <c r="D62" s="12">
        <v>995</v>
      </c>
      <c r="E62" s="32">
        <f>ROUND(E59*D62,2)</f>
        <v>119.4</v>
      </c>
      <c r="F62" s="32"/>
      <c r="G62" s="32"/>
      <c r="H62" s="32"/>
      <c r="I62" s="32"/>
      <c r="J62" s="32"/>
      <c r="K62" s="32"/>
      <c r="L62" s="32"/>
    </row>
    <row r="63" spans="1:255" s="18" customFormat="1" ht="13.5" x14ac:dyDescent="0.25">
      <c r="A63" s="1"/>
      <c r="B63" s="25" t="s">
        <v>45</v>
      </c>
      <c r="C63" s="11" t="s">
        <v>27</v>
      </c>
      <c r="D63" s="12">
        <v>184</v>
      </c>
      <c r="E63" s="32">
        <f>ROUND(E59*D63,2)</f>
        <v>22.08</v>
      </c>
      <c r="F63" s="32"/>
      <c r="G63" s="32"/>
      <c r="H63" s="32"/>
      <c r="I63" s="32"/>
      <c r="J63" s="32"/>
      <c r="K63" s="32"/>
      <c r="L63" s="32"/>
    </row>
    <row r="64" spans="1:255" s="71" customFormat="1" ht="27" x14ac:dyDescent="0.25">
      <c r="A64" s="1">
        <v>26</v>
      </c>
      <c r="B64" s="69" t="s">
        <v>67</v>
      </c>
      <c r="C64" s="72" t="s">
        <v>106</v>
      </c>
      <c r="D64" s="72"/>
      <c r="E64" s="62">
        <v>1.5826</v>
      </c>
      <c r="F64" s="32"/>
      <c r="G64" s="32"/>
      <c r="H64" s="32"/>
      <c r="I64" s="32"/>
      <c r="J64" s="32"/>
      <c r="K64" s="32"/>
      <c r="L64" s="32"/>
      <c r="P64" s="22"/>
    </row>
    <row r="65" spans="1:255" s="71" customFormat="1" ht="13.5" x14ac:dyDescent="0.25">
      <c r="A65" s="1"/>
      <c r="B65" s="25" t="s">
        <v>31</v>
      </c>
      <c r="C65" s="12" t="s">
        <v>23</v>
      </c>
      <c r="D65" s="12">
        <v>56.4</v>
      </c>
      <c r="E65" s="32">
        <f>ROUND(E64*D65,2)</f>
        <v>89.26</v>
      </c>
      <c r="F65" s="32"/>
      <c r="G65" s="32"/>
      <c r="H65" s="32"/>
      <c r="I65" s="32"/>
      <c r="J65" s="32"/>
      <c r="K65" s="32"/>
      <c r="L65" s="32"/>
    </row>
    <row r="66" spans="1:255" s="71" customFormat="1" ht="13.5" x14ac:dyDescent="0.25">
      <c r="A66" s="1"/>
      <c r="B66" s="25" t="s">
        <v>26</v>
      </c>
      <c r="C66" s="12" t="s">
        <v>27</v>
      </c>
      <c r="D66" s="12">
        <v>4.09</v>
      </c>
      <c r="E66" s="32">
        <f>ROUND(E64*D66,2)</f>
        <v>6.47</v>
      </c>
      <c r="F66" s="32"/>
      <c r="G66" s="32"/>
      <c r="H66" s="32"/>
      <c r="I66" s="32"/>
      <c r="J66" s="32"/>
      <c r="K66" s="32"/>
      <c r="L66" s="32"/>
    </row>
    <row r="67" spans="1:255" s="6" customFormat="1" ht="13.5" x14ac:dyDescent="0.25">
      <c r="A67" s="1" t="s">
        <v>117</v>
      </c>
      <c r="B67" s="25" t="s">
        <v>43</v>
      </c>
      <c r="C67" s="11" t="s">
        <v>24</v>
      </c>
      <c r="D67" s="11">
        <v>0.45</v>
      </c>
      <c r="E67" s="32">
        <f>ROUND(E64*D67,2)</f>
        <v>0.71</v>
      </c>
      <c r="F67" s="32"/>
      <c r="G67" s="32"/>
      <c r="H67" s="32"/>
      <c r="I67" s="32"/>
      <c r="J67" s="32"/>
      <c r="K67" s="32"/>
      <c r="L67" s="32"/>
    </row>
    <row r="68" spans="1:255" s="6" customFormat="1" ht="15.75" x14ac:dyDescent="0.25">
      <c r="A68" s="1" t="s">
        <v>118</v>
      </c>
      <c r="B68" s="25" t="s">
        <v>66</v>
      </c>
      <c r="C68" s="11" t="s">
        <v>36</v>
      </c>
      <c r="D68" s="11">
        <v>0.75</v>
      </c>
      <c r="E68" s="32">
        <f>ROUND(E64*D68,2)</f>
        <v>1.19</v>
      </c>
      <c r="F68" s="32"/>
      <c r="G68" s="32"/>
      <c r="H68" s="32"/>
      <c r="I68" s="32"/>
      <c r="J68" s="32"/>
      <c r="K68" s="32"/>
      <c r="L68" s="32"/>
      <c r="N68" s="19"/>
    </row>
    <row r="69" spans="1:255" s="6" customFormat="1" ht="13.5" x14ac:dyDescent="0.25">
      <c r="A69" s="1"/>
      <c r="B69" s="25" t="s">
        <v>45</v>
      </c>
      <c r="C69" s="11" t="s">
        <v>27</v>
      </c>
      <c r="D69" s="11">
        <v>26.5</v>
      </c>
      <c r="E69" s="32">
        <f>ROUND(E64*D69,2)</f>
        <v>41.94</v>
      </c>
      <c r="F69" s="32"/>
      <c r="G69" s="32"/>
      <c r="H69" s="32"/>
      <c r="I69" s="32"/>
      <c r="J69" s="32"/>
      <c r="K69" s="32"/>
      <c r="L69" s="32"/>
    </row>
    <row r="70" spans="1:255" s="46" customFormat="1" ht="40.5" x14ac:dyDescent="0.25">
      <c r="A70" s="70">
        <v>27</v>
      </c>
      <c r="B70" s="65" t="s">
        <v>107</v>
      </c>
      <c r="C70" s="44" t="s">
        <v>108</v>
      </c>
      <c r="D70" s="44"/>
      <c r="E70" s="62">
        <v>7.0699999999999999E-2</v>
      </c>
      <c r="F70" s="32"/>
      <c r="G70" s="32"/>
      <c r="H70" s="32"/>
      <c r="I70" s="32"/>
      <c r="J70" s="32"/>
      <c r="K70" s="32"/>
      <c r="L70" s="32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</row>
    <row r="71" spans="1:255" s="46" customFormat="1" x14ac:dyDescent="0.25">
      <c r="A71" s="70"/>
      <c r="B71" s="57" t="s">
        <v>31</v>
      </c>
      <c r="C71" s="27" t="s">
        <v>23</v>
      </c>
      <c r="D71" s="27">
        <v>281</v>
      </c>
      <c r="E71" s="32">
        <f>ROUND(E70*D71,2)</f>
        <v>19.87</v>
      </c>
      <c r="F71" s="32"/>
      <c r="G71" s="32"/>
      <c r="H71" s="32"/>
      <c r="I71" s="32"/>
      <c r="J71" s="32"/>
      <c r="K71" s="32"/>
      <c r="L71" s="32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</row>
    <row r="72" spans="1:255" s="46" customFormat="1" x14ac:dyDescent="0.25">
      <c r="A72" s="70"/>
      <c r="B72" s="26" t="s">
        <v>26</v>
      </c>
      <c r="C72" s="27" t="s">
        <v>27</v>
      </c>
      <c r="D72" s="27">
        <v>33</v>
      </c>
      <c r="E72" s="32">
        <f>ROUND(E70*D72,2)</f>
        <v>2.33</v>
      </c>
      <c r="F72" s="32"/>
      <c r="G72" s="32"/>
      <c r="H72" s="32"/>
      <c r="I72" s="32"/>
      <c r="J72" s="32"/>
      <c r="K72" s="32"/>
      <c r="L72" s="32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</row>
    <row r="73" spans="1:255" s="46" customFormat="1" ht="15.75" x14ac:dyDescent="0.25">
      <c r="A73" s="47" t="s">
        <v>119</v>
      </c>
      <c r="B73" s="20" t="s">
        <v>83</v>
      </c>
      <c r="C73" s="11" t="s">
        <v>36</v>
      </c>
      <c r="D73" s="12">
        <v>102</v>
      </c>
      <c r="E73" s="32">
        <f>ROUND(E70*D73,2)</f>
        <v>7.21</v>
      </c>
      <c r="F73" s="32"/>
      <c r="G73" s="32"/>
      <c r="H73" s="32"/>
      <c r="I73" s="32"/>
      <c r="J73" s="32"/>
      <c r="K73" s="32"/>
      <c r="L73" s="32"/>
    </row>
    <row r="74" spans="1:255" s="46" customFormat="1" x14ac:dyDescent="0.25">
      <c r="A74" s="47" t="s">
        <v>120</v>
      </c>
      <c r="B74" s="26" t="s">
        <v>78</v>
      </c>
      <c r="C74" s="11" t="s">
        <v>79</v>
      </c>
      <c r="D74" s="12">
        <v>71.7</v>
      </c>
      <c r="E74" s="32">
        <f>ROUND(E70*D74,2)</f>
        <v>5.07</v>
      </c>
      <c r="F74" s="32"/>
      <c r="G74" s="32"/>
      <c r="H74" s="32"/>
      <c r="I74" s="32"/>
      <c r="J74" s="32"/>
      <c r="K74" s="32"/>
      <c r="L74" s="32"/>
    </row>
    <row r="75" spans="1:255" s="46" customFormat="1" x14ac:dyDescent="0.25">
      <c r="A75" s="70"/>
      <c r="B75" s="57" t="s">
        <v>80</v>
      </c>
      <c r="C75" s="11" t="s">
        <v>25</v>
      </c>
      <c r="D75" s="27">
        <v>0.13</v>
      </c>
      <c r="E75" s="32">
        <f>ROUND(E70*D75,2)</f>
        <v>0.01</v>
      </c>
      <c r="F75" s="32"/>
      <c r="G75" s="32"/>
      <c r="H75" s="32"/>
      <c r="I75" s="32"/>
      <c r="J75" s="32"/>
      <c r="K75" s="32"/>
      <c r="L75" s="32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</row>
    <row r="76" spans="1:255" s="46" customFormat="1" x14ac:dyDescent="0.25">
      <c r="A76" s="76" t="s">
        <v>122</v>
      </c>
      <c r="B76" s="20" t="s">
        <v>81</v>
      </c>
      <c r="C76" s="11" t="s">
        <v>24</v>
      </c>
      <c r="D76" s="12">
        <v>0.09</v>
      </c>
      <c r="E76" s="32">
        <f>ROUND(E70*D76,2)</f>
        <v>0.01</v>
      </c>
      <c r="F76" s="32"/>
      <c r="G76" s="32"/>
      <c r="H76" s="32"/>
      <c r="I76" s="32"/>
      <c r="J76" s="32"/>
      <c r="K76" s="32"/>
      <c r="L76" s="32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46" customFormat="1" ht="15.75" x14ac:dyDescent="0.25">
      <c r="A77" s="45"/>
      <c r="B77" s="57" t="s">
        <v>82</v>
      </c>
      <c r="C77" s="11" t="s">
        <v>36</v>
      </c>
      <c r="D77" s="78">
        <v>1.52</v>
      </c>
      <c r="E77" s="32">
        <f>ROUND(E70*D77,2)</f>
        <v>0.11</v>
      </c>
      <c r="F77" s="32"/>
      <c r="G77" s="32"/>
      <c r="H77" s="32"/>
      <c r="I77" s="32"/>
      <c r="J77" s="32"/>
      <c r="K77" s="32"/>
      <c r="L77" s="32"/>
    </row>
    <row r="78" spans="1:255" s="46" customFormat="1" x14ac:dyDescent="0.25">
      <c r="A78" s="70"/>
      <c r="B78" s="26" t="s">
        <v>45</v>
      </c>
      <c r="C78" s="27" t="s">
        <v>27</v>
      </c>
      <c r="D78" s="27">
        <v>16</v>
      </c>
      <c r="E78" s="32">
        <f>ROUND(E70*D78,2)</f>
        <v>1.1299999999999999</v>
      </c>
      <c r="F78" s="32"/>
      <c r="G78" s="32"/>
      <c r="H78" s="32"/>
      <c r="I78" s="32"/>
      <c r="J78" s="32"/>
      <c r="K78" s="32"/>
      <c r="L78" s="32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6" customFormat="1" ht="67.5" x14ac:dyDescent="0.25">
      <c r="A79" s="1">
        <v>28</v>
      </c>
      <c r="B79" s="60" t="s">
        <v>65</v>
      </c>
      <c r="C79" s="61" t="s">
        <v>103</v>
      </c>
      <c r="D79" s="61"/>
      <c r="E79" s="62">
        <v>4.1000000000000002E-2</v>
      </c>
      <c r="F79" s="32"/>
      <c r="G79" s="32"/>
      <c r="H79" s="32"/>
      <c r="I79" s="32"/>
      <c r="J79" s="32"/>
      <c r="K79" s="32"/>
      <c r="L79" s="32"/>
      <c r="M79" s="14"/>
    </row>
    <row r="80" spans="1:255" s="18" customFormat="1" ht="13.5" x14ac:dyDescent="0.25">
      <c r="A80" s="1"/>
      <c r="B80" s="2" t="s">
        <v>32</v>
      </c>
      <c r="C80" s="1" t="s">
        <v>33</v>
      </c>
      <c r="D80" s="12">
        <v>7.25</v>
      </c>
      <c r="E80" s="32">
        <v>0.01</v>
      </c>
      <c r="F80" s="56"/>
      <c r="G80" s="32"/>
      <c r="H80" s="32"/>
      <c r="I80" s="32"/>
      <c r="J80" s="32"/>
      <c r="K80" s="32"/>
      <c r="L80" s="32"/>
    </row>
    <row r="81" spans="1:13" s="18" customFormat="1" ht="15.75" x14ac:dyDescent="0.25">
      <c r="A81" s="1" t="s">
        <v>121</v>
      </c>
      <c r="B81" s="2" t="s">
        <v>64</v>
      </c>
      <c r="C81" s="1" t="s">
        <v>52</v>
      </c>
      <c r="D81" s="12">
        <v>16.2</v>
      </c>
      <c r="E81" s="32">
        <f>ROUND(D81*E79,2)</f>
        <v>0.66</v>
      </c>
      <c r="F81" s="56"/>
      <c r="G81" s="32"/>
      <c r="H81" s="32"/>
      <c r="I81" s="32"/>
      <c r="J81" s="32"/>
      <c r="K81" s="32"/>
      <c r="L81" s="32"/>
    </row>
    <row r="82" spans="1:13" s="71" customFormat="1" ht="13.5" x14ac:dyDescent="0.25">
      <c r="A82" s="1"/>
      <c r="B82" s="3" t="s">
        <v>26</v>
      </c>
      <c r="C82" s="1" t="s">
        <v>34</v>
      </c>
      <c r="D82" s="12">
        <v>1.35</v>
      </c>
      <c r="E82" s="32">
        <f>ROUND(D82*E79,2)</f>
        <v>0.06</v>
      </c>
      <c r="F82" s="32"/>
      <c r="G82" s="32"/>
      <c r="H82" s="32"/>
      <c r="I82" s="32"/>
      <c r="J82" s="32"/>
      <c r="K82" s="32"/>
      <c r="L82" s="32"/>
      <c r="M82" s="6"/>
    </row>
    <row r="83" spans="1:13" s="39" customFormat="1" ht="15.75" x14ac:dyDescent="0.25">
      <c r="A83" s="45" t="s">
        <v>110</v>
      </c>
      <c r="B83" s="17" t="s">
        <v>35</v>
      </c>
      <c r="C83" s="1" t="s">
        <v>36</v>
      </c>
      <c r="D83" s="12">
        <v>0.04</v>
      </c>
      <c r="E83" s="32">
        <f>ROUND(D83*E79,3)</f>
        <v>2E-3</v>
      </c>
      <c r="F83" s="32"/>
      <c r="G83" s="32"/>
      <c r="H83" s="32"/>
      <c r="I83" s="32"/>
      <c r="J83" s="32"/>
      <c r="K83" s="32"/>
      <c r="L83" s="32"/>
    </row>
    <row r="84" spans="1:13" s="71" customFormat="1" ht="27" x14ac:dyDescent="0.25">
      <c r="A84" s="1">
        <v>29</v>
      </c>
      <c r="B84" s="10" t="s">
        <v>92</v>
      </c>
      <c r="C84" s="12" t="s">
        <v>24</v>
      </c>
      <c r="D84" s="11"/>
      <c r="E84" s="32">
        <f>E79*1.95*1000</f>
        <v>79.95</v>
      </c>
      <c r="F84" s="32"/>
      <c r="G84" s="32"/>
      <c r="H84" s="32"/>
      <c r="I84" s="32"/>
      <c r="J84" s="32"/>
      <c r="K84" s="32"/>
      <c r="L84" s="32"/>
    </row>
    <row r="85" spans="1:13" s="6" customFormat="1" ht="13.5" x14ac:dyDescent="0.25">
      <c r="A85" s="1">
        <v>30</v>
      </c>
      <c r="B85" s="63" t="s">
        <v>37</v>
      </c>
      <c r="C85" s="61" t="s">
        <v>38</v>
      </c>
      <c r="D85" s="61"/>
      <c r="E85" s="62">
        <v>4.1000000000000002E-2</v>
      </c>
      <c r="F85" s="32"/>
      <c r="G85" s="32"/>
      <c r="H85" s="32"/>
      <c r="I85" s="32"/>
      <c r="J85" s="32"/>
      <c r="K85" s="32"/>
      <c r="L85" s="32"/>
      <c r="M85" s="14"/>
    </row>
    <row r="86" spans="1:13" s="6" customFormat="1" ht="13.5" x14ac:dyDescent="0.25">
      <c r="A86" s="1"/>
      <c r="B86" s="3" t="s">
        <v>31</v>
      </c>
      <c r="C86" s="16" t="s">
        <v>33</v>
      </c>
      <c r="D86" s="16">
        <v>3.23</v>
      </c>
      <c r="E86" s="32">
        <f>ROUND(E85*D86,2)</f>
        <v>0.13</v>
      </c>
      <c r="F86" s="32"/>
      <c r="G86" s="32"/>
      <c r="H86" s="32"/>
      <c r="I86" s="32"/>
      <c r="J86" s="32"/>
      <c r="K86" s="32"/>
      <c r="L86" s="32"/>
      <c r="M86" s="14"/>
    </row>
    <row r="87" spans="1:13" s="6" customFormat="1" ht="13.5" x14ac:dyDescent="0.25">
      <c r="A87" s="1" t="s">
        <v>111</v>
      </c>
      <c r="B87" s="3" t="s">
        <v>49</v>
      </c>
      <c r="C87" s="16" t="s">
        <v>28</v>
      </c>
      <c r="D87" s="16">
        <v>3.62</v>
      </c>
      <c r="E87" s="32">
        <f>ROUND(E85*D87,2)</f>
        <v>0.15</v>
      </c>
      <c r="F87" s="32"/>
      <c r="G87" s="32"/>
      <c r="H87" s="32"/>
      <c r="I87" s="32"/>
      <c r="J87" s="32"/>
      <c r="K87" s="32"/>
      <c r="L87" s="32"/>
      <c r="M87" s="14"/>
    </row>
    <row r="88" spans="1:13" s="6" customFormat="1" ht="13.5" x14ac:dyDescent="0.25">
      <c r="A88" s="1"/>
      <c r="B88" s="3" t="s">
        <v>26</v>
      </c>
      <c r="C88" s="16" t="s">
        <v>27</v>
      </c>
      <c r="D88" s="16">
        <v>0.18</v>
      </c>
      <c r="E88" s="32">
        <f>ROUND(E85*D88,2)</f>
        <v>0.01</v>
      </c>
      <c r="F88" s="32"/>
      <c r="G88" s="32"/>
      <c r="H88" s="32"/>
      <c r="I88" s="32"/>
      <c r="J88" s="32"/>
      <c r="K88" s="32"/>
      <c r="L88" s="32"/>
      <c r="M88" s="14"/>
    </row>
    <row r="89" spans="1:13" s="6" customFormat="1" ht="13.5" x14ac:dyDescent="0.25">
      <c r="A89" s="1" t="s">
        <v>110</v>
      </c>
      <c r="B89" s="3" t="s">
        <v>35</v>
      </c>
      <c r="C89" s="16" t="s">
        <v>25</v>
      </c>
      <c r="D89" s="16">
        <v>0.04</v>
      </c>
      <c r="E89" s="32">
        <f>ROUND(E85*D89,3)</f>
        <v>2E-3</v>
      </c>
      <c r="F89" s="32"/>
      <c r="G89" s="32"/>
      <c r="H89" s="32"/>
      <c r="I89" s="32"/>
      <c r="J89" s="32"/>
      <c r="K89" s="32"/>
      <c r="L89" s="32"/>
      <c r="M89" s="14"/>
    </row>
    <row r="90" spans="1:13" s="6" customFormat="1" ht="40.5" x14ac:dyDescent="0.25">
      <c r="A90" s="1">
        <v>31</v>
      </c>
      <c r="B90" s="63" t="s">
        <v>72</v>
      </c>
      <c r="C90" s="61" t="s">
        <v>25</v>
      </c>
      <c r="D90" s="61"/>
      <c r="E90" s="62">
        <v>40.98</v>
      </c>
      <c r="F90" s="32"/>
      <c r="G90" s="32"/>
      <c r="H90" s="32"/>
      <c r="I90" s="32"/>
      <c r="J90" s="32"/>
      <c r="K90" s="32"/>
      <c r="L90" s="32"/>
      <c r="M90" s="14"/>
    </row>
    <row r="91" spans="1:13" s="6" customFormat="1" ht="13.5" x14ac:dyDescent="0.25">
      <c r="A91" s="1"/>
      <c r="B91" s="3" t="s">
        <v>31</v>
      </c>
      <c r="C91" s="16" t="s">
        <v>33</v>
      </c>
      <c r="D91" s="16">
        <v>1.21</v>
      </c>
      <c r="E91" s="32">
        <f>ROUND(E90*D91,2)</f>
        <v>49.59</v>
      </c>
      <c r="F91" s="32"/>
      <c r="G91" s="32"/>
      <c r="H91" s="32"/>
      <c r="I91" s="32"/>
      <c r="J91" s="32"/>
      <c r="K91" s="32"/>
      <c r="L91" s="32"/>
      <c r="M91" s="14"/>
    </row>
    <row r="92" spans="1:13" s="46" customFormat="1" ht="54" x14ac:dyDescent="0.25">
      <c r="A92" s="1">
        <v>32</v>
      </c>
      <c r="B92" s="20" t="s">
        <v>95</v>
      </c>
      <c r="C92" s="12" t="s">
        <v>24</v>
      </c>
      <c r="D92" s="12"/>
      <c r="E92" s="32">
        <f>102.37*1.55+31.68*1.6</f>
        <v>209.36150000000004</v>
      </c>
      <c r="F92" s="32"/>
      <c r="G92" s="32"/>
      <c r="H92" s="32"/>
      <c r="I92" s="32"/>
      <c r="J92" s="32"/>
      <c r="K92" s="32"/>
      <c r="L92" s="32"/>
    </row>
    <row r="93" spans="1:13" s="46" customFormat="1" ht="40.5" x14ac:dyDescent="0.25">
      <c r="A93" s="1">
        <v>33</v>
      </c>
      <c r="B93" s="20" t="s">
        <v>94</v>
      </c>
      <c r="C93" s="12" t="s">
        <v>24</v>
      </c>
      <c r="D93" s="12"/>
      <c r="E93" s="32">
        <f>7.21*2.4</f>
        <v>17.303999999999998</v>
      </c>
      <c r="F93" s="32"/>
      <c r="G93" s="32"/>
      <c r="H93" s="32"/>
      <c r="I93" s="32"/>
      <c r="J93" s="32"/>
      <c r="K93" s="32"/>
      <c r="L93" s="32"/>
    </row>
    <row r="94" spans="1:13" s="46" customFormat="1" ht="54" x14ac:dyDescent="0.25">
      <c r="A94" s="1">
        <v>34</v>
      </c>
      <c r="B94" s="20" t="s">
        <v>96</v>
      </c>
      <c r="C94" s="12" t="s">
        <v>24</v>
      </c>
      <c r="D94" s="12"/>
      <c r="E94" s="32">
        <f>120*0.0519</f>
        <v>6.2279999999999998</v>
      </c>
      <c r="F94" s="32"/>
      <c r="G94" s="32"/>
      <c r="H94" s="32"/>
      <c r="I94" s="32"/>
      <c r="J94" s="32"/>
      <c r="K94" s="32"/>
      <c r="L94" s="32"/>
    </row>
    <row r="95" spans="1:13" ht="15" customHeight="1" x14ac:dyDescent="0.25">
      <c r="A95" s="45"/>
      <c r="B95" s="51" t="s">
        <v>21</v>
      </c>
      <c r="C95" s="72" t="s">
        <v>27</v>
      </c>
      <c r="D95" s="12"/>
      <c r="E95" s="52"/>
      <c r="F95" s="52"/>
      <c r="G95" s="52"/>
      <c r="H95" s="52"/>
      <c r="I95" s="52"/>
      <c r="J95" s="52"/>
      <c r="K95" s="52"/>
      <c r="L95" s="52"/>
    </row>
    <row r="96" spans="1:13" x14ac:dyDescent="0.25">
      <c r="A96" s="45"/>
      <c r="B96" s="53" t="s">
        <v>54</v>
      </c>
      <c r="C96" s="48" t="s">
        <v>124</v>
      </c>
      <c r="D96" s="49"/>
      <c r="E96" s="52"/>
      <c r="F96" s="52"/>
      <c r="G96" s="52"/>
      <c r="H96" s="52"/>
      <c r="I96" s="52"/>
      <c r="J96" s="52"/>
      <c r="K96" s="52"/>
      <c r="L96" s="52"/>
    </row>
    <row r="97" spans="1:12" x14ac:dyDescent="0.25">
      <c r="A97" s="45"/>
      <c r="B97" s="53" t="s">
        <v>39</v>
      </c>
      <c r="C97" s="72" t="s">
        <v>27</v>
      </c>
      <c r="D97" s="49"/>
      <c r="E97" s="52"/>
      <c r="F97" s="52"/>
      <c r="G97" s="52"/>
      <c r="H97" s="52"/>
      <c r="I97" s="52"/>
      <c r="J97" s="52"/>
      <c r="K97" s="52"/>
      <c r="L97" s="52"/>
    </row>
    <row r="98" spans="1:12" x14ac:dyDescent="0.25">
      <c r="A98" s="45"/>
      <c r="B98" s="53" t="s">
        <v>58</v>
      </c>
      <c r="C98" s="48" t="s">
        <v>124</v>
      </c>
      <c r="D98" s="49"/>
      <c r="E98" s="52"/>
      <c r="F98" s="52"/>
      <c r="G98" s="52"/>
      <c r="H98" s="52"/>
      <c r="I98" s="52"/>
      <c r="J98" s="52"/>
      <c r="K98" s="52"/>
      <c r="L98" s="52"/>
    </row>
    <row r="99" spans="1:12" x14ac:dyDescent="0.25">
      <c r="A99" s="45"/>
      <c r="B99" s="53" t="s">
        <v>40</v>
      </c>
      <c r="C99" s="72" t="s">
        <v>27</v>
      </c>
      <c r="D99" s="72"/>
      <c r="E99" s="52"/>
      <c r="F99" s="52"/>
      <c r="G99" s="52"/>
      <c r="H99" s="52"/>
      <c r="I99" s="52"/>
      <c r="J99" s="52"/>
      <c r="K99" s="52"/>
      <c r="L99" s="52"/>
    </row>
    <row r="101" spans="1:12" x14ac:dyDescent="0.25">
      <c r="B101" s="75"/>
    </row>
    <row r="102" spans="1:12" x14ac:dyDescent="0.25">
      <c r="B102" s="84"/>
      <c r="C102" s="84"/>
      <c r="D102" s="84"/>
      <c r="E102" s="84"/>
      <c r="F102" s="84"/>
    </row>
  </sheetData>
  <autoFilter ref="A8:IU99" xr:uid="{00000000-0009-0000-0000-000003000000}"/>
  <mergeCells count="15">
    <mergeCell ref="B102:F102"/>
    <mergeCell ref="A1:L1"/>
    <mergeCell ref="G3:J3"/>
    <mergeCell ref="A2:K2"/>
    <mergeCell ref="A3:E3"/>
    <mergeCell ref="L6:L7"/>
    <mergeCell ref="G5:J5"/>
    <mergeCell ref="A6:A7"/>
    <mergeCell ref="B6:B7"/>
    <mergeCell ref="C6:C7"/>
    <mergeCell ref="D6:E6"/>
    <mergeCell ref="F6:G6"/>
    <mergeCell ref="H6:I6"/>
    <mergeCell ref="J6:K6"/>
    <mergeCell ref="C4:H4"/>
  </mergeCells>
  <conditionalFormatting sqref="HM23:IT104 B118:IT121 B125:IT125 B145:IT149 A155:IT192 B123:IT123 A193:IQ193 B108:IT111 B115:IT115 B135:IT139 B113:IT113 B103:IQ164 A103:IP166 A101:A102 C101:IP102 A8:IT100">
    <cfRule type="cellIs" dxfId="18" priority="41" stopIfTrue="1" operator="equal">
      <formula>8223.307275</formula>
    </cfRule>
  </conditionalFormatting>
  <conditionalFormatting sqref="IR105:IT118">
    <cfRule type="cellIs" dxfId="17" priority="39" stopIfTrue="1" operator="equal">
      <formula>8223.307275</formula>
    </cfRule>
  </conditionalFormatting>
  <conditionalFormatting sqref="IR130:IT141">
    <cfRule type="cellIs" dxfId="16" priority="38" stopIfTrue="1" operator="equal">
      <formula>8223.307275</formula>
    </cfRule>
  </conditionalFormatting>
  <conditionalFormatting sqref="HM104:IP145">
    <cfRule type="cellIs" dxfId="15" priority="37" stopIfTrue="1" operator="equal">
      <formula>8223.307275</formula>
    </cfRule>
  </conditionalFormatting>
  <conditionalFormatting sqref="HM104:IN117">
    <cfRule type="cellIs" dxfId="14" priority="36" stopIfTrue="1" operator="equal">
      <formula>8223.307275</formula>
    </cfRule>
  </conditionalFormatting>
  <conditionalFormatting sqref="HM120:IQ130 HM103:IN119 HM131:IN144">
    <cfRule type="cellIs" dxfId="13" priority="35" stopIfTrue="1" operator="equal">
      <formula>8223.307275</formula>
    </cfRule>
  </conditionalFormatting>
  <conditionalFormatting sqref="C101:D104">
    <cfRule type="cellIs" dxfId="12" priority="34" stopIfTrue="1" operator="equal">
      <formula>8223.307275</formula>
    </cfRule>
  </conditionalFormatting>
  <conditionalFormatting sqref="C103:D105">
    <cfRule type="cellIs" dxfId="11" priority="33" stopIfTrue="1" operator="equal">
      <formula>8223.307275</formula>
    </cfRule>
  </conditionalFormatting>
  <conditionalFormatting sqref="C101:D105">
    <cfRule type="cellIs" dxfId="10" priority="32" stopIfTrue="1" operator="equal">
      <formula>8223.307275</formula>
    </cfRule>
  </conditionalFormatting>
  <conditionalFormatting sqref="C102:D105">
    <cfRule type="cellIs" dxfId="9" priority="31" stopIfTrue="1" operator="equal">
      <formula>8223.307275</formula>
    </cfRule>
  </conditionalFormatting>
  <conditionalFormatting sqref="C101:D105">
    <cfRule type="cellIs" dxfId="8" priority="30" stopIfTrue="1" operator="equal">
      <formula>8223.307275</formula>
    </cfRule>
  </conditionalFormatting>
  <conditionalFormatting sqref="C101:C105">
    <cfRule type="cellIs" dxfId="7" priority="29" stopIfTrue="1" operator="equal">
      <formula>8223.307275</formula>
    </cfRule>
  </conditionalFormatting>
  <conditionalFormatting sqref="HM95:IP135 IQ95:IQ112">
    <cfRule type="cellIs" dxfId="6" priority="10" stopIfTrue="1" operator="equal">
      <formula>8223.307275</formula>
    </cfRule>
  </conditionalFormatting>
  <conditionalFormatting sqref="IR95:IT108">
    <cfRule type="cellIs" dxfId="5" priority="8" stopIfTrue="1" operator="equal">
      <formula>8223.307275</formula>
    </cfRule>
  </conditionalFormatting>
  <conditionalFormatting sqref="IR120:IT131">
    <cfRule type="cellIs" dxfId="4" priority="7" stopIfTrue="1" operator="equal">
      <formula>8223.307275</formula>
    </cfRule>
  </conditionalFormatting>
  <conditionalFormatting sqref="HM110:IQ120 HM121:IN134">
    <cfRule type="cellIs" dxfId="3" priority="5" stopIfTrue="1" operator="equal">
      <formula>8223.307275</formula>
    </cfRule>
  </conditionalFormatting>
  <conditionalFormatting sqref="HM114:IQ124 HM97:IN113 HM125:IN138">
    <cfRule type="cellIs" dxfId="2" priority="3" stopIfTrue="1" operator="equal">
      <formula>8223.307275</formula>
    </cfRule>
  </conditionalFormatting>
  <conditionalFormatting sqref="C95:D99">
    <cfRule type="cellIs" dxfId="1" priority="2" stopIfTrue="1" operator="equal">
      <formula>8223.307275</formula>
    </cfRule>
  </conditionalFormatting>
  <conditionalFormatting sqref="C95:C99">
    <cfRule type="cellIs" dxfId="0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krebs</vt:lpstr>
      <vt:lpstr>3-1</vt:lpstr>
      <vt:lpstr>5-1</vt:lpstr>
      <vt:lpstr>5-2</vt:lpstr>
      <vt:lpstr>'3-1'!Print_Area</vt:lpstr>
      <vt:lpstr>'5-1'!Print_Area</vt:lpstr>
      <vt:lpstr>'5-2'!Print_Area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revision/>
  <cp:lastPrinted>2022-04-04T10:52:36Z</cp:lastPrinted>
  <dcterms:created xsi:type="dcterms:W3CDTF">2013-04-21T20:24:51Z</dcterms:created>
  <dcterms:modified xsi:type="dcterms:W3CDTF">2022-05-20T10:28:01Z</dcterms:modified>
</cp:coreProperties>
</file>