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937" firstSheet="2" activeTab="2"/>
  </bookViews>
  <sheets>
    <sheet name="ჯავის ქუჩა" sheetId="1" r:id="rId1"/>
    <sheet name="ტიბაანის ქუჩა" sheetId="2" r:id="rId2"/>
    <sheet name="300არაგველის 25" sheetId="3" r:id="rId3"/>
  </sheets>
  <definedNames/>
  <calcPr fullCalcOnLoad="1"/>
</workbook>
</file>

<file path=xl/sharedStrings.xml><?xml version="1.0" encoding="utf-8"?>
<sst xmlns="http://schemas.openxmlformats.org/spreadsheetml/2006/main" count="570" uniqueCount="137">
  <si>
    <t>jami</t>
  </si>
  <si>
    <t>#</t>
  </si>
  <si>
    <t>kg</t>
  </si>
  <si>
    <t>lari</t>
  </si>
  <si>
    <t>t</t>
  </si>
  <si>
    <t>dRg 18%</t>
  </si>
  <si>
    <t>sul obieqtis saxarjTaRricxvo Rirebuleba</t>
  </si>
  <si>
    <t>gauTvaliswinebeli samuSaoebi 3%</t>
  </si>
  <si>
    <t>m3</t>
  </si>
  <si>
    <t>m2</t>
  </si>
  <si>
    <t xml:space="preserve">sndaw </t>
  </si>
  <si>
    <t>samuSaosa dasaxeleba</t>
  </si>
  <si>
    <t>ganz.</t>
  </si>
  <si>
    <t>norma erT.</t>
  </si>
  <si>
    <t>raodenoba</t>
  </si>
  <si>
    <t>xelfasi</t>
  </si>
  <si>
    <t>masalebi</t>
  </si>
  <si>
    <t>manqana meqan</t>
  </si>
  <si>
    <t>sul Tanxa</t>
  </si>
  <si>
    <t>erT   fasi</t>
  </si>
  <si>
    <t>srf</t>
  </si>
  <si>
    <t>ჯამი</t>
  </si>
  <si>
    <t>%</t>
  </si>
  <si>
    <t>ლარი</t>
  </si>
  <si>
    <t>მ3</t>
  </si>
  <si>
    <t>Sromatevadoba</t>
  </si>
  <si>
    <t>k/sT</t>
  </si>
  <si>
    <t>სრფ</t>
  </si>
  <si>
    <t>მანქანები</t>
  </si>
  <si>
    <t>sxva masala</t>
  </si>
  <si>
    <t>5.1-113</t>
  </si>
  <si>
    <t>betoni В-22.5</t>
  </si>
  <si>
    <t>1-118-10</t>
  </si>
  <si>
    <t>pnevmaturi satkepnebi</t>
  </si>
  <si>
    <t>manq/sT</t>
  </si>
  <si>
    <t>kompresori moZravi Sidawvis ZraviT 7atm</t>
  </si>
  <si>
    <t>ტნ</t>
  </si>
  <si>
    <t>1.1-12</t>
  </si>
  <si>
    <t>სრფ14-325</t>
  </si>
  <si>
    <t>სრფ14-109</t>
  </si>
  <si>
    <t>5.1-37</t>
  </si>
  <si>
    <t>1-81-2</t>
  </si>
  <si>
    <t>yalibis fari</t>
  </si>
  <si>
    <t>Zelaki 40-60mm</t>
  </si>
  <si>
    <t>WanWiki samSeneblo</t>
  </si>
  <si>
    <r>
      <t>armatura A</t>
    </r>
  </si>
  <si>
    <t>4.1-333</t>
  </si>
  <si>
    <t>ficari Camoganili  40-60mm</t>
  </si>
  <si>
    <t>5.1-33</t>
  </si>
  <si>
    <t>1.9-20</t>
  </si>
  <si>
    <t>ზედნადები ხარჯები</t>
  </si>
  <si>
    <t>გეგმიური დაგროვება</t>
  </si>
  <si>
    <t>1-79-3</t>
  </si>
  <si>
    <t>37-66-2</t>
  </si>
  <si>
    <t>ტ</t>
  </si>
  <si>
    <t xml:space="preserve">შრომატევადობა </t>
  </si>
  <si>
    <t>კ/სთ</t>
  </si>
  <si>
    <t>სხვა მანქანა</t>
  </si>
  <si>
    <t>სხვა მასალა</t>
  </si>
  <si>
    <t>6-11-3</t>
  </si>
  <si>
    <t>1.9-15</t>
  </si>
  <si>
    <t>eleqtrodi</t>
  </si>
  <si>
    <t>საბაზრო</t>
  </si>
  <si>
    <t>Sromis danaxarji</t>
  </si>
  <si>
    <t>kac/sT</t>
  </si>
  <si>
    <t>manqanebi</t>
  </si>
  <si>
    <t>tn</t>
  </si>
  <si>
    <t>30-3-3</t>
  </si>
  <si>
    <t>balasti</t>
  </si>
  <si>
    <t>46-23-2</t>
  </si>
  <si>
    <t xml:space="preserve"> საორიენტაციო ლოკალური ხარჯთაRრიცხვა </t>
  </si>
  <si>
    <t>1-81-3</t>
  </si>
  <si>
    <t>1.6-1</t>
  </si>
  <si>
    <t>ჩასატანებელი დეტალი</t>
  </si>
  <si>
    <t>30-48-1</t>
  </si>
  <si>
    <t>1.4-37</t>
  </si>
  <si>
    <t>ლითონის კონსტრუქციები</t>
  </si>
  <si>
    <t>4.2-31</t>
  </si>
  <si>
    <t>zeTovani saRebavi</t>
  </si>
  <si>
    <t>qviSaxreSovani narevis  mowyoba კედლის qveS sisqiT 10 sm</t>
  </si>
  <si>
    <t>rkbetonis  kedlis mowyoba beტoniT В-22.5</t>
  </si>
  <si>
    <t>მორჩენილი გრუნტის დატვირთვა ავტოთვითმცლელზე ხელით</t>
  </si>
  <si>
    <t>მორჩენილი გრუნტის გატანა ავტოთვითმცლელით ნაყარში 30კმ რადიუსში</t>
  </si>
  <si>
    <t>გრძ.მ</t>
  </si>
  <si>
    <t>მ2</t>
  </si>
  <si>
    <t>ჩასატანებელი დეტალებიs მოწყობა  დამცავი ღობისთვის</t>
  </si>
  <si>
    <t>უკან ჩაყრილი გრუნტის დატკეპვნა ხელის პნევმატური სატკეპნებით</t>
  </si>
  <si>
    <t xml:space="preserve">გრუნტის უკუჩაყრა  ხელით </t>
  </si>
  <si>
    <t>მეგ-531</t>
  </si>
  <si>
    <t>მორჩენილი გრუნტის გაზიდვა  სამშენებლო მოედნიდან ურიკებით 100მეტრზე</t>
  </si>
  <si>
    <t>xarjTaRricxva momzadebulia srf 2021 wlis IV kvartlis doneze</t>
  </si>
  <si>
    <t>41-7-5</t>
  </si>
  <si>
    <t>სადეფორმაციო ნაკერების მოწყობა პენოპლასტისგან</t>
  </si>
  <si>
    <t>4.-485</t>
  </si>
  <si>
    <t>პენოპლასტი სისქით20მმ</t>
  </si>
  <si>
    <t>rkbetonis  kedlebis mowyoba beტoniT В-22.5</t>
  </si>
  <si>
    <t>არსებული ბეტონის კედლის  დანგრევა სანგრევი ჩაქუჩებით</t>
  </si>
  <si>
    <t>სამშენებლო ნაგვის gamotana 30m-ze da  დატვირთვა ავტოთვითმცლელზე ხელით</t>
  </si>
  <si>
    <t>მორჩენილი გრუნტის გაზიდვა  სამშენებლო მოედნიდან ურიკებით 30მეტრზე</t>
  </si>
  <si>
    <t>შეადგინა: ნ.უგლავა</t>
  </si>
  <si>
    <t>შეადგინა:  ნ.უგლავა</t>
  </si>
  <si>
    <t>სამშენებლო ნაგვის გატანა ავტომობილებით 30კმ მანძილზე</t>
  </si>
  <si>
    <t>ქ.თბილისში, ტიბაანის ქ. #12-ის მიმდებარედ საყრდენი კედლის მოწყობა</t>
  </si>
  <si>
    <t>ლითონის დამცავი ღობის მოწყობა არსებული დემონტირებული მასალებით</t>
  </si>
  <si>
    <t>ქ.თბილისში, ჯავის III შესახ. ქ. #16-ში  საყრდენი კედლის მოწყობა</t>
  </si>
  <si>
    <t>სამშენებლო ნაგვის    დატვირთვა ავტოთვითმცლელზე ხელით</t>
  </si>
  <si>
    <t>sabazro</t>
  </si>
  <si>
    <t>cali</t>
  </si>
  <si>
    <t xml:space="preserve">Txrilis მოწყობა კედლისათვის  III kat gruntebSi ხელით </t>
  </si>
  <si>
    <r>
      <t>Txrilis მოწყობა კედლისათვის  I</t>
    </r>
    <r>
      <rPr>
        <b/>
        <sz val="10"/>
        <rFont val="Arial"/>
        <family val="2"/>
      </rPr>
      <t>II</t>
    </r>
    <r>
      <rPr>
        <b/>
        <sz val="10"/>
        <rFont val="AcadNusx"/>
        <family val="0"/>
      </rPr>
      <t xml:space="preserve"> kat gruntebSi ხელით </t>
    </r>
  </si>
  <si>
    <t>Txrilis gamagreba ficrebiT</t>
  </si>
  <si>
    <t>1-87-5</t>
  </si>
  <si>
    <r>
      <t>მ3</t>
    </r>
    <r>
      <rPr>
        <b/>
        <sz val="8"/>
        <rFont val="AcadNusx"/>
        <family val="0"/>
      </rPr>
      <t>(gruntis moculobidan)</t>
    </r>
  </si>
  <si>
    <t>27-42-1-2</t>
  </si>
  <si>
    <t>asfaltobetonis narevi წვრილმარცვლოვანი</t>
  </si>
  <si>
    <t>bitumis emulsia</t>
  </si>
  <si>
    <t>ქვიშა</t>
  </si>
  <si>
    <t>qviSaxreSovani narevis  mowyoba aRsadgeni trotuaris qveS  sisqiT 30 sm</t>
  </si>
  <si>
    <t>qviSaxreSovani narevi</t>
  </si>
  <si>
    <t>trotuaris aRdgena asfaltobetonis fenis mowyoba sisqiT 4sm</t>
  </si>
  <si>
    <t>ასფალტის ზედაპირისა და დაზიანებული ბეტონის კონსტრუქციების დანგრევა სანგრევი ჩაქუჩებით</t>
  </si>
  <si>
    <t>სამშენებლო ნაგვის   დატვირთვა ავტოთვითმცლელზე ხელით</t>
  </si>
  <si>
    <t>1-11-9</t>
  </si>
  <si>
    <t>eqskavatori 0,65m3-iani pnevmoTvlaze</t>
  </si>
  <si>
    <t>ქვაბულის მოწყობა კედლისათვის 0.65მ3/ჩ ექსკავატორით IV კატეგორიის გრუნტებში</t>
  </si>
  <si>
    <r>
      <t>ქვაბულის საბოლოო დამუშავება ხელით   I</t>
    </r>
    <r>
      <rPr>
        <b/>
        <sz val="10"/>
        <rFont val="Arial"/>
        <family val="2"/>
      </rPr>
      <t>V</t>
    </r>
    <r>
      <rPr>
        <b/>
        <sz val="10"/>
        <rFont val="AcadNusx"/>
        <family val="0"/>
      </rPr>
      <t xml:space="preserve"> kat gruntebSi </t>
    </r>
  </si>
  <si>
    <t>qvabulis gamagreba ficrebiT</t>
  </si>
  <si>
    <t>qviSaxreSovani narevis  mowyoba კედლის საძირკვლის qveS sisqiT 10 sm</t>
  </si>
  <si>
    <t xml:space="preserve">არსებული გრუნტის უკუჩაყრა  ხელით </t>
  </si>
  <si>
    <t>უსაფრთხოების მოაჯირის მოწყობა</t>
  </si>
  <si>
    <t>ჩასატანებელი დეტალებიs მოწყობა  უსაფრთხოების მოაჯირისთვის</t>
  </si>
  <si>
    <t>qviSaxreSovani narevis  mowyoba ქუჩის aRsadgeni ასფალტის ზედაპირის qveS  sisqiT 30 sm</t>
  </si>
  <si>
    <t>ასფალტის ზედაპირის აღდგენა სისქით 7სმ</t>
  </si>
  <si>
    <t>ქვიშახრეშოვანი ნარევი</t>
  </si>
  <si>
    <t>xეებიs moWra da damuSaveba diametriT 50sm-mde</t>
  </si>
  <si>
    <t>ქ. თბილისში, 300 არაგველის აღმართის #25-ის მიმდებარედ საყრდენი კედლის მოწყობა</t>
  </si>
  <si>
    <t>დანართი N1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</si>
</sst>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0.0"/>
    <numFmt numFmtId="194" formatCode="0.000000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.00000000E+00"/>
    <numFmt numFmtId="202" formatCode="[$-FC19]d\ mmmm\ yyyy\ &quot;г.&quot;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0.0%"/>
    <numFmt numFmtId="210" formatCode="[$-437]yyyy\ &quot;წლის&quot;\ dd\ mm\,\ dddd"/>
    <numFmt numFmtId="211" formatCode="0.0000000000"/>
    <numFmt numFmtId="212" formatCode="[$-409]dddd\,\ mmmm\ dd\,\ yyyy"/>
    <numFmt numFmtId="213" formatCode="_-* #,##0\ _L_a_r_i_-;\-* #,##0\ _L_a_r_i_-;_-* &quot;-&quot;??\ _L_a_r_i_-;_-@_-"/>
    <numFmt numFmtId="214" formatCode="_-* #,##0.000_р_._-;\-* #,##0.000_р_._-;_-* &quot;-&quot;???_р_._-;_-@_-"/>
    <numFmt numFmtId="215" formatCode="[$-409]h:mm:ss\ AM/PM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50">
    <font>
      <sz val="10"/>
      <name val="Arial Cyr"/>
      <family val="0"/>
    </font>
    <font>
      <sz val="10"/>
      <name val="AcadNusx"/>
      <family val="0"/>
    </font>
    <font>
      <sz val="10"/>
      <name val="Arial"/>
      <family val="2"/>
    </font>
    <font>
      <b/>
      <sz val="10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i/>
      <sz val="10"/>
      <name val="AcadNusx"/>
      <family val="0"/>
    </font>
    <font>
      <sz val="12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9"/>
      <name val="AcadNusx"/>
      <family val="0"/>
    </font>
    <font>
      <i/>
      <sz val="9"/>
      <name val="AcadNusx"/>
      <family val="0"/>
    </font>
    <font>
      <b/>
      <i/>
      <sz val="10"/>
      <name val="AcadNusx"/>
      <family val="0"/>
    </font>
    <font>
      <b/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</cellStyleXfs>
  <cellXfs count="1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0" xfId="61" applyNumberFormat="1" applyFont="1" applyFill="1" applyBorder="1" applyAlignment="1">
      <alignment horizontal="center" vertical="center" shrinkToFi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68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6" fillId="0" borderId="10" xfId="61" applyNumberFormat="1" applyFont="1" applyFill="1" applyBorder="1" applyAlignment="1">
      <alignment horizontal="center" vertical="center" wrapText="1" shrinkToFit="1"/>
      <protection/>
    </xf>
    <xf numFmtId="0" fontId="1" fillId="0" borderId="10" xfId="61" applyNumberFormat="1" applyFont="1" applyFill="1" applyBorder="1" applyAlignment="1">
      <alignment horizontal="center" vertical="center" wrapText="1" shrinkToFit="1"/>
      <protection/>
    </xf>
    <xf numFmtId="0" fontId="1" fillId="0" borderId="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9" fontId="1" fillId="0" borderId="10" xfId="61" applyNumberFormat="1" applyFont="1" applyFill="1" applyBorder="1" applyAlignment="1">
      <alignment horizontal="center" vertical="center" wrapText="1" shrinkToFit="1"/>
      <protection/>
    </xf>
    <xf numFmtId="0" fontId="4" fillId="33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61" applyNumberFormat="1" applyFont="1" applyFill="1" applyBorder="1" applyAlignment="1">
      <alignment horizontal="center" vertical="center" wrapText="1" shrinkToFit="1"/>
      <protection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9" fontId="1" fillId="0" borderId="1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3" fillId="34" borderId="10" xfId="68" applyNumberFormat="1" applyFont="1" applyFill="1" applyBorder="1" applyAlignment="1">
      <alignment horizontal="center" vertical="center" wrapText="1"/>
      <protection/>
    </xf>
    <xf numFmtId="19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34" borderId="10" xfId="59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wrapText="1"/>
    </xf>
    <xf numFmtId="0" fontId="31" fillId="0" borderId="0" xfId="0" applyNumberFormat="1" applyFont="1" applyFill="1" applyAlignment="1">
      <alignment wrapText="1"/>
    </xf>
    <xf numFmtId="0" fontId="1" fillId="0" borderId="10" xfId="68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 shrinkToFit="1"/>
      <protection/>
    </xf>
    <xf numFmtId="0" fontId="1" fillId="0" borderId="10" xfId="0" applyFont="1" applyBorder="1" applyAlignment="1">
      <alignment horizontal="left" vertical="center" wrapText="1"/>
    </xf>
    <xf numFmtId="0" fontId="3" fillId="34" borderId="10" xfId="61" applyFont="1" applyFill="1" applyBorder="1" applyAlignment="1">
      <alignment horizontal="center" vertical="center" wrapText="1" shrinkToFit="1"/>
      <protection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2" fillId="0" borderId="10" xfId="61" applyFont="1" applyBorder="1" applyAlignment="1">
      <alignment horizontal="center" vertical="center" wrapText="1" shrinkToFit="1"/>
      <protection/>
    </xf>
    <xf numFmtId="2" fontId="31" fillId="0" borderId="0" xfId="0" applyNumberFormat="1" applyFont="1" applyFill="1" applyAlignment="1">
      <alignment/>
    </xf>
    <xf numFmtId="190" fontId="1" fillId="0" borderId="10" xfId="68" applyNumberFormat="1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 shrinkToFit="1"/>
      <protection/>
    </xf>
    <xf numFmtId="0" fontId="10" fillId="0" borderId="10" xfId="0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wrapText="1"/>
    </xf>
    <xf numFmtId="0" fontId="31" fillId="33" borderId="0" xfId="0" applyNumberFormat="1" applyFont="1" applyFill="1" applyAlignment="1">
      <alignment wrapText="1"/>
    </xf>
    <xf numFmtId="0" fontId="1" fillId="33" borderId="10" xfId="0" applyNumberFormat="1" applyFont="1" applyFill="1" applyBorder="1" applyAlignment="1">
      <alignment vertical="center" wrapText="1"/>
    </xf>
    <xf numFmtId="0" fontId="6" fillId="33" borderId="10" xfId="61" applyNumberFormat="1" applyFont="1" applyFill="1" applyBorder="1" applyAlignment="1">
      <alignment horizontal="center" vertical="center" wrapText="1" shrinkToFit="1"/>
      <protection/>
    </xf>
    <xf numFmtId="0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31" fillId="33" borderId="0" xfId="0" applyNumberFormat="1" applyFont="1" applyFill="1" applyAlignment="1">
      <alignment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31" fillId="33" borderId="0" xfId="0" applyNumberFormat="1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0" xfId="68" applyNumberFormat="1" applyFont="1" applyFill="1" applyBorder="1" applyAlignment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3" fillId="34" borderId="10" xfId="61" applyNumberFormat="1" applyFont="1" applyFill="1" applyBorder="1" applyAlignment="1">
      <alignment horizontal="center" vertical="center" wrapText="1" shrinkToFit="1"/>
      <protection/>
    </xf>
    <xf numFmtId="0" fontId="5" fillId="33" borderId="0" xfId="0" applyNumberFormat="1" applyFont="1" applyFill="1" applyAlignment="1">
      <alignment vertical="center"/>
    </xf>
    <xf numFmtId="49" fontId="3" fillId="34" borderId="10" xfId="68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214" fontId="3" fillId="34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4" borderId="10" xfId="68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31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31" fillId="33" borderId="12" xfId="0" applyNumberFormat="1" applyFont="1" applyFill="1" applyBorder="1" applyAlignment="1">
      <alignment horizontal="center" wrapText="1"/>
    </xf>
    <xf numFmtId="0" fontId="31" fillId="33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32" fillId="0" borderId="16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68" applyNumberFormat="1" applyFont="1" applyFill="1" applyBorder="1" applyAlignment="1">
      <alignment horizontal="center" vertical="center" wrapText="1"/>
      <protection/>
    </xf>
    <xf numFmtId="0" fontId="3" fillId="0" borderId="10" xfId="61" applyNumberFormat="1" applyFont="1" applyFill="1" applyBorder="1" applyAlignment="1">
      <alignment horizontal="center" vertical="center" wrapText="1" shrinkToFi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1" fillId="0" borderId="0" xfId="0" applyFont="1" applyFill="1" applyAlignment="1">
      <alignment/>
    </xf>
    <xf numFmtId="0" fontId="1" fillId="0" borderId="10" xfId="68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 shrinkToFit="1"/>
      <protection/>
    </xf>
    <xf numFmtId="0" fontId="12" fillId="0" borderId="10" xfId="61" applyFont="1" applyFill="1" applyBorder="1" applyAlignment="1">
      <alignment horizontal="center" vertical="center" wrapText="1" shrinkToFit="1"/>
      <protection/>
    </xf>
    <xf numFmtId="0" fontId="3" fillId="0" borderId="10" xfId="61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88" fontId="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0" fontId="3" fillId="0" borderId="10" xfId="59" applyNumberFormat="1" applyFont="1" applyFill="1" applyBorder="1" applyAlignment="1">
      <alignment horizontal="left" vertical="center" wrapText="1"/>
      <protection/>
    </xf>
    <xf numFmtId="214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61" applyFont="1" applyFill="1" applyBorder="1" applyAlignment="1">
      <alignment horizontal="center" vertical="center" wrapText="1" shrinkToFit="1"/>
      <protection/>
    </xf>
    <xf numFmtId="49" fontId="3" fillId="0" borderId="10" xfId="0" applyNumberFormat="1" applyFont="1" applyFill="1" applyBorder="1" applyAlignment="1">
      <alignment horizontal="center" vertical="center"/>
    </xf>
    <xf numFmtId="190" fontId="1" fillId="0" borderId="10" xfId="68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 4" xfId="59"/>
    <cellStyle name="Normal 4 2" xfId="60"/>
    <cellStyle name="Normal_daz-IIline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_Лист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S89"/>
  <sheetViews>
    <sheetView zoomScalePageLayoutView="0" workbookViewId="0" topLeftCell="A40">
      <selection activeCell="E51" sqref="E51"/>
    </sheetView>
  </sheetViews>
  <sheetFormatPr defaultColWidth="9.00390625" defaultRowHeight="12.75"/>
  <cols>
    <col min="1" max="1" width="4.25390625" style="71" customWidth="1"/>
    <col min="2" max="2" width="8.625" style="73" customWidth="1"/>
    <col min="3" max="3" width="35.25390625" style="73" customWidth="1"/>
    <col min="4" max="4" width="8.625" style="73" customWidth="1"/>
    <col min="5" max="5" width="11.375" style="73" customWidth="1"/>
    <col min="6" max="6" width="8.875" style="41" customWidth="1"/>
    <col min="7" max="7" width="6.625" style="73" customWidth="1"/>
    <col min="8" max="8" width="9.625" style="73" customWidth="1"/>
    <col min="9" max="9" width="6.875" style="73" customWidth="1"/>
    <col min="10" max="10" width="9.00390625" style="73" customWidth="1"/>
    <col min="11" max="11" width="7.125" style="73" customWidth="1"/>
    <col min="12" max="12" width="9.375" style="73" customWidth="1"/>
    <col min="13" max="13" width="10.25390625" style="73" customWidth="1"/>
    <col min="14" max="14" width="9.125" style="41" customWidth="1"/>
    <col min="15" max="16384" width="9.125" style="73" customWidth="1"/>
  </cols>
  <sheetData>
    <row r="1" spans="1:13" ht="29.25" customHeight="1">
      <c r="A1" s="112" t="s">
        <v>104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21" customHeight="1">
      <c r="A2" s="113" t="s">
        <v>70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4" t="s">
        <v>90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5.75">
      <c r="A4" s="115" t="s">
        <v>1</v>
      </c>
      <c r="B4" s="117" t="s">
        <v>10</v>
      </c>
      <c r="C4" s="117" t="s">
        <v>11</v>
      </c>
      <c r="D4" s="117" t="s">
        <v>12</v>
      </c>
      <c r="E4" s="117" t="s">
        <v>13</v>
      </c>
      <c r="F4" s="119" t="s">
        <v>14</v>
      </c>
      <c r="G4" s="121" t="s">
        <v>15</v>
      </c>
      <c r="H4" s="122"/>
      <c r="I4" s="123" t="s">
        <v>16</v>
      </c>
      <c r="J4" s="123"/>
      <c r="K4" s="123" t="s">
        <v>17</v>
      </c>
      <c r="L4" s="123"/>
      <c r="M4" s="124" t="s">
        <v>18</v>
      </c>
    </row>
    <row r="5" spans="1:13" ht="31.5">
      <c r="A5" s="116"/>
      <c r="B5" s="118"/>
      <c r="C5" s="118"/>
      <c r="D5" s="118"/>
      <c r="E5" s="118"/>
      <c r="F5" s="120"/>
      <c r="G5" s="60" t="s">
        <v>19</v>
      </c>
      <c r="H5" s="60" t="s">
        <v>0</v>
      </c>
      <c r="I5" s="60" t="s">
        <v>19</v>
      </c>
      <c r="J5" s="60" t="s">
        <v>0</v>
      </c>
      <c r="K5" s="60" t="s">
        <v>19</v>
      </c>
      <c r="L5" s="60" t="s">
        <v>0</v>
      </c>
      <c r="M5" s="125"/>
    </row>
    <row r="6" spans="1:13" ht="15.75">
      <c r="A6" s="75">
        <v>1</v>
      </c>
      <c r="B6" s="61">
        <v>2</v>
      </c>
      <c r="C6" s="61">
        <v>3</v>
      </c>
      <c r="D6" s="61">
        <v>4</v>
      </c>
      <c r="E6" s="61">
        <v>5</v>
      </c>
      <c r="F6" s="43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</row>
    <row r="7" spans="1:13" s="96" customFormat="1" ht="33.75" customHeight="1">
      <c r="A7" s="94">
        <v>1</v>
      </c>
      <c r="B7" s="94" t="s">
        <v>69</v>
      </c>
      <c r="C7" s="99" t="s">
        <v>96</v>
      </c>
      <c r="D7" s="94" t="s">
        <v>8</v>
      </c>
      <c r="E7" s="88"/>
      <c r="F7" s="88">
        <v>16</v>
      </c>
      <c r="G7" s="88"/>
      <c r="H7" s="79">
        <f>H8</f>
        <v>1267.1999999999998</v>
      </c>
      <c r="I7" s="88"/>
      <c r="J7" s="88"/>
      <c r="K7" s="88"/>
      <c r="L7" s="79">
        <f>L9</f>
        <v>616.32</v>
      </c>
      <c r="M7" s="78">
        <f>L7+J7+H7</f>
        <v>1883.52</v>
      </c>
    </row>
    <row r="8" spans="1:13" s="96" customFormat="1" ht="24.75" customHeight="1">
      <c r="A8" s="47"/>
      <c r="B8" s="48" t="s">
        <v>20</v>
      </c>
      <c r="C8" s="49" t="s">
        <v>25</v>
      </c>
      <c r="D8" s="47" t="s">
        <v>26</v>
      </c>
      <c r="E8" s="93">
        <v>13.2</v>
      </c>
      <c r="F8" s="93">
        <f>E8*F7</f>
        <v>211.2</v>
      </c>
      <c r="G8" s="72">
        <v>6</v>
      </c>
      <c r="H8" s="72">
        <f>F8*G8</f>
        <v>1267.1999999999998</v>
      </c>
      <c r="I8" s="72"/>
      <c r="J8" s="72"/>
      <c r="K8" s="72"/>
      <c r="L8" s="72"/>
      <c r="M8" s="74"/>
    </row>
    <row r="9" spans="1:13" s="96" customFormat="1" ht="33" customHeight="1">
      <c r="A9" s="47"/>
      <c r="B9" s="54"/>
      <c r="C9" s="101" t="s">
        <v>65</v>
      </c>
      <c r="D9" s="97" t="s">
        <v>3</v>
      </c>
      <c r="E9" s="102">
        <v>9.63</v>
      </c>
      <c r="F9" s="103">
        <f>E9*F7</f>
        <v>154.08</v>
      </c>
      <c r="G9" s="102"/>
      <c r="H9" s="53"/>
      <c r="I9" s="102"/>
      <c r="J9" s="53"/>
      <c r="K9" s="102">
        <v>4</v>
      </c>
      <c r="L9" s="53">
        <f>K9*F9</f>
        <v>616.32</v>
      </c>
      <c r="M9" s="53"/>
    </row>
    <row r="10" spans="1:13" ht="47.25" customHeight="1">
      <c r="A10" s="80">
        <v>2</v>
      </c>
      <c r="B10" s="83" t="s">
        <v>41</v>
      </c>
      <c r="C10" s="81" t="s">
        <v>105</v>
      </c>
      <c r="D10" s="80" t="s">
        <v>24</v>
      </c>
      <c r="E10" s="77"/>
      <c r="F10" s="79">
        <v>16</v>
      </c>
      <c r="G10" s="77"/>
      <c r="H10" s="79">
        <f>H11</f>
        <v>95.328</v>
      </c>
      <c r="I10" s="77"/>
      <c r="J10" s="79"/>
      <c r="K10" s="77"/>
      <c r="L10" s="79"/>
      <c r="M10" s="78">
        <f>H10+J10+L10</f>
        <v>95.328</v>
      </c>
    </row>
    <row r="11" spans="1:13" ht="31.5" customHeight="1">
      <c r="A11" s="13"/>
      <c r="B11" s="15" t="s">
        <v>20</v>
      </c>
      <c r="C11" s="14" t="s">
        <v>25</v>
      </c>
      <c r="D11" s="13" t="s">
        <v>26</v>
      </c>
      <c r="E11" s="76">
        <v>0.993</v>
      </c>
      <c r="F11" s="44">
        <f>E11*F10</f>
        <v>15.888</v>
      </c>
      <c r="G11" s="72">
        <v>6</v>
      </c>
      <c r="H11" s="72">
        <f>F11*G11</f>
        <v>95.328</v>
      </c>
      <c r="I11" s="72"/>
      <c r="J11" s="72"/>
      <c r="K11" s="72"/>
      <c r="L11" s="72"/>
      <c r="M11" s="74"/>
    </row>
    <row r="12" spans="1:13" s="96" customFormat="1" ht="36" customHeight="1">
      <c r="A12" s="94">
        <v>3</v>
      </c>
      <c r="B12" s="50" t="s">
        <v>27</v>
      </c>
      <c r="C12" s="95" t="s">
        <v>101</v>
      </c>
      <c r="D12" s="94" t="s">
        <v>36</v>
      </c>
      <c r="E12" s="88"/>
      <c r="F12" s="79">
        <v>39</v>
      </c>
      <c r="G12" s="88"/>
      <c r="H12" s="79"/>
      <c r="I12" s="88"/>
      <c r="J12" s="79"/>
      <c r="K12" s="88">
        <v>10.27</v>
      </c>
      <c r="L12" s="79">
        <f>F12*K12</f>
        <v>400.53</v>
      </c>
      <c r="M12" s="78">
        <f>H12+J12+L12</f>
        <v>400.53</v>
      </c>
    </row>
    <row r="13" spans="1:15" ht="45" customHeight="1">
      <c r="A13" s="80">
        <v>4</v>
      </c>
      <c r="B13" s="80" t="s">
        <v>52</v>
      </c>
      <c r="C13" s="82" t="s">
        <v>108</v>
      </c>
      <c r="D13" s="80" t="s">
        <v>8</v>
      </c>
      <c r="E13" s="77"/>
      <c r="F13" s="77">
        <v>96</v>
      </c>
      <c r="G13" s="77"/>
      <c r="H13" s="79">
        <f>H14</f>
        <v>1941.12</v>
      </c>
      <c r="I13" s="77"/>
      <c r="J13" s="77"/>
      <c r="K13" s="77"/>
      <c r="L13" s="79"/>
      <c r="M13" s="78">
        <f>L13+J13+H13</f>
        <v>1941.12</v>
      </c>
      <c r="O13" s="41"/>
    </row>
    <row r="14" spans="1:15" ht="15">
      <c r="A14" s="13"/>
      <c r="B14" s="15" t="s">
        <v>20</v>
      </c>
      <c r="C14" s="14" t="s">
        <v>25</v>
      </c>
      <c r="D14" s="13" t="s">
        <v>26</v>
      </c>
      <c r="E14" s="76">
        <v>3.37</v>
      </c>
      <c r="F14" s="44">
        <f>E14*F13</f>
        <v>323.52</v>
      </c>
      <c r="G14" s="72">
        <v>6</v>
      </c>
      <c r="H14" s="72">
        <f>F14*G14</f>
        <v>1941.12</v>
      </c>
      <c r="I14" s="72"/>
      <c r="J14" s="72"/>
      <c r="K14" s="72"/>
      <c r="L14" s="72"/>
      <c r="M14" s="74"/>
      <c r="O14" s="41"/>
    </row>
    <row r="15" spans="1:13" ht="54" customHeight="1">
      <c r="A15" s="80">
        <v>5</v>
      </c>
      <c r="B15" s="85" t="s">
        <v>111</v>
      </c>
      <c r="C15" s="81" t="s">
        <v>110</v>
      </c>
      <c r="D15" s="80" t="s">
        <v>112</v>
      </c>
      <c r="E15" s="77"/>
      <c r="F15" s="77">
        <v>96</v>
      </c>
      <c r="G15" s="77"/>
      <c r="H15" s="79">
        <f>H16</f>
        <v>327.74399999999997</v>
      </c>
      <c r="I15" s="77"/>
      <c r="J15" s="79">
        <f>J18+J19+J20</f>
        <v>940.1088000000001</v>
      </c>
      <c r="K15" s="77"/>
      <c r="L15" s="79">
        <f>L17</f>
        <v>17.5872</v>
      </c>
      <c r="M15" s="78">
        <f>L15+J15+H15</f>
        <v>1285.44</v>
      </c>
    </row>
    <row r="16" spans="1:13" ht="15">
      <c r="A16" s="13"/>
      <c r="B16" s="15" t="s">
        <v>20</v>
      </c>
      <c r="C16" s="14" t="s">
        <v>25</v>
      </c>
      <c r="D16" s="13" t="s">
        <v>26</v>
      </c>
      <c r="E16" s="76">
        <v>0.569</v>
      </c>
      <c r="F16" s="44">
        <f>E16*F15</f>
        <v>54.623999999999995</v>
      </c>
      <c r="G16" s="72">
        <v>6</v>
      </c>
      <c r="H16" s="72">
        <f>F16*G16</f>
        <v>327.74399999999997</v>
      </c>
      <c r="I16" s="72"/>
      <c r="J16" s="72"/>
      <c r="K16" s="72"/>
      <c r="L16" s="72"/>
      <c r="M16" s="74"/>
    </row>
    <row r="17" spans="1:13" ht="15">
      <c r="A17" s="13"/>
      <c r="B17" s="67" t="s">
        <v>27</v>
      </c>
      <c r="C17" s="62" t="s">
        <v>28</v>
      </c>
      <c r="D17" s="13" t="s">
        <v>23</v>
      </c>
      <c r="E17" s="76">
        <v>0.0458</v>
      </c>
      <c r="F17" s="44">
        <f>E17*F15</f>
        <v>4.3968</v>
      </c>
      <c r="G17" s="72"/>
      <c r="H17" s="72"/>
      <c r="I17" s="72"/>
      <c r="J17" s="72"/>
      <c r="K17" s="72">
        <v>4</v>
      </c>
      <c r="L17" s="72">
        <f>F17*K17</f>
        <v>17.5872</v>
      </c>
      <c r="M17" s="74"/>
    </row>
    <row r="18" spans="1:13" ht="15">
      <c r="A18" s="13"/>
      <c r="B18" s="16" t="s">
        <v>40</v>
      </c>
      <c r="C18" s="14" t="s">
        <v>43</v>
      </c>
      <c r="D18" s="13" t="s">
        <v>24</v>
      </c>
      <c r="E18" s="76">
        <v>0.0046</v>
      </c>
      <c r="F18" s="44">
        <f>E18*F15</f>
        <v>0.4416</v>
      </c>
      <c r="G18" s="72"/>
      <c r="H18" s="72"/>
      <c r="I18" s="72">
        <v>695</v>
      </c>
      <c r="J18" s="90">
        <f>F18*I18</f>
        <v>306.912</v>
      </c>
      <c r="K18" s="72"/>
      <c r="L18" s="72"/>
      <c r="M18" s="74"/>
    </row>
    <row r="19" spans="1:13" ht="15">
      <c r="A19" s="13"/>
      <c r="B19" s="21" t="s">
        <v>48</v>
      </c>
      <c r="C19" s="14" t="s">
        <v>47</v>
      </c>
      <c r="D19" s="13" t="s">
        <v>8</v>
      </c>
      <c r="E19" s="76">
        <v>0.0079</v>
      </c>
      <c r="F19" s="44">
        <f>E19*F15</f>
        <v>0.7584000000000001</v>
      </c>
      <c r="G19" s="72"/>
      <c r="H19" s="72"/>
      <c r="I19" s="72">
        <v>602</v>
      </c>
      <c r="J19" s="90">
        <f>F19*I19</f>
        <v>456.55680000000007</v>
      </c>
      <c r="K19" s="72"/>
      <c r="L19" s="72"/>
      <c r="M19" s="74"/>
    </row>
    <row r="20" spans="1:13" ht="15">
      <c r="A20" s="13"/>
      <c r="B20" s="16" t="s">
        <v>27</v>
      </c>
      <c r="C20" s="14" t="s">
        <v>29</v>
      </c>
      <c r="D20" s="13" t="s">
        <v>3</v>
      </c>
      <c r="E20" s="76">
        <v>0.46</v>
      </c>
      <c r="F20" s="44">
        <f>E20*F15</f>
        <v>44.160000000000004</v>
      </c>
      <c r="G20" s="72"/>
      <c r="H20" s="72"/>
      <c r="I20" s="72">
        <v>4</v>
      </c>
      <c r="J20" s="90">
        <f>F20*I20</f>
        <v>176.64000000000001</v>
      </c>
      <c r="K20" s="72"/>
      <c r="L20" s="72"/>
      <c r="M20" s="74"/>
    </row>
    <row r="21" spans="1:13" ht="28.5">
      <c r="A21" s="80">
        <v>6</v>
      </c>
      <c r="B21" s="87" t="s">
        <v>67</v>
      </c>
      <c r="C21" s="38" t="s">
        <v>79</v>
      </c>
      <c r="D21" s="88" t="s">
        <v>8</v>
      </c>
      <c r="E21" s="88"/>
      <c r="F21" s="78">
        <v>4</v>
      </c>
      <c r="G21" s="89"/>
      <c r="H21" s="79">
        <f>H22</f>
        <v>67.19999999999999</v>
      </c>
      <c r="I21" s="88"/>
      <c r="J21" s="79">
        <f>J24</f>
        <v>46.620000000000005</v>
      </c>
      <c r="K21" s="88"/>
      <c r="L21" s="79">
        <f>L23</f>
        <v>2.288</v>
      </c>
      <c r="M21" s="79">
        <f>H21+J21+L21</f>
        <v>116.10799999999999</v>
      </c>
    </row>
    <row r="22" spans="1:13" ht="15">
      <c r="A22" s="13"/>
      <c r="B22" s="40"/>
      <c r="C22" s="25" t="s">
        <v>63</v>
      </c>
      <c r="D22" s="12" t="s">
        <v>64</v>
      </c>
      <c r="E22" s="12">
        <v>2.8</v>
      </c>
      <c r="F22" s="18">
        <f>F21*E22</f>
        <v>11.2</v>
      </c>
      <c r="G22" s="12">
        <v>6</v>
      </c>
      <c r="H22" s="18">
        <f>G22*F22</f>
        <v>67.19999999999999</v>
      </c>
      <c r="I22" s="12"/>
      <c r="J22" s="18"/>
      <c r="K22" s="12"/>
      <c r="L22" s="18"/>
      <c r="M22" s="18"/>
    </row>
    <row r="23" spans="1:13" ht="15">
      <c r="A23" s="13"/>
      <c r="B23" s="40"/>
      <c r="C23" s="25" t="s">
        <v>65</v>
      </c>
      <c r="D23" s="33" t="s">
        <v>3</v>
      </c>
      <c r="E23" s="12">
        <v>0.143</v>
      </c>
      <c r="F23" s="34">
        <f>E23*F21</f>
        <v>0.572</v>
      </c>
      <c r="G23" s="12"/>
      <c r="H23" s="18"/>
      <c r="I23" s="12"/>
      <c r="J23" s="18"/>
      <c r="K23" s="12">
        <v>4</v>
      </c>
      <c r="L23" s="18">
        <f>F23*K23</f>
        <v>2.288</v>
      </c>
      <c r="M23" s="18"/>
    </row>
    <row r="24" spans="1:13" ht="15">
      <c r="A24" s="13"/>
      <c r="B24" s="40"/>
      <c r="C24" s="39" t="s">
        <v>68</v>
      </c>
      <c r="D24" s="33" t="s">
        <v>8</v>
      </c>
      <c r="E24" s="33">
        <v>1.11</v>
      </c>
      <c r="F24" s="8">
        <f>E24*F21</f>
        <v>4.44</v>
      </c>
      <c r="G24" s="8"/>
      <c r="H24" s="36"/>
      <c r="I24" s="8">
        <v>10.5</v>
      </c>
      <c r="J24" s="8">
        <f>I24*F24</f>
        <v>46.620000000000005</v>
      </c>
      <c r="K24" s="37"/>
      <c r="L24" s="8"/>
      <c r="M24" s="8"/>
    </row>
    <row r="25" spans="1:13" ht="28.5">
      <c r="A25" s="80">
        <v>7</v>
      </c>
      <c r="B25" s="85" t="s">
        <v>59</v>
      </c>
      <c r="C25" s="81" t="s">
        <v>80</v>
      </c>
      <c r="D25" s="80" t="s">
        <v>24</v>
      </c>
      <c r="E25" s="77"/>
      <c r="F25" s="77">
        <v>30.4</v>
      </c>
      <c r="G25" s="77"/>
      <c r="H25" s="79">
        <f>H26</f>
        <v>1539.4559999999997</v>
      </c>
      <c r="I25" s="77"/>
      <c r="J25" s="79">
        <f>J28+J29+J30+J31+J32+J33+J34+J35</f>
        <v>11077.026479999997</v>
      </c>
      <c r="K25" s="77"/>
      <c r="L25" s="79">
        <f>L27</f>
        <v>133.76</v>
      </c>
      <c r="M25" s="78">
        <f>L25+J25+H25</f>
        <v>12750.242479999997</v>
      </c>
    </row>
    <row r="26" spans="1:13" ht="15">
      <c r="A26" s="13"/>
      <c r="B26" s="15" t="s">
        <v>20</v>
      </c>
      <c r="C26" s="14" t="s">
        <v>25</v>
      </c>
      <c r="D26" s="13" t="s">
        <v>26</v>
      </c>
      <c r="E26" s="76">
        <v>8.44</v>
      </c>
      <c r="F26" s="44">
        <f>E26*F25</f>
        <v>256.57599999999996</v>
      </c>
      <c r="G26" s="72">
        <v>6</v>
      </c>
      <c r="H26" s="72">
        <f>F26*G26</f>
        <v>1539.4559999999997</v>
      </c>
      <c r="I26" s="72"/>
      <c r="J26" s="72"/>
      <c r="K26" s="72"/>
      <c r="L26" s="72"/>
      <c r="M26" s="74"/>
    </row>
    <row r="27" spans="1:13" ht="15">
      <c r="A27" s="13"/>
      <c r="B27" s="67" t="s">
        <v>27</v>
      </c>
      <c r="C27" s="62" t="s">
        <v>28</v>
      </c>
      <c r="D27" s="13" t="s">
        <v>23</v>
      </c>
      <c r="E27" s="76">
        <v>1.1</v>
      </c>
      <c r="F27" s="44">
        <f>E27*F25</f>
        <v>33.44</v>
      </c>
      <c r="G27" s="72"/>
      <c r="H27" s="72"/>
      <c r="I27" s="72"/>
      <c r="J27" s="72"/>
      <c r="K27" s="72">
        <v>4</v>
      </c>
      <c r="L27" s="72">
        <f>F27*K27</f>
        <v>133.76</v>
      </c>
      <c r="M27" s="74"/>
    </row>
    <row r="28" spans="1:247" ht="15">
      <c r="A28" s="1"/>
      <c r="B28" s="70" t="s">
        <v>37</v>
      </c>
      <c r="C28" s="66" t="s">
        <v>45</v>
      </c>
      <c r="D28" s="76" t="s">
        <v>4</v>
      </c>
      <c r="E28" s="90"/>
      <c r="F28" s="37">
        <v>1.87</v>
      </c>
      <c r="G28" s="90"/>
      <c r="H28" s="90"/>
      <c r="I28" s="90">
        <v>2597</v>
      </c>
      <c r="J28" s="90">
        <f>F28*I28</f>
        <v>4856.39</v>
      </c>
      <c r="K28" s="90"/>
      <c r="L28" s="90"/>
      <c r="M28" s="1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</row>
    <row r="29" spans="1:13" ht="15">
      <c r="A29" s="13"/>
      <c r="B29" s="21" t="s">
        <v>46</v>
      </c>
      <c r="C29" s="14" t="s">
        <v>31</v>
      </c>
      <c r="D29" s="13" t="s">
        <v>24</v>
      </c>
      <c r="E29" s="76">
        <v>1.015</v>
      </c>
      <c r="F29" s="44">
        <f>E29*F25</f>
        <v>30.855999999999995</v>
      </c>
      <c r="G29" s="72"/>
      <c r="H29" s="72"/>
      <c r="I29" s="72">
        <v>127</v>
      </c>
      <c r="J29" s="90">
        <f aca="true" t="shared" si="0" ref="J29:J35">F29*I29</f>
        <v>3918.7119999999995</v>
      </c>
      <c r="K29" s="72"/>
      <c r="L29" s="72"/>
      <c r="M29" s="74"/>
    </row>
    <row r="30" spans="1:13" ht="15">
      <c r="A30" s="13"/>
      <c r="B30" s="16" t="s">
        <v>30</v>
      </c>
      <c r="C30" s="14" t="s">
        <v>42</v>
      </c>
      <c r="D30" s="13" t="s">
        <v>9</v>
      </c>
      <c r="E30" s="76">
        <v>1.84</v>
      </c>
      <c r="F30" s="44">
        <f>E30*F25</f>
        <v>55.936</v>
      </c>
      <c r="G30" s="72"/>
      <c r="H30" s="72"/>
      <c r="I30" s="72">
        <v>18</v>
      </c>
      <c r="J30" s="90">
        <f t="shared" si="0"/>
        <v>1006.848</v>
      </c>
      <c r="K30" s="72"/>
      <c r="L30" s="72"/>
      <c r="M30" s="74"/>
    </row>
    <row r="31" spans="1:13" ht="15">
      <c r="A31" s="13"/>
      <c r="B31" s="16" t="s">
        <v>40</v>
      </c>
      <c r="C31" s="14" t="s">
        <v>43</v>
      </c>
      <c r="D31" s="13" t="s">
        <v>24</v>
      </c>
      <c r="E31" s="76">
        <v>0.0034</v>
      </c>
      <c r="F31" s="44">
        <f>E31*F25</f>
        <v>0.10336</v>
      </c>
      <c r="G31" s="72"/>
      <c r="H31" s="72"/>
      <c r="I31" s="72">
        <v>695</v>
      </c>
      <c r="J31" s="90">
        <f t="shared" si="0"/>
        <v>71.8352</v>
      </c>
      <c r="K31" s="72"/>
      <c r="L31" s="72"/>
      <c r="M31" s="74"/>
    </row>
    <row r="32" spans="1:13" ht="15">
      <c r="A32" s="13"/>
      <c r="B32" s="21" t="s">
        <v>48</v>
      </c>
      <c r="C32" s="14" t="s">
        <v>47</v>
      </c>
      <c r="D32" s="13" t="s">
        <v>8</v>
      </c>
      <c r="E32" s="76">
        <v>0.0391</v>
      </c>
      <c r="F32" s="44">
        <f>E32*F25</f>
        <v>1.18864</v>
      </c>
      <c r="G32" s="72"/>
      <c r="H32" s="72"/>
      <c r="I32" s="72">
        <v>602</v>
      </c>
      <c r="J32" s="90">
        <f t="shared" si="0"/>
        <v>715.5612799999999</v>
      </c>
      <c r="K32" s="72"/>
      <c r="L32" s="72"/>
      <c r="M32" s="74"/>
    </row>
    <row r="33" spans="1:13" ht="15">
      <c r="A33" s="13"/>
      <c r="B33" s="21" t="s">
        <v>49</v>
      </c>
      <c r="C33" s="14" t="s">
        <v>44</v>
      </c>
      <c r="D33" s="13" t="s">
        <v>2</v>
      </c>
      <c r="E33" s="76">
        <v>2.2</v>
      </c>
      <c r="F33" s="44">
        <f>E33*F25</f>
        <v>66.88</v>
      </c>
      <c r="G33" s="72"/>
      <c r="H33" s="72"/>
      <c r="I33" s="72">
        <v>4.8</v>
      </c>
      <c r="J33" s="90">
        <f t="shared" si="0"/>
        <v>321.02399999999994</v>
      </c>
      <c r="K33" s="72"/>
      <c r="L33" s="72"/>
      <c r="M33" s="74"/>
    </row>
    <row r="34" spans="1:13" ht="15">
      <c r="A34" s="13"/>
      <c r="B34" s="21" t="s">
        <v>60</v>
      </c>
      <c r="C34" s="14" t="s">
        <v>61</v>
      </c>
      <c r="D34" s="13" t="s">
        <v>2</v>
      </c>
      <c r="E34" s="76">
        <v>1</v>
      </c>
      <c r="F34" s="44">
        <f>E34*F25</f>
        <v>30.4</v>
      </c>
      <c r="G34" s="72"/>
      <c r="H34" s="72"/>
      <c r="I34" s="72">
        <v>4.3</v>
      </c>
      <c r="J34" s="90">
        <f t="shared" si="0"/>
        <v>130.72</v>
      </c>
      <c r="K34" s="72"/>
      <c r="L34" s="72"/>
      <c r="M34" s="74"/>
    </row>
    <row r="35" spans="1:13" ht="15">
      <c r="A35" s="13"/>
      <c r="B35" s="16" t="s">
        <v>27</v>
      </c>
      <c r="C35" s="14" t="s">
        <v>29</v>
      </c>
      <c r="D35" s="13" t="s">
        <v>3</v>
      </c>
      <c r="E35" s="76">
        <v>0.46</v>
      </c>
      <c r="F35" s="44">
        <f>E35*F25</f>
        <v>13.984</v>
      </c>
      <c r="G35" s="72"/>
      <c r="H35" s="72"/>
      <c r="I35" s="72">
        <v>4</v>
      </c>
      <c r="J35" s="90">
        <f t="shared" si="0"/>
        <v>55.936</v>
      </c>
      <c r="K35" s="72"/>
      <c r="L35" s="72"/>
      <c r="M35" s="74"/>
    </row>
    <row r="36" spans="1:13" ht="28.5">
      <c r="A36" s="80">
        <v>8</v>
      </c>
      <c r="B36" s="83" t="s">
        <v>91</v>
      </c>
      <c r="C36" s="81" t="s">
        <v>92</v>
      </c>
      <c r="D36" s="80" t="s">
        <v>83</v>
      </c>
      <c r="E36" s="77"/>
      <c r="F36" s="77">
        <v>7</v>
      </c>
      <c r="G36" s="79"/>
      <c r="H36" s="79">
        <v>179.10000000000002</v>
      </c>
      <c r="I36" s="79"/>
      <c r="J36" s="79">
        <v>20.43</v>
      </c>
      <c r="K36" s="79"/>
      <c r="L36" s="79">
        <v>4.488</v>
      </c>
      <c r="M36" s="78">
        <v>204.01800000000003</v>
      </c>
    </row>
    <row r="37" spans="1:13" ht="15">
      <c r="A37" s="13"/>
      <c r="B37" s="15"/>
      <c r="C37" s="14" t="s">
        <v>25</v>
      </c>
      <c r="D37" s="13" t="s">
        <v>26</v>
      </c>
      <c r="E37" s="76">
        <v>1.99</v>
      </c>
      <c r="F37" s="76">
        <v>29.85</v>
      </c>
      <c r="G37" s="72">
        <v>6</v>
      </c>
      <c r="H37" s="72">
        <v>179.10000000000002</v>
      </c>
      <c r="I37" s="72"/>
      <c r="J37" s="72"/>
      <c r="K37" s="72"/>
      <c r="L37" s="72"/>
      <c r="M37" s="74"/>
    </row>
    <row r="38" spans="1:13" ht="15">
      <c r="A38" s="13"/>
      <c r="B38" s="15"/>
      <c r="C38" s="14" t="s">
        <v>28</v>
      </c>
      <c r="D38" s="13" t="s">
        <v>23</v>
      </c>
      <c r="E38" s="76">
        <v>0.0748</v>
      </c>
      <c r="F38" s="76">
        <v>1.122</v>
      </c>
      <c r="G38" s="72"/>
      <c r="H38" s="72"/>
      <c r="I38" s="72"/>
      <c r="J38" s="72"/>
      <c r="K38" s="72">
        <v>4</v>
      </c>
      <c r="L38" s="72">
        <v>4.488</v>
      </c>
      <c r="M38" s="74"/>
    </row>
    <row r="39" spans="1:13" ht="15">
      <c r="A39" s="13"/>
      <c r="B39" s="16" t="s">
        <v>93</v>
      </c>
      <c r="C39" s="14" t="s">
        <v>94</v>
      </c>
      <c r="D39" s="13" t="s">
        <v>84</v>
      </c>
      <c r="E39" s="76">
        <v>0.01</v>
      </c>
      <c r="F39" s="76">
        <v>12</v>
      </c>
      <c r="G39" s="72"/>
      <c r="H39" s="72"/>
      <c r="I39" s="72">
        <v>1.7</v>
      </c>
      <c r="J39" s="72">
        <v>20.4</v>
      </c>
      <c r="K39" s="72"/>
      <c r="L39" s="72"/>
      <c r="M39" s="74"/>
    </row>
    <row r="40" spans="1:13" ht="15">
      <c r="A40" s="13"/>
      <c r="B40" s="16"/>
      <c r="C40" s="14" t="s">
        <v>29</v>
      </c>
      <c r="D40" s="13" t="s">
        <v>3</v>
      </c>
      <c r="E40" s="76">
        <v>0.0005</v>
      </c>
      <c r="F40" s="76">
        <v>0.0075</v>
      </c>
      <c r="G40" s="72"/>
      <c r="H40" s="72"/>
      <c r="I40" s="72">
        <v>4</v>
      </c>
      <c r="J40" s="72">
        <v>0.03</v>
      </c>
      <c r="K40" s="72"/>
      <c r="L40" s="72"/>
      <c r="M40" s="74"/>
    </row>
    <row r="41" spans="1:13" s="96" customFormat="1" ht="21" customHeight="1">
      <c r="A41" s="94">
        <v>9</v>
      </c>
      <c r="B41" s="94" t="s">
        <v>71</v>
      </c>
      <c r="C41" s="99" t="s">
        <v>87</v>
      </c>
      <c r="D41" s="94" t="s">
        <v>8</v>
      </c>
      <c r="E41" s="88"/>
      <c r="F41" s="88">
        <v>65</v>
      </c>
      <c r="G41" s="88"/>
      <c r="H41" s="79">
        <f>H42</f>
        <v>471.9</v>
      </c>
      <c r="I41" s="88"/>
      <c r="J41" s="88"/>
      <c r="K41" s="88"/>
      <c r="L41" s="79"/>
      <c r="M41" s="78">
        <f>L41+J41+H41</f>
        <v>471.9</v>
      </c>
    </row>
    <row r="42" spans="1:13" s="96" customFormat="1" ht="15">
      <c r="A42" s="47"/>
      <c r="B42" s="48" t="s">
        <v>20</v>
      </c>
      <c r="C42" s="49" t="s">
        <v>25</v>
      </c>
      <c r="D42" s="47" t="s">
        <v>26</v>
      </c>
      <c r="E42" s="93">
        <v>1.21</v>
      </c>
      <c r="F42" s="12">
        <f>E42*F41</f>
        <v>78.64999999999999</v>
      </c>
      <c r="G42" s="72">
        <v>6</v>
      </c>
      <c r="H42" s="72">
        <f>F42*G42</f>
        <v>471.9</v>
      </c>
      <c r="I42" s="72"/>
      <c r="J42" s="72"/>
      <c r="K42" s="72"/>
      <c r="L42" s="72"/>
      <c r="M42" s="74"/>
    </row>
    <row r="43" spans="1:13" ht="42.75">
      <c r="A43" s="80">
        <v>10</v>
      </c>
      <c r="B43" s="83" t="s">
        <v>32</v>
      </c>
      <c r="C43" s="81" t="s">
        <v>86</v>
      </c>
      <c r="D43" s="80" t="s">
        <v>24</v>
      </c>
      <c r="E43" s="77"/>
      <c r="F43" s="77">
        <v>65</v>
      </c>
      <c r="G43" s="79"/>
      <c r="H43" s="79">
        <f>H44</f>
        <v>43.68</v>
      </c>
      <c r="I43" s="79"/>
      <c r="J43" s="79"/>
      <c r="K43" s="79"/>
      <c r="L43" s="79">
        <f>L45+L46</f>
        <v>754.2145</v>
      </c>
      <c r="M43" s="78">
        <f>H43+J43+L43</f>
        <v>797.8945</v>
      </c>
    </row>
    <row r="44" spans="1:13" ht="15">
      <c r="A44" s="13"/>
      <c r="B44" s="15" t="s">
        <v>20</v>
      </c>
      <c r="C44" s="14" t="s">
        <v>25</v>
      </c>
      <c r="D44" s="13" t="s">
        <v>26</v>
      </c>
      <c r="E44" s="76">
        <v>0.112</v>
      </c>
      <c r="F44" s="44">
        <f>E44*F43</f>
        <v>7.28</v>
      </c>
      <c r="G44" s="72">
        <v>6</v>
      </c>
      <c r="H44" s="72">
        <f>F44*G44</f>
        <v>43.68</v>
      </c>
      <c r="I44" s="72"/>
      <c r="J44" s="72"/>
      <c r="K44" s="72"/>
      <c r="L44" s="72"/>
      <c r="M44" s="74"/>
    </row>
    <row r="45" spans="1:13" ht="27">
      <c r="A45" s="13"/>
      <c r="B45" s="15" t="s">
        <v>38</v>
      </c>
      <c r="C45" s="14" t="s">
        <v>33</v>
      </c>
      <c r="D45" s="13" t="s">
        <v>34</v>
      </c>
      <c r="E45" s="76">
        <v>0.31</v>
      </c>
      <c r="F45" s="44">
        <f>E45*F43</f>
        <v>20.15</v>
      </c>
      <c r="G45" s="72"/>
      <c r="H45" s="72"/>
      <c r="I45" s="72"/>
      <c r="J45" s="72"/>
      <c r="K45" s="72">
        <v>1.94</v>
      </c>
      <c r="L45" s="72">
        <f>F45*K45</f>
        <v>39.090999999999994</v>
      </c>
      <c r="M45" s="74"/>
    </row>
    <row r="46" spans="1:13" ht="27">
      <c r="A46" s="13"/>
      <c r="B46" s="15" t="s">
        <v>39</v>
      </c>
      <c r="C46" s="14" t="s">
        <v>35</v>
      </c>
      <c r="D46" s="13" t="s">
        <v>34</v>
      </c>
      <c r="E46" s="76">
        <v>0.31</v>
      </c>
      <c r="F46" s="44">
        <f>E46*F43</f>
        <v>20.15</v>
      </c>
      <c r="G46" s="72"/>
      <c r="H46" s="72"/>
      <c r="I46" s="72"/>
      <c r="J46" s="72"/>
      <c r="K46" s="72">
        <v>35.49</v>
      </c>
      <c r="L46" s="72">
        <f>F46*K46</f>
        <v>715.1235</v>
      </c>
      <c r="M46" s="74"/>
    </row>
    <row r="47" spans="1:13" s="96" customFormat="1" ht="59.25" customHeight="1">
      <c r="A47" s="94">
        <v>11</v>
      </c>
      <c r="B47" s="35" t="s">
        <v>88</v>
      </c>
      <c r="C47" s="95" t="s">
        <v>89</v>
      </c>
      <c r="D47" s="94" t="s">
        <v>24</v>
      </c>
      <c r="E47" s="88"/>
      <c r="F47" s="79">
        <v>31</v>
      </c>
      <c r="G47" s="88"/>
      <c r="H47" s="79">
        <f>H48</f>
        <v>372</v>
      </c>
      <c r="I47" s="88"/>
      <c r="J47" s="79"/>
      <c r="K47" s="88"/>
      <c r="L47" s="79"/>
      <c r="M47" s="78">
        <f>H47+J47+L47</f>
        <v>372</v>
      </c>
    </row>
    <row r="48" spans="1:13" s="96" customFormat="1" ht="21.75" customHeight="1">
      <c r="A48" s="57"/>
      <c r="B48" s="58" t="s">
        <v>20</v>
      </c>
      <c r="C48" s="59" t="s">
        <v>25</v>
      </c>
      <c r="D48" s="57" t="s">
        <v>26</v>
      </c>
      <c r="E48" s="104">
        <v>2</v>
      </c>
      <c r="F48" s="104">
        <f>E48*F47</f>
        <v>62</v>
      </c>
      <c r="G48" s="105">
        <v>6</v>
      </c>
      <c r="H48" s="105">
        <f>F48*G48</f>
        <v>372</v>
      </c>
      <c r="I48" s="105"/>
      <c r="J48" s="105"/>
      <c r="K48" s="105"/>
      <c r="L48" s="105"/>
      <c r="M48" s="106"/>
    </row>
    <row r="49" spans="1:13" s="96" customFormat="1" ht="42.75" customHeight="1">
      <c r="A49" s="94">
        <v>12</v>
      </c>
      <c r="B49" s="50" t="s">
        <v>41</v>
      </c>
      <c r="C49" s="95" t="s">
        <v>81</v>
      </c>
      <c r="D49" s="94" t="s">
        <v>24</v>
      </c>
      <c r="E49" s="88"/>
      <c r="F49" s="79">
        <v>31</v>
      </c>
      <c r="G49" s="88"/>
      <c r="H49" s="79">
        <f>H50</f>
        <v>184.698</v>
      </c>
      <c r="I49" s="88"/>
      <c r="J49" s="79"/>
      <c r="K49" s="88"/>
      <c r="L49" s="79"/>
      <c r="M49" s="78">
        <f>H49+J49+L49</f>
        <v>184.698</v>
      </c>
    </row>
    <row r="50" spans="1:13" s="96" customFormat="1" ht="20.25" customHeight="1">
      <c r="A50" s="47"/>
      <c r="B50" s="48" t="s">
        <v>20</v>
      </c>
      <c r="C50" s="49" t="s">
        <v>25</v>
      </c>
      <c r="D50" s="47" t="s">
        <v>26</v>
      </c>
      <c r="E50" s="93">
        <v>0.993</v>
      </c>
      <c r="F50" s="93">
        <f>E50*F49</f>
        <v>30.783</v>
      </c>
      <c r="G50" s="72">
        <v>6</v>
      </c>
      <c r="H50" s="72">
        <f>F50*G50</f>
        <v>184.698</v>
      </c>
      <c r="I50" s="72"/>
      <c r="J50" s="72"/>
      <c r="K50" s="72"/>
      <c r="L50" s="72"/>
      <c r="M50" s="74"/>
    </row>
    <row r="51" spans="1:13" ht="52.5" customHeight="1">
      <c r="A51" s="80">
        <v>13</v>
      </c>
      <c r="B51" s="83" t="s">
        <v>27</v>
      </c>
      <c r="C51" s="81" t="s">
        <v>82</v>
      </c>
      <c r="D51" s="80" t="s">
        <v>36</v>
      </c>
      <c r="E51" s="77"/>
      <c r="F51" s="79">
        <v>56</v>
      </c>
      <c r="G51" s="77"/>
      <c r="H51" s="79"/>
      <c r="I51" s="77"/>
      <c r="J51" s="79"/>
      <c r="K51" s="77">
        <v>10.27</v>
      </c>
      <c r="L51" s="79">
        <f>F51*K51</f>
        <v>575.12</v>
      </c>
      <c r="M51" s="78">
        <f>H51+J51+L51</f>
        <v>575.12</v>
      </c>
    </row>
    <row r="52" spans="1:14" ht="16.5">
      <c r="A52" s="22"/>
      <c r="B52" s="16"/>
      <c r="C52" s="19" t="s">
        <v>21</v>
      </c>
      <c r="D52" s="68" t="s">
        <v>23</v>
      </c>
      <c r="E52" s="68"/>
      <c r="F52" s="42"/>
      <c r="G52" s="68"/>
      <c r="H52" s="20">
        <f>H51+H49+H47+H43+H41+H36+H25+H21+H15+H13+H12+H10+H7</f>
        <v>6489.4259999999995</v>
      </c>
      <c r="I52" s="68"/>
      <c r="J52" s="20">
        <f>J51+J49+J47+J43+J41+J36+J25+J21+J15+J13+J12+J10+J7</f>
        <v>12084.185279999998</v>
      </c>
      <c r="K52" s="68"/>
      <c r="L52" s="20">
        <f>L51+L49+L47+L43+L41+L36+L25+L21+L15+L13+L12+L10+L7</f>
        <v>2504.3077</v>
      </c>
      <c r="M52" s="20">
        <f>M51+M49+M47+M43+M41+M36+M25+M21+M15+M13+M12+M10+M7</f>
        <v>21077.918979999995</v>
      </c>
      <c r="N52" s="55">
        <f>L52+J52+H52</f>
        <v>21077.918979999995</v>
      </c>
    </row>
    <row r="53" spans="1:13" ht="15.75">
      <c r="A53" s="75"/>
      <c r="B53" s="76"/>
      <c r="C53" s="62" t="s">
        <v>50</v>
      </c>
      <c r="D53" s="76" t="s">
        <v>22</v>
      </c>
      <c r="E53" s="76"/>
      <c r="F53" s="44">
        <v>10</v>
      </c>
      <c r="G53" s="76"/>
      <c r="H53" s="76"/>
      <c r="I53" s="76"/>
      <c r="J53" s="76"/>
      <c r="K53" s="76"/>
      <c r="L53" s="76"/>
      <c r="M53" s="69">
        <f>M52*0.1</f>
        <v>2107.7918979999995</v>
      </c>
    </row>
    <row r="54" spans="1:13" ht="15.75">
      <c r="A54" s="75"/>
      <c r="B54" s="76"/>
      <c r="C54" s="62" t="s">
        <v>21</v>
      </c>
      <c r="D54" s="76" t="s">
        <v>23</v>
      </c>
      <c r="E54" s="76"/>
      <c r="F54" s="44"/>
      <c r="G54" s="76"/>
      <c r="H54" s="76"/>
      <c r="I54" s="76"/>
      <c r="J54" s="76"/>
      <c r="K54" s="76"/>
      <c r="L54" s="76"/>
      <c r="M54" s="69">
        <f>M52+M53</f>
        <v>23185.710877999994</v>
      </c>
    </row>
    <row r="55" spans="1:13" ht="15.75">
      <c r="A55" s="75"/>
      <c r="B55" s="76"/>
      <c r="C55" s="62" t="s">
        <v>51</v>
      </c>
      <c r="D55" s="76" t="s">
        <v>22</v>
      </c>
      <c r="E55" s="76"/>
      <c r="F55" s="44">
        <v>8</v>
      </c>
      <c r="G55" s="76"/>
      <c r="H55" s="76"/>
      <c r="I55" s="76"/>
      <c r="J55" s="76"/>
      <c r="K55" s="76"/>
      <c r="L55" s="76"/>
      <c r="M55" s="69">
        <f>M54*0.08</f>
        <v>1854.8568702399996</v>
      </c>
    </row>
    <row r="56" spans="1:13" ht="15.75">
      <c r="A56" s="75"/>
      <c r="B56" s="76"/>
      <c r="C56" s="62" t="s">
        <v>21</v>
      </c>
      <c r="D56" s="76" t="s">
        <v>23</v>
      </c>
      <c r="E56" s="76"/>
      <c r="F56" s="44"/>
      <c r="G56" s="76"/>
      <c r="H56" s="76"/>
      <c r="I56" s="76"/>
      <c r="J56" s="76"/>
      <c r="K56" s="76"/>
      <c r="L56" s="76"/>
      <c r="M56" s="69">
        <f>M54+M55</f>
        <v>25040.567748239995</v>
      </c>
    </row>
    <row r="57" spans="1:253" s="6" customFormat="1" ht="15">
      <c r="A57" s="5"/>
      <c r="B57" s="7"/>
      <c r="C57" s="23" t="s">
        <v>7</v>
      </c>
      <c r="D57" s="24">
        <v>0.03</v>
      </c>
      <c r="E57" s="8"/>
      <c r="F57" s="25"/>
      <c r="G57" s="25"/>
      <c r="H57" s="26"/>
      <c r="I57" s="26"/>
      <c r="J57" s="27"/>
      <c r="K57" s="28"/>
      <c r="L57" s="27"/>
      <c r="M57" s="29">
        <f>M56*0.03</f>
        <v>751.2170324471998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6" customFormat="1" ht="15">
      <c r="A58" s="5"/>
      <c r="B58" s="7"/>
      <c r="C58" s="23" t="s">
        <v>0</v>
      </c>
      <c r="D58" s="30"/>
      <c r="E58" s="8"/>
      <c r="F58" s="25"/>
      <c r="G58" s="25"/>
      <c r="H58" s="26"/>
      <c r="I58" s="26"/>
      <c r="J58" s="27"/>
      <c r="K58" s="28"/>
      <c r="L58" s="27"/>
      <c r="M58" s="31">
        <f>M56+M57</f>
        <v>25791.784780687194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6" customFormat="1" ht="15.75">
      <c r="A59" s="9"/>
      <c r="B59" s="9"/>
      <c r="C59" s="12" t="s">
        <v>5</v>
      </c>
      <c r="D59" s="24">
        <v>0.18</v>
      </c>
      <c r="E59" s="18"/>
      <c r="F59" s="12"/>
      <c r="G59" s="12"/>
      <c r="H59" s="12"/>
      <c r="I59" s="18"/>
      <c r="J59" s="9"/>
      <c r="K59" s="32"/>
      <c r="L59" s="9"/>
      <c r="M59" s="2">
        <f>M58*0.18</f>
        <v>4642.521260523695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6" customFormat="1" ht="27">
      <c r="A60" s="9"/>
      <c r="B60" s="9"/>
      <c r="C60" s="33" t="s">
        <v>6</v>
      </c>
      <c r="D60" s="33"/>
      <c r="E60" s="34"/>
      <c r="F60" s="12"/>
      <c r="G60" s="12"/>
      <c r="H60" s="12"/>
      <c r="I60" s="18"/>
      <c r="J60" s="9"/>
      <c r="K60" s="32"/>
      <c r="L60" s="32"/>
      <c r="M60" s="4">
        <f>M58+M59</f>
        <v>30434.30604121089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4:9" ht="30.75" customHeight="1">
      <c r="D61" s="110" t="s">
        <v>99</v>
      </c>
      <c r="E61" s="110"/>
      <c r="F61" s="110"/>
      <c r="G61" s="110"/>
      <c r="H61" s="110"/>
      <c r="I61" s="110"/>
    </row>
    <row r="62" spans="4:8" ht="15">
      <c r="D62" s="111"/>
      <c r="E62" s="111"/>
      <c r="F62" s="111"/>
      <c r="G62" s="111"/>
      <c r="H62" s="111"/>
    </row>
    <row r="88" spans="1:12" ht="15.75">
      <c r="A88" s="84"/>
      <c r="B88" s="63"/>
      <c r="C88" s="64"/>
      <c r="D88" s="64"/>
      <c r="E88" s="64"/>
      <c r="F88" s="45"/>
      <c r="G88" s="64"/>
      <c r="H88" s="64"/>
      <c r="I88" s="64"/>
      <c r="J88" s="64"/>
      <c r="K88" s="64"/>
      <c r="L88" s="64"/>
    </row>
    <row r="89" spans="3:12" ht="15">
      <c r="C89" s="65"/>
      <c r="D89" s="65"/>
      <c r="E89" s="65"/>
      <c r="F89" s="46"/>
      <c r="G89" s="65"/>
      <c r="H89" s="65"/>
      <c r="I89" s="65"/>
      <c r="J89" s="65"/>
      <c r="K89" s="65"/>
      <c r="L89" s="65"/>
    </row>
  </sheetData>
  <sheetProtection/>
  <mergeCells count="15">
    <mergeCell ref="F4:F5"/>
    <mergeCell ref="G4:H4"/>
    <mergeCell ref="I4:J4"/>
    <mergeCell ref="K4:L4"/>
    <mergeCell ref="M4:M5"/>
    <mergeCell ref="D61:I61"/>
    <mergeCell ref="D62:H62"/>
    <mergeCell ref="A1:M1"/>
    <mergeCell ref="A2:M2"/>
    <mergeCell ref="A3:M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S104"/>
  <sheetViews>
    <sheetView zoomScalePageLayoutView="0" workbookViewId="0" topLeftCell="A1">
      <selection activeCell="A37" sqref="A1:IV16384"/>
    </sheetView>
  </sheetViews>
  <sheetFormatPr defaultColWidth="9.00390625" defaultRowHeight="12.75"/>
  <cols>
    <col min="1" max="1" width="4.25390625" style="71" customWidth="1"/>
    <col min="2" max="2" width="8.625" style="73" customWidth="1"/>
    <col min="3" max="3" width="35.25390625" style="73" customWidth="1"/>
    <col min="4" max="4" width="5.875" style="73" customWidth="1"/>
    <col min="5" max="5" width="11.375" style="73" customWidth="1"/>
    <col min="6" max="6" width="8.875" style="41" customWidth="1"/>
    <col min="7" max="7" width="6.625" style="73" customWidth="1"/>
    <col min="8" max="8" width="9.625" style="73" customWidth="1"/>
    <col min="9" max="9" width="6.875" style="73" customWidth="1"/>
    <col min="10" max="10" width="9.00390625" style="73" customWidth="1"/>
    <col min="11" max="11" width="7.125" style="73" customWidth="1"/>
    <col min="12" max="12" width="12.375" style="73" customWidth="1"/>
    <col min="13" max="13" width="10.25390625" style="73" customWidth="1"/>
    <col min="14" max="14" width="9.125" style="41" customWidth="1"/>
    <col min="15" max="16384" width="9.125" style="73" customWidth="1"/>
  </cols>
  <sheetData>
    <row r="1" spans="1:13" ht="18" customHeight="1">
      <c r="A1" s="112" t="s">
        <v>102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6.5">
      <c r="A2" s="113" t="s">
        <v>70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">
      <c r="A3" s="114" t="s">
        <v>90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5.75">
      <c r="A4" s="115" t="s">
        <v>1</v>
      </c>
      <c r="B4" s="117" t="s">
        <v>10</v>
      </c>
      <c r="C4" s="117" t="s">
        <v>11</v>
      </c>
      <c r="D4" s="117" t="s">
        <v>12</v>
      </c>
      <c r="E4" s="117" t="s">
        <v>13</v>
      </c>
      <c r="F4" s="119" t="s">
        <v>14</v>
      </c>
      <c r="G4" s="121" t="s">
        <v>15</v>
      </c>
      <c r="H4" s="122"/>
      <c r="I4" s="123" t="s">
        <v>16</v>
      </c>
      <c r="J4" s="123"/>
      <c r="K4" s="123" t="s">
        <v>17</v>
      </c>
      <c r="L4" s="123"/>
      <c r="M4" s="124" t="s">
        <v>18</v>
      </c>
    </row>
    <row r="5" spans="1:13" ht="31.5">
      <c r="A5" s="116"/>
      <c r="B5" s="118"/>
      <c r="C5" s="118"/>
      <c r="D5" s="118"/>
      <c r="E5" s="118"/>
      <c r="F5" s="120"/>
      <c r="G5" s="60" t="s">
        <v>19</v>
      </c>
      <c r="H5" s="60" t="s">
        <v>0</v>
      </c>
      <c r="I5" s="60" t="s">
        <v>19</v>
      </c>
      <c r="J5" s="60" t="s">
        <v>0</v>
      </c>
      <c r="K5" s="60" t="s">
        <v>19</v>
      </c>
      <c r="L5" s="60" t="s">
        <v>0</v>
      </c>
      <c r="M5" s="125"/>
    </row>
    <row r="6" spans="1:13" ht="15.75">
      <c r="A6" s="75">
        <v>1</v>
      </c>
      <c r="B6" s="61">
        <v>2</v>
      </c>
      <c r="C6" s="61">
        <v>3</v>
      </c>
      <c r="D6" s="61">
        <v>4</v>
      </c>
      <c r="E6" s="61">
        <v>5</v>
      </c>
      <c r="F6" s="43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</row>
    <row r="7" spans="1:13" s="96" customFormat="1" ht="28.5">
      <c r="A7" s="94">
        <v>1</v>
      </c>
      <c r="B7" s="94" t="s">
        <v>69</v>
      </c>
      <c r="C7" s="99" t="s">
        <v>96</v>
      </c>
      <c r="D7" s="94" t="s">
        <v>8</v>
      </c>
      <c r="E7" s="88"/>
      <c r="F7" s="88">
        <v>14</v>
      </c>
      <c r="G7" s="88"/>
      <c r="H7" s="79">
        <f>H8</f>
        <v>1108.8</v>
      </c>
      <c r="I7" s="88"/>
      <c r="J7" s="88"/>
      <c r="K7" s="88"/>
      <c r="L7" s="79">
        <f>L9</f>
        <v>539.2800000000001</v>
      </c>
      <c r="M7" s="78">
        <f>L7+J7+H7</f>
        <v>1648.08</v>
      </c>
    </row>
    <row r="8" spans="1:13" s="96" customFormat="1" ht="15">
      <c r="A8" s="47"/>
      <c r="B8" s="48" t="s">
        <v>20</v>
      </c>
      <c r="C8" s="49" t="s">
        <v>25</v>
      </c>
      <c r="D8" s="47" t="s">
        <v>26</v>
      </c>
      <c r="E8" s="93">
        <v>13.2</v>
      </c>
      <c r="F8" s="93">
        <f>E8*F7</f>
        <v>184.79999999999998</v>
      </c>
      <c r="G8" s="72">
        <v>6</v>
      </c>
      <c r="H8" s="72">
        <f>F8*G8</f>
        <v>1108.8</v>
      </c>
      <c r="I8" s="72"/>
      <c r="J8" s="72"/>
      <c r="K8" s="72"/>
      <c r="L8" s="72"/>
      <c r="M8" s="74"/>
    </row>
    <row r="9" spans="1:13" s="96" customFormat="1" ht="27">
      <c r="A9" s="47"/>
      <c r="B9" s="54"/>
      <c r="C9" s="101" t="s">
        <v>65</v>
      </c>
      <c r="D9" s="97" t="s">
        <v>3</v>
      </c>
      <c r="E9" s="102">
        <v>9.63</v>
      </c>
      <c r="F9" s="103">
        <f>E9*F7</f>
        <v>134.82000000000002</v>
      </c>
      <c r="G9" s="102"/>
      <c r="H9" s="53"/>
      <c r="I9" s="102"/>
      <c r="J9" s="53"/>
      <c r="K9" s="102">
        <v>4</v>
      </c>
      <c r="L9" s="53">
        <f>K9*F9</f>
        <v>539.2800000000001</v>
      </c>
      <c r="M9" s="53"/>
    </row>
    <row r="10" spans="1:13" ht="42.75">
      <c r="A10" s="80">
        <v>2</v>
      </c>
      <c r="B10" s="83" t="s">
        <v>41</v>
      </c>
      <c r="C10" s="81" t="s">
        <v>97</v>
      </c>
      <c r="D10" s="80" t="s">
        <v>24</v>
      </c>
      <c r="E10" s="77"/>
      <c r="F10" s="79">
        <v>14</v>
      </c>
      <c r="G10" s="77"/>
      <c r="H10" s="79">
        <f>H11</f>
        <v>83.41199999999999</v>
      </c>
      <c r="I10" s="77"/>
      <c r="J10" s="79"/>
      <c r="K10" s="77"/>
      <c r="L10" s="79"/>
      <c r="M10" s="78">
        <f>H10+J10+L10</f>
        <v>83.41199999999999</v>
      </c>
    </row>
    <row r="11" spans="1:13" ht="15">
      <c r="A11" s="13"/>
      <c r="B11" s="15" t="s">
        <v>20</v>
      </c>
      <c r="C11" s="14" t="s">
        <v>25</v>
      </c>
      <c r="D11" s="13" t="s">
        <v>26</v>
      </c>
      <c r="E11" s="76">
        <v>0.993</v>
      </c>
      <c r="F11" s="44">
        <f>E11*F10</f>
        <v>13.902</v>
      </c>
      <c r="G11" s="72">
        <v>6</v>
      </c>
      <c r="H11" s="72">
        <f>F11*G11</f>
        <v>83.41199999999999</v>
      </c>
      <c r="I11" s="72"/>
      <c r="J11" s="72"/>
      <c r="K11" s="72"/>
      <c r="L11" s="72"/>
      <c r="M11" s="74"/>
    </row>
    <row r="12" spans="1:13" s="96" customFormat="1" ht="36" customHeight="1">
      <c r="A12" s="94">
        <v>3</v>
      </c>
      <c r="B12" s="50" t="s">
        <v>27</v>
      </c>
      <c r="C12" s="95" t="s">
        <v>101</v>
      </c>
      <c r="D12" s="94" t="s">
        <v>36</v>
      </c>
      <c r="E12" s="88"/>
      <c r="F12" s="79">
        <v>34</v>
      </c>
      <c r="G12" s="88"/>
      <c r="H12" s="79"/>
      <c r="I12" s="88"/>
      <c r="J12" s="79"/>
      <c r="K12" s="88">
        <v>10.27</v>
      </c>
      <c r="L12" s="79">
        <f>F12*K12</f>
        <v>349.18</v>
      </c>
      <c r="M12" s="78">
        <f>H12+J12+L12</f>
        <v>349.18</v>
      </c>
    </row>
    <row r="13" spans="1:15" ht="28.5">
      <c r="A13" s="80">
        <v>4</v>
      </c>
      <c r="B13" s="80" t="s">
        <v>52</v>
      </c>
      <c r="C13" s="82" t="s">
        <v>109</v>
      </c>
      <c r="D13" s="80" t="s">
        <v>8</v>
      </c>
      <c r="E13" s="77"/>
      <c r="F13" s="77">
        <v>84</v>
      </c>
      <c r="G13" s="77"/>
      <c r="H13" s="79">
        <f>H14</f>
        <v>1698.48</v>
      </c>
      <c r="I13" s="77"/>
      <c r="J13" s="77"/>
      <c r="K13" s="77"/>
      <c r="L13" s="79"/>
      <c r="M13" s="78">
        <f>L13+J13+H13</f>
        <v>1698.48</v>
      </c>
      <c r="O13" s="41"/>
    </row>
    <row r="14" spans="1:15" ht="15">
      <c r="A14" s="13"/>
      <c r="B14" s="15" t="s">
        <v>20</v>
      </c>
      <c r="C14" s="14" t="s">
        <v>25</v>
      </c>
      <c r="D14" s="13" t="s">
        <v>26</v>
      </c>
      <c r="E14" s="76">
        <v>3.37</v>
      </c>
      <c r="F14" s="44">
        <f>E14*F13</f>
        <v>283.08</v>
      </c>
      <c r="G14" s="72">
        <v>6</v>
      </c>
      <c r="H14" s="72">
        <f>F14*G14</f>
        <v>1698.48</v>
      </c>
      <c r="I14" s="72"/>
      <c r="J14" s="72"/>
      <c r="K14" s="72"/>
      <c r="L14" s="72"/>
      <c r="M14" s="74"/>
      <c r="O14" s="41"/>
    </row>
    <row r="15" spans="1:13" ht="72" customHeight="1">
      <c r="A15" s="80">
        <v>5</v>
      </c>
      <c r="B15" s="85" t="s">
        <v>111</v>
      </c>
      <c r="C15" s="81" t="s">
        <v>110</v>
      </c>
      <c r="D15" s="80" t="s">
        <v>112</v>
      </c>
      <c r="E15" s="77"/>
      <c r="F15" s="77">
        <v>84</v>
      </c>
      <c r="G15" s="77"/>
      <c r="H15" s="79">
        <f>H16</f>
        <v>286.77599999999995</v>
      </c>
      <c r="I15" s="77"/>
      <c r="J15" s="79">
        <f>J18+J19+J20</f>
        <v>822.5952</v>
      </c>
      <c r="K15" s="77"/>
      <c r="L15" s="79">
        <f>L17</f>
        <v>15.3888</v>
      </c>
      <c r="M15" s="78">
        <f>L15+J15+H15</f>
        <v>1124.7599999999998</v>
      </c>
    </row>
    <row r="16" spans="1:13" ht="15">
      <c r="A16" s="13"/>
      <c r="B16" s="15" t="s">
        <v>20</v>
      </c>
      <c r="C16" s="14" t="s">
        <v>25</v>
      </c>
      <c r="D16" s="13" t="s">
        <v>26</v>
      </c>
      <c r="E16" s="76">
        <v>0.569</v>
      </c>
      <c r="F16" s="44">
        <f>E16*F15</f>
        <v>47.79599999999999</v>
      </c>
      <c r="G16" s="72">
        <v>6</v>
      </c>
      <c r="H16" s="72">
        <f>F16*G16</f>
        <v>286.77599999999995</v>
      </c>
      <c r="I16" s="72"/>
      <c r="J16" s="72"/>
      <c r="K16" s="72"/>
      <c r="L16" s="72"/>
      <c r="M16" s="74"/>
    </row>
    <row r="17" spans="1:13" ht="15">
      <c r="A17" s="13"/>
      <c r="B17" s="67" t="s">
        <v>27</v>
      </c>
      <c r="C17" s="62" t="s">
        <v>28</v>
      </c>
      <c r="D17" s="13" t="s">
        <v>23</v>
      </c>
      <c r="E17" s="76">
        <v>0.0458</v>
      </c>
      <c r="F17" s="44">
        <f>E17*F15</f>
        <v>3.8472</v>
      </c>
      <c r="G17" s="72"/>
      <c r="H17" s="72"/>
      <c r="I17" s="72"/>
      <c r="J17" s="72"/>
      <c r="K17" s="72">
        <v>4</v>
      </c>
      <c r="L17" s="72">
        <f>F17*K17</f>
        <v>15.3888</v>
      </c>
      <c r="M17" s="74"/>
    </row>
    <row r="18" spans="1:13" ht="15">
      <c r="A18" s="13"/>
      <c r="B18" s="16" t="s">
        <v>40</v>
      </c>
      <c r="C18" s="14" t="s">
        <v>43</v>
      </c>
      <c r="D18" s="13" t="s">
        <v>24</v>
      </c>
      <c r="E18" s="76">
        <v>0.0046</v>
      </c>
      <c r="F18" s="44">
        <f>E18*F15</f>
        <v>0.38639999999999997</v>
      </c>
      <c r="G18" s="72"/>
      <c r="H18" s="72"/>
      <c r="I18" s="72">
        <v>695</v>
      </c>
      <c r="J18" s="90">
        <f>F18*I18</f>
        <v>268.548</v>
      </c>
      <c r="K18" s="72"/>
      <c r="L18" s="72"/>
      <c r="M18" s="74"/>
    </row>
    <row r="19" spans="1:13" ht="15">
      <c r="A19" s="13"/>
      <c r="B19" s="21" t="s">
        <v>48</v>
      </c>
      <c r="C19" s="14" t="s">
        <v>47</v>
      </c>
      <c r="D19" s="13" t="s">
        <v>8</v>
      </c>
      <c r="E19" s="76">
        <v>0.0079</v>
      </c>
      <c r="F19" s="44">
        <f>E19*F15</f>
        <v>0.6636000000000001</v>
      </c>
      <c r="G19" s="72"/>
      <c r="H19" s="72"/>
      <c r="I19" s="72">
        <v>602</v>
      </c>
      <c r="J19" s="90">
        <f>F19*I19</f>
        <v>399.48720000000003</v>
      </c>
      <c r="K19" s="72"/>
      <c r="L19" s="72"/>
      <c r="M19" s="74"/>
    </row>
    <row r="20" spans="1:13" ht="27">
      <c r="A20" s="13"/>
      <c r="B20" s="16" t="s">
        <v>27</v>
      </c>
      <c r="C20" s="14" t="s">
        <v>29</v>
      </c>
      <c r="D20" s="13" t="s">
        <v>3</v>
      </c>
      <c r="E20" s="76">
        <v>0.46</v>
      </c>
      <c r="F20" s="44">
        <f>E20*F15</f>
        <v>38.64</v>
      </c>
      <c r="G20" s="72"/>
      <c r="H20" s="72"/>
      <c r="I20" s="72">
        <v>4</v>
      </c>
      <c r="J20" s="90">
        <f>F20*I20</f>
        <v>154.56</v>
      </c>
      <c r="K20" s="72"/>
      <c r="L20" s="72"/>
      <c r="M20" s="74"/>
    </row>
    <row r="21" spans="1:13" ht="28.5">
      <c r="A21" s="80">
        <v>6</v>
      </c>
      <c r="B21" s="87" t="s">
        <v>67</v>
      </c>
      <c r="C21" s="38" t="s">
        <v>79</v>
      </c>
      <c r="D21" s="88" t="s">
        <v>8</v>
      </c>
      <c r="E21" s="88"/>
      <c r="F21" s="78">
        <v>4</v>
      </c>
      <c r="G21" s="89"/>
      <c r="H21" s="79">
        <f>H22</f>
        <v>67.19999999999999</v>
      </c>
      <c r="I21" s="88"/>
      <c r="J21" s="79">
        <f>J24</f>
        <v>46.620000000000005</v>
      </c>
      <c r="K21" s="88"/>
      <c r="L21" s="79">
        <f>L23</f>
        <v>2.288</v>
      </c>
      <c r="M21" s="79">
        <f>H21+J21+L21</f>
        <v>116.10799999999999</v>
      </c>
    </row>
    <row r="22" spans="1:13" ht="15">
      <c r="A22" s="13"/>
      <c r="B22" s="40"/>
      <c r="C22" s="25" t="s">
        <v>63</v>
      </c>
      <c r="D22" s="12" t="s">
        <v>64</v>
      </c>
      <c r="E22" s="12">
        <v>2.8</v>
      </c>
      <c r="F22" s="18">
        <f>F21*E22</f>
        <v>11.2</v>
      </c>
      <c r="G22" s="12">
        <v>6</v>
      </c>
      <c r="H22" s="18">
        <f>G22*F22</f>
        <v>67.19999999999999</v>
      </c>
      <c r="I22" s="12"/>
      <c r="J22" s="18"/>
      <c r="K22" s="12"/>
      <c r="L22" s="18"/>
      <c r="M22" s="18"/>
    </row>
    <row r="23" spans="1:13" ht="27">
      <c r="A23" s="13"/>
      <c r="B23" s="40"/>
      <c r="C23" s="25" t="s">
        <v>65</v>
      </c>
      <c r="D23" s="33" t="s">
        <v>3</v>
      </c>
      <c r="E23" s="12">
        <v>0.143</v>
      </c>
      <c r="F23" s="34">
        <f>E23*F21</f>
        <v>0.572</v>
      </c>
      <c r="G23" s="12"/>
      <c r="H23" s="18"/>
      <c r="I23" s="12"/>
      <c r="J23" s="18"/>
      <c r="K23" s="12">
        <v>4</v>
      </c>
      <c r="L23" s="18">
        <f>F23*K23</f>
        <v>2.288</v>
      </c>
      <c r="M23" s="18"/>
    </row>
    <row r="24" spans="1:13" ht="15">
      <c r="A24" s="13"/>
      <c r="B24" s="40"/>
      <c r="C24" s="39" t="s">
        <v>68</v>
      </c>
      <c r="D24" s="33" t="s">
        <v>8</v>
      </c>
      <c r="E24" s="33">
        <v>1.11</v>
      </c>
      <c r="F24" s="8">
        <f>E24*F21</f>
        <v>4.44</v>
      </c>
      <c r="G24" s="8"/>
      <c r="H24" s="36"/>
      <c r="I24" s="8">
        <v>10.5</v>
      </c>
      <c r="J24" s="8">
        <f>I24*F24</f>
        <v>46.620000000000005</v>
      </c>
      <c r="K24" s="37"/>
      <c r="L24" s="8"/>
      <c r="M24" s="8"/>
    </row>
    <row r="25" spans="1:13" ht="28.5">
      <c r="A25" s="80">
        <v>7</v>
      </c>
      <c r="B25" s="85" t="s">
        <v>59</v>
      </c>
      <c r="C25" s="81" t="s">
        <v>95</v>
      </c>
      <c r="D25" s="80" t="s">
        <v>24</v>
      </c>
      <c r="E25" s="77"/>
      <c r="F25" s="77">
        <v>48.16</v>
      </c>
      <c r="G25" s="77"/>
      <c r="H25" s="79">
        <f>H26</f>
        <v>2438.8223999999996</v>
      </c>
      <c r="I25" s="77"/>
      <c r="J25" s="79">
        <f>J28+J29+J30+J31+J32+J33+J34+J35</f>
        <v>12347.917791999998</v>
      </c>
      <c r="K25" s="77"/>
      <c r="L25" s="79">
        <f>L27</f>
        <v>211.904</v>
      </c>
      <c r="M25" s="78">
        <f>L25+J25+H25</f>
        <v>14998.644191999998</v>
      </c>
    </row>
    <row r="26" spans="1:13" ht="15">
      <c r="A26" s="13"/>
      <c r="B26" s="15" t="s">
        <v>20</v>
      </c>
      <c r="C26" s="14" t="s">
        <v>25</v>
      </c>
      <c r="D26" s="13" t="s">
        <v>26</v>
      </c>
      <c r="E26" s="76">
        <v>8.44</v>
      </c>
      <c r="F26" s="44">
        <f>E26*F25</f>
        <v>406.4703999999999</v>
      </c>
      <c r="G26" s="72">
        <v>6</v>
      </c>
      <c r="H26" s="72">
        <f>F26*G26</f>
        <v>2438.8223999999996</v>
      </c>
      <c r="I26" s="72"/>
      <c r="J26" s="72"/>
      <c r="K26" s="72"/>
      <c r="L26" s="72"/>
      <c r="M26" s="74"/>
    </row>
    <row r="27" spans="1:13" ht="15">
      <c r="A27" s="13"/>
      <c r="B27" s="67" t="s">
        <v>27</v>
      </c>
      <c r="C27" s="62" t="s">
        <v>28</v>
      </c>
      <c r="D27" s="13" t="s">
        <v>23</v>
      </c>
      <c r="E27" s="76">
        <v>1.1</v>
      </c>
      <c r="F27" s="44">
        <f>E27*F25</f>
        <v>52.976</v>
      </c>
      <c r="G27" s="72"/>
      <c r="H27" s="72"/>
      <c r="I27" s="72"/>
      <c r="J27" s="72"/>
      <c r="K27" s="72">
        <v>4</v>
      </c>
      <c r="L27" s="72">
        <f>F27*K27</f>
        <v>211.904</v>
      </c>
      <c r="M27" s="74"/>
    </row>
    <row r="28" spans="1:247" ht="15">
      <c r="A28" s="1"/>
      <c r="B28" s="70" t="s">
        <v>37</v>
      </c>
      <c r="C28" s="66" t="s">
        <v>45</v>
      </c>
      <c r="D28" s="76" t="s">
        <v>4</v>
      </c>
      <c r="E28" s="90"/>
      <c r="F28" s="37">
        <v>0.96</v>
      </c>
      <c r="G28" s="90"/>
      <c r="H28" s="90"/>
      <c r="I28" s="90">
        <v>2597</v>
      </c>
      <c r="J28" s="90">
        <f>F28*I28</f>
        <v>2493.12</v>
      </c>
      <c r="K28" s="90"/>
      <c r="L28" s="90"/>
      <c r="M28" s="1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</row>
    <row r="29" spans="1:13" ht="15">
      <c r="A29" s="13"/>
      <c r="B29" s="21" t="s">
        <v>46</v>
      </c>
      <c r="C29" s="14" t="s">
        <v>31</v>
      </c>
      <c r="D29" s="13" t="s">
        <v>24</v>
      </c>
      <c r="E29" s="76">
        <v>1.015</v>
      </c>
      <c r="F29" s="44">
        <f>E29*F25</f>
        <v>48.88239999999999</v>
      </c>
      <c r="G29" s="72"/>
      <c r="H29" s="72"/>
      <c r="I29" s="72">
        <v>127</v>
      </c>
      <c r="J29" s="90">
        <f aca="true" t="shared" si="0" ref="J29:J35">F29*I29</f>
        <v>6208.064799999998</v>
      </c>
      <c r="K29" s="72"/>
      <c r="L29" s="72"/>
      <c r="M29" s="74"/>
    </row>
    <row r="30" spans="1:13" ht="15">
      <c r="A30" s="13"/>
      <c r="B30" s="16" t="s">
        <v>30</v>
      </c>
      <c r="C30" s="14" t="s">
        <v>42</v>
      </c>
      <c r="D30" s="13" t="s">
        <v>9</v>
      </c>
      <c r="E30" s="76">
        <v>1.84</v>
      </c>
      <c r="F30" s="44">
        <f>E30*F25</f>
        <v>88.6144</v>
      </c>
      <c r="G30" s="72"/>
      <c r="H30" s="72"/>
      <c r="I30" s="72">
        <v>18</v>
      </c>
      <c r="J30" s="90">
        <f t="shared" si="0"/>
        <v>1595.0592000000001</v>
      </c>
      <c r="K30" s="72"/>
      <c r="L30" s="72"/>
      <c r="M30" s="74"/>
    </row>
    <row r="31" spans="1:13" ht="15">
      <c r="A31" s="13"/>
      <c r="B31" s="16" t="s">
        <v>40</v>
      </c>
      <c r="C31" s="14" t="s">
        <v>43</v>
      </c>
      <c r="D31" s="13" t="s">
        <v>24</v>
      </c>
      <c r="E31" s="76">
        <v>0.0034</v>
      </c>
      <c r="F31" s="44">
        <f>E31*F25</f>
        <v>0.16374399999999997</v>
      </c>
      <c r="G31" s="72"/>
      <c r="H31" s="72"/>
      <c r="I31" s="72">
        <v>695</v>
      </c>
      <c r="J31" s="90">
        <f t="shared" si="0"/>
        <v>113.80207999999998</v>
      </c>
      <c r="K31" s="72"/>
      <c r="L31" s="72"/>
      <c r="M31" s="74"/>
    </row>
    <row r="32" spans="1:13" ht="15">
      <c r="A32" s="13"/>
      <c r="B32" s="21" t="s">
        <v>48</v>
      </c>
      <c r="C32" s="14" t="s">
        <v>47</v>
      </c>
      <c r="D32" s="13" t="s">
        <v>8</v>
      </c>
      <c r="E32" s="76">
        <v>0.0391</v>
      </c>
      <c r="F32" s="44">
        <f>E32*F25</f>
        <v>1.883056</v>
      </c>
      <c r="G32" s="72"/>
      <c r="H32" s="72"/>
      <c r="I32" s="72">
        <v>602</v>
      </c>
      <c r="J32" s="90">
        <f t="shared" si="0"/>
        <v>1133.599712</v>
      </c>
      <c r="K32" s="72"/>
      <c r="L32" s="72"/>
      <c r="M32" s="74"/>
    </row>
    <row r="33" spans="1:13" ht="15">
      <c r="A33" s="13"/>
      <c r="B33" s="21" t="s">
        <v>49</v>
      </c>
      <c r="C33" s="14" t="s">
        <v>44</v>
      </c>
      <c r="D33" s="13" t="s">
        <v>2</v>
      </c>
      <c r="E33" s="76">
        <v>2.2</v>
      </c>
      <c r="F33" s="44">
        <f>E33*F25</f>
        <v>105.952</v>
      </c>
      <c r="G33" s="72"/>
      <c r="H33" s="72"/>
      <c r="I33" s="72">
        <v>4.8</v>
      </c>
      <c r="J33" s="90">
        <f t="shared" si="0"/>
        <v>508.5696</v>
      </c>
      <c r="K33" s="72"/>
      <c r="L33" s="72"/>
      <c r="M33" s="74"/>
    </row>
    <row r="34" spans="1:13" ht="15">
      <c r="A34" s="13"/>
      <c r="B34" s="21" t="s">
        <v>60</v>
      </c>
      <c r="C34" s="14" t="s">
        <v>61</v>
      </c>
      <c r="D34" s="13" t="s">
        <v>2</v>
      </c>
      <c r="E34" s="76">
        <v>1</v>
      </c>
      <c r="F34" s="44">
        <f>E34*F25</f>
        <v>48.16</v>
      </c>
      <c r="G34" s="72"/>
      <c r="H34" s="72"/>
      <c r="I34" s="72">
        <v>4.3</v>
      </c>
      <c r="J34" s="90">
        <f t="shared" si="0"/>
        <v>207.08799999999997</v>
      </c>
      <c r="K34" s="72"/>
      <c r="L34" s="72"/>
      <c r="M34" s="74"/>
    </row>
    <row r="35" spans="1:13" ht="27">
      <c r="A35" s="13"/>
      <c r="B35" s="16" t="s">
        <v>27</v>
      </c>
      <c r="C35" s="14" t="s">
        <v>29</v>
      </c>
      <c r="D35" s="13" t="s">
        <v>3</v>
      </c>
      <c r="E35" s="76">
        <v>0.46</v>
      </c>
      <c r="F35" s="44">
        <f>E35*F25</f>
        <v>22.1536</v>
      </c>
      <c r="G35" s="72"/>
      <c r="H35" s="72"/>
      <c r="I35" s="72">
        <v>4</v>
      </c>
      <c r="J35" s="90">
        <f t="shared" si="0"/>
        <v>88.6144</v>
      </c>
      <c r="K35" s="72"/>
      <c r="L35" s="72"/>
      <c r="M35" s="74"/>
    </row>
    <row r="36" spans="1:13" ht="28.5">
      <c r="A36" s="80">
        <v>8</v>
      </c>
      <c r="B36" s="83" t="s">
        <v>91</v>
      </c>
      <c r="C36" s="81" t="s">
        <v>92</v>
      </c>
      <c r="D36" s="80" t="s">
        <v>83</v>
      </c>
      <c r="E36" s="77"/>
      <c r="F36" s="77">
        <v>7</v>
      </c>
      <c r="G36" s="79"/>
      <c r="H36" s="79">
        <v>179.10000000000002</v>
      </c>
      <c r="I36" s="79"/>
      <c r="J36" s="79">
        <v>20.43</v>
      </c>
      <c r="K36" s="79"/>
      <c r="L36" s="79">
        <v>4.488</v>
      </c>
      <c r="M36" s="78">
        <v>204.01800000000003</v>
      </c>
    </row>
    <row r="37" spans="1:13" ht="15">
      <c r="A37" s="13"/>
      <c r="B37" s="15"/>
      <c r="C37" s="14" t="s">
        <v>25</v>
      </c>
      <c r="D37" s="13" t="s">
        <v>26</v>
      </c>
      <c r="E37" s="76">
        <v>1.99</v>
      </c>
      <c r="F37" s="76">
        <v>29.85</v>
      </c>
      <c r="G37" s="72">
        <v>6</v>
      </c>
      <c r="H37" s="72">
        <v>179.10000000000002</v>
      </c>
      <c r="I37" s="72"/>
      <c r="J37" s="72"/>
      <c r="K37" s="72"/>
      <c r="L37" s="72"/>
      <c r="M37" s="74"/>
    </row>
    <row r="38" spans="1:13" ht="15">
      <c r="A38" s="13"/>
      <c r="B38" s="15"/>
      <c r="C38" s="14" t="s">
        <v>28</v>
      </c>
      <c r="D38" s="13" t="s">
        <v>23</v>
      </c>
      <c r="E38" s="76">
        <v>0.0748</v>
      </c>
      <c r="F38" s="76">
        <v>1.122</v>
      </c>
      <c r="G38" s="72"/>
      <c r="H38" s="72"/>
      <c r="I38" s="72"/>
      <c r="J38" s="72"/>
      <c r="K38" s="72">
        <v>4</v>
      </c>
      <c r="L38" s="72">
        <v>4.488</v>
      </c>
      <c r="M38" s="74"/>
    </row>
    <row r="39" spans="1:13" ht="15">
      <c r="A39" s="13"/>
      <c r="B39" s="16" t="s">
        <v>93</v>
      </c>
      <c r="C39" s="14" t="s">
        <v>94</v>
      </c>
      <c r="D39" s="13" t="s">
        <v>84</v>
      </c>
      <c r="E39" s="76">
        <v>0.01</v>
      </c>
      <c r="F39" s="76">
        <v>12</v>
      </c>
      <c r="G39" s="72"/>
      <c r="H39" s="72"/>
      <c r="I39" s="72">
        <v>1.7</v>
      </c>
      <c r="J39" s="72">
        <v>20.4</v>
      </c>
      <c r="K39" s="72"/>
      <c r="L39" s="72"/>
      <c r="M39" s="74"/>
    </row>
    <row r="40" spans="1:13" ht="27">
      <c r="A40" s="13"/>
      <c r="B40" s="16"/>
      <c r="C40" s="14" t="s">
        <v>29</v>
      </c>
      <c r="D40" s="13" t="s">
        <v>3</v>
      </c>
      <c r="E40" s="76">
        <v>0.0005</v>
      </c>
      <c r="F40" s="76">
        <v>0.0075</v>
      </c>
      <c r="G40" s="72"/>
      <c r="H40" s="72"/>
      <c r="I40" s="72">
        <v>4</v>
      </c>
      <c r="J40" s="72">
        <v>0.03</v>
      </c>
      <c r="K40" s="72"/>
      <c r="L40" s="72"/>
      <c r="M40" s="74"/>
    </row>
    <row r="41" spans="1:13" s="96" customFormat="1" ht="15.75" customHeight="1">
      <c r="A41" s="94">
        <v>9</v>
      </c>
      <c r="B41" s="94" t="s">
        <v>71</v>
      </c>
      <c r="C41" s="99" t="s">
        <v>87</v>
      </c>
      <c r="D41" s="94" t="s">
        <v>8</v>
      </c>
      <c r="E41" s="88"/>
      <c r="F41" s="88">
        <v>36</v>
      </c>
      <c r="G41" s="88"/>
      <c r="H41" s="79">
        <f>H42</f>
        <v>261.36</v>
      </c>
      <c r="I41" s="88"/>
      <c r="J41" s="88"/>
      <c r="K41" s="88"/>
      <c r="L41" s="79"/>
      <c r="M41" s="78">
        <f>L41+J41+H41</f>
        <v>261.36</v>
      </c>
    </row>
    <row r="42" spans="1:13" s="96" customFormat="1" ht="15">
      <c r="A42" s="47"/>
      <c r="B42" s="48" t="s">
        <v>20</v>
      </c>
      <c r="C42" s="49" t="s">
        <v>25</v>
      </c>
      <c r="D42" s="47" t="s">
        <v>26</v>
      </c>
      <c r="E42" s="93">
        <v>1.21</v>
      </c>
      <c r="F42" s="12">
        <f>E42*F41</f>
        <v>43.56</v>
      </c>
      <c r="G42" s="72">
        <v>6</v>
      </c>
      <c r="H42" s="72">
        <f>F42*G42</f>
        <v>261.36</v>
      </c>
      <c r="I42" s="72"/>
      <c r="J42" s="72"/>
      <c r="K42" s="72"/>
      <c r="L42" s="72"/>
      <c r="M42" s="74"/>
    </row>
    <row r="43" spans="1:13" ht="42.75">
      <c r="A43" s="80">
        <v>10</v>
      </c>
      <c r="B43" s="83" t="s">
        <v>32</v>
      </c>
      <c r="C43" s="81" t="s">
        <v>86</v>
      </c>
      <c r="D43" s="80" t="s">
        <v>24</v>
      </c>
      <c r="E43" s="77"/>
      <c r="F43" s="77">
        <v>36</v>
      </c>
      <c r="G43" s="79"/>
      <c r="H43" s="79">
        <f>H44</f>
        <v>24.192</v>
      </c>
      <c r="I43" s="79"/>
      <c r="J43" s="79"/>
      <c r="K43" s="79"/>
      <c r="L43" s="79">
        <f>L45+L46</f>
        <v>417.71880000000004</v>
      </c>
      <c r="M43" s="78">
        <f>H43+J43+L43</f>
        <v>441.91080000000005</v>
      </c>
    </row>
    <row r="44" spans="1:13" ht="15">
      <c r="A44" s="13"/>
      <c r="B44" s="15" t="s">
        <v>20</v>
      </c>
      <c r="C44" s="14" t="s">
        <v>25</v>
      </c>
      <c r="D44" s="13" t="s">
        <v>26</v>
      </c>
      <c r="E44" s="76">
        <v>0.112</v>
      </c>
      <c r="F44" s="44">
        <f>E44*F43</f>
        <v>4.032</v>
      </c>
      <c r="G44" s="72">
        <v>6</v>
      </c>
      <c r="H44" s="72">
        <f>F44*G44</f>
        <v>24.192</v>
      </c>
      <c r="I44" s="72"/>
      <c r="J44" s="72"/>
      <c r="K44" s="72"/>
      <c r="L44" s="72"/>
      <c r="M44" s="74"/>
    </row>
    <row r="45" spans="1:13" ht="27">
      <c r="A45" s="13"/>
      <c r="B45" s="15" t="s">
        <v>38</v>
      </c>
      <c r="C45" s="14" t="s">
        <v>33</v>
      </c>
      <c r="D45" s="13" t="s">
        <v>34</v>
      </c>
      <c r="E45" s="76">
        <v>0.31</v>
      </c>
      <c r="F45" s="44">
        <f>E45*F43</f>
        <v>11.16</v>
      </c>
      <c r="G45" s="72"/>
      <c r="H45" s="72"/>
      <c r="I45" s="72"/>
      <c r="J45" s="72"/>
      <c r="K45" s="72">
        <v>1.94</v>
      </c>
      <c r="L45" s="72">
        <f>F45*K45</f>
        <v>21.6504</v>
      </c>
      <c r="M45" s="74"/>
    </row>
    <row r="46" spans="1:13" ht="27">
      <c r="A46" s="13"/>
      <c r="B46" s="15" t="s">
        <v>39</v>
      </c>
      <c r="C46" s="14" t="s">
        <v>35</v>
      </c>
      <c r="D46" s="13" t="s">
        <v>34</v>
      </c>
      <c r="E46" s="76">
        <v>0.31</v>
      </c>
      <c r="F46" s="44">
        <f>E46*F43</f>
        <v>11.16</v>
      </c>
      <c r="G46" s="72"/>
      <c r="H46" s="72"/>
      <c r="I46" s="72"/>
      <c r="J46" s="72"/>
      <c r="K46" s="72">
        <v>35.49</v>
      </c>
      <c r="L46" s="72">
        <f>F46*K46</f>
        <v>396.06840000000005</v>
      </c>
      <c r="M46" s="74"/>
    </row>
    <row r="47" spans="1:13" s="96" customFormat="1" ht="59.25" customHeight="1">
      <c r="A47" s="94">
        <v>11</v>
      </c>
      <c r="B47" s="35" t="s">
        <v>88</v>
      </c>
      <c r="C47" s="95" t="s">
        <v>98</v>
      </c>
      <c r="D47" s="94" t="s">
        <v>24</v>
      </c>
      <c r="E47" s="88"/>
      <c r="F47" s="79">
        <v>48</v>
      </c>
      <c r="G47" s="88"/>
      <c r="H47" s="79">
        <f>H48</f>
        <v>576</v>
      </c>
      <c r="I47" s="88"/>
      <c r="J47" s="79"/>
      <c r="K47" s="88"/>
      <c r="L47" s="79"/>
      <c r="M47" s="78">
        <f>H47+J47+L47</f>
        <v>576</v>
      </c>
    </row>
    <row r="48" spans="1:13" s="96" customFormat="1" ht="21.75" customHeight="1">
      <c r="A48" s="57"/>
      <c r="B48" s="58" t="s">
        <v>20</v>
      </c>
      <c r="C48" s="59" t="s">
        <v>25</v>
      </c>
      <c r="D48" s="57" t="s">
        <v>26</v>
      </c>
      <c r="E48" s="104">
        <v>2</v>
      </c>
      <c r="F48" s="104">
        <f>E48*F47</f>
        <v>96</v>
      </c>
      <c r="G48" s="105">
        <v>6</v>
      </c>
      <c r="H48" s="105">
        <f>F48*G48</f>
        <v>576</v>
      </c>
      <c r="I48" s="105"/>
      <c r="J48" s="105"/>
      <c r="K48" s="105"/>
      <c r="L48" s="105"/>
      <c r="M48" s="106"/>
    </row>
    <row r="49" spans="1:13" s="96" customFormat="1" ht="42.75" customHeight="1">
      <c r="A49" s="94">
        <v>12</v>
      </c>
      <c r="B49" s="50" t="s">
        <v>41</v>
      </c>
      <c r="C49" s="95" t="s">
        <v>81</v>
      </c>
      <c r="D49" s="94" t="s">
        <v>24</v>
      </c>
      <c r="E49" s="88"/>
      <c r="F49" s="79">
        <v>48</v>
      </c>
      <c r="G49" s="88"/>
      <c r="H49" s="79">
        <f>H50</f>
        <v>285.98400000000004</v>
      </c>
      <c r="I49" s="88"/>
      <c r="J49" s="79"/>
      <c r="K49" s="88"/>
      <c r="L49" s="79"/>
      <c r="M49" s="78">
        <f>H49+J49+L49</f>
        <v>285.98400000000004</v>
      </c>
    </row>
    <row r="50" spans="1:13" s="96" customFormat="1" ht="20.25" customHeight="1">
      <c r="A50" s="47"/>
      <c r="B50" s="48" t="s">
        <v>20</v>
      </c>
      <c r="C50" s="49" t="s">
        <v>25</v>
      </c>
      <c r="D50" s="47" t="s">
        <v>26</v>
      </c>
      <c r="E50" s="93">
        <v>0.993</v>
      </c>
      <c r="F50" s="93">
        <f>E50*F49</f>
        <v>47.664</v>
      </c>
      <c r="G50" s="72">
        <v>6</v>
      </c>
      <c r="H50" s="72">
        <f>F50*G50</f>
        <v>285.98400000000004</v>
      </c>
      <c r="I50" s="72"/>
      <c r="J50" s="72"/>
      <c r="K50" s="72"/>
      <c r="L50" s="72"/>
      <c r="M50" s="74"/>
    </row>
    <row r="51" spans="1:13" ht="42.75">
      <c r="A51" s="80">
        <v>13</v>
      </c>
      <c r="B51" s="83" t="s">
        <v>27</v>
      </c>
      <c r="C51" s="81" t="s">
        <v>82</v>
      </c>
      <c r="D51" s="80" t="s">
        <v>36</v>
      </c>
      <c r="E51" s="77"/>
      <c r="F51" s="79">
        <v>87</v>
      </c>
      <c r="G51" s="77"/>
      <c r="H51" s="79"/>
      <c r="I51" s="77"/>
      <c r="J51" s="79"/>
      <c r="K51" s="77">
        <v>10.27</v>
      </c>
      <c r="L51" s="79">
        <f>F51*K51</f>
        <v>893.49</v>
      </c>
      <c r="M51" s="78">
        <f>H51+J51+L51</f>
        <v>893.49</v>
      </c>
    </row>
    <row r="52" spans="1:238" s="91" customFormat="1" ht="28.5">
      <c r="A52" s="86">
        <v>14</v>
      </c>
      <c r="B52" s="86" t="s">
        <v>53</v>
      </c>
      <c r="C52" s="95" t="s">
        <v>85</v>
      </c>
      <c r="D52" s="88" t="s">
        <v>54</v>
      </c>
      <c r="E52" s="86"/>
      <c r="F52" s="86">
        <v>0.048</v>
      </c>
      <c r="G52" s="86"/>
      <c r="H52" s="78">
        <f>H53</f>
        <v>7.948800000000001</v>
      </c>
      <c r="I52" s="86"/>
      <c r="J52" s="78">
        <f>J55+J56</f>
        <v>163.1424</v>
      </c>
      <c r="K52" s="86"/>
      <c r="L52" s="78">
        <f>L54</f>
        <v>1.3056</v>
      </c>
      <c r="M52" s="79">
        <f>L52+J52+H52</f>
        <v>172.3968</v>
      </c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</row>
    <row r="53" spans="1:238" s="91" customFormat="1" ht="14.25">
      <c r="A53" s="52"/>
      <c r="B53" s="93"/>
      <c r="C53" s="92" t="s">
        <v>55</v>
      </c>
      <c r="D53" s="100" t="s">
        <v>56</v>
      </c>
      <c r="E53" s="93">
        <v>27.6</v>
      </c>
      <c r="F53" s="33">
        <f>E53*F52</f>
        <v>1.3248000000000002</v>
      </c>
      <c r="G53" s="100">
        <v>6</v>
      </c>
      <c r="H53" s="100">
        <f>G53*F53</f>
        <v>7.948800000000001</v>
      </c>
      <c r="I53" s="100"/>
      <c r="J53" s="74"/>
      <c r="K53" s="100"/>
      <c r="L53" s="100"/>
      <c r="M53" s="53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</row>
    <row r="54" spans="1:238" s="91" customFormat="1" ht="14.25">
      <c r="A54" s="52"/>
      <c r="B54" s="93"/>
      <c r="C54" s="92" t="s">
        <v>57</v>
      </c>
      <c r="D54" s="100" t="s">
        <v>23</v>
      </c>
      <c r="E54" s="93">
        <v>6.8</v>
      </c>
      <c r="F54" s="33">
        <f>E54*F52</f>
        <v>0.3264</v>
      </c>
      <c r="G54" s="100"/>
      <c r="H54" s="100"/>
      <c r="I54" s="100"/>
      <c r="J54" s="100"/>
      <c r="K54" s="100">
        <v>4</v>
      </c>
      <c r="L54" s="74">
        <f>F54*K54</f>
        <v>1.3056</v>
      </c>
      <c r="M54" s="53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</row>
    <row r="55" spans="1:238" s="91" customFormat="1" ht="14.25">
      <c r="A55" s="52"/>
      <c r="B55" s="93" t="s">
        <v>72</v>
      </c>
      <c r="C55" s="92" t="s">
        <v>73</v>
      </c>
      <c r="D55" s="93" t="s">
        <v>36</v>
      </c>
      <c r="E55" s="100">
        <v>1</v>
      </c>
      <c r="F55" s="33">
        <f>E55*F52</f>
        <v>0.048</v>
      </c>
      <c r="G55" s="100"/>
      <c r="H55" s="100"/>
      <c r="I55" s="100">
        <v>3350</v>
      </c>
      <c r="J55" s="100">
        <f>I55*F55</f>
        <v>160.8</v>
      </c>
      <c r="K55" s="100"/>
      <c r="L55" s="100"/>
      <c r="M55" s="53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</row>
    <row r="56" spans="1:238" s="91" customFormat="1" ht="14.25">
      <c r="A56" s="52"/>
      <c r="B56" s="93"/>
      <c r="C56" s="92" t="s">
        <v>58</v>
      </c>
      <c r="D56" s="100" t="s">
        <v>23</v>
      </c>
      <c r="E56" s="93">
        <v>12.2</v>
      </c>
      <c r="F56" s="33">
        <f>E56*F52</f>
        <v>0.5856</v>
      </c>
      <c r="G56" s="100"/>
      <c r="H56" s="74"/>
      <c r="I56" s="100">
        <v>4</v>
      </c>
      <c r="J56" s="74">
        <f>I56*F56</f>
        <v>2.3424</v>
      </c>
      <c r="K56" s="100"/>
      <c r="L56" s="100"/>
      <c r="M56" s="53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</row>
    <row r="57" spans="1:13" s="96" customFormat="1" ht="42.75">
      <c r="A57" s="94">
        <v>15</v>
      </c>
      <c r="B57" s="85" t="s">
        <v>62</v>
      </c>
      <c r="C57" s="95" t="s">
        <v>103</v>
      </c>
      <c r="D57" s="94" t="s">
        <v>83</v>
      </c>
      <c r="E57" s="88"/>
      <c r="F57" s="88">
        <v>16</v>
      </c>
      <c r="G57" s="88">
        <v>15</v>
      </c>
      <c r="H57" s="79">
        <f>G57*F57</f>
        <v>240</v>
      </c>
      <c r="I57" s="88"/>
      <c r="J57" s="79"/>
      <c r="K57" s="88"/>
      <c r="L57" s="79"/>
      <c r="M57" s="78">
        <f>L57+J57+H57</f>
        <v>240</v>
      </c>
    </row>
    <row r="58" spans="1:13" ht="53.25" customHeight="1">
      <c r="A58" s="80">
        <v>16</v>
      </c>
      <c r="B58" s="87" t="s">
        <v>67</v>
      </c>
      <c r="C58" s="38" t="s">
        <v>117</v>
      </c>
      <c r="D58" s="88" t="s">
        <v>8</v>
      </c>
      <c r="E58" s="88"/>
      <c r="F58" s="78">
        <v>7.2</v>
      </c>
      <c r="G58" s="89"/>
      <c r="H58" s="79">
        <f>H59</f>
        <v>120.96000000000001</v>
      </c>
      <c r="I58" s="88"/>
      <c r="J58" s="79">
        <f>J61</f>
        <v>83.91600000000001</v>
      </c>
      <c r="K58" s="88"/>
      <c r="L58" s="79">
        <f>L60</f>
        <v>4.118399999999999</v>
      </c>
      <c r="M58" s="79">
        <f>H58+J58+L58</f>
        <v>208.99440000000004</v>
      </c>
    </row>
    <row r="59" spans="1:13" ht="15">
      <c r="A59" s="13"/>
      <c r="B59" s="40"/>
      <c r="C59" s="25" t="s">
        <v>63</v>
      </c>
      <c r="D59" s="12" t="s">
        <v>64</v>
      </c>
      <c r="E59" s="12">
        <v>2.8</v>
      </c>
      <c r="F59" s="18">
        <f>F58*E59</f>
        <v>20.16</v>
      </c>
      <c r="G59" s="12">
        <v>6</v>
      </c>
      <c r="H59" s="18">
        <f>G59*F59</f>
        <v>120.96000000000001</v>
      </c>
      <c r="I59" s="12"/>
      <c r="J59" s="18"/>
      <c r="K59" s="12"/>
      <c r="L59" s="18"/>
      <c r="M59" s="18"/>
    </row>
    <row r="60" spans="1:13" ht="19.5" customHeight="1">
      <c r="A60" s="13"/>
      <c r="B60" s="40"/>
      <c r="C60" s="25" t="s">
        <v>65</v>
      </c>
      <c r="D60" s="33" t="s">
        <v>3</v>
      </c>
      <c r="E60" s="12">
        <v>0.143</v>
      </c>
      <c r="F60" s="34">
        <f>E60*F58</f>
        <v>1.0295999999999998</v>
      </c>
      <c r="G60" s="12"/>
      <c r="H60" s="18"/>
      <c r="I60" s="12"/>
      <c r="J60" s="18"/>
      <c r="K60" s="12">
        <v>4</v>
      </c>
      <c r="L60" s="18">
        <f>F60*K60</f>
        <v>4.118399999999999</v>
      </c>
      <c r="M60" s="18"/>
    </row>
    <row r="61" spans="1:13" ht="22.5" customHeight="1">
      <c r="A61" s="13"/>
      <c r="B61" s="40"/>
      <c r="C61" s="39" t="s">
        <v>118</v>
      </c>
      <c r="D61" s="33" t="s">
        <v>8</v>
      </c>
      <c r="E61" s="33">
        <v>1.11</v>
      </c>
      <c r="F61" s="8">
        <f>E61*F58</f>
        <v>7.992000000000001</v>
      </c>
      <c r="G61" s="8"/>
      <c r="H61" s="36"/>
      <c r="I61" s="8">
        <v>10.5</v>
      </c>
      <c r="J61" s="8">
        <f>I61*F61</f>
        <v>83.91600000000001</v>
      </c>
      <c r="K61" s="37"/>
      <c r="L61" s="8"/>
      <c r="M61" s="8"/>
    </row>
    <row r="62" spans="1:13" s="96" customFormat="1" ht="48" customHeight="1">
      <c r="A62" s="88">
        <v>17</v>
      </c>
      <c r="B62" s="107" t="s">
        <v>113</v>
      </c>
      <c r="C62" s="86" t="s">
        <v>119</v>
      </c>
      <c r="D62" s="94" t="s">
        <v>9</v>
      </c>
      <c r="E62" s="108"/>
      <c r="F62" s="88">
        <v>24</v>
      </c>
      <c r="G62" s="88"/>
      <c r="H62" s="79">
        <f>H63</f>
        <v>27.4176</v>
      </c>
      <c r="I62" s="88"/>
      <c r="J62" s="79">
        <f>J64+J65+J66</f>
        <v>158.3184</v>
      </c>
      <c r="K62" s="88"/>
      <c r="L62" s="79"/>
      <c r="M62" s="79">
        <f>H62+J62+L62</f>
        <v>185.736</v>
      </c>
    </row>
    <row r="63" spans="1:13" s="96" customFormat="1" ht="19.5" customHeight="1">
      <c r="A63" s="47"/>
      <c r="B63" s="48"/>
      <c r="C63" s="49" t="s">
        <v>25</v>
      </c>
      <c r="D63" s="47" t="s">
        <v>26</v>
      </c>
      <c r="E63" s="93">
        <v>0.1904</v>
      </c>
      <c r="F63" s="93">
        <f>E63*F62</f>
        <v>4.5696</v>
      </c>
      <c r="G63" s="72">
        <v>6</v>
      </c>
      <c r="H63" s="72">
        <f>F63*G63</f>
        <v>27.4176</v>
      </c>
      <c r="I63" s="72"/>
      <c r="J63" s="72"/>
      <c r="K63" s="72"/>
      <c r="L63" s="72"/>
      <c r="M63" s="74"/>
    </row>
    <row r="64" spans="1:13" s="96" customFormat="1" ht="29.25" customHeight="1">
      <c r="A64" s="52"/>
      <c r="B64" s="97"/>
      <c r="C64" s="98" t="s">
        <v>114</v>
      </c>
      <c r="D64" s="102" t="s">
        <v>66</v>
      </c>
      <c r="E64" s="97">
        <v>0.0546</v>
      </c>
      <c r="F64" s="97">
        <f>E64*F62</f>
        <v>1.3104</v>
      </c>
      <c r="G64" s="97"/>
      <c r="H64" s="109"/>
      <c r="I64" s="97">
        <v>106</v>
      </c>
      <c r="J64" s="109">
        <f>I64*F64</f>
        <v>138.9024</v>
      </c>
      <c r="K64" s="97"/>
      <c r="L64" s="97"/>
      <c r="M64" s="53"/>
    </row>
    <row r="65" spans="1:13" s="96" customFormat="1" ht="21.75" customHeight="1">
      <c r="A65" s="52"/>
      <c r="B65" s="97"/>
      <c r="C65" s="98" t="s">
        <v>115</v>
      </c>
      <c r="D65" s="102" t="s">
        <v>66</v>
      </c>
      <c r="E65" s="97">
        <v>0.0006</v>
      </c>
      <c r="F65" s="97">
        <f>E65*F62</f>
        <v>0.0144</v>
      </c>
      <c r="G65" s="97"/>
      <c r="H65" s="97"/>
      <c r="I65" s="97">
        <v>1250</v>
      </c>
      <c r="J65" s="97">
        <f>I65*F65</f>
        <v>18</v>
      </c>
      <c r="K65" s="97"/>
      <c r="L65" s="74"/>
      <c r="M65" s="53"/>
    </row>
    <row r="66" spans="1:13" s="96" customFormat="1" ht="18" customHeight="1">
      <c r="A66" s="47"/>
      <c r="B66" s="56"/>
      <c r="C66" s="49" t="s">
        <v>116</v>
      </c>
      <c r="D66" s="47" t="s">
        <v>24</v>
      </c>
      <c r="E66" s="93">
        <v>0.005</v>
      </c>
      <c r="F66" s="93">
        <f>E66*F62</f>
        <v>0.12</v>
      </c>
      <c r="G66" s="72"/>
      <c r="H66" s="72"/>
      <c r="I66" s="72">
        <v>11.8</v>
      </c>
      <c r="J66" s="109">
        <f>I66*F66</f>
        <v>1.416</v>
      </c>
      <c r="K66" s="72"/>
      <c r="L66" s="72"/>
      <c r="M66" s="74"/>
    </row>
    <row r="67" spans="1:14" ht="16.5">
      <c r="A67" s="22"/>
      <c r="B67" s="16"/>
      <c r="C67" s="19" t="s">
        <v>21</v>
      </c>
      <c r="D67" s="68" t="s">
        <v>23</v>
      </c>
      <c r="E67" s="68"/>
      <c r="F67" s="42"/>
      <c r="G67" s="68"/>
      <c r="H67" s="20">
        <f>H62+H58+H57+H52+H51+H49+H47+H43+H41+H36+H25+H21+H15+H13+H12+H10+H7</f>
        <v>7406.4528</v>
      </c>
      <c r="I67" s="68"/>
      <c r="J67" s="20">
        <f>J62+J58+J57+J52+J51+J49+J47+J43+J41+J36+J25+J21+J15+J13+J12+J10+J7</f>
        <v>13642.939792</v>
      </c>
      <c r="K67" s="68"/>
      <c r="L67" s="20">
        <f>L62+L58+L57+L52+L51+L49+L47+L43+L41+L36+L25+L21+L15+L13+L12+L10+L7</f>
        <v>2439.1616000000004</v>
      </c>
      <c r="M67" s="20">
        <f>M62+M58+M57+M52+M51+M49+M47+M43+M41+M36+M25+M21+M15+M13+M12+M10+M7</f>
        <v>23488.554191999996</v>
      </c>
      <c r="N67" s="55">
        <f>L67+J67+H67</f>
        <v>23488.554192</v>
      </c>
    </row>
    <row r="68" spans="1:13" ht="15.75">
      <c r="A68" s="75"/>
      <c r="B68" s="76"/>
      <c r="C68" s="62" t="s">
        <v>50</v>
      </c>
      <c r="D68" s="76" t="s">
        <v>22</v>
      </c>
      <c r="E68" s="76"/>
      <c r="F68" s="44">
        <v>10</v>
      </c>
      <c r="G68" s="76"/>
      <c r="H68" s="76"/>
      <c r="I68" s="76"/>
      <c r="J68" s="76"/>
      <c r="K68" s="76"/>
      <c r="L68" s="76"/>
      <c r="M68" s="69">
        <f>M67*0.1</f>
        <v>2348.8554191999997</v>
      </c>
    </row>
    <row r="69" spans="1:13" ht="15.75">
      <c r="A69" s="75"/>
      <c r="B69" s="76"/>
      <c r="C69" s="62" t="s">
        <v>21</v>
      </c>
      <c r="D69" s="76" t="s">
        <v>23</v>
      </c>
      <c r="E69" s="76"/>
      <c r="F69" s="44"/>
      <c r="G69" s="76"/>
      <c r="H69" s="76"/>
      <c r="I69" s="76"/>
      <c r="J69" s="76"/>
      <c r="K69" s="76"/>
      <c r="L69" s="76"/>
      <c r="M69" s="69">
        <f>M67+M68</f>
        <v>25837.409611199997</v>
      </c>
    </row>
    <row r="70" spans="1:13" ht="15.75">
      <c r="A70" s="75"/>
      <c r="B70" s="76"/>
      <c r="C70" s="62" t="s">
        <v>51</v>
      </c>
      <c r="D70" s="76" t="s">
        <v>22</v>
      </c>
      <c r="E70" s="76"/>
      <c r="F70" s="44">
        <v>8</v>
      </c>
      <c r="G70" s="76"/>
      <c r="H70" s="76"/>
      <c r="I70" s="76"/>
      <c r="J70" s="76"/>
      <c r="K70" s="76"/>
      <c r="L70" s="76"/>
      <c r="M70" s="69">
        <f>M69*0.08</f>
        <v>2066.9927688959997</v>
      </c>
    </row>
    <row r="71" spans="1:13" ht="15.75">
      <c r="A71" s="75"/>
      <c r="B71" s="76"/>
      <c r="C71" s="62" t="s">
        <v>21</v>
      </c>
      <c r="D71" s="76" t="s">
        <v>23</v>
      </c>
      <c r="E71" s="76"/>
      <c r="F71" s="44"/>
      <c r="G71" s="76"/>
      <c r="H71" s="76"/>
      <c r="I71" s="76"/>
      <c r="J71" s="76"/>
      <c r="K71" s="76"/>
      <c r="L71" s="76"/>
      <c r="M71" s="69">
        <f>M69+M70</f>
        <v>27904.402380096</v>
      </c>
    </row>
    <row r="72" spans="1:253" s="6" customFormat="1" ht="15">
      <c r="A72" s="5"/>
      <c r="B72" s="7"/>
      <c r="C72" s="23" t="s">
        <v>7</v>
      </c>
      <c r="D72" s="24">
        <v>0.03</v>
      </c>
      <c r="E72" s="8"/>
      <c r="F72" s="25"/>
      <c r="G72" s="25"/>
      <c r="H72" s="26"/>
      <c r="I72" s="26"/>
      <c r="J72" s="27"/>
      <c r="K72" s="28"/>
      <c r="L72" s="27"/>
      <c r="M72" s="29">
        <f>M71*0.03</f>
        <v>837.1320714028799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6" customFormat="1" ht="15">
      <c r="A73" s="5"/>
      <c r="B73" s="7"/>
      <c r="C73" s="23" t="s">
        <v>0</v>
      </c>
      <c r="D73" s="30"/>
      <c r="E73" s="8"/>
      <c r="F73" s="25"/>
      <c r="G73" s="25"/>
      <c r="H73" s="26"/>
      <c r="I73" s="26"/>
      <c r="J73" s="27"/>
      <c r="K73" s="28"/>
      <c r="L73" s="27"/>
      <c r="M73" s="31">
        <f>M71+M72</f>
        <v>28741.53445149888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s="6" customFormat="1" ht="15.75">
      <c r="A74" s="9"/>
      <c r="B74" s="9"/>
      <c r="C74" s="12" t="s">
        <v>5</v>
      </c>
      <c r="D74" s="24">
        <v>0.18</v>
      </c>
      <c r="E74" s="18"/>
      <c r="F74" s="12"/>
      <c r="G74" s="12"/>
      <c r="H74" s="12"/>
      <c r="I74" s="18"/>
      <c r="J74" s="9"/>
      <c r="K74" s="32"/>
      <c r="L74" s="9"/>
      <c r="M74" s="2">
        <f>M73*0.18</f>
        <v>5173.476201269798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</row>
    <row r="75" spans="1:253" s="6" customFormat="1" ht="27">
      <c r="A75" s="9"/>
      <c r="B75" s="9"/>
      <c r="C75" s="33" t="s">
        <v>6</v>
      </c>
      <c r="D75" s="33"/>
      <c r="E75" s="34"/>
      <c r="F75" s="12"/>
      <c r="G75" s="12"/>
      <c r="H75" s="12"/>
      <c r="I75" s="18"/>
      <c r="J75" s="9"/>
      <c r="K75" s="32"/>
      <c r="L75" s="32"/>
      <c r="M75" s="4">
        <f>M73+M74</f>
        <v>33915.01065276868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</row>
    <row r="76" spans="4:9" ht="24.75" customHeight="1">
      <c r="D76" s="110" t="s">
        <v>100</v>
      </c>
      <c r="E76" s="110"/>
      <c r="F76" s="110"/>
      <c r="G76" s="110"/>
      <c r="H76" s="110"/>
      <c r="I76" s="110"/>
    </row>
    <row r="77" spans="4:8" ht="15">
      <c r="D77" s="111"/>
      <c r="E77" s="111"/>
      <c r="F77" s="111"/>
      <c r="G77" s="111"/>
      <c r="H77" s="111"/>
    </row>
    <row r="103" spans="1:12" ht="15.75">
      <c r="A103" s="84"/>
      <c r="B103" s="63"/>
      <c r="C103" s="64"/>
      <c r="D103" s="64"/>
      <c r="E103" s="64"/>
      <c r="F103" s="45"/>
      <c r="G103" s="64"/>
      <c r="H103" s="64"/>
      <c r="I103" s="64"/>
      <c r="J103" s="64"/>
      <c r="K103" s="64"/>
      <c r="L103" s="64"/>
    </row>
    <row r="104" spans="3:12" ht="15">
      <c r="C104" s="65"/>
      <c r="D104" s="65"/>
      <c r="E104" s="65"/>
      <c r="F104" s="46"/>
      <c r="G104" s="65"/>
      <c r="H104" s="65"/>
      <c r="I104" s="65"/>
      <c r="J104" s="65"/>
      <c r="K104" s="65"/>
      <c r="L104" s="65"/>
    </row>
  </sheetData>
  <sheetProtection/>
  <mergeCells count="15">
    <mergeCell ref="C4:C5"/>
    <mergeCell ref="D4:D5"/>
    <mergeCell ref="E4:E5"/>
    <mergeCell ref="F4:F5"/>
    <mergeCell ref="G4:H4"/>
    <mergeCell ref="I4:J4"/>
    <mergeCell ref="K4:L4"/>
    <mergeCell ref="M4:M5"/>
    <mergeCell ref="D76:I76"/>
    <mergeCell ref="D77:H77"/>
    <mergeCell ref="A1:M1"/>
    <mergeCell ref="A2:M2"/>
    <mergeCell ref="A3:M3"/>
    <mergeCell ref="A4:A5"/>
    <mergeCell ref="B4:B5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K109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4.25390625" style="164" customWidth="1"/>
    <col min="2" max="2" width="8.625" style="41" customWidth="1"/>
    <col min="3" max="3" width="35.25390625" style="41" customWidth="1"/>
    <col min="4" max="4" width="5.875" style="41" customWidth="1"/>
    <col min="5" max="5" width="10.375" style="41" customWidth="1"/>
    <col min="6" max="6" width="8.875" style="41" customWidth="1"/>
    <col min="7" max="7" width="6.625" style="41" customWidth="1"/>
    <col min="8" max="8" width="11.375" style="41" customWidth="1"/>
    <col min="9" max="9" width="6.875" style="41" customWidth="1"/>
    <col min="10" max="10" width="9.00390625" style="41" customWidth="1"/>
    <col min="11" max="11" width="7.125" style="41" customWidth="1"/>
    <col min="12" max="12" width="11.875" style="41" customWidth="1"/>
    <col min="13" max="13" width="10.25390625" style="41" customWidth="1"/>
    <col min="14" max="16384" width="9.125" style="41" customWidth="1"/>
  </cols>
  <sheetData>
    <row r="1" spans="1:13" ht="16.5">
      <c r="A1" s="126" t="s">
        <v>135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21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8" t="s">
        <v>136</v>
      </c>
      <c r="L2" s="128"/>
      <c r="M2" s="128"/>
    </row>
    <row r="3" spans="1:13" ht="15.75">
      <c r="A3" s="129" t="s">
        <v>1</v>
      </c>
      <c r="B3" s="119" t="s">
        <v>10</v>
      </c>
      <c r="C3" s="119" t="s">
        <v>11</v>
      </c>
      <c r="D3" s="119" t="s">
        <v>12</v>
      </c>
      <c r="E3" s="119" t="s">
        <v>13</v>
      </c>
      <c r="F3" s="119" t="s">
        <v>14</v>
      </c>
      <c r="G3" s="130" t="s">
        <v>15</v>
      </c>
      <c r="H3" s="131"/>
      <c r="I3" s="132" t="s">
        <v>16</v>
      </c>
      <c r="J3" s="132"/>
      <c r="K3" s="132" t="s">
        <v>17</v>
      </c>
      <c r="L3" s="132"/>
      <c r="M3" s="133" t="s">
        <v>18</v>
      </c>
    </row>
    <row r="4" spans="1:13" ht="31.5">
      <c r="A4" s="134"/>
      <c r="B4" s="120"/>
      <c r="C4" s="120"/>
      <c r="D4" s="120"/>
      <c r="E4" s="120"/>
      <c r="F4" s="120"/>
      <c r="G4" s="135" t="s">
        <v>19</v>
      </c>
      <c r="H4" s="135" t="s">
        <v>0</v>
      </c>
      <c r="I4" s="135" t="s">
        <v>19</v>
      </c>
      <c r="J4" s="135" t="s">
        <v>0</v>
      </c>
      <c r="K4" s="135" t="s">
        <v>19</v>
      </c>
      <c r="L4" s="135" t="s">
        <v>0</v>
      </c>
      <c r="M4" s="136"/>
    </row>
    <row r="5" spans="1:13" ht="15.75">
      <c r="A5" s="137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3">
        <v>13</v>
      </c>
    </row>
    <row r="6" spans="1:13" ht="28.5">
      <c r="A6" s="138">
        <v>2</v>
      </c>
      <c r="B6" s="139" t="s">
        <v>106</v>
      </c>
      <c r="C6" s="140" t="s">
        <v>134</v>
      </c>
      <c r="D6" s="138" t="s">
        <v>107</v>
      </c>
      <c r="E6" s="42"/>
      <c r="F6" s="4">
        <v>2</v>
      </c>
      <c r="G6" s="42"/>
      <c r="H6" s="4"/>
      <c r="I6" s="42"/>
      <c r="J6" s="4"/>
      <c r="K6" s="42"/>
      <c r="L6" s="4"/>
      <c r="M6" s="141"/>
    </row>
    <row r="7" spans="1:13" s="144" customFormat="1" ht="57">
      <c r="A7" s="142">
        <v>1</v>
      </c>
      <c r="B7" s="142" t="s">
        <v>69</v>
      </c>
      <c r="C7" s="143" t="s">
        <v>120</v>
      </c>
      <c r="D7" s="142" t="s">
        <v>8</v>
      </c>
      <c r="E7" s="2"/>
      <c r="F7" s="2">
        <v>7</v>
      </c>
      <c r="G7" s="2"/>
      <c r="H7" s="4"/>
      <c r="I7" s="2"/>
      <c r="J7" s="2"/>
      <c r="K7" s="2"/>
      <c r="L7" s="4"/>
      <c r="M7" s="141"/>
    </row>
    <row r="8" spans="1:13" s="144" customFormat="1" ht="15">
      <c r="A8" s="145"/>
      <c r="B8" s="146" t="s">
        <v>20</v>
      </c>
      <c r="C8" s="39" t="s">
        <v>25</v>
      </c>
      <c r="D8" s="145" t="s">
        <v>26</v>
      </c>
      <c r="E8" s="12">
        <v>13.2</v>
      </c>
      <c r="F8" s="12">
        <v>92.39999999999999</v>
      </c>
      <c r="G8" s="18"/>
      <c r="H8" s="18"/>
      <c r="I8" s="18"/>
      <c r="J8" s="18"/>
      <c r="K8" s="18"/>
      <c r="L8" s="18"/>
      <c r="M8" s="8"/>
    </row>
    <row r="9" spans="1:13" s="144" customFormat="1" ht="27">
      <c r="A9" s="145"/>
      <c r="B9" s="147"/>
      <c r="C9" s="25" t="s">
        <v>65</v>
      </c>
      <c r="D9" s="33" t="s">
        <v>3</v>
      </c>
      <c r="E9" s="12">
        <v>9.63</v>
      </c>
      <c r="F9" s="34">
        <v>67.41000000000001</v>
      </c>
      <c r="G9" s="12"/>
      <c r="H9" s="18"/>
      <c r="I9" s="12"/>
      <c r="J9" s="18"/>
      <c r="K9" s="12"/>
      <c r="L9" s="18"/>
      <c r="M9" s="18"/>
    </row>
    <row r="10" spans="1:13" ht="42.75">
      <c r="A10" s="138">
        <v>2</v>
      </c>
      <c r="B10" s="139" t="s">
        <v>41</v>
      </c>
      <c r="C10" s="140" t="s">
        <v>121</v>
      </c>
      <c r="D10" s="138" t="s">
        <v>24</v>
      </c>
      <c r="E10" s="42"/>
      <c r="F10" s="4">
        <v>7</v>
      </c>
      <c r="G10" s="42"/>
      <c r="H10" s="4"/>
      <c r="I10" s="42"/>
      <c r="J10" s="4"/>
      <c r="K10" s="42"/>
      <c r="L10" s="4"/>
      <c r="M10" s="141"/>
    </row>
    <row r="11" spans="1:13" ht="15">
      <c r="A11" s="13"/>
      <c r="B11" s="15" t="s">
        <v>20</v>
      </c>
      <c r="C11" s="14" t="s">
        <v>25</v>
      </c>
      <c r="D11" s="13" t="s">
        <v>26</v>
      </c>
      <c r="E11" s="44">
        <v>0.993</v>
      </c>
      <c r="F11" s="44">
        <v>6.951</v>
      </c>
      <c r="G11" s="18"/>
      <c r="H11" s="18"/>
      <c r="I11" s="18"/>
      <c r="J11" s="18"/>
      <c r="K11" s="18"/>
      <c r="L11" s="18"/>
      <c r="M11" s="8"/>
    </row>
    <row r="12" spans="1:13" s="144" customFormat="1" ht="28.5">
      <c r="A12" s="142">
        <v>3</v>
      </c>
      <c r="B12" s="148" t="s">
        <v>27</v>
      </c>
      <c r="C12" s="149" t="s">
        <v>101</v>
      </c>
      <c r="D12" s="142" t="s">
        <v>36</v>
      </c>
      <c r="E12" s="2"/>
      <c r="F12" s="4">
        <v>14</v>
      </c>
      <c r="G12" s="2"/>
      <c r="H12" s="4"/>
      <c r="I12" s="2"/>
      <c r="J12" s="4"/>
      <c r="K12" s="2"/>
      <c r="L12" s="4"/>
      <c r="M12" s="141"/>
    </row>
    <row r="13" spans="1:13" s="151" customFormat="1" ht="57">
      <c r="A13" s="2">
        <v>4</v>
      </c>
      <c r="B13" s="40" t="s">
        <v>122</v>
      </c>
      <c r="C13" s="149" t="s">
        <v>124</v>
      </c>
      <c r="D13" s="142" t="s">
        <v>8</v>
      </c>
      <c r="E13" s="150"/>
      <c r="F13" s="2">
        <v>273</v>
      </c>
      <c r="G13" s="2"/>
      <c r="H13" s="4"/>
      <c r="I13" s="2"/>
      <c r="J13" s="2"/>
      <c r="K13" s="2"/>
      <c r="L13" s="4"/>
      <c r="M13" s="141"/>
    </row>
    <row r="14" spans="1:13" s="151" customFormat="1" ht="13.5">
      <c r="A14" s="145"/>
      <c r="B14" s="146"/>
      <c r="C14" s="39" t="s">
        <v>25</v>
      </c>
      <c r="D14" s="145" t="s">
        <v>26</v>
      </c>
      <c r="E14" s="152">
        <v>0.00996</v>
      </c>
      <c r="F14" s="12">
        <v>2.71908</v>
      </c>
      <c r="G14" s="18"/>
      <c r="H14" s="18"/>
      <c r="I14" s="18"/>
      <c r="J14" s="18"/>
      <c r="K14" s="18"/>
      <c r="L14" s="18"/>
      <c r="M14" s="8"/>
    </row>
    <row r="15" spans="1:13" s="151" customFormat="1" ht="27">
      <c r="A15" s="145"/>
      <c r="B15" s="146"/>
      <c r="C15" s="39" t="s">
        <v>123</v>
      </c>
      <c r="D15" s="145" t="s">
        <v>34</v>
      </c>
      <c r="E15" s="12">
        <v>0.0223</v>
      </c>
      <c r="F15" s="12">
        <v>6.0879</v>
      </c>
      <c r="G15" s="18"/>
      <c r="H15" s="18"/>
      <c r="I15" s="18"/>
      <c r="J15" s="18"/>
      <c r="K15" s="18"/>
      <c r="L15" s="18"/>
      <c r="M15" s="8"/>
    </row>
    <row r="16" spans="1:13" ht="28.5">
      <c r="A16" s="138">
        <v>5</v>
      </c>
      <c r="B16" s="138" t="s">
        <v>52</v>
      </c>
      <c r="C16" s="153" t="s">
        <v>125</v>
      </c>
      <c r="D16" s="138" t="s">
        <v>8</v>
      </c>
      <c r="E16" s="42"/>
      <c r="F16" s="42">
        <v>65</v>
      </c>
      <c r="G16" s="42"/>
      <c r="H16" s="4"/>
      <c r="I16" s="42"/>
      <c r="J16" s="42"/>
      <c r="K16" s="42"/>
      <c r="L16" s="4"/>
      <c r="M16" s="141"/>
    </row>
    <row r="17" spans="1:13" ht="15">
      <c r="A17" s="13"/>
      <c r="B17" s="15" t="s">
        <v>20</v>
      </c>
      <c r="C17" s="14" t="s">
        <v>25</v>
      </c>
      <c r="D17" s="13" t="s">
        <v>26</v>
      </c>
      <c r="E17" s="44">
        <v>3.37</v>
      </c>
      <c r="F17" s="44">
        <v>219.05</v>
      </c>
      <c r="G17" s="18"/>
      <c r="H17" s="18"/>
      <c r="I17" s="18"/>
      <c r="J17" s="18"/>
      <c r="K17" s="18"/>
      <c r="L17" s="18"/>
      <c r="M17" s="8"/>
    </row>
    <row r="18" spans="1:13" ht="62.25">
      <c r="A18" s="138">
        <v>6</v>
      </c>
      <c r="B18" s="154" t="s">
        <v>111</v>
      </c>
      <c r="C18" s="140" t="s">
        <v>126</v>
      </c>
      <c r="D18" s="138" t="s">
        <v>112</v>
      </c>
      <c r="E18" s="42"/>
      <c r="F18" s="42">
        <v>338</v>
      </c>
      <c r="G18" s="42"/>
      <c r="H18" s="4"/>
      <c r="I18" s="42"/>
      <c r="J18" s="4"/>
      <c r="K18" s="42"/>
      <c r="L18" s="4"/>
      <c r="M18" s="141"/>
    </row>
    <row r="19" spans="1:13" ht="15">
      <c r="A19" s="13"/>
      <c r="B19" s="15" t="s">
        <v>20</v>
      </c>
      <c r="C19" s="14" t="s">
        <v>25</v>
      </c>
      <c r="D19" s="13" t="s">
        <v>26</v>
      </c>
      <c r="E19" s="44">
        <v>0.569</v>
      </c>
      <c r="F19" s="44">
        <v>192.32199999999997</v>
      </c>
      <c r="G19" s="18"/>
      <c r="H19" s="18"/>
      <c r="I19" s="18"/>
      <c r="J19" s="18"/>
      <c r="K19" s="18"/>
      <c r="L19" s="18"/>
      <c r="M19" s="8"/>
    </row>
    <row r="20" spans="1:13" ht="15">
      <c r="A20" s="13"/>
      <c r="B20" s="15" t="s">
        <v>27</v>
      </c>
      <c r="C20" s="14" t="s">
        <v>28</v>
      </c>
      <c r="D20" s="13" t="s">
        <v>23</v>
      </c>
      <c r="E20" s="44">
        <v>0.0458</v>
      </c>
      <c r="F20" s="44">
        <v>15.4804</v>
      </c>
      <c r="G20" s="18"/>
      <c r="H20" s="18"/>
      <c r="I20" s="18"/>
      <c r="J20" s="18"/>
      <c r="K20" s="18"/>
      <c r="L20" s="18"/>
      <c r="M20" s="8"/>
    </row>
    <row r="21" spans="1:13" ht="15">
      <c r="A21" s="13"/>
      <c r="B21" s="16" t="s">
        <v>40</v>
      </c>
      <c r="C21" s="14" t="s">
        <v>43</v>
      </c>
      <c r="D21" s="13" t="s">
        <v>24</v>
      </c>
      <c r="E21" s="44">
        <v>0.0046</v>
      </c>
      <c r="F21" s="44">
        <v>1.5548</v>
      </c>
      <c r="G21" s="18"/>
      <c r="H21" s="18"/>
      <c r="I21" s="18"/>
      <c r="J21" s="37"/>
      <c r="K21" s="18"/>
      <c r="L21" s="18"/>
      <c r="M21" s="8"/>
    </row>
    <row r="22" spans="1:13" ht="15">
      <c r="A22" s="13"/>
      <c r="B22" s="21" t="s">
        <v>48</v>
      </c>
      <c r="C22" s="14" t="s">
        <v>47</v>
      </c>
      <c r="D22" s="13" t="s">
        <v>8</v>
      </c>
      <c r="E22" s="44">
        <v>0.0079</v>
      </c>
      <c r="F22" s="44">
        <v>2.6702000000000004</v>
      </c>
      <c r="G22" s="18"/>
      <c r="H22" s="18"/>
      <c r="I22" s="18"/>
      <c r="J22" s="37"/>
      <c r="K22" s="18"/>
      <c r="L22" s="18"/>
      <c r="M22" s="8"/>
    </row>
    <row r="23" spans="1:13" ht="27">
      <c r="A23" s="13"/>
      <c r="B23" s="16" t="s">
        <v>27</v>
      </c>
      <c r="C23" s="14" t="s">
        <v>29</v>
      </c>
      <c r="D23" s="13" t="s">
        <v>3</v>
      </c>
      <c r="E23" s="44">
        <v>0.46</v>
      </c>
      <c r="F23" s="44">
        <v>155.48000000000002</v>
      </c>
      <c r="G23" s="18"/>
      <c r="H23" s="18"/>
      <c r="I23" s="18"/>
      <c r="J23" s="37"/>
      <c r="K23" s="18"/>
      <c r="L23" s="18"/>
      <c r="M23" s="8"/>
    </row>
    <row r="24" spans="1:13" ht="42.75">
      <c r="A24" s="138">
        <v>7</v>
      </c>
      <c r="B24" s="40" t="s">
        <v>67</v>
      </c>
      <c r="C24" s="155" t="s">
        <v>127</v>
      </c>
      <c r="D24" s="2" t="s">
        <v>8</v>
      </c>
      <c r="E24" s="2"/>
      <c r="F24" s="141">
        <v>7</v>
      </c>
      <c r="G24" s="156"/>
      <c r="H24" s="4"/>
      <c r="I24" s="2"/>
      <c r="J24" s="4"/>
      <c r="K24" s="2"/>
      <c r="L24" s="4"/>
      <c r="M24" s="4"/>
    </row>
    <row r="25" spans="1:13" ht="15">
      <c r="A25" s="13"/>
      <c r="B25" s="40"/>
      <c r="C25" s="25" t="s">
        <v>63</v>
      </c>
      <c r="D25" s="12" t="s">
        <v>64</v>
      </c>
      <c r="E25" s="12">
        <v>2.8</v>
      </c>
      <c r="F25" s="18">
        <v>19.599999999999998</v>
      </c>
      <c r="G25" s="12"/>
      <c r="H25" s="18"/>
      <c r="I25" s="12"/>
      <c r="J25" s="18"/>
      <c r="K25" s="12"/>
      <c r="L25" s="18"/>
      <c r="M25" s="18"/>
    </row>
    <row r="26" spans="1:13" ht="27">
      <c r="A26" s="13"/>
      <c r="B26" s="40"/>
      <c r="C26" s="25" t="s">
        <v>65</v>
      </c>
      <c r="D26" s="33" t="s">
        <v>3</v>
      </c>
      <c r="E26" s="12">
        <v>0.143</v>
      </c>
      <c r="F26" s="34">
        <v>1.001</v>
      </c>
      <c r="G26" s="12"/>
      <c r="H26" s="18"/>
      <c r="I26" s="12"/>
      <c r="J26" s="18"/>
      <c r="K26" s="12"/>
      <c r="L26" s="18"/>
      <c r="M26" s="18"/>
    </row>
    <row r="27" spans="1:13" ht="15">
      <c r="A27" s="13"/>
      <c r="B27" s="40"/>
      <c r="C27" s="39" t="s">
        <v>133</v>
      </c>
      <c r="D27" s="33" t="s">
        <v>8</v>
      </c>
      <c r="E27" s="33">
        <v>1.11</v>
      </c>
      <c r="F27" s="8">
        <v>7.7700000000000005</v>
      </c>
      <c r="G27" s="8"/>
      <c r="H27" s="36"/>
      <c r="I27" s="8"/>
      <c r="J27" s="8"/>
      <c r="K27" s="37"/>
      <c r="L27" s="8"/>
      <c r="M27" s="8"/>
    </row>
    <row r="28" spans="1:13" ht="28.5">
      <c r="A28" s="138">
        <v>8</v>
      </c>
      <c r="B28" s="154" t="s">
        <v>59</v>
      </c>
      <c r="C28" s="140" t="s">
        <v>80</v>
      </c>
      <c r="D28" s="138" t="s">
        <v>24</v>
      </c>
      <c r="E28" s="42"/>
      <c r="F28" s="42">
        <v>79.69</v>
      </c>
      <c r="G28" s="42"/>
      <c r="H28" s="4"/>
      <c r="I28" s="42"/>
      <c r="J28" s="4"/>
      <c r="K28" s="42"/>
      <c r="L28" s="4"/>
      <c r="M28" s="141"/>
    </row>
    <row r="29" spans="1:13" ht="15">
      <c r="A29" s="13"/>
      <c r="B29" s="15" t="s">
        <v>20</v>
      </c>
      <c r="C29" s="14" t="s">
        <v>25</v>
      </c>
      <c r="D29" s="13" t="s">
        <v>26</v>
      </c>
      <c r="E29" s="44">
        <v>8.44</v>
      </c>
      <c r="F29" s="44">
        <v>672.5835999999999</v>
      </c>
      <c r="G29" s="18"/>
      <c r="H29" s="18"/>
      <c r="I29" s="18"/>
      <c r="J29" s="18"/>
      <c r="K29" s="18"/>
      <c r="L29" s="18"/>
      <c r="M29" s="8"/>
    </row>
    <row r="30" spans="1:13" ht="15">
      <c r="A30" s="13"/>
      <c r="B30" s="15" t="s">
        <v>27</v>
      </c>
      <c r="C30" s="14" t="s">
        <v>28</v>
      </c>
      <c r="D30" s="13" t="s">
        <v>23</v>
      </c>
      <c r="E30" s="44">
        <v>1.1</v>
      </c>
      <c r="F30" s="44">
        <v>87.659</v>
      </c>
      <c r="G30" s="18"/>
      <c r="H30" s="18"/>
      <c r="I30" s="18"/>
      <c r="J30" s="18"/>
      <c r="K30" s="18"/>
      <c r="L30" s="18"/>
      <c r="M30" s="8"/>
    </row>
    <row r="31" spans="1:239" ht="15">
      <c r="A31" s="1"/>
      <c r="B31" s="157" t="s">
        <v>37</v>
      </c>
      <c r="C31" s="158" t="s">
        <v>45</v>
      </c>
      <c r="D31" s="44" t="s">
        <v>4</v>
      </c>
      <c r="E31" s="37"/>
      <c r="F31" s="37">
        <v>4.06</v>
      </c>
      <c r="G31" s="37"/>
      <c r="H31" s="37"/>
      <c r="I31" s="37"/>
      <c r="J31" s="37"/>
      <c r="K31" s="37"/>
      <c r="L31" s="37"/>
      <c r="M31" s="1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</row>
    <row r="32" spans="1:13" ht="15">
      <c r="A32" s="13"/>
      <c r="B32" s="21" t="s">
        <v>46</v>
      </c>
      <c r="C32" s="14" t="s">
        <v>31</v>
      </c>
      <c r="D32" s="13" t="s">
        <v>24</v>
      </c>
      <c r="E32" s="44">
        <v>1.015</v>
      </c>
      <c r="F32" s="44">
        <v>80.88534999999999</v>
      </c>
      <c r="G32" s="18"/>
      <c r="H32" s="18"/>
      <c r="I32" s="18"/>
      <c r="J32" s="37"/>
      <c r="K32" s="18"/>
      <c r="L32" s="18"/>
      <c r="M32" s="8"/>
    </row>
    <row r="33" spans="1:13" ht="15">
      <c r="A33" s="13"/>
      <c r="B33" s="16" t="s">
        <v>30</v>
      </c>
      <c r="C33" s="14" t="s">
        <v>42</v>
      </c>
      <c r="D33" s="13" t="s">
        <v>9</v>
      </c>
      <c r="E33" s="44">
        <v>1.84</v>
      </c>
      <c r="F33" s="44">
        <v>146.6296</v>
      </c>
      <c r="G33" s="18"/>
      <c r="H33" s="18"/>
      <c r="I33" s="18"/>
      <c r="J33" s="37"/>
      <c r="K33" s="18"/>
      <c r="L33" s="18"/>
      <c r="M33" s="8"/>
    </row>
    <row r="34" spans="1:13" ht="15">
      <c r="A34" s="13"/>
      <c r="B34" s="16" t="s">
        <v>40</v>
      </c>
      <c r="C34" s="14" t="s">
        <v>43</v>
      </c>
      <c r="D34" s="13" t="s">
        <v>24</v>
      </c>
      <c r="E34" s="44">
        <v>0.0034</v>
      </c>
      <c r="F34" s="44">
        <v>0.27094599999999996</v>
      </c>
      <c r="G34" s="18"/>
      <c r="H34" s="18"/>
      <c r="I34" s="18"/>
      <c r="J34" s="37"/>
      <c r="K34" s="18"/>
      <c r="L34" s="18"/>
      <c r="M34" s="8"/>
    </row>
    <row r="35" spans="1:13" ht="15">
      <c r="A35" s="13"/>
      <c r="B35" s="21" t="s">
        <v>48</v>
      </c>
      <c r="C35" s="14" t="s">
        <v>47</v>
      </c>
      <c r="D35" s="13" t="s">
        <v>8</v>
      </c>
      <c r="E35" s="44">
        <v>0.0391</v>
      </c>
      <c r="F35" s="44">
        <v>3.115879</v>
      </c>
      <c r="G35" s="18"/>
      <c r="H35" s="18"/>
      <c r="I35" s="18"/>
      <c r="J35" s="37"/>
      <c r="K35" s="18"/>
      <c r="L35" s="18"/>
      <c r="M35" s="8"/>
    </row>
    <row r="36" spans="1:13" ht="15">
      <c r="A36" s="13"/>
      <c r="B36" s="21" t="s">
        <v>49</v>
      </c>
      <c r="C36" s="14" t="s">
        <v>44</v>
      </c>
      <c r="D36" s="13" t="s">
        <v>2</v>
      </c>
      <c r="E36" s="44">
        <v>2.2</v>
      </c>
      <c r="F36" s="44">
        <v>175.318</v>
      </c>
      <c r="G36" s="18"/>
      <c r="H36" s="18"/>
      <c r="I36" s="18"/>
      <c r="J36" s="37"/>
      <c r="K36" s="18"/>
      <c r="L36" s="18"/>
      <c r="M36" s="8"/>
    </row>
    <row r="37" spans="1:13" ht="15">
      <c r="A37" s="13"/>
      <c r="B37" s="21" t="s">
        <v>60</v>
      </c>
      <c r="C37" s="14" t="s">
        <v>61</v>
      </c>
      <c r="D37" s="13" t="s">
        <v>2</v>
      </c>
      <c r="E37" s="44">
        <v>1</v>
      </c>
      <c r="F37" s="44">
        <v>79.69</v>
      </c>
      <c r="G37" s="18"/>
      <c r="H37" s="18"/>
      <c r="I37" s="18"/>
      <c r="J37" s="37"/>
      <c r="K37" s="18"/>
      <c r="L37" s="18"/>
      <c r="M37" s="8"/>
    </row>
    <row r="38" spans="1:13" ht="27">
      <c r="A38" s="13"/>
      <c r="B38" s="16" t="s">
        <v>27</v>
      </c>
      <c r="C38" s="14" t="s">
        <v>29</v>
      </c>
      <c r="D38" s="13" t="s">
        <v>3</v>
      </c>
      <c r="E38" s="44">
        <v>0.46</v>
      </c>
      <c r="F38" s="44">
        <v>36.6574</v>
      </c>
      <c r="G38" s="18"/>
      <c r="H38" s="18"/>
      <c r="I38" s="18"/>
      <c r="J38" s="37"/>
      <c r="K38" s="18"/>
      <c r="L38" s="18"/>
      <c r="M38" s="8"/>
    </row>
    <row r="39" spans="1:13" ht="28.5">
      <c r="A39" s="138">
        <v>9</v>
      </c>
      <c r="B39" s="139" t="s">
        <v>91</v>
      </c>
      <c r="C39" s="140" t="s">
        <v>92</v>
      </c>
      <c r="D39" s="138" t="s">
        <v>83</v>
      </c>
      <c r="E39" s="42"/>
      <c r="F39" s="42">
        <v>9</v>
      </c>
      <c r="G39" s="4"/>
      <c r="H39" s="4"/>
      <c r="I39" s="4"/>
      <c r="J39" s="4"/>
      <c r="K39" s="4"/>
      <c r="L39" s="4"/>
      <c r="M39" s="141"/>
    </row>
    <row r="40" spans="1:13" ht="15">
      <c r="A40" s="13"/>
      <c r="B40" s="15"/>
      <c r="C40" s="14" t="s">
        <v>25</v>
      </c>
      <c r="D40" s="13" t="s">
        <v>26</v>
      </c>
      <c r="E40" s="44">
        <v>1.99</v>
      </c>
      <c r="F40" s="44">
        <v>29.85</v>
      </c>
      <c r="G40" s="18"/>
      <c r="H40" s="18"/>
      <c r="I40" s="18"/>
      <c r="J40" s="18"/>
      <c r="K40" s="18"/>
      <c r="L40" s="18"/>
      <c r="M40" s="8"/>
    </row>
    <row r="41" spans="1:13" ht="15">
      <c r="A41" s="13"/>
      <c r="B41" s="15"/>
      <c r="C41" s="14" t="s">
        <v>28</v>
      </c>
      <c r="D41" s="13" t="s">
        <v>23</v>
      </c>
      <c r="E41" s="44">
        <v>0.0748</v>
      </c>
      <c r="F41" s="44">
        <v>1.122</v>
      </c>
      <c r="G41" s="18"/>
      <c r="H41" s="18"/>
      <c r="I41" s="18"/>
      <c r="J41" s="18"/>
      <c r="K41" s="18"/>
      <c r="L41" s="18"/>
      <c r="M41" s="8"/>
    </row>
    <row r="42" spans="1:13" ht="15">
      <c r="A42" s="13"/>
      <c r="B42" s="16" t="s">
        <v>93</v>
      </c>
      <c r="C42" s="14" t="s">
        <v>94</v>
      </c>
      <c r="D42" s="13" t="s">
        <v>84</v>
      </c>
      <c r="E42" s="44">
        <v>0.01</v>
      </c>
      <c r="F42" s="44">
        <v>12</v>
      </c>
      <c r="G42" s="18"/>
      <c r="H42" s="18"/>
      <c r="I42" s="18"/>
      <c r="J42" s="18"/>
      <c r="K42" s="18"/>
      <c r="L42" s="18"/>
      <c r="M42" s="8"/>
    </row>
    <row r="43" spans="1:13" ht="27">
      <c r="A43" s="13"/>
      <c r="B43" s="16"/>
      <c r="C43" s="14" t="s">
        <v>29</v>
      </c>
      <c r="D43" s="13" t="s">
        <v>3</v>
      </c>
      <c r="E43" s="44">
        <v>0.0005</v>
      </c>
      <c r="F43" s="44">
        <v>0.0075</v>
      </c>
      <c r="G43" s="18"/>
      <c r="H43" s="18"/>
      <c r="I43" s="18"/>
      <c r="J43" s="18"/>
      <c r="K43" s="18"/>
      <c r="L43" s="18"/>
      <c r="M43" s="8"/>
    </row>
    <row r="44" spans="1:13" s="144" customFormat="1" ht="28.5">
      <c r="A44" s="142">
        <v>10</v>
      </c>
      <c r="B44" s="142" t="s">
        <v>71</v>
      </c>
      <c r="C44" s="143" t="s">
        <v>128</v>
      </c>
      <c r="D44" s="142" t="s">
        <v>8</v>
      </c>
      <c r="E44" s="2"/>
      <c r="F44" s="2">
        <v>258</v>
      </c>
      <c r="G44" s="2"/>
      <c r="H44" s="4"/>
      <c r="I44" s="2"/>
      <c r="J44" s="2"/>
      <c r="K44" s="2"/>
      <c r="L44" s="4"/>
      <c r="M44" s="141"/>
    </row>
    <row r="45" spans="1:13" s="144" customFormat="1" ht="15">
      <c r="A45" s="145"/>
      <c r="B45" s="146" t="s">
        <v>20</v>
      </c>
      <c r="C45" s="39" t="s">
        <v>25</v>
      </c>
      <c r="D45" s="145" t="s">
        <v>26</v>
      </c>
      <c r="E45" s="12">
        <v>1.21</v>
      </c>
      <c r="F45" s="12">
        <v>312.18</v>
      </c>
      <c r="G45" s="18"/>
      <c r="H45" s="18"/>
      <c r="I45" s="18"/>
      <c r="J45" s="18"/>
      <c r="K45" s="18"/>
      <c r="L45" s="18"/>
      <c r="M45" s="8"/>
    </row>
    <row r="46" spans="1:13" ht="42.75">
      <c r="A46" s="138">
        <v>11</v>
      </c>
      <c r="B46" s="139" t="s">
        <v>32</v>
      </c>
      <c r="C46" s="140" t="s">
        <v>86</v>
      </c>
      <c r="D46" s="138" t="s">
        <v>24</v>
      </c>
      <c r="E46" s="42"/>
      <c r="F46" s="42">
        <v>258</v>
      </c>
      <c r="G46" s="4"/>
      <c r="H46" s="4"/>
      <c r="I46" s="4"/>
      <c r="J46" s="4"/>
      <c r="K46" s="4"/>
      <c r="L46" s="4"/>
      <c r="M46" s="141"/>
    </row>
    <row r="47" spans="1:13" ht="15">
      <c r="A47" s="13"/>
      <c r="B47" s="15" t="s">
        <v>20</v>
      </c>
      <c r="C47" s="14" t="s">
        <v>25</v>
      </c>
      <c r="D47" s="13" t="s">
        <v>26</v>
      </c>
      <c r="E47" s="44">
        <v>0.112</v>
      </c>
      <c r="F47" s="44">
        <v>28.896</v>
      </c>
      <c r="G47" s="18"/>
      <c r="H47" s="18"/>
      <c r="I47" s="18"/>
      <c r="J47" s="18"/>
      <c r="K47" s="18"/>
      <c r="L47" s="18"/>
      <c r="M47" s="8"/>
    </row>
    <row r="48" spans="1:13" ht="27">
      <c r="A48" s="13"/>
      <c r="B48" s="15" t="s">
        <v>38</v>
      </c>
      <c r="C48" s="14" t="s">
        <v>33</v>
      </c>
      <c r="D48" s="13" t="s">
        <v>34</v>
      </c>
      <c r="E48" s="44">
        <v>0.31</v>
      </c>
      <c r="F48" s="44">
        <v>79.98</v>
      </c>
      <c r="G48" s="18"/>
      <c r="H48" s="18"/>
      <c r="I48" s="18"/>
      <c r="J48" s="18"/>
      <c r="K48" s="18"/>
      <c r="L48" s="18"/>
      <c r="M48" s="8"/>
    </row>
    <row r="49" spans="1:13" ht="27">
      <c r="A49" s="13"/>
      <c r="B49" s="15" t="s">
        <v>39</v>
      </c>
      <c r="C49" s="14" t="s">
        <v>35</v>
      </c>
      <c r="D49" s="13" t="s">
        <v>34</v>
      </c>
      <c r="E49" s="44">
        <v>0.31</v>
      </c>
      <c r="F49" s="44">
        <v>79.98</v>
      </c>
      <c r="G49" s="18"/>
      <c r="H49" s="18"/>
      <c r="I49" s="18"/>
      <c r="J49" s="18"/>
      <c r="K49" s="18"/>
      <c r="L49" s="18"/>
      <c r="M49" s="8"/>
    </row>
    <row r="50" spans="1:13" s="144" customFormat="1" ht="42.75">
      <c r="A50" s="142">
        <v>12</v>
      </c>
      <c r="B50" s="148" t="s">
        <v>41</v>
      </c>
      <c r="C50" s="149" t="s">
        <v>81</v>
      </c>
      <c r="D50" s="142" t="s">
        <v>24</v>
      </c>
      <c r="E50" s="2"/>
      <c r="F50" s="4">
        <v>80</v>
      </c>
      <c r="G50" s="2"/>
      <c r="H50" s="4"/>
      <c r="I50" s="2"/>
      <c r="J50" s="4"/>
      <c r="K50" s="2"/>
      <c r="L50" s="4"/>
      <c r="M50" s="141"/>
    </row>
    <row r="51" spans="1:13" s="144" customFormat="1" ht="15">
      <c r="A51" s="145"/>
      <c r="B51" s="146" t="s">
        <v>20</v>
      </c>
      <c r="C51" s="39" t="s">
        <v>25</v>
      </c>
      <c r="D51" s="145" t="s">
        <v>26</v>
      </c>
      <c r="E51" s="12">
        <v>0.993</v>
      </c>
      <c r="F51" s="12">
        <v>79.44</v>
      </c>
      <c r="G51" s="18"/>
      <c r="H51" s="18"/>
      <c r="I51" s="18"/>
      <c r="J51" s="18"/>
      <c r="K51" s="18"/>
      <c r="L51" s="18"/>
      <c r="M51" s="8"/>
    </row>
    <row r="52" spans="1:13" ht="42.75">
      <c r="A52" s="138">
        <v>13</v>
      </c>
      <c r="B52" s="139" t="s">
        <v>27</v>
      </c>
      <c r="C52" s="140" t="s">
        <v>82</v>
      </c>
      <c r="D52" s="138" t="s">
        <v>36</v>
      </c>
      <c r="E52" s="42"/>
      <c r="F52" s="4">
        <v>144</v>
      </c>
      <c r="G52" s="42"/>
      <c r="H52" s="4"/>
      <c r="I52" s="42"/>
      <c r="J52" s="4"/>
      <c r="K52" s="42"/>
      <c r="L52" s="4"/>
      <c r="M52" s="141"/>
    </row>
    <row r="53" spans="1:230" s="151" customFormat="1" ht="42.75">
      <c r="A53" s="1">
        <v>14</v>
      </c>
      <c r="B53" s="1" t="s">
        <v>53</v>
      </c>
      <c r="C53" s="149" t="s">
        <v>130</v>
      </c>
      <c r="D53" s="2" t="s">
        <v>54</v>
      </c>
      <c r="E53" s="1"/>
      <c r="F53" s="1">
        <v>0.038</v>
      </c>
      <c r="G53" s="1"/>
      <c r="H53" s="141"/>
      <c r="I53" s="1"/>
      <c r="J53" s="141"/>
      <c r="K53" s="1"/>
      <c r="L53" s="141"/>
      <c r="M53" s="4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</row>
    <row r="54" spans="1:230" s="151" customFormat="1" ht="14.25">
      <c r="A54" s="1"/>
      <c r="B54" s="12"/>
      <c r="C54" s="25" t="s">
        <v>55</v>
      </c>
      <c r="D54" s="33" t="s">
        <v>56</v>
      </c>
      <c r="E54" s="12">
        <v>27.6</v>
      </c>
      <c r="F54" s="33">
        <v>1.0488</v>
      </c>
      <c r="G54" s="33"/>
      <c r="H54" s="33"/>
      <c r="I54" s="33"/>
      <c r="J54" s="8"/>
      <c r="K54" s="33"/>
      <c r="L54" s="33"/>
      <c r="M54" s="18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</row>
    <row r="55" spans="1:230" s="151" customFormat="1" ht="14.25">
      <c r="A55" s="1"/>
      <c r="B55" s="12"/>
      <c r="C55" s="25" t="s">
        <v>57</v>
      </c>
      <c r="D55" s="33" t="s">
        <v>23</v>
      </c>
      <c r="E55" s="12">
        <v>6.8</v>
      </c>
      <c r="F55" s="33">
        <v>0.25839999999999996</v>
      </c>
      <c r="G55" s="33"/>
      <c r="H55" s="33"/>
      <c r="I55" s="33"/>
      <c r="J55" s="33"/>
      <c r="K55" s="33"/>
      <c r="L55" s="8"/>
      <c r="M55" s="18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</row>
    <row r="56" spans="1:230" s="151" customFormat="1" ht="14.25">
      <c r="A56" s="1"/>
      <c r="B56" s="12" t="s">
        <v>72</v>
      </c>
      <c r="C56" s="25" t="s">
        <v>73</v>
      </c>
      <c r="D56" s="12" t="s">
        <v>36</v>
      </c>
      <c r="E56" s="33">
        <v>1</v>
      </c>
      <c r="F56" s="33">
        <v>0.038</v>
      </c>
      <c r="G56" s="33"/>
      <c r="H56" s="33"/>
      <c r="I56" s="33"/>
      <c r="J56" s="33"/>
      <c r="K56" s="33"/>
      <c r="L56" s="33"/>
      <c r="M56" s="18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</row>
    <row r="57" spans="1:230" s="151" customFormat="1" ht="14.25">
      <c r="A57" s="1"/>
      <c r="B57" s="12"/>
      <c r="C57" s="25" t="s">
        <v>58</v>
      </c>
      <c r="D57" s="33" t="s">
        <v>23</v>
      </c>
      <c r="E57" s="12">
        <v>12.2</v>
      </c>
      <c r="F57" s="33">
        <v>0.46359999999999996</v>
      </c>
      <c r="G57" s="33"/>
      <c r="H57" s="8"/>
      <c r="I57" s="33"/>
      <c r="J57" s="8"/>
      <c r="K57" s="33"/>
      <c r="L57" s="33"/>
      <c r="M57" s="18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</row>
    <row r="58" spans="1:13" s="144" customFormat="1" ht="28.5">
      <c r="A58" s="142">
        <v>15</v>
      </c>
      <c r="B58" s="154" t="s">
        <v>74</v>
      </c>
      <c r="C58" s="149" t="s">
        <v>129</v>
      </c>
      <c r="D58" s="142" t="s">
        <v>36</v>
      </c>
      <c r="E58" s="2"/>
      <c r="F58" s="2">
        <v>0.41</v>
      </c>
      <c r="G58" s="2"/>
      <c r="H58" s="4"/>
      <c r="I58" s="2"/>
      <c r="J58" s="4"/>
      <c r="K58" s="2"/>
      <c r="L58" s="4"/>
      <c r="M58" s="141"/>
    </row>
    <row r="59" spans="1:13" s="144" customFormat="1" ht="15">
      <c r="A59" s="145"/>
      <c r="B59" s="146"/>
      <c r="C59" s="39" t="s">
        <v>25</v>
      </c>
      <c r="D59" s="145" t="s">
        <v>26</v>
      </c>
      <c r="E59" s="12">
        <v>31.4</v>
      </c>
      <c r="F59" s="12">
        <v>12.873999999999999</v>
      </c>
      <c r="G59" s="18"/>
      <c r="H59" s="18"/>
      <c r="I59" s="18"/>
      <c r="J59" s="18"/>
      <c r="K59" s="18"/>
      <c r="L59" s="18"/>
      <c r="M59" s="8"/>
    </row>
    <row r="60" spans="1:13" s="144" customFormat="1" ht="15">
      <c r="A60" s="145"/>
      <c r="B60" s="146"/>
      <c r="C60" s="39" t="s">
        <v>28</v>
      </c>
      <c r="D60" s="145" t="s">
        <v>23</v>
      </c>
      <c r="E60" s="12">
        <v>0.37</v>
      </c>
      <c r="F60" s="12">
        <v>0.1517</v>
      </c>
      <c r="G60" s="18"/>
      <c r="H60" s="18"/>
      <c r="I60" s="18"/>
      <c r="J60" s="18"/>
      <c r="K60" s="18"/>
      <c r="L60" s="18"/>
      <c r="M60" s="8"/>
    </row>
    <row r="61" spans="1:13" s="144" customFormat="1" ht="15">
      <c r="A61" s="145"/>
      <c r="B61" s="21" t="s">
        <v>75</v>
      </c>
      <c r="C61" s="39" t="s">
        <v>76</v>
      </c>
      <c r="D61" s="145" t="s">
        <v>66</v>
      </c>
      <c r="E61" s="12">
        <v>1</v>
      </c>
      <c r="F61" s="12">
        <v>0.41</v>
      </c>
      <c r="G61" s="18"/>
      <c r="H61" s="18"/>
      <c r="I61" s="18"/>
      <c r="J61" s="33"/>
      <c r="K61" s="18"/>
      <c r="L61" s="18"/>
      <c r="M61" s="8"/>
    </row>
    <row r="62" spans="1:13" s="144" customFormat="1" ht="15">
      <c r="A62" s="145"/>
      <c r="B62" s="21" t="s">
        <v>77</v>
      </c>
      <c r="C62" s="39" t="s">
        <v>78</v>
      </c>
      <c r="D62" s="145" t="s">
        <v>2</v>
      </c>
      <c r="E62" s="12">
        <v>7</v>
      </c>
      <c r="F62" s="12">
        <v>2.8699999999999997</v>
      </c>
      <c r="G62" s="18"/>
      <c r="H62" s="18"/>
      <c r="I62" s="18"/>
      <c r="J62" s="33"/>
      <c r="K62" s="18"/>
      <c r="L62" s="18"/>
      <c r="M62" s="8"/>
    </row>
    <row r="63" spans="1:13" s="144" customFormat="1" ht="27">
      <c r="A63" s="145"/>
      <c r="B63" s="160"/>
      <c r="C63" s="39" t="s">
        <v>29</v>
      </c>
      <c r="D63" s="145" t="s">
        <v>3</v>
      </c>
      <c r="E63" s="12">
        <v>28.9</v>
      </c>
      <c r="F63" s="12">
        <v>11.848999999999998</v>
      </c>
      <c r="G63" s="18"/>
      <c r="H63" s="18"/>
      <c r="I63" s="18"/>
      <c r="J63" s="33"/>
      <c r="K63" s="18"/>
      <c r="L63" s="18"/>
      <c r="M63" s="8"/>
    </row>
    <row r="64" spans="1:13" ht="42.75">
      <c r="A64" s="138">
        <v>16</v>
      </c>
      <c r="B64" s="40" t="s">
        <v>67</v>
      </c>
      <c r="C64" s="155" t="s">
        <v>131</v>
      </c>
      <c r="D64" s="2" t="s">
        <v>8</v>
      </c>
      <c r="E64" s="2"/>
      <c r="F64" s="141">
        <v>15</v>
      </c>
      <c r="G64" s="156"/>
      <c r="H64" s="4"/>
      <c r="I64" s="2"/>
      <c r="J64" s="4"/>
      <c r="K64" s="2"/>
      <c r="L64" s="4"/>
      <c r="M64" s="4"/>
    </row>
    <row r="65" spans="1:13" ht="15">
      <c r="A65" s="13"/>
      <c r="B65" s="40"/>
      <c r="C65" s="25" t="s">
        <v>63</v>
      </c>
      <c r="D65" s="12" t="s">
        <v>64</v>
      </c>
      <c r="E65" s="12">
        <v>2.8</v>
      </c>
      <c r="F65" s="18">
        <v>42</v>
      </c>
      <c r="G65" s="12"/>
      <c r="H65" s="18"/>
      <c r="I65" s="12"/>
      <c r="J65" s="18"/>
      <c r="K65" s="12"/>
      <c r="L65" s="18"/>
      <c r="M65" s="18"/>
    </row>
    <row r="66" spans="1:13" ht="27">
      <c r="A66" s="13"/>
      <c r="B66" s="40"/>
      <c r="C66" s="25" t="s">
        <v>65</v>
      </c>
      <c r="D66" s="33" t="s">
        <v>3</v>
      </c>
      <c r="E66" s="12">
        <v>0.143</v>
      </c>
      <c r="F66" s="34">
        <v>2.145</v>
      </c>
      <c r="G66" s="12"/>
      <c r="H66" s="18"/>
      <c r="I66" s="12"/>
      <c r="J66" s="18"/>
      <c r="K66" s="12"/>
      <c r="L66" s="18"/>
      <c r="M66" s="18"/>
    </row>
    <row r="67" spans="1:13" ht="15">
      <c r="A67" s="13"/>
      <c r="B67" s="40"/>
      <c r="C67" s="39" t="s">
        <v>118</v>
      </c>
      <c r="D67" s="33" t="s">
        <v>8</v>
      </c>
      <c r="E67" s="33">
        <v>1.11</v>
      </c>
      <c r="F67" s="8">
        <v>16.650000000000002</v>
      </c>
      <c r="G67" s="8"/>
      <c r="H67" s="36"/>
      <c r="I67" s="8"/>
      <c r="J67" s="8"/>
      <c r="K67" s="37"/>
      <c r="L67" s="8"/>
      <c r="M67" s="8"/>
    </row>
    <row r="68" spans="1:13" s="144" customFormat="1" ht="28.5">
      <c r="A68" s="2">
        <v>17</v>
      </c>
      <c r="B68" s="161" t="s">
        <v>113</v>
      </c>
      <c r="C68" s="1" t="s">
        <v>132</v>
      </c>
      <c r="D68" s="142" t="s">
        <v>9</v>
      </c>
      <c r="E68" s="150"/>
      <c r="F68" s="2">
        <v>65</v>
      </c>
      <c r="G68" s="2"/>
      <c r="H68" s="4"/>
      <c r="I68" s="2"/>
      <c r="J68" s="4"/>
      <c r="K68" s="2"/>
      <c r="L68" s="4"/>
      <c r="M68" s="4"/>
    </row>
    <row r="69" spans="1:13" s="144" customFormat="1" ht="15">
      <c r="A69" s="145"/>
      <c r="B69" s="146"/>
      <c r="C69" s="39" t="s">
        <v>25</v>
      </c>
      <c r="D69" s="145" t="s">
        <v>26</v>
      </c>
      <c r="E69" s="12">
        <v>0.1904</v>
      </c>
      <c r="F69" s="12">
        <v>12.376000000000001</v>
      </c>
      <c r="G69" s="18"/>
      <c r="H69" s="18"/>
      <c r="I69" s="18"/>
      <c r="J69" s="18"/>
      <c r="K69" s="18"/>
      <c r="L69" s="18"/>
      <c r="M69" s="8"/>
    </row>
    <row r="70" spans="1:13" s="144" customFormat="1" ht="27">
      <c r="A70" s="1"/>
      <c r="B70" s="33"/>
      <c r="C70" s="39" t="s">
        <v>114</v>
      </c>
      <c r="D70" s="12" t="s">
        <v>66</v>
      </c>
      <c r="E70" s="33">
        <v>0.09</v>
      </c>
      <c r="F70" s="33">
        <v>5.85</v>
      </c>
      <c r="G70" s="33"/>
      <c r="H70" s="8"/>
      <c r="I70" s="33"/>
      <c r="J70" s="8"/>
      <c r="K70" s="33"/>
      <c r="L70" s="33"/>
      <c r="M70" s="18"/>
    </row>
    <row r="71" spans="1:13" s="144" customFormat="1" ht="15">
      <c r="A71" s="1"/>
      <c r="B71" s="33"/>
      <c r="C71" s="39" t="s">
        <v>115</v>
      </c>
      <c r="D71" s="12" t="s">
        <v>66</v>
      </c>
      <c r="E71" s="33">
        <v>0.0006</v>
      </c>
      <c r="F71" s="33">
        <v>0.039</v>
      </c>
      <c r="G71" s="33"/>
      <c r="H71" s="33"/>
      <c r="I71" s="33"/>
      <c r="J71" s="33"/>
      <c r="K71" s="33"/>
      <c r="L71" s="8"/>
      <c r="M71" s="18"/>
    </row>
    <row r="72" spans="1:13" s="144" customFormat="1" ht="15">
      <c r="A72" s="145"/>
      <c r="B72" s="162"/>
      <c r="C72" s="39" t="s">
        <v>116</v>
      </c>
      <c r="D72" s="145" t="s">
        <v>24</v>
      </c>
      <c r="E72" s="12">
        <v>0.005</v>
      </c>
      <c r="F72" s="12">
        <v>0.325</v>
      </c>
      <c r="G72" s="18"/>
      <c r="H72" s="18"/>
      <c r="I72" s="18"/>
      <c r="J72" s="8"/>
      <c r="K72" s="18"/>
      <c r="L72" s="18"/>
      <c r="M72" s="8"/>
    </row>
    <row r="73" spans="1:13" ht="16.5">
      <c r="A73" s="163"/>
      <c r="B73" s="16"/>
      <c r="C73" s="140" t="s">
        <v>21</v>
      </c>
      <c r="D73" s="42" t="s">
        <v>23</v>
      </c>
      <c r="E73" s="42"/>
      <c r="F73" s="42"/>
      <c r="G73" s="42"/>
      <c r="H73" s="4"/>
      <c r="I73" s="42"/>
      <c r="J73" s="4"/>
      <c r="K73" s="42"/>
      <c r="L73" s="4"/>
      <c r="M73" s="4"/>
    </row>
    <row r="74" spans="1:13" ht="15.75">
      <c r="A74" s="137"/>
      <c r="B74" s="44"/>
      <c r="C74" s="14" t="s">
        <v>50</v>
      </c>
      <c r="D74" s="44" t="s">
        <v>22</v>
      </c>
      <c r="E74" s="44"/>
      <c r="F74" s="44">
        <v>10</v>
      </c>
      <c r="G74" s="44"/>
      <c r="H74" s="44"/>
      <c r="I74" s="44"/>
      <c r="J74" s="44"/>
      <c r="K74" s="44"/>
      <c r="L74" s="44"/>
      <c r="M74" s="141"/>
    </row>
    <row r="75" spans="1:13" ht="15.75">
      <c r="A75" s="137"/>
      <c r="B75" s="44"/>
      <c r="C75" s="14" t="s">
        <v>21</v>
      </c>
      <c r="D75" s="44" t="s">
        <v>23</v>
      </c>
      <c r="E75" s="44"/>
      <c r="F75" s="44"/>
      <c r="G75" s="44"/>
      <c r="H75" s="44"/>
      <c r="I75" s="44"/>
      <c r="J75" s="44"/>
      <c r="K75" s="44"/>
      <c r="L75" s="44"/>
      <c r="M75" s="141"/>
    </row>
    <row r="76" spans="1:13" ht="15.75">
      <c r="A76" s="137"/>
      <c r="B76" s="44"/>
      <c r="C76" s="14" t="s">
        <v>51</v>
      </c>
      <c r="D76" s="44" t="s">
        <v>22</v>
      </c>
      <c r="E76" s="44"/>
      <c r="F76" s="44">
        <v>8</v>
      </c>
      <c r="G76" s="44"/>
      <c r="H76" s="44"/>
      <c r="I76" s="44"/>
      <c r="J76" s="44"/>
      <c r="K76" s="44"/>
      <c r="L76" s="44"/>
      <c r="M76" s="141"/>
    </row>
    <row r="77" spans="1:13" ht="15.75">
      <c r="A77" s="137"/>
      <c r="B77" s="44"/>
      <c r="C77" s="14" t="s">
        <v>21</v>
      </c>
      <c r="D77" s="44" t="s">
        <v>23</v>
      </c>
      <c r="E77" s="44"/>
      <c r="F77" s="44"/>
      <c r="G77" s="44"/>
      <c r="H77" s="44"/>
      <c r="I77" s="44"/>
      <c r="J77" s="44"/>
      <c r="K77" s="44"/>
      <c r="L77" s="44"/>
      <c r="M77" s="141"/>
    </row>
    <row r="78" spans="1:245" s="6" customFormat="1" ht="15">
      <c r="A78" s="5"/>
      <c r="B78" s="7"/>
      <c r="C78" s="23" t="s">
        <v>7</v>
      </c>
      <c r="D78" s="24">
        <v>0.03</v>
      </c>
      <c r="E78" s="8"/>
      <c r="F78" s="25"/>
      <c r="G78" s="25"/>
      <c r="H78" s="26"/>
      <c r="I78" s="26"/>
      <c r="J78" s="27"/>
      <c r="K78" s="28"/>
      <c r="L78" s="27"/>
      <c r="M78" s="2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</row>
    <row r="79" spans="1:245" s="6" customFormat="1" ht="15">
      <c r="A79" s="5"/>
      <c r="B79" s="7"/>
      <c r="C79" s="23" t="s">
        <v>0</v>
      </c>
      <c r="D79" s="30"/>
      <c r="E79" s="8"/>
      <c r="F79" s="25"/>
      <c r="G79" s="25"/>
      <c r="H79" s="26"/>
      <c r="I79" s="26"/>
      <c r="J79" s="27"/>
      <c r="K79" s="28"/>
      <c r="L79" s="27"/>
      <c r="M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</row>
    <row r="80" spans="1:245" s="6" customFormat="1" ht="15.75">
      <c r="A80" s="9"/>
      <c r="B80" s="9"/>
      <c r="C80" s="12" t="s">
        <v>5</v>
      </c>
      <c r="D80" s="24">
        <v>0.18</v>
      </c>
      <c r="E80" s="18"/>
      <c r="F80" s="12"/>
      <c r="G80" s="12"/>
      <c r="H80" s="12"/>
      <c r="I80" s="18"/>
      <c r="J80" s="9"/>
      <c r="K80" s="32"/>
      <c r="L80" s="9"/>
      <c r="M80" s="2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</row>
    <row r="81" spans="1:245" s="6" customFormat="1" ht="27">
      <c r="A81" s="9"/>
      <c r="B81" s="9"/>
      <c r="C81" s="33" t="s">
        <v>6</v>
      </c>
      <c r="D81" s="33"/>
      <c r="E81" s="34"/>
      <c r="F81" s="12"/>
      <c r="G81" s="12"/>
      <c r="H81" s="12"/>
      <c r="I81" s="18"/>
      <c r="J81" s="9"/>
      <c r="K81" s="32"/>
      <c r="L81" s="32"/>
      <c r="M81" s="4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</row>
    <row r="82" spans="4:8" ht="15">
      <c r="D82" s="165"/>
      <c r="E82" s="165"/>
      <c r="F82" s="165"/>
      <c r="G82" s="165"/>
      <c r="H82" s="165"/>
    </row>
    <row r="108" spans="1:12" ht="15.75">
      <c r="A108" s="166"/>
      <c r="B108" s="167"/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3:12" ht="15"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</sheetData>
  <sheetProtection/>
  <mergeCells count="13">
    <mergeCell ref="F3:F4"/>
    <mergeCell ref="G3:H3"/>
    <mergeCell ref="I3:J3"/>
    <mergeCell ref="K3:L3"/>
    <mergeCell ref="M3:M4"/>
    <mergeCell ref="K2:M2"/>
    <mergeCell ref="D82:H82"/>
    <mergeCell ref="A1:M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Nana Mekokishvili</cp:lastModifiedBy>
  <cp:lastPrinted>2022-04-11T15:24:06Z</cp:lastPrinted>
  <dcterms:created xsi:type="dcterms:W3CDTF">2012-08-09T11:34:35Z</dcterms:created>
  <dcterms:modified xsi:type="dcterms:W3CDTF">2022-05-11T12:44:14Z</dcterms:modified>
  <cp:category/>
  <cp:version/>
  <cp:contentType/>
  <cp:contentStatus/>
</cp:coreProperties>
</file>