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931"/>
  </bookViews>
  <sheets>
    <sheet name="კრებსითი" sheetId="1" r:id="rId1"/>
    <sheet name="ჩეჩელაშვილის მე-3 შეს. N10" sheetId="12" r:id="rId2"/>
    <sheet name="თამარ მეფის N24" sheetId="13" r:id="rId3"/>
    <sheet name="პ. იაშვილის N3" sheetId="14" r:id="rId4"/>
    <sheet name="კოსტავას N61" sheetId="15" r:id="rId5"/>
    <sheet name="ხეთაგუროვის N10" sheetId="16" r:id="rId6"/>
  </sheets>
  <definedNames>
    <definedName name="_xlnm._FilterDatabase" localSheetId="2" hidden="1">'თამარ მეფის N24'!$A$6:$G$6</definedName>
    <definedName name="_xlnm._FilterDatabase" localSheetId="4" hidden="1">'კოსტავას N61'!$A$6:$G$6</definedName>
    <definedName name="_xlnm._FilterDatabase" localSheetId="3" hidden="1">'პ. იაშვილის N3'!$A$6:$G$6</definedName>
    <definedName name="_xlnm._FilterDatabase" localSheetId="1" hidden="1">'ჩეჩელაშვილის მე-3 შეს. N10'!$A$6:$G$6</definedName>
    <definedName name="_xlnm._FilterDatabase" localSheetId="5" hidden="1">'ხეთაგუროვის N10'!$A$6:$G$6</definedName>
    <definedName name="_xlnm.Print_Area" localSheetId="2">'თამარ მეფის N24'!$A$1:$G$107</definedName>
    <definedName name="_xlnm.Print_Area" localSheetId="4">'კოსტავას N61'!$A$1:$G$96</definedName>
    <definedName name="_xlnm.Print_Area" localSheetId="3">'პ. იაშვილის N3'!$A$1:$G$95</definedName>
    <definedName name="_xlnm.Print_Area" localSheetId="1">'ჩეჩელაშვილის მე-3 შეს. N10'!$A$1:$G$102</definedName>
    <definedName name="_xlnm.Print_Area" localSheetId="5">'ხეთაგუროვის N10'!$A$1:$G$148</definedName>
    <definedName name="_xlnm.Print_Titles" localSheetId="2">'თამარ მეფის N24'!$4:$6</definedName>
    <definedName name="_xlnm.Print_Titles" localSheetId="4">'კოსტავას N61'!$4:$6</definedName>
    <definedName name="_xlnm.Print_Titles" localSheetId="3">'პ. იაშვილის N3'!$4:$6</definedName>
    <definedName name="_xlnm.Print_Titles" localSheetId="1">'ჩეჩელაშვილის მე-3 შეს. N10'!$4:$6</definedName>
    <definedName name="_xlnm.Print_Titles" localSheetId="5">'ხეთაგუროვის N10'!$4:$6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131" i="16"/>
  <c r="D130" i="16"/>
  <c r="D127" i="16"/>
  <c r="D87" i="16"/>
  <c r="D86" i="16"/>
  <c r="D85" i="16"/>
  <c r="D68" i="16"/>
  <c r="D67" i="16"/>
  <c r="D64" i="16"/>
  <c r="D60" i="16"/>
  <c r="D59" i="16"/>
  <c r="D58" i="16"/>
  <c r="B22" i="16"/>
  <c r="D62" i="15" l="1"/>
  <c r="D61" i="15"/>
  <c r="D58" i="15"/>
  <c r="D54" i="15"/>
  <c r="D53" i="15"/>
  <c r="D52" i="15"/>
  <c r="B16" i="15"/>
  <c r="D62" i="14" l="1"/>
  <c r="D61" i="14"/>
  <c r="D58" i="14"/>
  <c r="D54" i="14"/>
  <c r="D53" i="14"/>
  <c r="D52" i="14"/>
  <c r="B16" i="14"/>
  <c r="D84" i="13" l="1"/>
  <c r="D83" i="13"/>
  <c r="D80" i="13"/>
  <c r="D62" i="13"/>
  <c r="D61" i="13"/>
  <c r="D58" i="13"/>
  <c r="D54" i="13"/>
  <c r="D53" i="13"/>
  <c r="D52" i="13"/>
  <c r="B16" i="13"/>
  <c r="D82" i="12" l="1"/>
  <c r="D81" i="12"/>
  <c r="D78" i="12"/>
  <c r="D60" i="12"/>
  <c r="D59" i="12"/>
  <c r="D56" i="12"/>
  <c r="D52" i="12"/>
  <c r="D51" i="12"/>
  <c r="D50" i="12"/>
</calcChain>
</file>

<file path=xl/sharedStrings.xml><?xml version="1.0" encoding="utf-8"?>
<sst xmlns="http://schemas.openxmlformats.org/spreadsheetml/2006/main" count="966" uniqueCount="149">
  <si>
    <t>ღირებულება</t>
  </si>
  <si>
    <t>ჯამი</t>
  </si>
  <si>
    <t>N</t>
  </si>
  <si>
    <t>ობიექტის დასახელება</t>
  </si>
  <si>
    <t>ზღვრული ღირებულება</t>
  </si>
  <si>
    <t xml:space="preserve">ხ ა რ ჯ თ ა ღ რ ი ც ხ ვ ა </t>
  </si>
  <si>
    <t>#</t>
  </si>
  <si>
    <t>სამუშაოს დასახელება</t>
  </si>
  <si>
    <t>განზერთ</t>
  </si>
  <si>
    <t>ნორმატივით ერთეულზე</t>
  </si>
  <si>
    <t>რაოდენობა</t>
  </si>
  <si>
    <t>ერთ. ფასი</t>
  </si>
  <si>
    <t>თავი I - მოსამზადებელი სამუშაოები</t>
  </si>
  <si>
    <t>ტრასის დამაგრება</t>
  </si>
  <si>
    <t>ერთ</t>
  </si>
  <si>
    <t>შრომითი რესურსები</t>
  </si>
  <si>
    <t>ჯამი I - თავი</t>
  </si>
  <si>
    <t>თავი II - მიწის ვაკისის სამუშაოები</t>
  </si>
  <si>
    <t xml:space="preserve">ზედმეტი გრუნტის მოჭრა რელიეფის გასწორების და სანიაღვრის მოწყობის მიზნით. </t>
  </si>
  <si>
    <t>1000მ³</t>
  </si>
  <si>
    <t>ბულდოზერი</t>
  </si>
  <si>
    <t>მ/სთ</t>
  </si>
  <si>
    <t>გრუნტის დამუშავება ხელით</t>
  </si>
  <si>
    <t>მ³</t>
  </si>
  <si>
    <t>კ/სთ</t>
  </si>
  <si>
    <t>1000მ²</t>
  </si>
  <si>
    <t>ავტოგრეიდერი</t>
  </si>
  <si>
    <t>სატკეპნი საგზ. თვითმავალი გლუვი 5 ტნ.</t>
  </si>
  <si>
    <t>სატკეპნი საგზ. თვითმავალი გლუვი 10 ტნ.</t>
  </si>
  <si>
    <t xml:space="preserve">ტრაქტორი </t>
  </si>
  <si>
    <t>მოსარწყავი-მოსარეცხი მანქანა</t>
  </si>
  <si>
    <t>სხვა მანქანები</t>
  </si>
  <si>
    <t>ლარი</t>
  </si>
  <si>
    <t>წყალი</t>
  </si>
  <si>
    <t>მოჭრილი გრუნტის დატვირთვა გატანა ნაყარში 5 კმ.</t>
  </si>
  <si>
    <t xml:space="preserve">ექსკავატორი </t>
  </si>
  <si>
    <t>ღორღი</t>
  </si>
  <si>
    <t>გრუნტის ტრანსპორტირება 5 კმ.</t>
  </si>
  <si>
    <t>ტ</t>
  </si>
  <si>
    <t>მუშაობა ნაყარში</t>
  </si>
  <si>
    <t>ჯამი II - თავი</t>
  </si>
  <si>
    <t>თავი III -  ცემენტობეტონის საგზაო სამოსის მოწყობა ზედაპირის მექანიკური საშუალებებით მოხვეწა-მოპრიალებით</t>
  </si>
  <si>
    <t xml:space="preserve">ცემენტო-ბეტონის საფარისათვის საფუძვლის მოწყობა ფრაქციული ღორღის ფენით სისქით 10 სმ დატკეპვნით </t>
  </si>
  <si>
    <t>100მ³</t>
  </si>
  <si>
    <t>ფრაქციული ღორღი 0-40 მმ.</t>
  </si>
  <si>
    <t>ფრაქციული ღორღის ტრანსპორტირება 10 კმ-ზე.</t>
  </si>
  <si>
    <t>ცემენტო-ბეტონის მ-350 საფარის მოწყობა სისქით 14 სმ. ზედაპირის მექანიკური საშუალებებით მოხვეწა-მოპრიალებით</t>
  </si>
  <si>
    <t xml:space="preserve">ბეტონი M350 </t>
  </si>
  <si>
    <t>ბეტონის ტრანსპორტირება 10 კმ-ზე.</t>
  </si>
  <si>
    <t xml:space="preserve">Ø=6 არმატურის მოწყობა ბიჯით 20 სმ. </t>
  </si>
  <si>
    <t>პროექტ.</t>
  </si>
  <si>
    <t>არმატურა  Ø=6 ის ტრანსპორტირება 10 კმ-ზე.</t>
  </si>
  <si>
    <t xml:space="preserve">ბიტუმის მასტიკა </t>
  </si>
  <si>
    <t>ყალიბის ფარი</t>
  </si>
  <si>
    <t>მ²</t>
  </si>
  <si>
    <t>სხვა მასალები</t>
  </si>
  <si>
    <t>ცემენტობეტონის საფარის განივი სადეფორმაციო ნაკერების მოწყობა</t>
  </si>
  <si>
    <t>100მ</t>
  </si>
  <si>
    <t>ნაკერის საჭრელი მანქანა</t>
  </si>
  <si>
    <t>ნაკერის ჩამსხმელი</t>
  </si>
  <si>
    <t>ბიტუმის ემულსია</t>
  </si>
  <si>
    <t>ქვიშა</t>
  </si>
  <si>
    <t>ქვიშის ტრანსპორტირება 10 კმ-ზე.</t>
  </si>
  <si>
    <t>ჯამი III - თავი</t>
  </si>
  <si>
    <t>თავი IV - ხელონური ნაგებობების  სამუშაოები</t>
  </si>
  <si>
    <t>ჭის თავის მოყვანა საპროექტო ნიშნულზე</t>
  </si>
  <si>
    <t>ერთ.</t>
  </si>
  <si>
    <t>ჯამი IV- თავი</t>
  </si>
  <si>
    <t>სულ ჯამი თავი I-IV</t>
  </si>
  <si>
    <t>ზედნადები ხარჯები</t>
  </si>
  <si>
    <t>გეგმიური მოგება</t>
  </si>
  <si>
    <t>გაუთვალისწინებელი ხარჯები</t>
  </si>
  <si>
    <t>დ.ღ.გ.</t>
  </si>
  <si>
    <t xml:space="preserve">ბულდოზერი </t>
  </si>
  <si>
    <t xml:space="preserve">მოსარწყავი-მოსარეცხი მანქანა </t>
  </si>
  <si>
    <t>ექსკავატორი</t>
  </si>
  <si>
    <t>სატკეპნი საგზ. 18 ტნ.</t>
  </si>
  <si>
    <t>მოსარწყავი-მოსარეცხი მანქანა 6000 ლ.</t>
  </si>
  <si>
    <t>ცხაური თავის მოყვანა საპროექტო ნიშნულზე</t>
  </si>
  <si>
    <t>ცხაურის თავის მოყვანა საპროექტო ნიშნულზე</t>
  </si>
  <si>
    <t>ტრაქტორი</t>
  </si>
  <si>
    <t>ჯამი IV - თავი</t>
  </si>
  <si>
    <t>ჯამი V - თავი</t>
  </si>
  <si>
    <t>სულ ჯამი თავი I-V</t>
  </si>
  <si>
    <t xml:space="preserve">ავტოგრეიდერი </t>
  </si>
  <si>
    <t>ტ.</t>
  </si>
  <si>
    <t>გრძ/მ</t>
  </si>
  <si>
    <t>ელექტროდი</t>
  </si>
  <si>
    <t>კგ.</t>
  </si>
  <si>
    <t>მჭლე ბეტონი B-15</t>
  </si>
  <si>
    <t>ქვიშა-ცემენტის ხსნარი მ-200</t>
  </si>
  <si>
    <t>თავი V - ხელონური ნაგებობების  სამუშაოები</t>
  </si>
  <si>
    <t>ჯამი V- თავი</t>
  </si>
  <si>
    <t>სატკეპნი საგზ.18 ტნ.</t>
  </si>
  <si>
    <t>ქალაქ ქუთაისი, ჩეჩელაშვილის III შესახვევი N10 ში ეზოს კეთილმოწყობის სამუშაოები</t>
  </si>
  <si>
    <t>ტერიტორიის მოსწორება-პლანირება ავტოგრეიდერებით მ³ ფრაქციული ღორღის შემოტანით")</t>
  </si>
  <si>
    <t>სატკეპნი საგზ.  18 ტნ.</t>
  </si>
  <si>
    <t xml:space="preserve">თავი IV -  ანაკრები ბეტონის მ-350 ბორდიურების მოწყობა ზომით 30X15 სმ </t>
  </si>
  <si>
    <r>
      <t>მ</t>
    </r>
    <r>
      <rPr>
        <vertAlign val="superscript"/>
        <sz val="10"/>
        <rFont val="Calibri Light"/>
        <family val="2"/>
        <charset val="204"/>
        <scheme val="major"/>
      </rPr>
      <t>3</t>
    </r>
  </si>
  <si>
    <t xml:space="preserve">ანაკრები ბეტონის მ-350 ბორდიურების მოწყობა ზომით 30X15 სმ </t>
  </si>
  <si>
    <t>ბეტონის ტრანსპორტირება 15კმ.</t>
  </si>
  <si>
    <t xml:space="preserve"> ტ.</t>
  </si>
  <si>
    <t>ქალაქ ქუთაისი, თამარ მეფის # 24 ში ბეტონის გზის საფარის დაგების სამუშაოები</t>
  </si>
  <si>
    <t>სატკეპნი18 ტნ.</t>
  </si>
  <si>
    <r>
      <t>მ</t>
    </r>
    <r>
      <rPr>
        <vertAlign val="superscript"/>
        <sz val="10"/>
        <rFont val="Calibri"/>
        <family val="2"/>
        <charset val="204"/>
        <scheme val="minor"/>
      </rPr>
      <t>3</t>
    </r>
  </si>
  <si>
    <t>ქალაქ ქუთაისი, პ. იაშვილის N3 ში ბეტონის გზის საფარის დაგების სამუშაოები</t>
  </si>
  <si>
    <t>ქალაქ ქუთაისი, კოსტავას N61 ში ეზოს კეთილმოწყობის სამუშაოები</t>
  </si>
  <si>
    <t>ქალაქ ქუთაისი, ხეთაგუროვის ქუჩა N10 ში ეზოს კეთილმოწყობის სამუშაოები</t>
  </si>
  <si>
    <t>გრუნტის გაჭრა სანიაღვრის გაწმენდის მიზნით</t>
  </si>
  <si>
    <r>
      <t>მ</t>
    </r>
    <r>
      <rPr>
        <b/>
        <vertAlign val="superscript"/>
        <sz val="10"/>
        <rFont val="Calibri Light"/>
        <family val="2"/>
        <charset val="204"/>
        <scheme val="major"/>
      </rPr>
      <t>3</t>
    </r>
  </si>
  <si>
    <t>ლარი.</t>
  </si>
  <si>
    <t>იგივეს დამუშავება ხელით</t>
  </si>
  <si>
    <t>თავი IV - რკ/ბეტონიუს კიუვეტის მოწყობა</t>
  </si>
  <si>
    <t>ზედმეტი გრუნტის დატვირთვა და გატანა ნაყარში 10 კმ.</t>
  </si>
  <si>
    <r>
      <t>ქვიშა-ხრეშის საფუძველის მოწყობა ქვეშ h</t>
    </r>
    <r>
      <rPr>
        <b/>
        <vertAlign val="subscript"/>
        <sz val="10"/>
        <rFont val="Calibri Light"/>
        <family val="2"/>
        <charset val="204"/>
        <scheme val="major"/>
      </rPr>
      <t>saS</t>
    </r>
    <r>
      <rPr>
        <b/>
        <sz val="10"/>
        <rFont val="Calibri Light"/>
        <family val="2"/>
        <charset val="204"/>
        <scheme val="major"/>
      </rPr>
      <t>=10სმ</t>
    </r>
  </si>
  <si>
    <t>ქვიშა-ხრეშოვანი ნარევი</t>
  </si>
  <si>
    <t>ქვიშა-ხრეშოვანი ნარევის ტრანსპორტირება 10 კმ.</t>
  </si>
  <si>
    <t>ანაკრები რკინაბეტონის კიუვეტის მოწყობა</t>
  </si>
  <si>
    <t>ამწე მუხლუხა სვლაზე 16 ტ.</t>
  </si>
  <si>
    <t>მანქანები</t>
  </si>
  <si>
    <t>ანაკრები რკ/ბეტონის კიუვეტი</t>
  </si>
  <si>
    <t>ბეტონი მ-350</t>
  </si>
  <si>
    <t>დახერხილი ხე-მასალა</t>
  </si>
  <si>
    <t>ქვიშა-ცემენტის ხსნარი მ-100</t>
  </si>
  <si>
    <t>გრუნტთან შეხების ადგილებში წასაცხები ჰიდროიზოლაციის წასმა (2 ჯერად)</t>
  </si>
  <si>
    <r>
      <t>მ</t>
    </r>
    <r>
      <rPr>
        <b/>
        <vertAlign val="superscript"/>
        <sz val="10"/>
        <rFont val="Calibri Light"/>
        <family val="2"/>
        <charset val="204"/>
        <scheme val="major"/>
      </rPr>
      <t>2</t>
    </r>
  </si>
  <si>
    <t>უკუშევსება კარიერიდან მოზიდული ქვიშა-ხრეშოვანი გრუნტით და დატკეპნა ხელით</t>
  </si>
  <si>
    <t>ლითონის ცხაურის დამზადება, ტრანსპორტირება და მონტაჟი:</t>
  </si>
  <si>
    <t>კუთხოვანა 80X80X6</t>
  </si>
  <si>
    <t>შველერი №6</t>
  </si>
  <si>
    <t xml:space="preserve">არმატურა A-III </t>
  </si>
  <si>
    <t xml:space="preserve">თავი V -  ანაკრები ბეტონის მ-350 ბორდიურების მოწყობა ზომით 30X15 სმ </t>
  </si>
  <si>
    <t>თავი VI - ხელონური ნაგებობების  სამუშაოები</t>
  </si>
  <si>
    <t>ჯამი VI- თავი</t>
  </si>
  <si>
    <t>ჩეჩელაშვილის ქ. მე-3 შეს. N10</t>
  </si>
  <si>
    <t>თამარ მეფის გამზ. N24</t>
  </si>
  <si>
    <t>პ. იაშვილის ქ. N3</t>
  </si>
  <si>
    <t>კოსტავას ქ. N61</t>
  </si>
  <si>
    <t>ხეთაგუროვის ქ. N10</t>
  </si>
  <si>
    <t>%</t>
  </si>
  <si>
    <t>სულ ჯამი თავი I-VI</t>
  </si>
  <si>
    <t>კრებსითი   ხარჯთაღრიცხვა</t>
  </si>
  <si>
    <t xml:space="preserve">შენიშვნა: </t>
  </si>
  <si>
    <t>1. გაუთვალისწინებელი ხარჯის და დღგ-ს პროცენტულობა უცვლელია, ზედნადების ხარჯები არ უნდა აღემატებოდეს 10%-ს და გეგმიური მოგება 8%-ს</t>
  </si>
  <si>
    <t xml:space="preserve">2. სათაურების პოზიციები არ ფასდება  </t>
  </si>
  <si>
    <t xml:space="preserve">        
3. სასურველია მიმწოდებლის მიერ მითითებული ერთეულის ფასები/ღირებულებები დამრგვალებული იყოს მეასედის ფარგლებში.         
</t>
  </si>
  <si>
    <t xml:space="preserve">4. წინადადების წარდგენის ეტაპზე ატვირთული ხარჯთაღიცხვა(ებ)ში მითითებული ერთეულის ღირებულებების გაზრდა დაუშვებელია ხარჯთაღრიცხვ(ები)ის დაზუსტების მოთხოვნის შემთხვევაში.   </t>
  </si>
  <si>
    <t xml:space="preserve"> ანაკრები ბეტონის მ-350 ბორდიურების მოწყობა ზომით 30X15 სმ </t>
  </si>
  <si>
    <t>რკ/ბეტონიუს კიუვეტის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</si>
</sst>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₾_-;\-* #,##0.00\ _₾_-;_-* &quot;-&quot;??\ _₾_-;_-@_-"/>
    <numFmt numFmtId="167" formatCode="0.000"/>
    <numFmt numFmtId="168" formatCode="0.0000"/>
    <numFmt numFmtId="169" formatCode="0.0"/>
    <numFmt numFmtId="170" formatCode="#,##0_);\-#,##0"/>
    <numFmt numFmtId="171" formatCode="0.00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b/>
      <sz val="14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1"/>
      <name val="Sylfaen"/>
      <family val="1"/>
    </font>
    <font>
      <b/>
      <sz val="11"/>
      <name val="Sylfaen"/>
      <family val="1"/>
      <charset val="204"/>
    </font>
    <font>
      <sz val="9"/>
      <name val="Sylfaen"/>
      <family val="1"/>
    </font>
    <font>
      <sz val="11"/>
      <name val="Calibri"/>
      <family val="2"/>
      <scheme val="minor"/>
    </font>
    <font>
      <b/>
      <sz val="10"/>
      <color indexed="8"/>
      <name val="AcadNusx"/>
    </font>
    <font>
      <b/>
      <sz val="10"/>
      <name val="AcadNusx"/>
    </font>
    <font>
      <sz val="10"/>
      <color indexed="8"/>
      <name val="AcadNusx"/>
    </font>
    <font>
      <b/>
      <sz val="12"/>
      <color theme="1"/>
      <name val="Calibri"/>
      <family val="2"/>
      <scheme val="minor"/>
    </font>
    <font>
      <b/>
      <sz val="14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0"/>
      <color indexed="8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indexed="8"/>
      <name val="Calibri Light"/>
      <family val="2"/>
      <charset val="204"/>
      <scheme val="major"/>
    </font>
    <font>
      <vertAlign val="superscript"/>
      <sz val="10"/>
      <name val="Calibri Light"/>
      <family val="2"/>
      <charset val="204"/>
      <scheme val="major"/>
    </font>
    <font>
      <b/>
      <sz val="10"/>
      <color rgb="FFFF0000"/>
      <name val="Calibri Light"/>
      <family val="2"/>
      <charset val="204"/>
      <scheme val="major"/>
    </font>
    <font>
      <sz val="10"/>
      <color rgb="FFFF0000"/>
      <name val="Calibri Light"/>
      <family val="2"/>
      <charset val="204"/>
      <scheme val="maj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vertAlign val="superscript"/>
      <sz val="10"/>
      <name val="Calibri Light"/>
      <family val="2"/>
      <charset val="204"/>
      <scheme val="major"/>
    </font>
    <font>
      <b/>
      <vertAlign val="subscript"/>
      <sz val="10"/>
      <name val="Calibri Light"/>
      <family val="2"/>
      <charset val="204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166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1" fillId="0" borderId="0" xfId="13" applyNumberFormat="1" applyFont="1" applyFill="1" applyAlignment="1">
      <alignment wrapText="1"/>
    </xf>
    <xf numFmtId="0" fontId="11" fillId="0" borderId="0" xfId="13" applyFont="1" applyFill="1" applyAlignment="1">
      <alignment wrapText="1"/>
    </xf>
    <xf numFmtId="0" fontId="11" fillId="0" borderId="0" xfId="13" applyFont="1" applyFill="1"/>
    <xf numFmtId="0" fontId="13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wrapText="1"/>
    </xf>
    <xf numFmtId="0" fontId="14" fillId="0" borderId="0" xfId="3" applyFont="1" applyFill="1" applyAlignment="1">
      <alignment horizontal="center"/>
    </xf>
    <xf numFmtId="165" fontId="15" fillId="0" borderId="0" xfId="11" applyFont="1" applyFill="1" applyAlignment="1">
      <alignment horizontal="center"/>
    </xf>
    <xf numFmtId="2" fontId="11" fillId="0" borderId="0" xfId="11" applyNumberFormat="1" applyFont="1" applyFill="1" applyAlignment="1">
      <alignment horizontal="center"/>
    </xf>
    <xf numFmtId="2" fontId="11" fillId="0" borderId="0" xfId="13" applyNumberFormat="1" applyFont="1" applyFill="1"/>
    <xf numFmtId="2" fontId="16" fillId="0" borderId="1" xfId="13" applyNumberFormat="1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16" fillId="0" borderId="1" xfId="13" applyNumberFormat="1" applyFont="1" applyFill="1" applyBorder="1" applyAlignment="1">
      <alignment horizontal="center" vertical="center" wrapText="1"/>
    </xf>
    <xf numFmtId="0" fontId="12" fillId="0" borderId="1" xfId="11" applyNumberFormat="1" applyFont="1" applyFill="1" applyBorder="1" applyAlignment="1">
      <alignment horizontal="center" vertical="center" wrapText="1"/>
    </xf>
    <xf numFmtId="0" fontId="16" fillId="0" borderId="1" xfId="11" applyNumberFormat="1" applyFont="1" applyFill="1" applyBorder="1" applyAlignment="1">
      <alignment horizontal="center" vertical="center" wrapText="1"/>
    </xf>
    <xf numFmtId="2" fontId="16" fillId="0" borderId="1" xfId="11" applyNumberFormat="1" applyFont="1" applyFill="1" applyBorder="1" applyAlignment="1">
      <alignment horizontal="center" vertical="center" wrapText="1"/>
    </xf>
    <xf numFmtId="4" fontId="16" fillId="0" borderId="1" xfId="11" applyNumberFormat="1" applyFont="1" applyFill="1" applyBorder="1" applyAlignment="1">
      <alignment horizontal="center" vertical="center" wrapText="1"/>
    </xf>
    <xf numFmtId="2" fontId="18" fillId="0" borderId="0" xfId="13" applyNumberFormat="1" applyFont="1" applyFill="1"/>
    <xf numFmtId="0" fontId="14" fillId="0" borderId="1" xfId="11" applyNumberFormat="1" applyFont="1" applyFill="1" applyBorder="1" applyAlignment="1">
      <alignment horizontal="center" vertical="center" wrapText="1"/>
    </xf>
    <xf numFmtId="2" fontId="15" fillId="0" borderId="1" xfId="13" applyNumberFormat="1" applyFont="1" applyFill="1" applyBorder="1" applyAlignment="1">
      <alignment horizontal="center" vertical="center" wrapText="1"/>
    </xf>
    <xf numFmtId="4" fontId="16" fillId="0" borderId="1" xfId="13" applyNumberFormat="1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left" vertical="center" wrapText="1"/>
    </xf>
    <xf numFmtId="2" fontId="15" fillId="0" borderId="1" xfId="13" applyNumberFormat="1" applyFont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left" vertical="center" wrapText="1"/>
    </xf>
    <xf numFmtId="0" fontId="15" fillId="0" borderId="1" xfId="13" applyFont="1" applyBorder="1" applyAlignment="1">
      <alignment horizontal="center" vertical="center" wrapText="1"/>
    </xf>
    <xf numFmtId="0" fontId="14" fillId="0" borderId="1" xfId="27" applyFont="1" applyFill="1" applyBorder="1" applyAlignment="1">
      <alignment horizontal="left" vertical="center" wrapText="1"/>
    </xf>
    <xf numFmtId="2" fontId="15" fillId="0" borderId="1" xfId="27" applyNumberFormat="1" applyFont="1" applyFill="1" applyBorder="1" applyAlignment="1">
      <alignment horizontal="center" vertical="center" wrapText="1"/>
    </xf>
    <xf numFmtId="0" fontId="14" fillId="0" borderId="1" xfId="26" applyFont="1" applyFill="1" applyBorder="1" applyAlignment="1">
      <alignment horizontal="center" vertical="center" wrapText="1"/>
    </xf>
    <xf numFmtId="0" fontId="14" fillId="0" borderId="1" xfId="26" applyFont="1" applyFill="1" applyBorder="1" applyAlignment="1">
      <alignment horizontal="left" vertical="center" wrapText="1"/>
    </xf>
    <xf numFmtId="0" fontId="15" fillId="0" borderId="1" xfId="26" applyFont="1" applyFill="1" applyBorder="1" applyAlignment="1">
      <alignment horizontal="center" vertical="center" wrapText="1"/>
    </xf>
    <xf numFmtId="2" fontId="15" fillId="0" borderId="1" xfId="26" applyNumberFormat="1" applyFont="1" applyFill="1" applyBorder="1" applyAlignment="1">
      <alignment horizontal="center" vertical="center" wrapText="1"/>
    </xf>
    <xf numFmtId="0" fontId="15" fillId="0" borderId="1" xfId="27" applyFont="1" applyFill="1" applyBorder="1" applyAlignment="1">
      <alignment horizontal="center" vertical="center" wrapText="1"/>
    </xf>
    <xf numFmtId="0" fontId="14" fillId="0" borderId="1" xfId="27" applyFont="1" applyFill="1" applyBorder="1" applyAlignment="1">
      <alignment horizontal="center" vertical="center" wrapText="1"/>
    </xf>
    <xf numFmtId="167" fontId="15" fillId="0" borderId="1" xfId="26" applyNumberFormat="1" applyFont="1" applyFill="1" applyBorder="1" applyAlignment="1">
      <alignment horizontal="center" vertical="center" wrapText="1"/>
    </xf>
    <xf numFmtId="168" fontId="15" fillId="0" borderId="1" xfId="27" applyNumberFormat="1" applyFont="1" applyFill="1" applyBorder="1" applyAlignment="1">
      <alignment horizontal="center" vertical="center" wrapText="1"/>
    </xf>
    <xf numFmtId="0" fontId="15" fillId="0" borderId="1" xfId="27" applyFont="1" applyBorder="1" applyAlignment="1">
      <alignment horizontal="center" vertical="center" wrapText="1"/>
    </xf>
    <xf numFmtId="168" fontId="15" fillId="0" borderId="1" xfId="27" applyNumberFormat="1" applyFont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/>
    </xf>
    <xf numFmtId="0" fontId="13" fillId="0" borderId="1" xfId="26" applyFont="1" applyFill="1" applyBorder="1" applyAlignment="1">
      <alignment horizontal="left" vertical="center" wrapText="1"/>
    </xf>
    <xf numFmtId="0" fontId="14" fillId="0" borderId="1" xfId="13" applyFont="1" applyFill="1" applyBorder="1" applyAlignment="1">
      <alignment horizontal="left" vertical="top" wrapText="1"/>
    </xf>
    <xf numFmtId="0" fontId="14" fillId="0" borderId="1" xfId="19" applyFont="1" applyFill="1" applyBorder="1" applyAlignment="1">
      <alignment horizontal="center" vertical="center"/>
    </xf>
    <xf numFmtId="169" fontId="15" fillId="0" borderId="1" xfId="13" applyNumberFormat="1" applyFont="1" applyFill="1" applyBorder="1" applyAlignment="1">
      <alignment horizontal="center" vertical="center" wrapText="1"/>
    </xf>
    <xf numFmtId="169" fontId="15" fillId="0" borderId="1" xfId="13" applyNumberFormat="1" applyFont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center" wrapText="1"/>
    </xf>
    <xf numFmtId="0" fontId="21" fillId="0" borderId="1" xfId="27" applyFont="1" applyFill="1" applyBorder="1" applyAlignment="1">
      <alignment horizontal="center" vertical="center" wrapText="1"/>
    </xf>
    <xf numFmtId="0" fontId="21" fillId="0" borderId="1" xfId="27" applyFont="1" applyFill="1" applyBorder="1" applyAlignment="1">
      <alignment horizontal="left" vertical="center" wrapText="1"/>
    </xf>
    <xf numFmtId="3" fontId="21" fillId="0" borderId="1" xfId="27" applyNumberFormat="1" applyFont="1" applyFill="1" applyBorder="1" applyAlignment="1">
      <alignment horizontal="center" vertical="center" wrapText="1"/>
    </xf>
    <xf numFmtId="2" fontId="22" fillId="0" borderId="1" xfId="27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/>
    </xf>
    <xf numFmtId="9" fontId="17" fillId="0" borderId="1" xfId="29" applyFont="1" applyFill="1" applyBorder="1" applyAlignment="1" applyProtection="1">
      <alignment horizontal="center"/>
      <protection locked="0"/>
    </xf>
    <xf numFmtId="2" fontId="18" fillId="0" borderId="1" xfId="11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/>
    </xf>
    <xf numFmtId="9" fontId="17" fillId="0" borderId="1" xfId="13" applyNumberFormat="1" applyFont="1" applyFill="1" applyBorder="1" applyAlignment="1">
      <alignment horizontal="center" vertical="center" wrapText="1"/>
    </xf>
    <xf numFmtId="9" fontId="16" fillId="0" borderId="1" xfId="13" applyNumberFormat="1" applyFont="1" applyFill="1" applyBorder="1" applyAlignment="1">
      <alignment horizontal="center" vertical="center" wrapText="1"/>
    </xf>
    <xf numFmtId="2" fontId="18" fillId="0" borderId="1" xfId="13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0" xfId="13" applyFont="1" applyFill="1" applyAlignment="1">
      <alignment horizontal="center" vertical="center"/>
    </xf>
    <xf numFmtId="0" fontId="14" fillId="0" borderId="0" xfId="13" applyFont="1" applyFill="1" applyAlignment="1">
      <alignment wrapText="1"/>
    </xf>
    <xf numFmtId="0" fontId="14" fillId="0" borderId="0" xfId="13" applyFont="1" applyFill="1"/>
    <xf numFmtId="0" fontId="15" fillId="0" borderId="0" xfId="13" applyFont="1" applyFill="1"/>
    <xf numFmtId="2" fontId="15" fillId="0" borderId="0" xfId="13" applyNumberFormat="1" applyFont="1" applyFill="1"/>
    <xf numFmtId="0" fontId="12" fillId="0" borderId="0" xfId="13" applyFont="1" applyFill="1" applyAlignment="1">
      <alignment wrapText="1"/>
    </xf>
    <xf numFmtId="2" fontId="11" fillId="0" borderId="0" xfId="11" applyNumberFormat="1" applyFont="1" applyFill="1" applyAlignment="1">
      <alignment horizontal="right" vertical="center"/>
    </xf>
    <xf numFmtId="2" fontId="15" fillId="0" borderId="1" xfId="27" applyNumberFormat="1" applyFont="1" applyBorder="1" applyAlignment="1">
      <alignment horizontal="center" vertical="center" shrinkToFit="1"/>
    </xf>
    <xf numFmtId="0" fontId="23" fillId="0" borderId="1" xfId="27" applyFont="1" applyFill="1" applyBorder="1" applyAlignment="1">
      <alignment horizontal="center" vertical="center" wrapText="1"/>
    </xf>
    <xf numFmtId="2" fontId="26" fillId="0" borderId="0" xfId="13" applyNumberFormat="1" applyFont="1" applyFill="1" applyAlignment="1">
      <alignment wrapText="1"/>
    </xf>
    <xf numFmtId="0" fontId="26" fillId="0" borderId="0" xfId="13" applyFont="1" applyFill="1" applyAlignment="1">
      <alignment wrapText="1"/>
    </xf>
    <xf numFmtId="0" fontId="26" fillId="0" borderId="0" xfId="13" applyFont="1" applyFill="1"/>
    <xf numFmtId="0" fontId="29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horizontal="center" wrapText="1"/>
    </xf>
    <xf numFmtId="0" fontId="30" fillId="0" borderId="0" xfId="3" applyFont="1" applyFill="1" applyAlignment="1">
      <alignment horizontal="center"/>
    </xf>
    <xf numFmtId="165" fontId="30" fillId="0" borderId="0" xfId="11" applyFont="1" applyFill="1" applyAlignment="1">
      <alignment horizontal="center"/>
    </xf>
    <xf numFmtId="2" fontId="26" fillId="0" borderId="0" xfId="11" applyNumberFormat="1" applyFont="1" applyFill="1" applyAlignment="1">
      <alignment horizontal="center"/>
    </xf>
    <xf numFmtId="2" fontId="26" fillId="0" borderId="0" xfId="11" applyNumberFormat="1" applyFont="1" applyFill="1" applyAlignment="1">
      <alignment horizontal="right" vertical="center"/>
    </xf>
    <xf numFmtId="2" fontId="26" fillId="0" borderId="0" xfId="13" applyNumberFormat="1" applyFont="1" applyFill="1"/>
    <xf numFmtId="2" fontId="28" fillId="0" borderId="1" xfId="13" applyNumberFormat="1" applyFont="1" applyFill="1" applyBorder="1" applyAlignment="1">
      <alignment horizontal="center" vertical="center" wrapText="1"/>
    </xf>
    <xf numFmtId="0" fontId="28" fillId="0" borderId="1" xfId="13" applyFont="1" applyFill="1" applyBorder="1" applyAlignment="1">
      <alignment horizontal="center" vertical="center" wrapText="1"/>
    </xf>
    <xf numFmtId="0" fontId="28" fillId="0" borderId="1" xfId="13" applyNumberFormat="1" applyFont="1" applyFill="1" applyBorder="1" applyAlignment="1">
      <alignment horizontal="center" vertical="center" wrapText="1"/>
    </xf>
    <xf numFmtId="0" fontId="28" fillId="0" borderId="1" xfId="11" applyNumberFormat="1" applyFont="1" applyFill="1" applyBorder="1" applyAlignment="1">
      <alignment horizontal="center" vertical="center" wrapText="1"/>
    </xf>
    <xf numFmtId="2" fontId="28" fillId="0" borderId="1" xfId="11" applyNumberFormat="1" applyFont="1" applyFill="1" applyBorder="1" applyAlignment="1">
      <alignment horizontal="center" vertical="center" wrapText="1"/>
    </xf>
    <xf numFmtId="2" fontId="29" fillId="0" borderId="0" xfId="13" applyNumberFormat="1" applyFont="1" applyFill="1"/>
    <xf numFmtId="2" fontId="30" fillId="0" borderId="1" xfId="13" applyNumberFormat="1" applyFont="1" applyFill="1" applyBorder="1" applyAlignment="1">
      <alignment horizontal="center" vertical="center" wrapText="1"/>
    </xf>
    <xf numFmtId="2" fontId="30" fillId="0" borderId="1" xfId="27" applyNumberFormat="1" applyFont="1" applyBorder="1" applyAlignment="1">
      <alignment horizontal="center" vertical="center" shrinkToFit="1"/>
    </xf>
    <xf numFmtId="0" fontId="30" fillId="0" borderId="1" xfId="13" applyFont="1" applyFill="1" applyBorder="1" applyAlignment="1">
      <alignment horizontal="left" vertical="center" wrapText="1"/>
    </xf>
    <xf numFmtId="0" fontId="30" fillId="0" borderId="1" xfId="26" applyFont="1" applyFill="1" applyBorder="1" applyAlignment="1">
      <alignment horizontal="center" vertical="center" wrapText="1"/>
    </xf>
    <xf numFmtId="2" fontId="30" fillId="0" borderId="1" xfId="13" applyNumberFormat="1" applyFont="1" applyBorder="1" applyAlignment="1">
      <alignment horizontal="center" vertical="center" wrapText="1"/>
    </xf>
    <xf numFmtId="4" fontId="28" fillId="0" borderId="1" xfId="11" applyNumberFormat="1" applyFont="1" applyFill="1" applyBorder="1" applyAlignment="1">
      <alignment horizontal="center" vertical="center" wrapText="1"/>
    </xf>
    <xf numFmtId="0" fontId="28" fillId="0" borderId="1" xfId="13" applyFont="1" applyFill="1" applyBorder="1" applyAlignment="1">
      <alignment horizontal="left" vertical="center" wrapText="1"/>
    </xf>
    <xf numFmtId="0" fontId="30" fillId="0" borderId="1" xfId="13" applyFont="1" applyBorder="1" applyAlignment="1">
      <alignment horizontal="center" vertical="center" wrapText="1"/>
    </xf>
    <xf numFmtId="0" fontId="30" fillId="0" borderId="1" xfId="27" applyFont="1" applyFill="1" applyBorder="1" applyAlignment="1">
      <alignment horizontal="left" vertical="center" wrapText="1"/>
    </xf>
    <xf numFmtId="0" fontId="30" fillId="0" borderId="1" xfId="13" applyFont="1" applyFill="1" applyBorder="1" applyAlignment="1">
      <alignment horizontal="center" vertical="center" wrapText="1"/>
    </xf>
    <xf numFmtId="2" fontId="30" fillId="0" borderId="1" xfId="27" applyNumberFormat="1" applyFont="1" applyFill="1" applyBorder="1" applyAlignment="1">
      <alignment horizontal="center" vertical="center" wrapText="1"/>
    </xf>
    <xf numFmtId="0" fontId="30" fillId="0" borderId="1" xfId="26" applyFont="1" applyFill="1" applyBorder="1" applyAlignment="1">
      <alignment horizontal="left" vertical="center" wrapText="1"/>
    </xf>
    <xf numFmtId="2" fontId="30" fillId="0" borderId="1" xfId="26" applyNumberFormat="1" applyFont="1" applyFill="1" applyBorder="1" applyAlignment="1">
      <alignment horizontal="center" vertical="center" wrapText="1"/>
    </xf>
    <xf numFmtId="4" fontId="28" fillId="0" borderId="1" xfId="13" applyNumberFormat="1" applyFont="1" applyFill="1" applyBorder="1" applyAlignment="1">
      <alignment horizontal="center" vertical="center" wrapText="1"/>
    </xf>
    <xf numFmtId="0" fontId="30" fillId="0" borderId="1" xfId="27" applyFont="1" applyFill="1" applyBorder="1" applyAlignment="1">
      <alignment horizontal="center" vertical="center" wrapText="1"/>
    </xf>
    <xf numFmtId="167" fontId="30" fillId="0" borderId="1" xfId="26" applyNumberFormat="1" applyFont="1" applyFill="1" applyBorder="1" applyAlignment="1">
      <alignment horizontal="center" vertical="center" wrapText="1"/>
    </xf>
    <xf numFmtId="168" fontId="30" fillId="0" borderId="1" xfId="27" applyNumberFormat="1" applyFont="1" applyFill="1" applyBorder="1" applyAlignment="1">
      <alignment horizontal="center" vertical="center" wrapText="1"/>
    </xf>
    <xf numFmtId="0" fontId="30" fillId="0" borderId="1" xfId="27" applyFont="1" applyBorder="1" applyAlignment="1">
      <alignment horizontal="center" vertical="center" wrapText="1"/>
    </xf>
    <xf numFmtId="168" fontId="30" fillId="0" borderId="1" xfId="27" applyNumberFormat="1" applyFont="1" applyBorder="1" applyAlignment="1">
      <alignment horizontal="center" vertical="center" wrapText="1"/>
    </xf>
    <xf numFmtId="0" fontId="28" fillId="0" borderId="1" xfId="13" applyFont="1" applyFill="1" applyBorder="1" applyAlignment="1">
      <alignment horizontal="center" vertical="center"/>
    </xf>
    <xf numFmtId="0" fontId="26" fillId="0" borderId="1" xfId="26" applyFont="1" applyFill="1" applyBorder="1" applyAlignment="1">
      <alignment horizontal="left" vertical="center" wrapText="1"/>
    </xf>
    <xf numFmtId="0" fontId="30" fillId="0" borderId="1" xfId="13" applyFont="1" applyFill="1" applyBorder="1" applyAlignment="1">
      <alignment horizontal="left" vertical="top" wrapText="1"/>
    </xf>
    <xf numFmtId="0" fontId="30" fillId="0" borderId="1" xfId="19" applyFont="1" applyFill="1" applyBorder="1" applyAlignment="1">
      <alignment horizontal="center" vertical="center"/>
    </xf>
    <xf numFmtId="169" fontId="30" fillId="0" borderId="1" xfId="13" applyNumberFormat="1" applyFont="1" applyFill="1" applyBorder="1" applyAlignment="1">
      <alignment horizontal="center" vertical="center" wrapText="1"/>
    </xf>
    <xf numFmtId="169" fontId="30" fillId="0" borderId="1" xfId="13" applyNumberFormat="1" applyFont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center" wrapText="1"/>
    </xf>
    <xf numFmtId="0" fontId="31" fillId="0" borderId="1" xfId="27" applyFont="1" applyFill="1" applyBorder="1" applyAlignment="1">
      <alignment horizontal="center" vertical="center" wrapText="1"/>
    </xf>
    <xf numFmtId="2" fontId="28" fillId="0" borderId="1" xfId="27" applyNumberFormat="1" applyFont="1" applyFill="1" applyBorder="1" applyAlignment="1">
      <alignment horizontal="center" vertical="center" wrapText="1"/>
    </xf>
    <xf numFmtId="0" fontId="32" fillId="0" borderId="0" xfId="27" applyFont="1" applyFill="1"/>
    <xf numFmtId="0" fontId="33" fillId="0" borderId="1" xfId="27" applyFont="1" applyFill="1" applyBorder="1" applyAlignment="1">
      <alignment horizontal="center" vertical="center" wrapText="1"/>
    </xf>
    <xf numFmtId="2" fontId="33" fillId="0" borderId="1" xfId="27" applyNumberFormat="1" applyFont="1" applyFill="1" applyBorder="1" applyAlignment="1">
      <alignment horizontal="center" vertical="center" wrapText="1"/>
    </xf>
    <xf numFmtId="0" fontId="34" fillId="0" borderId="1" xfId="27" applyFont="1" applyFill="1" applyBorder="1" applyAlignment="1">
      <alignment horizontal="center" vertical="center" wrapText="1"/>
    </xf>
    <xf numFmtId="0" fontId="34" fillId="0" borderId="1" xfId="27" applyFont="1" applyFill="1" applyBorder="1" applyAlignment="1">
      <alignment horizontal="left" vertical="center" wrapText="1"/>
    </xf>
    <xf numFmtId="0" fontId="30" fillId="0" borderId="1" xfId="30" applyFont="1" applyFill="1" applyBorder="1" applyAlignment="1">
      <alignment horizontal="left" vertical="center" wrapText="1"/>
    </xf>
    <xf numFmtId="0" fontId="30" fillId="0" borderId="1" xfId="30" applyFont="1" applyFill="1" applyBorder="1" applyAlignment="1">
      <alignment horizontal="center" vertical="center" wrapText="1"/>
    </xf>
    <xf numFmtId="0" fontId="31" fillId="0" borderId="1" xfId="27" applyFont="1" applyFill="1" applyBorder="1" applyAlignment="1">
      <alignment horizontal="left" vertical="center" wrapText="1"/>
    </xf>
    <xf numFmtId="3" fontId="31" fillId="0" borderId="1" xfId="27" applyNumberFormat="1" applyFont="1" applyFill="1" applyBorder="1" applyAlignment="1">
      <alignment horizontal="center" vertical="center" wrapText="1"/>
    </xf>
    <xf numFmtId="0" fontId="28" fillId="0" borderId="1" xfId="30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/>
    </xf>
    <xf numFmtId="9" fontId="29" fillId="0" borderId="1" xfId="29" applyFont="1" applyFill="1" applyBorder="1" applyAlignment="1" applyProtection="1">
      <alignment horizontal="center"/>
      <protection locked="0"/>
    </xf>
    <xf numFmtId="2" fontId="29" fillId="0" borderId="1" xfId="11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 vertical="center" wrapText="1"/>
    </xf>
    <xf numFmtId="9" fontId="28" fillId="0" borderId="1" xfId="13" applyNumberFormat="1" applyFont="1" applyFill="1" applyBorder="1" applyAlignment="1">
      <alignment horizontal="center" vertical="center" wrapText="1"/>
    </xf>
    <xf numFmtId="2" fontId="29" fillId="0" borderId="1" xfId="13" applyNumberFormat="1" applyFont="1" applyFill="1" applyBorder="1" applyAlignment="1">
      <alignment horizontal="center" vertical="center" wrapText="1"/>
    </xf>
    <xf numFmtId="0" fontId="29" fillId="0" borderId="1" xfId="13" applyFont="1" applyFill="1" applyBorder="1" applyAlignment="1">
      <alignment horizontal="center" vertical="center" wrapText="1"/>
    </xf>
    <xf numFmtId="0" fontId="29" fillId="0" borderId="1" xfId="13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/>
    </xf>
    <xf numFmtId="0" fontId="29" fillId="0" borderId="0" xfId="13" applyFont="1" applyFill="1" applyAlignment="1">
      <alignment horizontal="center" vertical="center"/>
    </xf>
    <xf numFmtId="0" fontId="28" fillId="0" borderId="0" xfId="13" applyFont="1" applyAlignment="1">
      <alignment wrapText="1"/>
    </xf>
    <xf numFmtId="0" fontId="30" fillId="0" borderId="0" xfId="13" applyFont="1" applyFill="1"/>
    <xf numFmtId="2" fontId="30" fillId="0" borderId="0" xfId="13" applyNumberFormat="1" applyFont="1" applyFill="1"/>
    <xf numFmtId="0" fontId="30" fillId="0" borderId="0" xfId="13" applyFont="1" applyFill="1" applyAlignment="1">
      <alignment wrapText="1"/>
    </xf>
    <xf numFmtId="2" fontId="39" fillId="0" borderId="0" xfId="13" applyNumberFormat="1" applyFont="1" applyFill="1" applyAlignment="1">
      <alignment wrapText="1"/>
    </xf>
    <xf numFmtId="0" fontId="39" fillId="0" borderId="0" xfId="13" applyFont="1" applyFill="1" applyAlignment="1">
      <alignment wrapText="1"/>
    </xf>
    <xf numFmtId="0" fontId="39" fillId="0" borderId="0" xfId="13" applyFont="1" applyFill="1"/>
    <xf numFmtId="0" fontId="39" fillId="0" borderId="0" xfId="3" applyFont="1" applyFill="1" applyAlignment="1">
      <alignment horizontal="center" vertical="center"/>
    </xf>
    <xf numFmtId="0" fontId="42" fillId="0" borderId="0" xfId="3" applyFont="1" applyFill="1" applyAlignment="1">
      <alignment horizontal="center" wrapText="1"/>
    </xf>
    <xf numFmtId="0" fontId="42" fillId="0" borderId="0" xfId="3" applyFont="1" applyFill="1" applyAlignment="1">
      <alignment horizontal="center"/>
    </xf>
    <xf numFmtId="165" fontId="42" fillId="0" borderId="0" xfId="11" applyFont="1" applyFill="1" applyAlignment="1">
      <alignment horizontal="center"/>
    </xf>
    <xf numFmtId="2" fontId="39" fillId="0" borderId="0" xfId="11" applyNumberFormat="1" applyFont="1" applyFill="1" applyAlignment="1">
      <alignment horizontal="center"/>
    </xf>
    <xf numFmtId="2" fontId="39" fillId="0" borderId="0" xfId="11" applyNumberFormat="1" applyFont="1" applyFill="1" applyAlignment="1">
      <alignment horizontal="right" vertical="center"/>
    </xf>
    <xf numFmtId="2" fontId="39" fillId="0" borderId="0" xfId="13" applyNumberFormat="1" applyFont="1" applyFill="1"/>
    <xf numFmtId="2" fontId="40" fillId="0" borderId="1" xfId="13" applyNumberFormat="1" applyFont="1" applyFill="1" applyBorder="1" applyAlignment="1">
      <alignment horizontal="center" vertical="center" wrapText="1"/>
    </xf>
    <xf numFmtId="0" fontId="42" fillId="0" borderId="1" xfId="13" applyFont="1" applyFill="1" applyBorder="1" applyAlignment="1">
      <alignment horizontal="center" vertical="center" wrapText="1"/>
    </xf>
    <xf numFmtId="0" fontId="40" fillId="0" borderId="1" xfId="13" applyFont="1" applyFill="1" applyBorder="1" applyAlignment="1">
      <alignment horizontal="center" vertical="center" wrapText="1"/>
    </xf>
    <xf numFmtId="0" fontId="40" fillId="0" borderId="1" xfId="13" applyNumberFormat="1" applyFont="1" applyFill="1" applyBorder="1" applyAlignment="1">
      <alignment horizontal="center" vertical="center" wrapText="1"/>
    </xf>
    <xf numFmtId="0" fontId="42" fillId="0" borderId="1" xfId="11" applyNumberFormat="1" applyFont="1" applyFill="1" applyBorder="1" applyAlignment="1">
      <alignment horizontal="center" vertical="center" wrapText="1"/>
    </xf>
    <xf numFmtId="0" fontId="40" fillId="0" borderId="1" xfId="11" applyNumberFormat="1" applyFont="1" applyFill="1" applyBorder="1" applyAlignment="1">
      <alignment horizontal="center" vertical="center" wrapText="1"/>
    </xf>
    <xf numFmtId="2" fontId="40" fillId="0" borderId="1" xfId="11" applyNumberFormat="1" applyFont="1" applyFill="1" applyBorder="1" applyAlignment="1">
      <alignment horizontal="center" vertical="center" wrapText="1"/>
    </xf>
    <xf numFmtId="2" fontId="43" fillId="0" borderId="0" xfId="13" applyNumberFormat="1" applyFont="1" applyFill="1"/>
    <xf numFmtId="2" fontId="42" fillId="0" borderId="1" xfId="13" applyNumberFormat="1" applyFont="1" applyFill="1" applyBorder="1" applyAlignment="1">
      <alignment horizontal="center" vertical="center" wrapText="1"/>
    </xf>
    <xf numFmtId="2" fontId="42" fillId="0" borderId="1" xfId="27" applyNumberFormat="1" applyFont="1" applyBorder="1" applyAlignment="1">
      <alignment horizontal="center" vertical="center" shrinkToFit="1"/>
    </xf>
    <xf numFmtId="0" fontId="42" fillId="0" borderId="1" xfId="13" applyFont="1" applyFill="1" applyBorder="1" applyAlignment="1">
      <alignment horizontal="left" vertical="center" wrapText="1"/>
    </xf>
    <xf numFmtId="0" fontId="42" fillId="0" borderId="1" xfId="26" applyFont="1" applyFill="1" applyBorder="1" applyAlignment="1">
      <alignment horizontal="center" vertical="center" wrapText="1"/>
    </xf>
    <xf numFmtId="2" fontId="42" fillId="0" borderId="1" xfId="13" applyNumberFormat="1" applyFont="1" applyBorder="1" applyAlignment="1">
      <alignment horizontal="center" vertical="center" wrapText="1"/>
    </xf>
    <xf numFmtId="4" fontId="40" fillId="0" borderId="1" xfId="11" applyNumberFormat="1" applyFont="1" applyFill="1" applyBorder="1" applyAlignment="1">
      <alignment horizontal="center" vertical="center" wrapText="1"/>
    </xf>
    <xf numFmtId="0" fontId="40" fillId="0" borderId="1" xfId="13" applyFont="1" applyFill="1" applyBorder="1" applyAlignment="1">
      <alignment horizontal="left" vertical="center" wrapText="1"/>
    </xf>
    <xf numFmtId="0" fontId="42" fillId="0" borderId="1" xfId="13" applyFont="1" applyBorder="1" applyAlignment="1">
      <alignment horizontal="center" vertical="center" wrapText="1"/>
    </xf>
    <xf numFmtId="0" fontId="42" fillId="0" borderId="1" xfId="27" applyFont="1" applyFill="1" applyBorder="1" applyAlignment="1">
      <alignment horizontal="left" vertical="center" wrapText="1"/>
    </xf>
    <xf numFmtId="2" fontId="42" fillId="0" borderId="1" xfId="27" applyNumberFormat="1" applyFont="1" applyFill="1" applyBorder="1" applyAlignment="1">
      <alignment horizontal="center" vertical="center" wrapText="1"/>
    </xf>
    <xf numFmtId="0" fontId="42" fillId="0" borderId="1" xfId="26" applyFont="1" applyFill="1" applyBorder="1" applyAlignment="1">
      <alignment horizontal="left" vertical="center" wrapText="1"/>
    </xf>
    <xf numFmtId="2" fontId="42" fillId="0" borderId="1" xfId="26" applyNumberFormat="1" applyFont="1" applyFill="1" applyBorder="1" applyAlignment="1">
      <alignment horizontal="center" vertical="center" wrapText="1"/>
    </xf>
    <xf numFmtId="0" fontId="42" fillId="0" borderId="1" xfId="19" applyFont="1" applyFill="1" applyBorder="1" applyAlignment="1">
      <alignment horizontal="center" vertical="center"/>
    </xf>
    <xf numFmtId="0" fontId="42" fillId="0" borderId="1" xfId="13" applyFont="1" applyFill="1" applyBorder="1" applyAlignment="1">
      <alignment horizontal="left" vertical="top" wrapText="1"/>
    </xf>
    <xf numFmtId="4" fontId="40" fillId="0" borderId="1" xfId="13" applyNumberFormat="1" applyFont="1" applyFill="1" applyBorder="1" applyAlignment="1">
      <alignment horizontal="center" vertical="center" wrapText="1"/>
    </xf>
    <xf numFmtId="0" fontId="42" fillId="0" borderId="1" xfId="27" applyFont="1" applyFill="1" applyBorder="1" applyAlignment="1">
      <alignment horizontal="center" vertical="center" wrapText="1"/>
    </xf>
    <xf numFmtId="167" fontId="42" fillId="0" borderId="1" xfId="26" applyNumberFormat="1" applyFont="1" applyFill="1" applyBorder="1" applyAlignment="1">
      <alignment horizontal="center" vertical="center" wrapText="1"/>
    </xf>
    <xf numFmtId="168" fontId="42" fillId="0" borderId="1" xfId="27" applyNumberFormat="1" applyFont="1" applyFill="1" applyBorder="1" applyAlignment="1">
      <alignment horizontal="center" vertical="center" wrapText="1"/>
    </xf>
    <xf numFmtId="0" fontId="42" fillId="0" borderId="1" xfId="27" applyFont="1" applyBorder="1" applyAlignment="1">
      <alignment horizontal="center" vertical="center" wrapText="1"/>
    </xf>
    <xf numFmtId="168" fontId="42" fillId="0" borderId="1" xfId="27" applyNumberFormat="1" applyFont="1" applyBorder="1" applyAlignment="1">
      <alignment horizontal="center" vertical="center" wrapText="1"/>
    </xf>
    <xf numFmtId="0" fontId="42" fillId="0" borderId="1" xfId="13" applyFont="1" applyFill="1" applyBorder="1" applyAlignment="1">
      <alignment horizontal="center" vertical="center"/>
    </xf>
    <xf numFmtId="0" fontId="39" fillId="0" borderId="1" xfId="26" applyFont="1" applyFill="1" applyBorder="1" applyAlignment="1">
      <alignment horizontal="left" vertical="center" wrapText="1"/>
    </xf>
    <xf numFmtId="169" fontId="42" fillId="0" borderId="1" xfId="13" applyNumberFormat="1" applyFont="1" applyFill="1" applyBorder="1" applyAlignment="1">
      <alignment horizontal="center" vertical="center" wrapText="1"/>
    </xf>
    <xf numFmtId="169" fontId="42" fillId="0" borderId="1" xfId="13" applyNumberFormat="1" applyFont="1" applyBorder="1" applyAlignment="1">
      <alignment horizontal="center" vertical="center" wrapText="1"/>
    </xf>
    <xf numFmtId="0" fontId="39" fillId="0" borderId="1" xfId="13" applyFont="1" applyFill="1" applyBorder="1" applyAlignment="1">
      <alignment horizontal="center" vertical="center" wrapText="1"/>
    </xf>
    <xf numFmtId="0" fontId="44" fillId="0" borderId="1" xfId="27" applyFont="1" applyFill="1" applyBorder="1" applyAlignment="1">
      <alignment horizontal="center" vertical="center" wrapText="1"/>
    </xf>
    <xf numFmtId="2" fontId="40" fillId="0" borderId="1" xfId="27" applyNumberFormat="1" applyFont="1" applyFill="1" applyBorder="1" applyAlignment="1">
      <alignment horizontal="center" vertical="center" wrapText="1"/>
    </xf>
    <xf numFmtId="0" fontId="8" fillId="0" borderId="0" xfId="27" applyFont="1" applyFill="1"/>
    <xf numFmtId="0" fontId="45" fillId="0" borderId="1" xfId="27" applyFont="1" applyFill="1" applyBorder="1" applyAlignment="1">
      <alignment horizontal="center" vertical="center" wrapText="1"/>
    </xf>
    <xf numFmtId="2" fontId="45" fillId="0" borderId="1" xfId="27" applyNumberFormat="1" applyFont="1" applyFill="1" applyBorder="1" applyAlignment="1">
      <alignment horizontal="center" vertical="center" wrapText="1"/>
    </xf>
    <xf numFmtId="0" fontId="46" fillId="0" borderId="1" xfId="27" applyFont="1" applyFill="1" applyBorder="1" applyAlignment="1">
      <alignment horizontal="center" vertical="center" wrapText="1"/>
    </xf>
    <xf numFmtId="0" fontId="46" fillId="0" borderId="1" xfId="27" applyFont="1" applyFill="1" applyBorder="1" applyAlignment="1">
      <alignment horizontal="left" vertical="center" wrapText="1"/>
    </xf>
    <xf numFmtId="0" fontId="42" fillId="0" borderId="1" xfId="30" applyFont="1" applyFill="1" applyBorder="1" applyAlignment="1">
      <alignment horizontal="left" vertical="center" wrapText="1"/>
    </xf>
    <xf numFmtId="0" fontId="42" fillId="0" borderId="1" xfId="30" applyFont="1" applyFill="1" applyBorder="1" applyAlignment="1">
      <alignment horizontal="center" vertical="center" wrapText="1"/>
    </xf>
    <xf numFmtId="0" fontId="44" fillId="0" borderId="1" xfId="27" applyFont="1" applyFill="1" applyBorder="1" applyAlignment="1">
      <alignment horizontal="left" vertical="center" wrapText="1"/>
    </xf>
    <xf numFmtId="3" fontId="44" fillId="0" borderId="1" xfId="27" applyNumberFormat="1" applyFont="1" applyFill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center"/>
    </xf>
    <xf numFmtId="9" fontId="43" fillId="0" borderId="1" xfId="29" applyFont="1" applyFill="1" applyBorder="1" applyAlignment="1" applyProtection="1">
      <alignment horizontal="center"/>
      <protection locked="0"/>
    </xf>
    <xf numFmtId="2" fontId="43" fillId="0" borderId="1" xfId="11" applyNumberFormat="1" applyFont="1" applyFill="1" applyBorder="1" applyAlignment="1">
      <alignment horizontal="center" vertical="center" wrapText="1"/>
    </xf>
    <xf numFmtId="0" fontId="43" fillId="0" borderId="1" xfId="3" applyFont="1" applyFill="1" applyBorder="1" applyAlignment="1">
      <alignment horizontal="center"/>
    </xf>
    <xf numFmtId="9" fontId="43" fillId="0" borderId="1" xfId="13" applyNumberFormat="1" applyFont="1" applyFill="1" applyBorder="1" applyAlignment="1">
      <alignment horizontal="center" vertical="center" wrapText="1"/>
    </xf>
    <xf numFmtId="9" fontId="40" fillId="0" borderId="1" xfId="13" applyNumberFormat="1" applyFont="1" applyFill="1" applyBorder="1" applyAlignment="1">
      <alignment horizontal="center" vertical="center" wrapText="1"/>
    </xf>
    <xf numFmtId="2" fontId="43" fillId="0" borderId="1" xfId="13" applyNumberFormat="1" applyFont="1" applyFill="1" applyBorder="1" applyAlignment="1">
      <alignment horizontal="center" vertical="center" wrapText="1"/>
    </xf>
    <xf numFmtId="0" fontId="43" fillId="0" borderId="1" xfId="13" applyFont="1" applyFill="1" applyBorder="1" applyAlignment="1">
      <alignment horizontal="center" vertical="center" wrapText="1"/>
    </xf>
    <xf numFmtId="0" fontId="39" fillId="0" borderId="1" xfId="13" applyFont="1" applyFill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0" fontId="39" fillId="0" borderId="0" xfId="13" applyFont="1" applyFill="1" applyAlignment="1">
      <alignment horizontal="center" vertical="center"/>
    </xf>
    <xf numFmtId="0" fontId="40" fillId="0" borderId="0" xfId="13" applyFont="1" applyFill="1" applyAlignment="1">
      <alignment wrapText="1"/>
    </xf>
    <xf numFmtId="0" fontId="42" fillId="0" borderId="0" xfId="13" applyFont="1" applyFill="1"/>
    <xf numFmtId="2" fontId="42" fillId="0" borderId="0" xfId="13" applyNumberFormat="1" applyFont="1" applyFill="1"/>
    <xf numFmtId="0" fontId="42" fillId="0" borderId="0" xfId="13" applyFont="1" applyFill="1" applyAlignment="1">
      <alignment wrapText="1"/>
    </xf>
    <xf numFmtId="0" fontId="26" fillId="0" borderId="0" xfId="27" applyFont="1" applyFill="1"/>
    <xf numFmtId="167" fontId="30" fillId="0" borderId="1" xfId="27" applyNumberFormat="1" applyFont="1" applyFill="1" applyBorder="1" applyAlignment="1">
      <alignment horizontal="center" vertical="center" wrapText="1"/>
    </xf>
    <xf numFmtId="166" fontId="30" fillId="0" borderId="1" xfId="28" applyFont="1" applyFill="1" applyBorder="1" applyAlignment="1">
      <alignment horizontal="center" vertical="center" wrapText="1"/>
    </xf>
    <xf numFmtId="4" fontId="28" fillId="0" borderId="1" xfId="11" applyNumberFormat="1" applyFont="1" applyFill="1" applyBorder="1" applyAlignment="1">
      <alignment horizontal="center" vertical="center" shrinkToFit="1"/>
    </xf>
    <xf numFmtId="2" fontId="28" fillId="0" borderId="1" xfId="11" applyNumberFormat="1" applyFont="1" applyFill="1" applyBorder="1" applyAlignment="1">
      <alignment horizontal="center" vertical="center" shrinkToFit="1"/>
    </xf>
    <xf numFmtId="0" fontId="30" fillId="0" borderId="1" xfId="37" applyFont="1" applyFill="1" applyBorder="1" applyAlignment="1">
      <alignment horizontal="left" vertical="center" wrapText="1"/>
    </xf>
    <xf numFmtId="2" fontId="30" fillId="0" borderId="1" xfId="37" applyNumberFormat="1" applyFont="1" applyFill="1" applyBorder="1" applyAlignment="1">
      <alignment horizontal="center" vertical="center" shrinkToFit="1"/>
    </xf>
    <xf numFmtId="0" fontId="28" fillId="0" borderId="1" xfId="30" applyFont="1" applyFill="1" applyBorder="1" applyAlignment="1">
      <alignment horizontal="left" vertical="center" wrapText="1"/>
    </xf>
    <xf numFmtId="3" fontId="28" fillId="0" borderId="1" xfId="30" applyNumberFormat="1" applyFont="1" applyFill="1" applyBorder="1" applyAlignment="1">
      <alignment horizontal="center" vertical="center" shrinkToFit="1"/>
    </xf>
    <xf numFmtId="2" fontId="28" fillId="0" borderId="1" xfId="30" applyNumberFormat="1" applyFont="1" applyFill="1" applyBorder="1" applyAlignment="1">
      <alignment horizontal="center" vertical="center" shrinkToFit="1"/>
    </xf>
    <xf numFmtId="0" fontId="26" fillId="0" borderId="0" xfId="30" applyFont="1" applyFill="1" applyBorder="1"/>
    <xf numFmtId="0" fontId="30" fillId="0" borderId="1" xfId="31" applyFont="1" applyFill="1" applyBorder="1" applyAlignment="1">
      <alignment horizontal="center" vertical="center" wrapText="1"/>
    </xf>
    <xf numFmtId="0" fontId="30" fillId="0" borderId="1" xfId="30" applyFont="1" applyFill="1" applyBorder="1" applyAlignment="1">
      <alignment horizontal="center" vertical="center" shrinkToFit="1"/>
    </xf>
    <xf numFmtId="2" fontId="30" fillId="0" borderId="1" xfId="30" applyNumberFormat="1" applyFont="1" applyFill="1" applyBorder="1" applyAlignment="1">
      <alignment horizontal="center" vertical="center" shrinkToFit="1"/>
    </xf>
    <xf numFmtId="0" fontId="28" fillId="0" borderId="1" xfId="18" applyFont="1" applyFill="1" applyBorder="1" applyAlignment="1">
      <alignment horizontal="left" vertical="center" wrapText="1"/>
    </xf>
    <xf numFmtId="0" fontId="30" fillId="0" borderId="1" xfId="18" applyFont="1" applyFill="1" applyBorder="1" applyAlignment="1">
      <alignment horizontal="left" vertical="center" wrapText="1"/>
    </xf>
    <xf numFmtId="2" fontId="30" fillId="0" borderId="1" xfId="18" applyNumberFormat="1" applyFont="1" applyFill="1" applyBorder="1" applyAlignment="1">
      <alignment horizontal="center" vertical="center" shrinkToFit="1"/>
    </xf>
    <xf numFmtId="0" fontId="28" fillId="0" borderId="1" xfId="18" applyFont="1" applyFill="1" applyBorder="1" applyAlignment="1">
      <alignment horizontal="center" vertical="center" wrapText="1"/>
    </xf>
    <xf numFmtId="0" fontId="30" fillId="0" borderId="1" xfId="38" applyFont="1" applyFill="1" applyBorder="1" applyAlignment="1">
      <alignment horizontal="left" vertical="center" wrapText="1"/>
    </xf>
    <xf numFmtId="0" fontId="30" fillId="0" borderId="1" xfId="38" applyFont="1" applyFill="1" applyBorder="1" applyAlignment="1">
      <alignment horizontal="center" vertical="center" wrapText="1"/>
    </xf>
    <xf numFmtId="0" fontId="30" fillId="0" borderId="1" xfId="38" applyFont="1" applyFill="1" applyBorder="1" applyAlignment="1">
      <alignment horizontal="center" vertical="center" shrinkToFit="1"/>
    </xf>
    <xf numFmtId="2" fontId="30" fillId="0" borderId="1" xfId="38" applyNumberFormat="1" applyFont="1" applyFill="1" applyBorder="1" applyAlignment="1">
      <alignment horizontal="center" vertical="center" shrinkToFit="1"/>
    </xf>
    <xf numFmtId="0" fontId="30" fillId="2" borderId="1" xfId="30" applyFont="1" applyFill="1" applyBorder="1" applyAlignment="1">
      <alignment horizontal="left" vertical="center" wrapText="1"/>
    </xf>
    <xf numFmtId="0" fontId="30" fillId="2" borderId="1" xfId="31" applyFont="1" applyFill="1" applyBorder="1" applyAlignment="1">
      <alignment horizontal="center" vertical="center" wrapText="1"/>
    </xf>
    <xf numFmtId="0" fontId="30" fillId="2" borderId="1" xfId="30" applyFont="1" applyFill="1" applyBorder="1" applyAlignment="1">
      <alignment horizontal="center" vertical="center" shrinkToFit="1"/>
    </xf>
    <xf numFmtId="2" fontId="30" fillId="2" borderId="1" xfId="30" applyNumberFormat="1" applyFont="1" applyFill="1" applyBorder="1" applyAlignment="1">
      <alignment horizontal="center" vertical="center" shrinkToFit="1"/>
    </xf>
    <xf numFmtId="167" fontId="30" fillId="2" borderId="1" xfId="30" applyNumberFormat="1" applyFont="1" applyFill="1" applyBorder="1" applyAlignment="1">
      <alignment horizontal="center" vertical="center" shrinkToFit="1"/>
    </xf>
    <xf numFmtId="168" fontId="30" fillId="2" borderId="1" xfId="30" applyNumberFormat="1" applyFont="1" applyFill="1" applyBorder="1" applyAlignment="1">
      <alignment horizontal="center" vertical="center" shrinkToFit="1"/>
    </xf>
    <xf numFmtId="0" fontId="30" fillId="2" borderId="1" xfId="30" applyFont="1" applyFill="1" applyBorder="1" applyAlignment="1">
      <alignment horizontal="center" vertical="center" wrapText="1"/>
    </xf>
    <xf numFmtId="0" fontId="30" fillId="0" borderId="1" xfId="30" applyFont="1" applyBorder="1" applyAlignment="1">
      <alignment horizontal="left" vertical="center" wrapText="1"/>
    </xf>
    <xf numFmtId="0" fontId="30" fillId="0" borderId="1" xfId="31" applyFont="1" applyBorder="1" applyAlignment="1">
      <alignment horizontal="center" vertical="center" wrapText="1"/>
    </xf>
    <xf numFmtId="0" fontId="30" fillId="0" borderId="1" xfId="30" applyFont="1" applyBorder="1" applyAlignment="1">
      <alignment horizontal="center" vertical="center" shrinkToFit="1"/>
    </xf>
    <xf numFmtId="2" fontId="30" fillId="0" borderId="1" xfId="30" applyNumberFormat="1" applyFont="1" applyBorder="1" applyAlignment="1">
      <alignment horizontal="center" vertical="center" shrinkToFit="1"/>
    </xf>
    <xf numFmtId="0" fontId="30" fillId="0" borderId="1" xfId="18" applyFont="1" applyBorder="1" applyAlignment="1">
      <alignment vertical="center" wrapText="1"/>
    </xf>
    <xf numFmtId="0" fontId="30" fillId="0" borderId="1" xfId="18" applyFont="1" applyBorder="1" applyAlignment="1">
      <alignment horizontal="center" vertical="center" wrapText="1"/>
    </xf>
    <xf numFmtId="2" fontId="30" fillId="0" borderId="1" xfId="18" applyNumberFormat="1" applyFont="1" applyBorder="1" applyAlignment="1">
      <alignment horizontal="center" vertical="center" wrapText="1"/>
    </xf>
    <xf numFmtId="2" fontId="30" fillId="0" borderId="1" xfId="32" applyNumberFormat="1" applyFont="1" applyBorder="1" applyAlignment="1">
      <alignment horizontal="right" vertical="center"/>
    </xf>
    <xf numFmtId="0" fontId="30" fillId="0" borderId="1" xfId="30" applyFont="1" applyBorder="1" applyAlignment="1">
      <alignment horizontal="center" vertical="center" wrapText="1"/>
    </xf>
    <xf numFmtId="0" fontId="30" fillId="0" borderId="1" xfId="18" applyFont="1" applyFill="1" applyBorder="1" applyAlignment="1">
      <alignment vertical="center" wrapText="1"/>
    </xf>
    <xf numFmtId="0" fontId="30" fillId="0" borderId="1" xfId="18" applyFont="1" applyFill="1" applyBorder="1" applyAlignment="1">
      <alignment horizontal="center" vertical="center" wrapText="1"/>
    </xf>
    <xf numFmtId="2" fontId="30" fillId="0" borderId="1" xfId="18" applyNumberFormat="1" applyFont="1" applyFill="1" applyBorder="1" applyAlignment="1">
      <alignment horizontal="center" vertical="center" wrapText="1"/>
    </xf>
    <xf numFmtId="2" fontId="30" fillId="0" borderId="1" xfId="32" applyNumberFormat="1" applyFont="1" applyFill="1" applyBorder="1" applyAlignment="1">
      <alignment horizontal="right" vertical="center"/>
    </xf>
    <xf numFmtId="0" fontId="28" fillId="0" borderId="0" xfId="13" applyFont="1" applyFill="1" applyAlignment="1">
      <alignment wrapText="1"/>
    </xf>
    <xf numFmtId="0" fontId="28" fillId="3" borderId="1" xfId="11" applyNumberFormat="1" applyFont="1" applyFill="1" applyBorder="1" applyAlignment="1">
      <alignment horizontal="center" vertical="center" wrapText="1"/>
    </xf>
    <xf numFmtId="0" fontId="28" fillId="3" borderId="1" xfId="26" applyFont="1" applyFill="1" applyBorder="1" applyAlignment="1">
      <alignment horizontal="center" vertical="center" wrapText="1"/>
    </xf>
    <xf numFmtId="2" fontId="28" fillId="3" borderId="1" xfId="11" applyNumberFormat="1" applyFont="1" applyFill="1" applyBorder="1" applyAlignment="1">
      <alignment horizontal="center" vertical="center" wrapText="1"/>
    </xf>
    <xf numFmtId="0" fontId="28" fillId="4" borderId="1" xfId="26" applyFont="1" applyFill="1" applyBorder="1" applyAlignment="1">
      <alignment horizontal="left" vertical="center" wrapText="1"/>
    </xf>
    <xf numFmtId="0" fontId="28" fillId="4" borderId="1" xfId="13" applyFont="1" applyFill="1" applyBorder="1" applyAlignment="1">
      <alignment horizontal="left" vertical="center" wrapText="1"/>
    </xf>
    <xf numFmtId="0" fontId="28" fillId="4" borderId="1" xfId="27" applyFont="1" applyFill="1" applyBorder="1" applyAlignment="1">
      <alignment horizontal="left" vertical="center" wrapText="1"/>
    </xf>
    <xf numFmtId="0" fontId="30" fillId="3" borderId="1" xfId="13" applyFont="1" applyFill="1" applyBorder="1" applyAlignment="1">
      <alignment horizontal="center" vertical="center" wrapText="1"/>
    </xf>
    <xf numFmtId="167" fontId="30" fillId="3" borderId="1" xfId="13" applyNumberFormat="1" applyFont="1" applyFill="1" applyBorder="1" applyAlignment="1">
      <alignment horizontal="center" vertical="center" wrapText="1"/>
    </xf>
    <xf numFmtId="2" fontId="30" fillId="3" borderId="1" xfId="13" applyNumberFormat="1" applyFont="1" applyFill="1" applyBorder="1" applyAlignment="1">
      <alignment horizontal="center" vertical="center" wrapText="1"/>
    </xf>
    <xf numFmtId="2" fontId="30" fillId="3" borderId="1" xfId="27" applyNumberFormat="1" applyFont="1" applyFill="1" applyBorder="1" applyAlignment="1">
      <alignment horizontal="center" vertical="center" shrinkToFit="1"/>
    </xf>
    <xf numFmtId="0" fontId="28" fillId="4" borderId="1" xfId="27" applyFont="1" applyFill="1" applyBorder="1" applyAlignment="1">
      <alignment horizontal="center" vertical="center" wrapText="1"/>
    </xf>
    <xf numFmtId="0" fontId="31" fillId="2" borderId="1" xfId="27" applyFont="1" applyFill="1" applyBorder="1" applyAlignment="1">
      <alignment horizontal="left" vertical="center" wrapText="1"/>
    </xf>
    <xf numFmtId="0" fontId="36" fillId="3" borderId="1" xfId="13" applyFont="1" applyFill="1" applyBorder="1" applyAlignment="1">
      <alignment horizontal="center" vertical="center" wrapText="1"/>
    </xf>
    <xf numFmtId="0" fontId="37" fillId="3" borderId="1" xfId="13" applyFont="1" applyFill="1" applyBorder="1" applyAlignment="1">
      <alignment horizontal="center" vertical="center" wrapText="1"/>
    </xf>
    <xf numFmtId="2" fontId="36" fillId="3" borderId="1" xfId="13" applyNumberFormat="1" applyFont="1" applyFill="1" applyBorder="1" applyAlignment="1">
      <alignment horizontal="center" vertical="center" wrapText="1"/>
    </xf>
    <xf numFmtId="2" fontId="37" fillId="3" borderId="1" xfId="13" applyNumberFormat="1" applyFont="1" applyFill="1" applyBorder="1" applyAlignment="1">
      <alignment horizontal="center" vertical="center" wrapText="1"/>
    </xf>
    <xf numFmtId="4" fontId="36" fillId="3" borderId="1" xfId="13" applyNumberFormat="1" applyFont="1" applyFill="1" applyBorder="1" applyAlignment="1">
      <alignment horizontal="center" vertical="center" wrapText="1"/>
    </xf>
    <xf numFmtId="0" fontId="42" fillId="3" borderId="1" xfId="11" applyNumberFormat="1" applyFont="1" applyFill="1" applyBorder="1" applyAlignment="1">
      <alignment horizontal="center" vertical="center" wrapText="1"/>
    </xf>
    <xf numFmtId="0" fontId="40" fillId="3" borderId="1" xfId="26" applyFont="1" applyFill="1" applyBorder="1" applyAlignment="1">
      <alignment horizontal="center" vertical="center" wrapText="1"/>
    </xf>
    <xf numFmtId="0" fontId="40" fillId="3" borderId="1" xfId="11" applyNumberFormat="1" applyFont="1" applyFill="1" applyBorder="1" applyAlignment="1">
      <alignment horizontal="center" vertical="center" wrapText="1"/>
    </xf>
    <xf numFmtId="2" fontId="40" fillId="3" borderId="1" xfId="11" applyNumberFormat="1" applyFont="1" applyFill="1" applyBorder="1" applyAlignment="1">
      <alignment horizontal="center" vertical="center" wrapText="1"/>
    </xf>
    <xf numFmtId="2" fontId="42" fillId="3" borderId="1" xfId="27" applyNumberFormat="1" applyFont="1" applyFill="1" applyBorder="1" applyAlignment="1">
      <alignment horizontal="center" vertical="center" shrinkToFit="1"/>
    </xf>
    <xf numFmtId="0" fontId="42" fillId="3" borderId="1" xfId="13" applyFont="1" applyFill="1" applyBorder="1" applyAlignment="1">
      <alignment horizontal="center" vertical="center" wrapText="1"/>
    </xf>
    <xf numFmtId="167" fontId="42" fillId="3" borderId="1" xfId="13" applyNumberFormat="1" applyFont="1" applyFill="1" applyBorder="1" applyAlignment="1">
      <alignment horizontal="center" vertical="center" wrapText="1"/>
    </xf>
    <xf numFmtId="2" fontId="42" fillId="3" borderId="1" xfId="13" applyNumberFormat="1" applyFont="1" applyFill="1" applyBorder="1" applyAlignment="1">
      <alignment horizontal="center" vertical="center" wrapText="1"/>
    </xf>
    <xf numFmtId="0" fontId="40" fillId="3" borderId="1" xfId="13" applyFont="1" applyFill="1" applyBorder="1" applyAlignment="1">
      <alignment horizontal="center" vertical="center" wrapText="1"/>
    </xf>
    <xf numFmtId="2" fontId="40" fillId="3" borderId="1" xfId="13" applyNumberFormat="1" applyFont="1" applyFill="1" applyBorder="1" applyAlignment="1">
      <alignment horizontal="center" vertical="center" wrapText="1"/>
    </xf>
    <xf numFmtId="4" fontId="40" fillId="3" borderId="1" xfId="13" applyNumberFormat="1" applyFont="1" applyFill="1" applyBorder="1" applyAlignment="1">
      <alignment horizontal="center" vertical="center" wrapText="1"/>
    </xf>
    <xf numFmtId="0" fontId="40" fillId="4" borderId="1" xfId="26" applyFont="1" applyFill="1" applyBorder="1" applyAlignment="1">
      <alignment horizontal="left" vertical="center" wrapText="1"/>
    </xf>
    <xf numFmtId="0" fontId="40" fillId="4" borderId="1" xfId="13" applyFont="1" applyFill="1" applyBorder="1" applyAlignment="1">
      <alignment horizontal="left" vertical="center" wrapText="1"/>
    </xf>
    <xf numFmtId="0" fontId="40" fillId="4" borderId="1" xfId="13" applyFont="1" applyFill="1" applyBorder="1" applyAlignment="1">
      <alignment horizontal="center" vertical="center" wrapText="1"/>
    </xf>
    <xf numFmtId="2" fontId="42" fillId="4" borderId="1" xfId="13" applyNumberFormat="1" applyFont="1" applyFill="1" applyBorder="1" applyAlignment="1">
      <alignment horizontal="center" vertical="center" wrapText="1"/>
    </xf>
    <xf numFmtId="2" fontId="40" fillId="4" borderId="1" xfId="13" applyNumberFormat="1" applyFont="1" applyFill="1" applyBorder="1" applyAlignment="1">
      <alignment horizontal="center" vertical="center" wrapText="1"/>
    </xf>
    <xf numFmtId="2" fontId="42" fillId="4" borderId="1" xfId="27" applyNumberFormat="1" applyFont="1" applyFill="1" applyBorder="1" applyAlignment="1">
      <alignment horizontal="center" vertical="center" shrinkToFit="1"/>
    </xf>
    <xf numFmtId="3" fontId="40" fillId="4" borderId="1" xfId="13" applyNumberFormat="1" applyFont="1" applyFill="1" applyBorder="1" applyAlignment="1">
      <alignment horizontal="center" vertical="center" wrapText="1"/>
    </xf>
    <xf numFmtId="0" fontId="40" fillId="4" borderId="1" xfId="27" applyFont="1" applyFill="1" applyBorder="1" applyAlignment="1">
      <alignment horizontal="left" vertical="center" wrapText="1"/>
    </xf>
    <xf numFmtId="4" fontId="40" fillId="4" borderId="1" xfId="28" applyNumberFormat="1" applyFont="1" applyFill="1" applyBorder="1" applyAlignment="1">
      <alignment horizontal="center" vertical="center" wrapText="1"/>
    </xf>
    <xf numFmtId="0" fontId="40" fillId="4" borderId="1" xfId="13" applyFont="1" applyFill="1" applyBorder="1" applyAlignment="1">
      <alignment horizontal="center" vertical="center"/>
    </xf>
    <xf numFmtId="3" fontId="40" fillId="4" borderId="1" xfId="26" applyNumberFormat="1" applyFont="1" applyFill="1" applyBorder="1" applyAlignment="1">
      <alignment horizontal="center" vertical="center" wrapText="1"/>
    </xf>
    <xf numFmtId="167" fontId="40" fillId="4" borderId="1" xfId="13" applyNumberFormat="1" applyFont="1" applyFill="1" applyBorder="1" applyAlignment="1">
      <alignment horizontal="center" vertical="center" wrapText="1"/>
    </xf>
    <xf numFmtId="2" fontId="40" fillId="4" borderId="1" xfId="26" applyNumberFormat="1" applyFont="1" applyFill="1" applyBorder="1" applyAlignment="1">
      <alignment horizontal="center" vertical="center" wrapText="1"/>
    </xf>
    <xf numFmtId="4" fontId="40" fillId="4" borderId="1" xfId="13" applyNumberFormat="1" applyFont="1" applyFill="1" applyBorder="1" applyAlignment="1">
      <alignment horizontal="center" vertical="center" wrapText="1"/>
    </xf>
    <xf numFmtId="0" fontId="40" fillId="4" borderId="1" xfId="27" applyFont="1" applyFill="1" applyBorder="1" applyAlignment="1">
      <alignment horizontal="center" vertical="center" wrapText="1"/>
    </xf>
    <xf numFmtId="167" fontId="40" fillId="4" borderId="1" xfId="27" applyNumberFormat="1" applyFont="1" applyFill="1" applyBorder="1" applyAlignment="1">
      <alignment horizontal="center" vertical="center" wrapText="1"/>
    </xf>
    <xf numFmtId="0" fontId="42" fillId="4" borderId="1" xfId="27" applyFont="1" applyFill="1" applyBorder="1" applyAlignment="1">
      <alignment horizontal="center" vertical="center" wrapText="1"/>
    </xf>
    <xf numFmtId="0" fontId="40" fillId="4" borderId="1" xfId="26" applyFont="1" applyFill="1" applyBorder="1" applyAlignment="1">
      <alignment horizontal="center" vertical="center" wrapText="1"/>
    </xf>
    <xf numFmtId="0" fontId="14" fillId="3" borderId="1" xfId="11" applyNumberFormat="1" applyFont="1" applyFill="1" applyBorder="1" applyAlignment="1">
      <alignment horizontal="center" vertical="center" wrapText="1"/>
    </xf>
    <xf numFmtId="0" fontId="12" fillId="3" borderId="1" xfId="26" applyFont="1" applyFill="1" applyBorder="1" applyAlignment="1">
      <alignment horizontal="center" vertical="center" wrapText="1"/>
    </xf>
    <xf numFmtId="0" fontId="12" fillId="3" borderId="1" xfId="11" applyNumberFormat="1" applyFont="1" applyFill="1" applyBorder="1" applyAlignment="1">
      <alignment horizontal="center" vertical="center" wrapText="1"/>
    </xf>
    <xf numFmtId="0" fontId="16" fillId="3" borderId="1" xfId="11" applyNumberFormat="1" applyFont="1" applyFill="1" applyBorder="1" applyAlignment="1">
      <alignment horizontal="center" vertical="center" wrapText="1"/>
    </xf>
    <xf numFmtId="2" fontId="16" fillId="3" borderId="1" xfId="11" applyNumberFormat="1" applyFont="1" applyFill="1" applyBorder="1" applyAlignment="1">
      <alignment horizontal="center" vertical="center" wrapText="1"/>
    </xf>
    <xf numFmtId="2" fontId="15" fillId="3" borderId="1" xfId="27" applyNumberFormat="1" applyFont="1" applyFill="1" applyBorder="1" applyAlignment="1">
      <alignment horizontal="center" vertical="center" shrinkToFit="1"/>
    </xf>
    <xf numFmtId="0" fontId="14" fillId="3" borderId="1" xfId="13" applyFont="1" applyFill="1" applyBorder="1" applyAlignment="1">
      <alignment horizontal="center" vertical="center" wrapText="1"/>
    </xf>
    <xf numFmtId="167" fontId="15" fillId="3" borderId="1" xfId="13" applyNumberFormat="1" applyFont="1" applyFill="1" applyBorder="1" applyAlignment="1">
      <alignment horizontal="center" vertical="center" wrapText="1"/>
    </xf>
    <xf numFmtId="2" fontId="15" fillId="3" borderId="1" xfId="13" applyNumberFormat="1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 wrapText="1"/>
    </xf>
    <xf numFmtId="0" fontId="15" fillId="3" borderId="1" xfId="13" applyFont="1" applyFill="1" applyBorder="1" applyAlignment="1">
      <alignment horizontal="center" vertical="center" wrapText="1"/>
    </xf>
    <xf numFmtId="2" fontId="16" fillId="3" borderId="1" xfId="13" applyNumberFormat="1" applyFont="1" applyFill="1" applyBorder="1" applyAlignment="1">
      <alignment horizontal="center" vertical="center" wrapText="1"/>
    </xf>
    <xf numFmtId="4" fontId="16" fillId="3" borderId="1" xfId="13" applyNumberFormat="1" applyFont="1" applyFill="1" applyBorder="1" applyAlignment="1">
      <alignment horizontal="center" vertical="center" wrapText="1"/>
    </xf>
    <xf numFmtId="0" fontId="12" fillId="4" borderId="1" xfId="26" applyFont="1" applyFill="1" applyBorder="1" applyAlignment="1">
      <alignment horizontal="left" vertical="center" wrapText="1"/>
    </xf>
    <xf numFmtId="0" fontId="12" fillId="4" borderId="1" xfId="13" applyFont="1" applyFill="1" applyBorder="1" applyAlignment="1">
      <alignment horizontal="center" vertical="center" wrapText="1"/>
    </xf>
    <xf numFmtId="2" fontId="15" fillId="4" borderId="1" xfId="13" applyNumberFormat="1" applyFont="1" applyFill="1" applyBorder="1" applyAlignment="1">
      <alignment horizontal="center" vertical="center" wrapText="1"/>
    </xf>
    <xf numFmtId="2" fontId="16" fillId="4" borderId="1" xfId="13" applyNumberFormat="1" applyFont="1" applyFill="1" applyBorder="1" applyAlignment="1">
      <alignment horizontal="center" vertical="center" wrapText="1"/>
    </xf>
    <xf numFmtId="2" fontId="15" fillId="4" borderId="1" xfId="27" applyNumberFormat="1" applyFont="1" applyFill="1" applyBorder="1" applyAlignment="1">
      <alignment horizontal="center" vertical="center" shrinkToFit="1"/>
    </xf>
    <xf numFmtId="0" fontId="12" fillId="4" borderId="1" xfId="13" applyFont="1" applyFill="1" applyBorder="1" applyAlignment="1">
      <alignment horizontal="left" vertical="center" wrapText="1"/>
    </xf>
    <xf numFmtId="3" fontId="16" fillId="4" borderId="1" xfId="13" applyNumberFormat="1" applyFont="1" applyFill="1" applyBorder="1" applyAlignment="1">
      <alignment horizontal="center" vertical="center" wrapText="1"/>
    </xf>
    <xf numFmtId="0" fontId="12" fillId="4" borderId="1" xfId="27" applyFont="1" applyFill="1" applyBorder="1" applyAlignment="1">
      <alignment horizontal="left" vertical="center" wrapText="1"/>
    </xf>
    <xf numFmtId="4" fontId="16" fillId="4" borderId="1" xfId="28" applyNumberFormat="1" applyFont="1" applyFill="1" applyBorder="1" applyAlignment="1">
      <alignment horizontal="center" vertical="center" wrapText="1"/>
    </xf>
    <xf numFmtId="0" fontId="12" fillId="4" borderId="1" xfId="13" applyFont="1" applyFill="1" applyBorder="1" applyAlignment="1">
      <alignment horizontal="center" vertical="center"/>
    </xf>
    <xf numFmtId="3" fontId="16" fillId="4" borderId="1" xfId="26" applyNumberFormat="1" applyFont="1" applyFill="1" applyBorder="1" applyAlignment="1">
      <alignment horizontal="center" vertical="center" wrapText="1"/>
    </xf>
    <xf numFmtId="167" fontId="16" fillId="4" borderId="1" xfId="13" applyNumberFormat="1" applyFont="1" applyFill="1" applyBorder="1" applyAlignment="1">
      <alignment horizontal="center" vertical="center" wrapText="1"/>
    </xf>
    <xf numFmtId="2" fontId="16" fillId="4" borderId="1" xfId="26" applyNumberFormat="1" applyFont="1" applyFill="1" applyBorder="1" applyAlignment="1">
      <alignment horizontal="center" vertical="center" wrapText="1"/>
    </xf>
    <xf numFmtId="4" fontId="16" fillId="4" borderId="1" xfId="13" applyNumberFormat="1" applyFont="1" applyFill="1" applyBorder="1" applyAlignment="1">
      <alignment horizontal="center" vertical="center" wrapText="1"/>
    </xf>
    <xf numFmtId="0" fontId="16" fillId="4" borderId="1" xfId="27" applyFont="1" applyFill="1" applyBorder="1" applyAlignment="1">
      <alignment horizontal="center" vertical="center" wrapText="1"/>
    </xf>
    <xf numFmtId="167" fontId="16" fillId="4" borderId="1" xfId="27" applyNumberFormat="1" applyFont="1" applyFill="1" applyBorder="1" applyAlignment="1">
      <alignment horizontal="center" vertical="center" wrapText="1"/>
    </xf>
    <xf numFmtId="0" fontId="15" fillId="4" borderId="1" xfId="27" applyFont="1" applyFill="1" applyBorder="1" applyAlignment="1">
      <alignment horizontal="center" vertical="center" wrapText="1"/>
    </xf>
    <xf numFmtId="0" fontId="12" fillId="4" borderId="1" xfId="26" applyFont="1" applyFill="1" applyBorder="1" applyAlignment="1">
      <alignment horizontal="center" vertical="center" wrapText="1"/>
    </xf>
    <xf numFmtId="0" fontId="28" fillId="3" borderId="1" xfId="13" applyFont="1" applyFill="1" applyBorder="1" applyAlignment="1">
      <alignment horizontal="center" vertical="center" wrapText="1"/>
    </xf>
    <xf numFmtId="0" fontId="28" fillId="4" borderId="1" xfId="13" applyFont="1" applyFill="1" applyBorder="1" applyAlignment="1">
      <alignment horizontal="center" vertical="center" wrapText="1"/>
    </xf>
    <xf numFmtId="2" fontId="30" fillId="4" borderId="1" xfId="13" applyNumberFormat="1" applyFont="1" applyFill="1" applyBorder="1" applyAlignment="1">
      <alignment horizontal="center" vertical="center" wrapText="1"/>
    </xf>
    <xf numFmtId="2" fontId="28" fillId="4" borderId="1" xfId="13" applyNumberFormat="1" applyFont="1" applyFill="1" applyBorder="1" applyAlignment="1">
      <alignment horizontal="center" vertical="center" wrapText="1"/>
    </xf>
    <xf numFmtId="2" fontId="30" fillId="4" borderId="1" xfId="27" applyNumberFormat="1" applyFont="1" applyFill="1" applyBorder="1" applyAlignment="1">
      <alignment horizontal="center" vertical="center" shrinkToFit="1"/>
    </xf>
    <xf numFmtId="0" fontId="28" fillId="4" borderId="1" xfId="27" applyFont="1" applyFill="1" applyBorder="1" applyAlignment="1">
      <alignment vertical="center" wrapText="1"/>
    </xf>
    <xf numFmtId="0" fontId="28" fillId="4" borderId="1" xfId="27" applyFont="1" applyFill="1" applyBorder="1" applyAlignment="1">
      <alignment horizontal="center" vertical="center"/>
    </xf>
    <xf numFmtId="2" fontId="27" fillId="4" borderId="1" xfId="27" applyNumberFormat="1" applyFont="1" applyFill="1" applyBorder="1" applyAlignment="1">
      <alignment horizontal="center" vertical="center"/>
    </xf>
    <xf numFmtId="2" fontId="28" fillId="4" borderId="1" xfId="28" applyNumberFormat="1" applyFont="1" applyFill="1" applyBorder="1" applyAlignment="1">
      <alignment horizontal="center" vertical="center" wrapText="1"/>
    </xf>
    <xf numFmtId="2" fontId="27" fillId="4" borderId="1" xfId="28" applyNumberFormat="1" applyFont="1" applyFill="1" applyBorder="1" applyAlignment="1">
      <alignment horizontal="center" vertical="center" wrapText="1"/>
    </xf>
    <xf numFmtId="166" fontId="27" fillId="4" borderId="1" xfId="28" applyFont="1" applyFill="1" applyBorder="1" applyAlignment="1">
      <alignment horizontal="center" vertical="center" wrapText="1"/>
    </xf>
    <xf numFmtId="0" fontId="28" fillId="4" borderId="1" xfId="37" applyFont="1" applyFill="1" applyBorder="1" applyAlignment="1">
      <alignment horizontal="left" vertical="center" wrapText="1"/>
    </xf>
    <xf numFmtId="0" fontId="28" fillId="4" borderId="1" xfId="30" applyFont="1" applyFill="1" applyBorder="1" applyAlignment="1">
      <alignment horizontal="center" vertical="center" wrapText="1"/>
    </xf>
    <xf numFmtId="4" fontId="28" fillId="4" borderId="1" xfId="11" applyNumberFormat="1" applyFont="1" applyFill="1" applyBorder="1" applyAlignment="1">
      <alignment horizontal="center" vertical="center" shrinkToFit="1"/>
    </xf>
    <xf numFmtId="2" fontId="28" fillId="4" borderId="1" xfId="11" applyNumberFormat="1" applyFont="1" applyFill="1" applyBorder="1" applyAlignment="1">
      <alignment horizontal="center" vertical="center" shrinkToFit="1"/>
    </xf>
    <xf numFmtId="3" fontId="28" fillId="4" borderId="1" xfId="13" applyNumberFormat="1" applyFont="1" applyFill="1" applyBorder="1" applyAlignment="1">
      <alignment horizontal="center" vertical="center" wrapText="1"/>
    </xf>
    <xf numFmtId="4" fontId="28" fillId="4" borderId="1" xfId="28" applyNumberFormat="1" applyFont="1" applyFill="1" applyBorder="1" applyAlignment="1">
      <alignment horizontal="center" vertical="center" wrapText="1"/>
    </xf>
    <xf numFmtId="0" fontId="28" fillId="4" borderId="1" xfId="13" applyFont="1" applyFill="1" applyBorder="1" applyAlignment="1">
      <alignment horizontal="center" vertical="center"/>
    </xf>
    <xf numFmtId="3" fontId="28" fillId="4" borderId="1" xfId="26" applyNumberFormat="1" applyFont="1" applyFill="1" applyBorder="1" applyAlignment="1">
      <alignment horizontal="center" vertical="center" wrapText="1"/>
    </xf>
    <xf numFmtId="167" fontId="28" fillId="4" borderId="1" xfId="13" applyNumberFormat="1" applyFont="1" applyFill="1" applyBorder="1" applyAlignment="1">
      <alignment horizontal="center" vertical="center" wrapText="1"/>
    </xf>
    <xf numFmtId="2" fontId="28" fillId="4" borderId="1" xfId="26" applyNumberFormat="1" applyFont="1" applyFill="1" applyBorder="1" applyAlignment="1">
      <alignment horizontal="center" vertical="center" wrapText="1"/>
    </xf>
    <xf numFmtId="4" fontId="28" fillId="4" borderId="1" xfId="13" applyNumberFormat="1" applyFont="1" applyFill="1" applyBorder="1" applyAlignment="1">
      <alignment horizontal="center" vertical="center" wrapText="1"/>
    </xf>
    <xf numFmtId="167" fontId="28" fillId="4" borderId="1" xfId="27" applyNumberFormat="1" applyFont="1" applyFill="1" applyBorder="1" applyAlignment="1">
      <alignment horizontal="center" vertical="center" wrapText="1"/>
    </xf>
    <xf numFmtId="0" fontId="30" fillId="4" borderId="1" xfId="27" applyFont="1" applyFill="1" applyBorder="1" applyAlignment="1">
      <alignment horizontal="center" vertical="center" wrapText="1"/>
    </xf>
    <xf numFmtId="0" fontId="28" fillId="4" borderId="1" xfId="26" applyFont="1" applyFill="1" applyBorder="1" applyAlignment="1">
      <alignment horizontal="center" vertical="center" wrapText="1"/>
    </xf>
    <xf numFmtId="0" fontId="28" fillId="4" borderId="1" xfId="18" applyFont="1" applyFill="1" applyBorder="1" applyAlignment="1">
      <alignment horizontal="left" vertical="center" wrapText="1"/>
    </xf>
    <xf numFmtId="0" fontId="28" fillId="4" borderId="1" xfId="30" applyFont="1" applyFill="1" applyBorder="1" applyAlignment="1">
      <alignment horizontal="left" vertical="center" wrapText="1"/>
    </xf>
    <xf numFmtId="3" fontId="28" fillId="4" borderId="1" xfId="30" applyNumberFormat="1" applyFont="1" applyFill="1" applyBorder="1" applyAlignment="1">
      <alignment horizontal="center" vertical="center" shrinkToFit="1"/>
    </xf>
    <xf numFmtId="2" fontId="28" fillId="4" borderId="1" xfId="30" applyNumberFormat="1" applyFont="1" applyFill="1" applyBorder="1" applyAlignment="1">
      <alignment horizontal="center" vertical="center" shrinkToFit="1"/>
    </xf>
    <xf numFmtId="0" fontId="28" fillId="4" borderId="1" xfId="31" applyFont="1" applyFill="1" applyBorder="1" applyAlignment="1">
      <alignment horizontal="center" vertical="center" wrapText="1"/>
    </xf>
    <xf numFmtId="0" fontId="30" fillId="4" borderId="1" xfId="30" applyFont="1" applyFill="1" applyBorder="1" applyAlignment="1">
      <alignment horizontal="center" vertical="center" shrinkToFit="1"/>
    </xf>
    <xf numFmtId="2" fontId="30" fillId="4" borderId="1" xfId="30" applyNumberFormat="1" applyFont="1" applyFill="1" applyBorder="1" applyAlignment="1">
      <alignment horizontal="center" vertical="center" shrinkToFit="1"/>
    </xf>
    <xf numFmtId="2" fontId="28" fillId="3" borderId="1" xfId="13" applyNumberFormat="1" applyFont="1" applyFill="1" applyBorder="1" applyAlignment="1">
      <alignment horizontal="center" vertical="center" wrapText="1"/>
    </xf>
    <xf numFmtId="4" fontId="28" fillId="3" borderId="1" xfId="13" applyNumberFormat="1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top" wrapText="1"/>
    </xf>
    <xf numFmtId="0" fontId="50" fillId="0" borderId="8" xfId="0" applyFont="1" applyBorder="1" applyAlignment="1">
      <alignment horizontal="center" vertical="center"/>
    </xf>
    <xf numFmtId="0" fontId="52" fillId="3" borderId="0" xfId="0" applyFont="1" applyFill="1" applyAlignment="1">
      <alignment horizontal="left" vertical="top"/>
    </xf>
    <xf numFmtId="0" fontId="25" fillId="0" borderId="0" xfId="3" applyFont="1" applyAlignment="1">
      <alignment horizontal="center" wrapText="1"/>
    </xf>
    <xf numFmtId="0" fontId="25" fillId="0" borderId="0" xfId="3" applyFont="1" applyFill="1" applyAlignment="1">
      <alignment horizontal="center" vertical="center" wrapText="1"/>
    </xf>
    <xf numFmtId="0" fontId="28" fillId="0" borderId="1" xfId="13" applyFont="1" applyFill="1" applyBorder="1" applyAlignment="1">
      <alignment horizontal="center" vertical="center" wrapText="1"/>
    </xf>
    <xf numFmtId="0" fontId="29" fillId="0" borderId="1" xfId="13" applyFont="1" applyFill="1" applyBorder="1" applyAlignment="1">
      <alignment horizontal="center" vertical="center" wrapText="1"/>
    </xf>
    <xf numFmtId="2" fontId="29" fillId="0" borderId="1" xfId="13" applyNumberFormat="1" applyFont="1" applyFill="1" applyBorder="1" applyAlignment="1">
      <alignment horizontal="center" vertical="center" wrapText="1"/>
    </xf>
    <xf numFmtId="0" fontId="28" fillId="0" borderId="1" xfId="26" applyFont="1" applyFill="1" applyBorder="1" applyAlignment="1">
      <alignment horizontal="center" vertical="center" wrapText="1"/>
    </xf>
    <xf numFmtId="0" fontId="28" fillId="0" borderId="1" xfId="27" applyFont="1" applyFill="1" applyBorder="1" applyAlignment="1">
      <alignment horizontal="center" vertical="center" wrapText="1"/>
    </xf>
    <xf numFmtId="0" fontId="28" fillId="0" borderId="1" xfId="11" applyNumberFormat="1" applyFont="1" applyFill="1" applyBorder="1" applyAlignment="1">
      <alignment horizontal="center" vertical="center" wrapText="1"/>
    </xf>
    <xf numFmtId="170" fontId="28" fillId="0" borderId="6" xfId="27" applyNumberFormat="1" applyFont="1" applyFill="1" applyBorder="1" applyAlignment="1">
      <alignment horizontal="center" vertical="center" wrapText="1"/>
    </xf>
    <xf numFmtId="170" fontId="28" fillId="0" borderId="7" xfId="27" applyNumberFormat="1" applyFont="1" applyFill="1" applyBorder="1" applyAlignment="1">
      <alignment horizontal="center" vertical="center" wrapText="1"/>
    </xf>
    <xf numFmtId="0" fontId="30" fillId="0" borderId="2" xfId="13" applyFont="1" applyFill="1" applyBorder="1" applyAlignment="1">
      <alignment horizontal="center"/>
    </xf>
    <xf numFmtId="0" fontId="28" fillId="0" borderId="3" xfId="13" applyFont="1" applyFill="1" applyBorder="1" applyAlignment="1">
      <alignment horizontal="center" vertical="center" wrapText="1"/>
    </xf>
    <xf numFmtId="0" fontId="28" fillId="0" borderId="4" xfId="13" applyFont="1" applyFill="1" applyBorder="1" applyAlignment="1">
      <alignment horizontal="center" vertical="center" wrapText="1"/>
    </xf>
    <xf numFmtId="0" fontId="28" fillId="0" borderId="5" xfId="13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center" vertical="center" wrapText="1"/>
    </xf>
    <xf numFmtId="0" fontId="27" fillId="0" borderId="4" xfId="13" applyFont="1" applyFill="1" applyBorder="1" applyAlignment="1">
      <alignment horizontal="center" vertical="center" wrapText="1"/>
    </xf>
    <xf numFmtId="0" fontId="27" fillId="0" borderId="5" xfId="13" applyFont="1" applyFill="1" applyBorder="1" applyAlignment="1">
      <alignment horizontal="center" vertical="center" wrapText="1"/>
    </xf>
    <xf numFmtId="0" fontId="38" fillId="0" borderId="0" xfId="3" applyFont="1" applyAlignment="1">
      <alignment horizontal="center" wrapText="1"/>
    </xf>
    <xf numFmtId="0" fontId="38" fillId="0" borderId="0" xfId="3" applyFont="1" applyFill="1" applyAlignment="1">
      <alignment horizontal="center" vertical="center" wrapText="1"/>
    </xf>
    <xf numFmtId="0" fontId="42" fillId="0" borderId="1" xfId="13" applyFont="1" applyFill="1" applyBorder="1" applyAlignment="1">
      <alignment horizontal="center" vertical="center" wrapText="1"/>
    </xf>
    <xf numFmtId="0" fontId="43" fillId="0" borderId="1" xfId="13" applyFont="1" applyFill="1" applyBorder="1" applyAlignment="1">
      <alignment horizontal="center" vertical="center" wrapText="1"/>
    </xf>
    <xf numFmtId="2" fontId="43" fillId="0" borderId="1" xfId="13" applyNumberFormat="1" applyFont="1" applyFill="1" applyBorder="1" applyAlignment="1">
      <alignment horizontal="center" vertical="center" wrapText="1"/>
    </xf>
    <xf numFmtId="0" fontId="42" fillId="0" borderId="1" xfId="26" applyFont="1" applyFill="1" applyBorder="1" applyAlignment="1">
      <alignment horizontal="center" vertical="center" wrapText="1"/>
    </xf>
    <xf numFmtId="0" fontId="42" fillId="0" borderId="1" xfId="27" applyFont="1" applyFill="1" applyBorder="1" applyAlignment="1">
      <alignment horizontal="center" vertical="center" wrapText="1"/>
    </xf>
    <xf numFmtId="0" fontId="42" fillId="0" borderId="1" xfId="11" applyNumberFormat="1" applyFont="1" applyFill="1" applyBorder="1" applyAlignment="1">
      <alignment horizontal="center" vertical="center" wrapText="1"/>
    </xf>
    <xf numFmtId="170" fontId="40" fillId="0" borderId="6" xfId="27" applyNumberFormat="1" applyFont="1" applyFill="1" applyBorder="1" applyAlignment="1">
      <alignment horizontal="center" vertical="center" wrapText="1"/>
    </xf>
    <xf numFmtId="170" fontId="40" fillId="0" borderId="7" xfId="27" applyNumberFormat="1" applyFont="1" applyFill="1" applyBorder="1" applyAlignment="1">
      <alignment horizontal="center" vertical="center" wrapText="1"/>
    </xf>
    <xf numFmtId="0" fontId="42" fillId="0" borderId="2" xfId="13" applyFont="1" applyFill="1" applyBorder="1" applyAlignment="1">
      <alignment horizontal="center"/>
    </xf>
    <xf numFmtId="0" fontId="41" fillId="0" borderId="1" xfId="1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wrapText="1"/>
    </xf>
    <xf numFmtId="0" fontId="10" fillId="0" borderId="0" xfId="3" applyFont="1" applyFill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center" vertical="center" wrapText="1"/>
    </xf>
    <xf numFmtId="2" fontId="18" fillId="0" borderId="1" xfId="13" applyNumberFormat="1" applyFont="1" applyFill="1" applyBorder="1" applyAlignment="1">
      <alignment horizontal="center" vertical="center" wrapText="1"/>
    </xf>
    <xf numFmtId="0" fontId="14" fillId="0" borderId="1" xfId="26" applyFont="1" applyFill="1" applyBorder="1" applyAlignment="1">
      <alignment horizontal="center" vertical="center" wrapText="1"/>
    </xf>
    <xf numFmtId="0" fontId="14" fillId="0" borderId="1" xfId="27" applyFont="1" applyFill="1" applyBorder="1" applyAlignment="1">
      <alignment horizontal="center" vertical="center" wrapText="1"/>
    </xf>
    <xf numFmtId="0" fontId="14" fillId="0" borderId="1" xfId="11" applyNumberFormat="1" applyFont="1" applyFill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/>
    </xf>
    <xf numFmtId="0" fontId="19" fillId="0" borderId="1" xfId="13" applyFont="1" applyFill="1" applyBorder="1" applyAlignment="1">
      <alignment horizontal="center" vertical="center" wrapText="1"/>
    </xf>
    <xf numFmtId="0" fontId="28" fillId="0" borderId="1" xfId="37" applyFont="1" applyFill="1" applyBorder="1" applyAlignment="1">
      <alignment horizontal="center" vertical="center" wrapText="1"/>
    </xf>
    <xf numFmtId="0" fontId="27" fillId="0" borderId="1" xfId="27" applyFont="1" applyFill="1" applyBorder="1" applyAlignment="1">
      <alignment horizontal="center" vertical="center" wrapText="1"/>
    </xf>
    <xf numFmtId="0" fontId="28" fillId="0" borderId="1" xfId="30" applyFont="1" applyFill="1" applyBorder="1" applyAlignment="1">
      <alignment horizontal="center" vertical="center" wrapText="1"/>
    </xf>
    <xf numFmtId="0" fontId="28" fillId="0" borderId="1" xfId="18" applyFont="1" applyFill="1" applyBorder="1" applyAlignment="1">
      <alignment horizontal="center" vertical="center" wrapText="1"/>
    </xf>
    <xf numFmtId="0" fontId="27" fillId="0" borderId="1" xfId="13" applyFont="1" applyFill="1" applyBorder="1" applyAlignment="1">
      <alignment horizontal="center" vertical="center" wrapText="1"/>
    </xf>
    <xf numFmtId="0" fontId="28" fillId="2" borderId="1" xfId="18" applyFont="1" applyFill="1" applyBorder="1" applyAlignment="1">
      <alignment horizontal="center" vertical="center" wrapText="1"/>
    </xf>
    <xf numFmtId="0" fontId="28" fillId="0" borderId="1" xfId="3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0" fontId="44" fillId="4" borderId="1" xfId="27" applyFont="1" applyFill="1" applyBorder="1" applyAlignment="1">
      <alignment horizontal="center" vertical="center" wrapText="1"/>
    </xf>
    <xf numFmtId="2" fontId="40" fillId="4" borderId="1" xfId="27" applyNumberFormat="1" applyFont="1" applyFill="1" applyBorder="1" applyAlignment="1">
      <alignment horizontal="center" vertical="center"/>
    </xf>
    <xf numFmtId="2" fontId="40" fillId="4" borderId="1" xfId="27" applyNumberFormat="1" applyFont="1" applyFill="1" applyBorder="1" applyAlignment="1">
      <alignment horizontal="center" vertical="center" wrapText="1"/>
    </xf>
    <xf numFmtId="171" fontId="44" fillId="4" borderId="1" xfId="27" applyNumberFormat="1" applyFont="1" applyFill="1" applyBorder="1" applyAlignment="1">
      <alignment horizontal="center" vertical="center" wrapText="1"/>
    </xf>
    <xf numFmtId="0" fontId="31" fillId="4" borderId="1" xfId="27" applyFont="1" applyFill="1" applyBorder="1" applyAlignment="1">
      <alignment horizontal="center" vertical="center" wrapText="1"/>
    </xf>
    <xf numFmtId="2" fontId="28" fillId="4" borderId="1" xfId="27" applyNumberFormat="1" applyFont="1" applyFill="1" applyBorder="1" applyAlignment="1">
      <alignment horizontal="center" vertical="center"/>
    </xf>
    <xf numFmtId="2" fontId="28" fillId="4" borderId="1" xfId="27" applyNumberFormat="1" applyFont="1" applyFill="1" applyBorder="1" applyAlignment="1">
      <alignment horizontal="center" vertical="center" wrapText="1"/>
    </xf>
    <xf numFmtId="171" fontId="31" fillId="4" borderId="1" xfId="27" applyNumberFormat="1" applyFont="1" applyFill="1" applyBorder="1" applyAlignment="1">
      <alignment horizontal="center" vertical="center" wrapText="1"/>
    </xf>
    <xf numFmtId="0" fontId="28" fillId="3" borderId="6" xfId="13" applyFont="1" applyFill="1" applyBorder="1" applyAlignment="1">
      <alignment horizontal="center" vertical="center" wrapText="1"/>
    </xf>
    <xf numFmtId="0" fontId="42" fillId="3" borderId="6" xfId="13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left" vertical="center" wrapText="1"/>
    </xf>
  </cellXfs>
  <cellStyles count="39">
    <cellStyle name="Comma 2" xfId="10"/>
    <cellStyle name="Comma 3" xfId="28"/>
    <cellStyle name="Currency 2" xfId="6"/>
    <cellStyle name="Normal" xfId="0" builtinId="0"/>
    <cellStyle name="Normal 10" xfId="3"/>
    <cellStyle name="Normal 14 3 2" xfId="2"/>
    <cellStyle name="Normal 17" xfId="9"/>
    <cellStyle name="Normal 2" xfId="1"/>
    <cellStyle name="Normal 2 10 2" xfId="7"/>
    <cellStyle name="Normal 2 11" xfId="34"/>
    <cellStyle name="Normal 2 3" xfId="32"/>
    <cellStyle name="Normal 3" xfId="5"/>
    <cellStyle name="Normal 3 2" xfId="15"/>
    <cellStyle name="Normal 4" xfId="27"/>
    <cellStyle name="Normal 9 2 4" xfId="16"/>
    <cellStyle name="silfain" xfId="22"/>
    <cellStyle name="Обычный 2" xfId="4"/>
    <cellStyle name="Обычный 2 2 2" xfId="18"/>
    <cellStyle name="Обычный 2 2 2 2" xfId="37"/>
    <cellStyle name="Обычный 2 2 6" xfId="21"/>
    <cellStyle name="Обычный 2 3 2" xfId="19"/>
    <cellStyle name="Обычный 2 3 2 2" xfId="23"/>
    <cellStyle name="Обычный 2 3 2 2 3" xfId="35"/>
    <cellStyle name="Обычный 2 3 2 2 3 2" xfId="36"/>
    <cellStyle name="Обычный 2 4" xfId="20"/>
    <cellStyle name="Обычный 2 4 2" xfId="13"/>
    <cellStyle name="Обычный 2 5 2 2" xfId="33"/>
    <cellStyle name="Обычный 2 6" xfId="24"/>
    <cellStyle name="Обычный 2 6 3" xfId="30"/>
    <cellStyle name="Обычный 2 6 3 2" xfId="38"/>
    <cellStyle name="Обычный 4" xfId="14"/>
    <cellStyle name="Обычный 4 2" xfId="12"/>
    <cellStyle name="Обычный 4 2 2" xfId="26"/>
    <cellStyle name="Обычный 4 2 3" xfId="17"/>
    <cellStyle name="Обычный 4 3 3" xfId="31"/>
    <cellStyle name="Обычный_VAKE-SABURTALI (SHILAKADZE)" xfId="8"/>
    <cellStyle name="Процентный 2" xfId="25"/>
    <cellStyle name="Процентный 2 2" xfId="29"/>
    <cellStyle name="Финансовый 2 2" xfId="1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4" workbookViewId="0">
      <selection activeCell="A12" sqref="A12:D12"/>
    </sheetView>
  </sheetViews>
  <sheetFormatPr defaultRowHeight="14.4" x14ac:dyDescent="0.3"/>
  <cols>
    <col min="1" max="1" width="3" customWidth="1"/>
    <col min="2" max="2" width="37.109375" customWidth="1"/>
    <col min="3" max="3" width="27" customWidth="1"/>
    <col min="4" max="4" width="23" customWidth="1"/>
  </cols>
  <sheetData>
    <row r="1" spans="1:4" ht="43.5" customHeight="1" x14ac:dyDescent="0.3">
      <c r="A1" s="368" t="s">
        <v>141</v>
      </c>
      <c r="B1" s="368"/>
      <c r="C1" s="368"/>
      <c r="D1" s="368"/>
    </row>
    <row r="2" spans="1:4" ht="43.5" customHeight="1" x14ac:dyDescent="0.3">
      <c r="A2" s="2" t="s">
        <v>2</v>
      </c>
      <c r="B2" s="2" t="s">
        <v>3</v>
      </c>
      <c r="C2" s="2" t="s">
        <v>4</v>
      </c>
      <c r="D2" s="2" t="s">
        <v>0</v>
      </c>
    </row>
    <row r="3" spans="1:4" ht="35.25" customHeight="1" x14ac:dyDescent="0.3">
      <c r="A3" s="1">
        <v>1</v>
      </c>
      <c r="B3" s="1" t="s">
        <v>134</v>
      </c>
      <c r="C3" s="417">
        <v>9462</v>
      </c>
      <c r="D3" s="1"/>
    </row>
    <row r="4" spans="1:4" ht="35.25" customHeight="1" x14ac:dyDescent="0.3">
      <c r="A4" s="1">
        <v>2</v>
      </c>
      <c r="B4" s="1" t="s">
        <v>135</v>
      </c>
      <c r="C4" s="418">
        <v>13044.06</v>
      </c>
      <c r="D4" s="1"/>
    </row>
    <row r="5" spans="1:4" ht="35.25" customHeight="1" x14ac:dyDescent="0.3">
      <c r="A5" s="1">
        <v>3</v>
      </c>
      <c r="B5" s="1" t="s">
        <v>136</v>
      </c>
      <c r="C5" s="418">
        <v>12567.4</v>
      </c>
      <c r="D5" s="1"/>
    </row>
    <row r="6" spans="1:4" ht="35.25" customHeight="1" x14ac:dyDescent="0.3">
      <c r="A6" s="1">
        <v>4</v>
      </c>
      <c r="B6" s="1" t="s">
        <v>137</v>
      </c>
      <c r="C6" s="418">
        <v>7037.54</v>
      </c>
      <c r="D6" s="1"/>
    </row>
    <row r="7" spans="1:4" ht="35.25" customHeight="1" x14ac:dyDescent="0.3">
      <c r="A7" s="1">
        <v>5</v>
      </c>
      <c r="B7" s="1" t="s">
        <v>138</v>
      </c>
      <c r="C7" s="418">
        <v>38640</v>
      </c>
      <c r="D7" s="1"/>
    </row>
    <row r="8" spans="1:4" ht="35.25" customHeight="1" x14ac:dyDescent="0.3">
      <c r="A8" s="1"/>
      <c r="B8" s="2" t="s">
        <v>1</v>
      </c>
      <c r="C8" s="419">
        <f>SUM(C3:C7)</f>
        <v>80751</v>
      </c>
      <c r="D8" s="1"/>
    </row>
    <row r="10" spans="1:4" ht="42" customHeight="1" x14ac:dyDescent="0.3">
      <c r="A10" s="431" t="s">
        <v>142</v>
      </c>
      <c r="B10" s="431"/>
      <c r="C10" s="431"/>
      <c r="D10" s="431"/>
    </row>
    <row r="11" spans="1:4" ht="42" customHeight="1" x14ac:dyDescent="0.3">
      <c r="A11" s="420" t="s">
        <v>143</v>
      </c>
      <c r="B11" s="420"/>
      <c r="C11" s="420"/>
      <c r="D11" s="420"/>
    </row>
    <row r="12" spans="1:4" ht="42" customHeight="1" x14ac:dyDescent="0.3">
      <c r="A12" s="420" t="s">
        <v>144</v>
      </c>
      <c r="B12" s="420"/>
      <c r="C12" s="420"/>
      <c r="D12" s="420"/>
    </row>
    <row r="13" spans="1:4" ht="55.2" customHeight="1" x14ac:dyDescent="0.3">
      <c r="A13" s="367" t="s">
        <v>145</v>
      </c>
      <c r="B13" s="369"/>
      <c r="C13" s="369"/>
      <c r="D13" s="369"/>
    </row>
    <row r="14" spans="1:4" ht="42" customHeight="1" x14ac:dyDescent="0.3">
      <c r="A14" s="367" t="s">
        <v>146</v>
      </c>
      <c r="B14" s="367"/>
      <c r="C14" s="367"/>
      <c r="D14" s="367"/>
    </row>
    <row r="15" spans="1:4" ht="34.5" customHeight="1" x14ac:dyDescent="0.3"/>
  </sheetData>
  <mergeCells count="6">
    <mergeCell ref="A14:D14"/>
    <mergeCell ref="A1:D1"/>
    <mergeCell ref="A13:D13"/>
    <mergeCell ref="A12:D12"/>
    <mergeCell ref="A11:D11"/>
    <mergeCell ref="A10:D1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Zeros="0" showWhiteSpace="0" topLeftCell="A70" zoomScaleNormal="100" zoomScaleSheetLayoutView="90" workbookViewId="0">
      <selection activeCell="B78" sqref="B78"/>
    </sheetView>
  </sheetViews>
  <sheetFormatPr defaultColWidth="9.109375" defaultRowHeight="14.4" x14ac:dyDescent="0.3"/>
  <cols>
    <col min="1" max="1" width="3.6640625" style="138" customWidth="1"/>
    <col min="2" max="2" width="63.88671875" style="142" customWidth="1"/>
    <col min="3" max="3" width="8.5546875" style="140" customWidth="1"/>
    <col min="4" max="4" width="8.6640625" style="140" customWidth="1"/>
    <col min="5" max="5" width="9.44140625" style="141" customWidth="1"/>
    <col min="6" max="6" width="9.5546875" style="141" customWidth="1"/>
    <col min="7" max="7" width="14.109375" style="141" customWidth="1"/>
    <col min="8" max="9" width="10.109375" style="75" bestFit="1" customWidth="1"/>
    <col min="10" max="10" width="26.6640625" style="75" customWidth="1"/>
    <col min="11" max="16384" width="9.109375" style="75"/>
  </cols>
  <sheetData>
    <row r="1" spans="1:10" s="73" customFormat="1" ht="24.75" customHeight="1" x14ac:dyDescent="0.35">
      <c r="A1" s="370" t="s">
        <v>94</v>
      </c>
      <c r="B1" s="370"/>
      <c r="C1" s="370"/>
      <c r="D1" s="370"/>
      <c r="E1" s="370"/>
      <c r="F1" s="370"/>
      <c r="G1" s="370"/>
    </row>
    <row r="2" spans="1:10" s="74" customFormat="1" ht="18" x14ac:dyDescent="0.3">
      <c r="A2" s="371" t="s">
        <v>5</v>
      </c>
      <c r="B2" s="371"/>
      <c r="C2" s="371"/>
      <c r="D2" s="371"/>
      <c r="E2" s="371"/>
      <c r="F2" s="371"/>
      <c r="G2" s="371"/>
    </row>
    <row r="3" spans="1:10" s="82" customFormat="1" ht="9" customHeight="1" x14ac:dyDescent="0.3">
      <c r="A3" s="76"/>
      <c r="B3" s="77"/>
      <c r="C3" s="78"/>
      <c r="D3" s="79"/>
      <c r="E3" s="80"/>
      <c r="F3" s="80"/>
      <c r="G3" s="81"/>
    </row>
    <row r="4" spans="1:10" s="82" customFormat="1" ht="33" customHeight="1" x14ac:dyDescent="0.3">
      <c r="A4" s="372" t="s">
        <v>6</v>
      </c>
      <c r="B4" s="373" t="s">
        <v>7</v>
      </c>
      <c r="C4" s="373" t="s">
        <v>8</v>
      </c>
      <c r="D4" s="373" t="s">
        <v>9</v>
      </c>
      <c r="E4" s="374" t="s">
        <v>10</v>
      </c>
      <c r="F4" s="374" t="s">
        <v>0</v>
      </c>
      <c r="G4" s="374"/>
    </row>
    <row r="5" spans="1:10" s="82" customFormat="1" ht="27.6" x14ac:dyDescent="0.3">
      <c r="A5" s="372"/>
      <c r="B5" s="373"/>
      <c r="C5" s="373"/>
      <c r="D5" s="373"/>
      <c r="E5" s="374"/>
      <c r="F5" s="83" t="s">
        <v>11</v>
      </c>
      <c r="G5" s="83" t="s">
        <v>1</v>
      </c>
    </row>
    <row r="6" spans="1:10" x14ac:dyDescent="0.3">
      <c r="A6" s="84">
        <v>1</v>
      </c>
      <c r="B6" s="84">
        <v>2</v>
      </c>
      <c r="C6" s="84">
        <v>3</v>
      </c>
      <c r="D6" s="84">
        <v>4</v>
      </c>
      <c r="E6" s="85">
        <v>5</v>
      </c>
      <c r="F6" s="84">
        <v>6</v>
      </c>
      <c r="G6" s="84">
        <v>7</v>
      </c>
    </row>
    <row r="7" spans="1:10" s="88" customFormat="1" x14ac:dyDescent="0.3">
      <c r="A7" s="256"/>
      <c r="B7" s="257" t="s">
        <v>12</v>
      </c>
      <c r="C7" s="256"/>
      <c r="D7" s="256"/>
      <c r="E7" s="258"/>
      <c r="F7" s="258"/>
      <c r="G7" s="258"/>
    </row>
    <row r="8" spans="1:10" s="88" customFormat="1" x14ac:dyDescent="0.3">
      <c r="A8" s="377">
        <v>1</v>
      </c>
      <c r="B8" s="259" t="s">
        <v>13</v>
      </c>
      <c r="C8" s="334" t="s">
        <v>14</v>
      </c>
      <c r="D8" s="335"/>
      <c r="E8" s="336">
        <v>1</v>
      </c>
      <c r="F8" s="335"/>
      <c r="G8" s="337"/>
    </row>
    <row r="9" spans="1:10" s="88" customFormat="1" x14ac:dyDescent="0.3">
      <c r="A9" s="377"/>
      <c r="B9" s="91" t="s">
        <v>15</v>
      </c>
      <c r="C9" s="92" t="s">
        <v>14</v>
      </c>
      <c r="D9" s="93">
        <v>1</v>
      </c>
      <c r="E9" s="83">
        <v>1</v>
      </c>
      <c r="F9" s="89"/>
      <c r="G9" s="90"/>
    </row>
    <row r="10" spans="1:10" s="88" customFormat="1" x14ac:dyDescent="0.3">
      <c r="A10" s="86"/>
      <c r="B10" s="84" t="s">
        <v>16</v>
      </c>
      <c r="C10" s="86"/>
      <c r="D10" s="86"/>
      <c r="E10" s="87"/>
      <c r="F10" s="87"/>
      <c r="G10" s="94"/>
    </row>
    <row r="11" spans="1:10" s="88" customFormat="1" ht="30.75" customHeight="1" x14ac:dyDescent="0.3">
      <c r="A11" s="256"/>
      <c r="B11" s="257" t="s">
        <v>17</v>
      </c>
      <c r="C11" s="256"/>
      <c r="D11" s="256"/>
      <c r="E11" s="258"/>
      <c r="F11" s="258"/>
      <c r="G11" s="265"/>
    </row>
    <row r="12" spans="1:10" s="82" customFormat="1" ht="27.6" x14ac:dyDescent="0.3">
      <c r="A12" s="372">
        <v>1</v>
      </c>
      <c r="B12" s="260" t="s">
        <v>18</v>
      </c>
      <c r="C12" s="334" t="s">
        <v>19</v>
      </c>
      <c r="D12" s="348"/>
      <c r="E12" s="336">
        <v>1.3779999999999999E-2</v>
      </c>
      <c r="F12" s="336"/>
      <c r="G12" s="337"/>
      <c r="J12" s="88"/>
    </row>
    <row r="13" spans="1:10" s="82" customFormat="1" x14ac:dyDescent="0.3">
      <c r="A13" s="372"/>
      <c r="B13" s="91" t="s">
        <v>73</v>
      </c>
      <c r="C13" s="92" t="s">
        <v>21</v>
      </c>
      <c r="D13" s="96">
        <v>33.5</v>
      </c>
      <c r="E13" s="89">
        <v>0.46162999999999998</v>
      </c>
      <c r="F13" s="89"/>
      <c r="G13" s="90"/>
      <c r="J13" s="88"/>
    </row>
    <row r="14" spans="1:10" s="82" customFormat="1" ht="15" customHeight="1" x14ac:dyDescent="0.3">
      <c r="A14" s="376">
        <v>2</v>
      </c>
      <c r="B14" s="261" t="s">
        <v>22</v>
      </c>
      <c r="C14" s="334" t="s">
        <v>23</v>
      </c>
      <c r="D14" s="349"/>
      <c r="E14" s="336">
        <v>0.68899999999999995</v>
      </c>
      <c r="F14" s="349"/>
      <c r="G14" s="337"/>
      <c r="J14" s="88"/>
    </row>
    <row r="15" spans="1:10" s="82" customFormat="1" x14ac:dyDescent="0.3">
      <c r="A15" s="376"/>
      <c r="B15" s="97" t="s">
        <v>15</v>
      </c>
      <c r="C15" s="98" t="s">
        <v>24</v>
      </c>
      <c r="D15" s="99">
        <v>2.06</v>
      </c>
      <c r="E15" s="89">
        <v>1.4193399999999998</v>
      </c>
      <c r="F15" s="99"/>
      <c r="G15" s="90"/>
      <c r="J15" s="88"/>
    </row>
    <row r="16" spans="1:10" ht="27.6" x14ac:dyDescent="0.3">
      <c r="A16" s="375">
        <v>3</v>
      </c>
      <c r="B16" s="259" t="s">
        <v>95</v>
      </c>
      <c r="C16" s="350" t="s">
        <v>25</v>
      </c>
      <c r="D16" s="351"/>
      <c r="E16" s="352">
        <v>0.11428000000000001</v>
      </c>
      <c r="F16" s="353"/>
      <c r="G16" s="337"/>
      <c r="J16" s="88"/>
    </row>
    <row r="17" spans="1:10" x14ac:dyDescent="0.3">
      <c r="A17" s="375"/>
      <c r="B17" s="100" t="s">
        <v>15</v>
      </c>
      <c r="C17" s="92" t="s">
        <v>24</v>
      </c>
      <c r="D17" s="92">
        <v>55.8</v>
      </c>
      <c r="E17" s="89">
        <v>6.376824</v>
      </c>
      <c r="F17" s="101"/>
      <c r="G17" s="90"/>
      <c r="J17" s="88"/>
    </row>
    <row r="18" spans="1:10" x14ac:dyDescent="0.3">
      <c r="A18" s="375"/>
      <c r="B18" s="91" t="s">
        <v>26</v>
      </c>
      <c r="C18" s="92" t="s">
        <v>21</v>
      </c>
      <c r="D18" s="92">
        <v>3.88</v>
      </c>
      <c r="E18" s="101">
        <v>0.44340640000000003</v>
      </c>
      <c r="F18" s="101"/>
      <c r="G18" s="90"/>
      <c r="J18" s="88"/>
    </row>
    <row r="19" spans="1:10" x14ac:dyDescent="0.3">
      <c r="A19" s="375"/>
      <c r="B19" s="91" t="s">
        <v>27</v>
      </c>
      <c r="C19" s="92" t="s">
        <v>21</v>
      </c>
      <c r="D19" s="92">
        <v>8.2200000000000006</v>
      </c>
      <c r="E19" s="101">
        <v>0.93938160000000015</v>
      </c>
      <c r="F19" s="101"/>
      <c r="G19" s="90"/>
      <c r="J19" s="88"/>
    </row>
    <row r="20" spans="1:10" x14ac:dyDescent="0.3">
      <c r="A20" s="375"/>
      <c r="B20" s="100" t="s">
        <v>28</v>
      </c>
      <c r="C20" s="92" t="s">
        <v>21</v>
      </c>
      <c r="D20" s="92">
        <v>21.4</v>
      </c>
      <c r="E20" s="101">
        <v>2.445592</v>
      </c>
      <c r="F20" s="101"/>
      <c r="G20" s="90"/>
      <c r="J20" s="88"/>
    </row>
    <row r="21" spans="1:10" x14ac:dyDescent="0.3">
      <c r="A21" s="375"/>
      <c r="B21" s="100" t="s">
        <v>29</v>
      </c>
      <c r="C21" s="92" t="s">
        <v>21</v>
      </c>
      <c r="D21" s="92">
        <v>0.71</v>
      </c>
      <c r="E21" s="101">
        <v>8.1138799999999997E-2</v>
      </c>
      <c r="F21" s="101"/>
      <c r="G21" s="90"/>
      <c r="J21" s="88"/>
    </row>
    <row r="22" spans="1:10" x14ac:dyDescent="0.3">
      <c r="A22" s="375"/>
      <c r="B22" s="100" t="s">
        <v>30</v>
      </c>
      <c r="C22" s="92" t="s">
        <v>21</v>
      </c>
      <c r="D22" s="92">
        <v>3.5</v>
      </c>
      <c r="E22" s="101">
        <v>0.39998</v>
      </c>
      <c r="F22" s="101"/>
      <c r="G22" s="90"/>
      <c r="J22" s="88"/>
    </row>
    <row r="23" spans="1:10" x14ac:dyDescent="0.3">
      <c r="A23" s="375"/>
      <c r="B23" s="100" t="s">
        <v>31</v>
      </c>
      <c r="C23" s="98" t="s">
        <v>32</v>
      </c>
      <c r="D23" s="92">
        <v>1.02</v>
      </c>
      <c r="E23" s="101">
        <v>0.11656560000000001</v>
      </c>
      <c r="F23" s="101"/>
      <c r="G23" s="90"/>
      <c r="J23" s="88"/>
    </row>
    <row r="24" spans="1:10" x14ac:dyDescent="0.3">
      <c r="A24" s="375"/>
      <c r="B24" s="100" t="s">
        <v>33</v>
      </c>
      <c r="C24" s="98" t="s">
        <v>23</v>
      </c>
      <c r="D24" s="92">
        <v>25</v>
      </c>
      <c r="E24" s="101">
        <v>2.8570000000000002</v>
      </c>
      <c r="F24" s="101"/>
      <c r="G24" s="90"/>
      <c r="J24" s="88"/>
    </row>
    <row r="25" spans="1:10" x14ac:dyDescent="0.3">
      <c r="A25" s="372">
        <v>4</v>
      </c>
      <c r="B25" s="260" t="s">
        <v>34</v>
      </c>
      <c r="C25" s="334" t="s">
        <v>19</v>
      </c>
      <c r="D25" s="354"/>
      <c r="E25" s="352">
        <v>1.3779999999999999E-2</v>
      </c>
      <c r="F25" s="335"/>
      <c r="G25" s="337"/>
      <c r="J25" s="88"/>
    </row>
    <row r="26" spans="1:10" x14ac:dyDescent="0.3">
      <c r="A26" s="372"/>
      <c r="B26" s="100" t="s">
        <v>15</v>
      </c>
      <c r="C26" s="92" t="s">
        <v>24</v>
      </c>
      <c r="D26" s="103">
        <v>14</v>
      </c>
      <c r="E26" s="89">
        <v>0.19291999999999998</v>
      </c>
      <c r="F26" s="103"/>
      <c r="G26" s="90"/>
      <c r="J26" s="88"/>
    </row>
    <row r="27" spans="1:10" x14ac:dyDescent="0.3">
      <c r="A27" s="372"/>
      <c r="B27" s="91" t="s">
        <v>75</v>
      </c>
      <c r="C27" s="92" t="s">
        <v>21</v>
      </c>
      <c r="D27" s="103">
        <v>29.5</v>
      </c>
      <c r="E27" s="101">
        <v>0.40650999999999998</v>
      </c>
      <c r="F27" s="103"/>
      <c r="G27" s="90"/>
      <c r="J27" s="88"/>
    </row>
    <row r="28" spans="1:10" x14ac:dyDescent="0.3">
      <c r="A28" s="372"/>
      <c r="B28" s="91" t="s">
        <v>36</v>
      </c>
      <c r="C28" s="103" t="s">
        <v>23</v>
      </c>
      <c r="D28" s="103">
        <v>0.05</v>
      </c>
      <c r="E28" s="104">
        <v>6.8899999999999994E-4</v>
      </c>
      <c r="F28" s="99"/>
      <c r="G28" s="90"/>
      <c r="J28" s="88"/>
    </row>
    <row r="29" spans="1:10" x14ac:dyDescent="0.3">
      <c r="A29" s="372"/>
      <c r="B29" s="100" t="s">
        <v>31</v>
      </c>
      <c r="C29" s="98" t="s">
        <v>32</v>
      </c>
      <c r="D29" s="105">
        <v>2.1</v>
      </c>
      <c r="E29" s="101">
        <v>2.8937999999999998E-2</v>
      </c>
      <c r="F29" s="103"/>
      <c r="G29" s="90"/>
      <c r="J29" s="88"/>
    </row>
    <row r="30" spans="1:10" x14ac:dyDescent="0.3">
      <c r="A30" s="372"/>
      <c r="B30" s="91" t="s">
        <v>37</v>
      </c>
      <c r="C30" s="103" t="s">
        <v>38</v>
      </c>
      <c r="D30" s="103">
        <v>1650</v>
      </c>
      <c r="E30" s="101">
        <v>22.736999999999998</v>
      </c>
      <c r="F30" s="103"/>
      <c r="G30" s="90"/>
      <c r="J30" s="88"/>
    </row>
    <row r="31" spans="1:10" x14ac:dyDescent="0.3">
      <c r="A31" s="372">
        <v>5</v>
      </c>
      <c r="B31" s="260" t="s">
        <v>39</v>
      </c>
      <c r="C31" s="334" t="s">
        <v>19</v>
      </c>
      <c r="D31" s="266"/>
      <c r="E31" s="355">
        <v>1.3779999999999999E-2</v>
      </c>
      <c r="F31" s="356"/>
      <c r="G31" s="337"/>
      <c r="J31" s="88"/>
    </row>
    <row r="32" spans="1:10" x14ac:dyDescent="0.3">
      <c r="A32" s="372"/>
      <c r="B32" s="100" t="s">
        <v>15</v>
      </c>
      <c r="C32" s="92" t="s">
        <v>24</v>
      </c>
      <c r="D32" s="106">
        <v>3.23</v>
      </c>
      <c r="E32" s="89">
        <v>4.4509399999999998E-2</v>
      </c>
      <c r="F32" s="103"/>
      <c r="G32" s="90"/>
      <c r="J32" s="88"/>
    </row>
    <row r="33" spans="1:10" x14ac:dyDescent="0.3">
      <c r="A33" s="372"/>
      <c r="B33" s="91" t="s">
        <v>20</v>
      </c>
      <c r="C33" s="98" t="s">
        <v>21</v>
      </c>
      <c r="D33" s="96">
        <v>3.62</v>
      </c>
      <c r="E33" s="101">
        <v>4.98836E-2</v>
      </c>
      <c r="F33" s="89"/>
      <c r="G33" s="90"/>
      <c r="J33" s="88"/>
    </row>
    <row r="34" spans="1:10" x14ac:dyDescent="0.3">
      <c r="A34" s="372"/>
      <c r="B34" s="100" t="s">
        <v>31</v>
      </c>
      <c r="C34" s="98" t="s">
        <v>32</v>
      </c>
      <c r="D34" s="107">
        <v>0.18</v>
      </c>
      <c r="E34" s="104">
        <v>2.4803999999999998E-3</v>
      </c>
      <c r="F34" s="103"/>
      <c r="G34" s="90"/>
      <c r="J34" s="88"/>
    </row>
    <row r="35" spans="1:10" x14ac:dyDescent="0.3">
      <c r="A35" s="372"/>
      <c r="B35" s="91" t="s">
        <v>36</v>
      </c>
      <c r="C35" s="103" t="s">
        <v>23</v>
      </c>
      <c r="D35" s="106">
        <v>0.04</v>
      </c>
      <c r="E35" s="104">
        <v>5.5119999999999995E-4</v>
      </c>
      <c r="F35" s="99"/>
      <c r="G35" s="90"/>
      <c r="J35" s="88"/>
    </row>
    <row r="36" spans="1:10" x14ac:dyDescent="0.3">
      <c r="A36" s="84"/>
      <c r="B36" s="84" t="s">
        <v>40</v>
      </c>
      <c r="C36" s="84"/>
      <c r="D36" s="98"/>
      <c r="E36" s="83"/>
      <c r="F36" s="89"/>
      <c r="G36" s="102"/>
      <c r="J36" s="88"/>
    </row>
    <row r="37" spans="1:10" ht="27.6" x14ac:dyDescent="0.3">
      <c r="A37" s="84"/>
      <c r="B37" s="257" t="s">
        <v>41</v>
      </c>
      <c r="C37" s="262"/>
      <c r="D37" s="263"/>
      <c r="E37" s="264"/>
      <c r="F37" s="264"/>
      <c r="G37" s="265"/>
      <c r="J37" s="88"/>
    </row>
    <row r="38" spans="1:10" s="82" customFormat="1" ht="27.6" x14ac:dyDescent="0.3">
      <c r="A38" s="381">
        <v>1</v>
      </c>
      <c r="B38" s="260" t="s">
        <v>42</v>
      </c>
      <c r="C38" s="334" t="s">
        <v>43</v>
      </c>
      <c r="D38" s="348"/>
      <c r="E38" s="336">
        <v>0.13500000000000001</v>
      </c>
      <c r="F38" s="336"/>
      <c r="G38" s="337"/>
      <c r="J38" s="88"/>
    </row>
    <row r="39" spans="1:10" s="82" customFormat="1" x14ac:dyDescent="0.3">
      <c r="A39" s="382"/>
      <c r="B39" s="109" t="s">
        <v>15</v>
      </c>
      <c r="C39" s="98" t="s">
        <v>24</v>
      </c>
      <c r="D39" s="98">
        <v>21.6</v>
      </c>
      <c r="E39" s="89">
        <v>2.9160000000000004</v>
      </c>
      <c r="F39" s="89"/>
      <c r="G39" s="90"/>
      <c r="J39" s="88"/>
    </row>
    <row r="40" spans="1:10" s="82" customFormat="1" x14ac:dyDescent="0.3">
      <c r="A40" s="382"/>
      <c r="B40" s="91" t="s">
        <v>84</v>
      </c>
      <c r="C40" s="98" t="s">
        <v>21</v>
      </c>
      <c r="D40" s="98">
        <v>1.24</v>
      </c>
      <c r="E40" s="101">
        <v>0.16740000000000002</v>
      </c>
      <c r="F40" s="89"/>
      <c r="G40" s="90"/>
      <c r="J40" s="88"/>
    </row>
    <row r="41" spans="1:10" s="82" customFormat="1" x14ac:dyDescent="0.3">
      <c r="A41" s="382"/>
      <c r="B41" s="91" t="s">
        <v>20</v>
      </c>
      <c r="C41" s="98" t="s">
        <v>21</v>
      </c>
      <c r="D41" s="98">
        <v>2.58</v>
      </c>
      <c r="E41" s="101">
        <v>0.34830000000000005</v>
      </c>
      <c r="F41" s="89"/>
      <c r="G41" s="90"/>
      <c r="J41" s="88"/>
    </row>
    <row r="42" spans="1:10" s="82" customFormat="1" x14ac:dyDescent="0.3">
      <c r="A42" s="382"/>
      <c r="B42" s="110" t="s">
        <v>96</v>
      </c>
      <c r="C42" s="98" t="s">
        <v>21</v>
      </c>
      <c r="D42" s="98">
        <v>0.41</v>
      </c>
      <c r="E42" s="101">
        <v>5.5350000000000003E-2</v>
      </c>
      <c r="F42" s="89"/>
      <c r="G42" s="90"/>
      <c r="J42" s="88"/>
    </row>
    <row r="43" spans="1:10" s="82" customFormat="1" x14ac:dyDescent="0.3">
      <c r="A43" s="382"/>
      <c r="B43" s="91" t="s">
        <v>27</v>
      </c>
      <c r="C43" s="98" t="s">
        <v>21</v>
      </c>
      <c r="D43" s="98">
        <v>7.6</v>
      </c>
      <c r="E43" s="101">
        <v>1.026</v>
      </c>
      <c r="F43" s="89"/>
      <c r="G43" s="90"/>
      <c r="J43" s="88"/>
    </row>
    <row r="44" spans="1:10" s="82" customFormat="1" x14ac:dyDescent="0.3">
      <c r="A44" s="382"/>
      <c r="B44" s="91" t="s">
        <v>28</v>
      </c>
      <c r="C44" s="98" t="s">
        <v>21</v>
      </c>
      <c r="D44" s="98">
        <v>15.1</v>
      </c>
      <c r="E44" s="101">
        <v>2.0385</v>
      </c>
      <c r="F44" s="89"/>
      <c r="G44" s="90"/>
      <c r="J44" s="88"/>
    </row>
    <row r="45" spans="1:10" s="82" customFormat="1" x14ac:dyDescent="0.3">
      <c r="A45" s="382"/>
      <c r="B45" s="91" t="s">
        <v>30</v>
      </c>
      <c r="C45" s="98" t="s">
        <v>21</v>
      </c>
      <c r="D45" s="98">
        <v>0.97</v>
      </c>
      <c r="E45" s="101">
        <v>0.13095000000000001</v>
      </c>
      <c r="F45" s="89"/>
      <c r="G45" s="90"/>
      <c r="J45" s="88"/>
    </row>
    <row r="46" spans="1:10" s="82" customFormat="1" x14ac:dyDescent="0.3">
      <c r="A46" s="382"/>
      <c r="B46" s="91" t="s">
        <v>44</v>
      </c>
      <c r="C46" s="111" t="s">
        <v>23</v>
      </c>
      <c r="D46" s="98">
        <v>126</v>
      </c>
      <c r="E46" s="101">
        <v>17.010000000000002</v>
      </c>
      <c r="F46" s="89"/>
      <c r="G46" s="90"/>
      <c r="J46" s="88"/>
    </row>
    <row r="47" spans="1:10" s="82" customFormat="1" x14ac:dyDescent="0.3">
      <c r="A47" s="382"/>
      <c r="B47" s="110" t="s">
        <v>45</v>
      </c>
      <c r="C47" s="98" t="s">
        <v>38</v>
      </c>
      <c r="D47" s="98">
        <v>1.6</v>
      </c>
      <c r="E47" s="89">
        <v>27.216000000000005</v>
      </c>
      <c r="F47" s="89"/>
      <c r="G47" s="90"/>
      <c r="J47" s="88"/>
    </row>
    <row r="48" spans="1:10" s="82" customFormat="1" x14ac:dyDescent="0.3">
      <c r="A48" s="383"/>
      <c r="B48" s="91" t="s">
        <v>33</v>
      </c>
      <c r="C48" s="98" t="s">
        <v>23</v>
      </c>
      <c r="D48" s="112">
        <v>7</v>
      </c>
      <c r="E48" s="89">
        <v>0.94500000000000006</v>
      </c>
      <c r="F48" s="89"/>
      <c r="G48" s="90"/>
      <c r="J48" s="88"/>
    </row>
    <row r="49" spans="1:10" s="82" customFormat="1" ht="27.6" x14ac:dyDescent="0.3">
      <c r="A49" s="384">
        <v>2</v>
      </c>
      <c r="B49" s="260" t="s">
        <v>46</v>
      </c>
      <c r="C49" s="357" t="s">
        <v>25</v>
      </c>
      <c r="D49" s="336"/>
      <c r="E49" s="352">
        <v>0.13500000000000001</v>
      </c>
      <c r="F49" s="336"/>
      <c r="G49" s="337"/>
      <c r="J49" s="88"/>
    </row>
    <row r="50" spans="1:10" s="82" customFormat="1" x14ac:dyDescent="0.3">
      <c r="A50" s="385"/>
      <c r="B50" s="91" t="s">
        <v>15</v>
      </c>
      <c r="C50" s="98" t="s">
        <v>24</v>
      </c>
      <c r="D50" s="96">
        <f>405-4.64*6</f>
        <v>377.16</v>
      </c>
      <c r="E50" s="89">
        <v>50.91660000000001</v>
      </c>
      <c r="F50" s="89"/>
      <c r="G50" s="90"/>
      <c r="J50" s="88"/>
    </row>
    <row r="51" spans="1:10" s="82" customFormat="1" x14ac:dyDescent="0.3">
      <c r="A51" s="385"/>
      <c r="B51" s="91" t="s">
        <v>31</v>
      </c>
      <c r="C51" s="98" t="s">
        <v>32</v>
      </c>
      <c r="D51" s="96">
        <f>13.5-0.1*6</f>
        <v>12.9</v>
      </c>
      <c r="E51" s="101">
        <v>1.7415000000000003</v>
      </c>
      <c r="F51" s="89"/>
      <c r="G51" s="90"/>
      <c r="J51" s="88"/>
    </row>
    <row r="52" spans="1:10" s="82" customFormat="1" x14ac:dyDescent="0.3">
      <c r="A52" s="385"/>
      <c r="B52" s="91" t="s">
        <v>47</v>
      </c>
      <c r="C52" s="111" t="s">
        <v>23</v>
      </c>
      <c r="D52" s="96">
        <f>204-10.2*6</f>
        <v>142.80000000000001</v>
      </c>
      <c r="E52" s="101">
        <v>19.278000000000002</v>
      </c>
      <c r="F52" s="89"/>
      <c r="G52" s="90"/>
      <c r="J52" s="88"/>
    </row>
    <row r="53" spans="1:10" s="82" customFormat="1" x14ac:dyDescent="0.3">
      <c r="A53" s="385"/>
      <c r="B53" s="91" t="s">
        <v>48</v>
      </c>
      <c r="C53" s="98" t="s">
        <v>38</v>
      </c>
      <c r="D53" s="96">
        <v>2.4</v>
      </c>
      <c r="E53" s="101">
        <v>46.267200000000003</v>
      </c>
      <c r="F53" s="89"/>
      <c r="G53" s="90"/>
      <c r="J53" s="88"/>
    </row>
    <row r="54" spans="1:10" s="82" customFormat="1" x14ac:dyDescent="0.3">
      <c r="A54" s="385"/>
      <c r="B54" s="95" t="s">
        <v>49</v>
      </c>
      <c r="C54" s="98" t="s">
        <v>38</v>
      </c>
      <c r="D54" s="96" t="s">
        <v>50</v>
      </c>
      <c r="E54" s="101">
        <v>0.25370160000000003</v>
      </c>
      <c r="F54" s="89"/>
      <c r="G54" s="90"/>
      <c r="J54" s="88"/>
    </row>
    <row r="55" spans="1:10" s="82" customFormat="1" x14ac:dyDescent="0.3">
      <c r="A55" s="385"/>
      <c r="B55" s="110" t="s">
        <v>51</v>
      </c>
      <c r="C55" s="98" t="s">
        <v>38</v>
      </c>
      <c r="D55" s="113">
        <v>1</v>
      </c>
      <c r="E55" s="101">
        <v>0.25370160000000003</v>
      </c>
      <c r="F55" s="89"/>
      <c r="G55" s="90"/>
      <c r="J55" s="88"/>
    </row>
    <row r="56" spans="1:10" s="82" customFormat="1" x14ac:dyDescent="0.3">
      <c r="A56" s="385"/>
      <c r="B56" s="91" t="s">
        <v>52</v>
      </c>
      <c r="C56" s="98" t="s">
        <v>38</v>
      </c>
      <c r="D56" s="96">
        <f>0.23-0.01*6</f>
        <v>0.17</v>
      </c>
      <c r="E56" s="101">
        <v>2.2950000000000002E-2</v>
      </c>
      <c r="F56" s="89"/>
      <c r="G56" s="90"/>
      <c r="J56" s="88"/>
    </row>
    <row r="57" spans="1:10" s="82" customFormat="1" x14ac:dyDescent="0.3">
      <c r="A57" s="385"/>
      <c r="B57" s="91" t="s">
        <v>30</v>
      </c>
      <c r="C57" s="98" t="s">
        <v>21</v>
      </c>
      <c r="D57" s="96">
        <v>22.6</v>
      </c>
      <c r="E57" s="101">
        <v>3.0510000000000006</v>
      </c>
      <c r="F57" s="89"/>
      <c r="G57" s="90"/>
      <c r="J57" s="88"/>
    </row>
    <row r="58" spans="1:10" s="82" customFormat="1" x14ac:dyDescent="0.3">
      <c r="A58" s="385"/>
      <c r="B58" s="91" t="s">
        <v>33</v>
      </c>
      <c r="C58" s="111" t="s">
        <v>23</v>
      </c>
      <c r="D58" s="96">
        <v>178</v>
      </c>
      <c r="E58" s="93">
        <v>24.03</v>
      </c>
      <c r="F58" s="89"/>
      <c r="G58" s="90"/>
      <c r="J58" s="88"/>
    </row>
    <row r="59" spans="1:10" s="82" customFormat="1" x14ac:dyDescent="0.3">
      <c r="A59" s="385"/>
      <c r="B59" s="91" t="s">
        <v>53</v>
      </c>
      <c r="C59" s="98" t="s">
        <v>54</v>
      </c>
      <c r="D59" s="96">
        <f>11.7-0.59*6</f>
        <v>8.16</v>
      </c>
      <c r="E59" s="89">
        <v>1.1016000000000001</v>
      </c>
      <c r="F59" s="89"/>
      <c r="G59" s="90"/>
      <c r="J59" s="88"/>
    </row>
    <row r="60" spans="1:10" s="82" customFormat="1" x14ac:dyDescent="0.3">
      <c r="A60" s="386"/>
      <c r="B60" s="91" t="s">
        <v>55</v>
      </c>
      <c r="C60" s="114" t="s">
        <v>32</v>
      </c>
      <c r="D60" s="96">
        <f>6.4-0.19*6</f>
        <v>5.26</v>
      </c>
      <c r="E60" s="89">
        <v>0.71010000000000006</v>
      </c>
      <c r="F60" s="89"/>
      <c r="G60" s="90"/>
      <c r="J60" s="88"/>
    </row>
    <row r="61" spans="1:10" s="82" customFormat="1" ht="27.6" x14ac:dyDescent="0.3">
      <c r="A61" s="384">
        <v>3</v>
      </c>
      <c r="B61" s="260" t="s">
        <v>56</v>
      </c>
      <c r="C61" s="334" t="s">
        <v>57</v>
      </c>
      <c r="D61" s="348"/>
      <c r="E61" s="336">
        <v>0.27630560928433268</v>
      </c>
      <c r="F61" s="336"/>
      <c r="G61" s="337"/>
      <c r="J61" s="88"/>
    </row>
    <row r="62" spans="1:10" s="82" customFormat="1" x14ac:dyDescent="0.3">
      <c r="A62" s="385"/>
      <c r="B62" s="91" t="s">
        <v>15</v>
      </c>
      <c r="C62" s="98" t="s">
        <v>24</v>
      </c>
      <c r="D62" s="98">
        <v>7.7</v>
      </c>
      <c r="E62" s="89">
        <v>2.1275531914893615</v>
      </c>
      <c r="F62" s="89"/>
      <c r="G62" s="90"/>
      <c r="J62" s="88"/>
    </row>
    <row r="63" spans="1:10" s="82" customFormat="1" x14ac:dyDescent="0.3">
      <c r="A63" s="385"/>
      <c r="B63" s="91" t="s">
        <v>58</v>
      </c>
      <c r="C63" s="98" t="s">
        <v>21</v>
      </c>
      <c r="D63" s="98">
        <v>19.399999999999999</v>
      </c>
      <c r="E63" s="101">
        <v>5.3603288201160533</v>
      </c>
      <c r="F63" s="89"/>
      <c r="G63" s="90"/>
      <c r="J63" s="88"/>
    </row>
    <row r="64" spans="1:10" s="82" customFormat="1" x14ac:dyDescent="0.3">
      <c r="A64" s="385"/>
      <c r="B64" s="91" t="s">
        <v>80</v>
      </c>
      <c r="C64" s="98" t="s">
        <v>21</v>
      </c>
      <c r="D64" s="98">
        <v>2.42</v>
      </c>
      <c r="E64" s="101">
        <v>0.66865957446808511</v>
      </c>
      <c r="F64" s="89"/>
      <c r="G64" s="90"/>
      <c r="J64" s="88"/>
    </row>
    <row r="65" spans="1:10" s="82" customFormat="1" x14ac:dyDescent="0.3">
      <c r="A65" s="385"/>
      <c r="B65" s="91" t="s">
        <v>59</v>
      </c>
      <c r="C65" s="98" t="s">
        <v>21</v>
      </c>
      <c r="D65" s="98">
        <v>1.67</v>
      </c>
      <c r="E65" s="101">
        <v>0.46143036750483557</v>
      </c>
      <c r="F65" s="89"/>
      <c r="G65" s="90"/>
      <c r="J65" s="88"/>
    </row>
    <row r="66" spans="1:10" s="82" customFormat="1" x14ac:dyDescent="0.3">
      <c r="A66" s="385"/>
      <c r="B66" s="91" t="s">
        <v>30</v>
      </c>
      <c r="C66" s="98" t="s">
        <v>21</v>
      </c>
      <c r="D66" s="98">
        <v>0.88</v>
      </c>
      <c r="E66" s="101">
        <v>0.24314893617021274</v>
      </c>
      <c r="F66" s="89"/>
      <c r="G66" s="90"/>
      <c r="J66" s="88"/>
    </row>
    <row r="67" spans="1:10" s="82" customFormat="1" x14ac:dyDescent="0.3">
      <c r="A67" s="385"/>
      <c r="B67" s="91" t="s">
        <v>31</v>
      </c>
      <c r="C67" s="98" t="s">
        <v>32</v>
      </c>
      <c r="D67" s="98">
        <v>6.37</v>
      </c>
      <c r="E67" s="101">
        <v>1.7600667311411993</v>
      </c>
      <c r="F67" s="89"/>
      <c r="G67" s="90"/>
      <c r="J67" s="88"/>
    </row>
    <row r="68" spans="1:10" s="82" customFormat="1" x14ac:dyDescent="0.3">
      <c r="A68" s="385"/>
      <c r="B68" s="91" t="s">
        <v>60</v>
      </c>
      <c r="C68" s="98" t="s">
        <v>38</v>
      </c>
      <c r="D68" s="98">
        <v>0.06</v>
      </c>
      <c r="E68" s="101">
        <v>1.657833655705996E-2</v>
      </c>
      <c r="F68" s="89"/>
      <c r="G68" s="90"/>
      <c r="J68" s="88"/>
    </row>
    <row r="69" spans="1:10" s="82" customFormat="1" x14ac:dyDescent="0.3">
      <c r="A69" s="385"/>
      <c r="B69" s="91" t="s">
        <v>52</v>
      </c>
      <c r="C69" s="98" t="s">
        <v>38</v>
      </c>
      <c r="D69" s="98">
        <v>7.0000000000000007E-2</v>
      </c>
      <c r="E69" s="101">
        <v>1.934139264990329E-2</v>
      </c>
      <c r="F69" s="89"/>
      <c r="G69" s="90"/>
      <c r="J69" s="88"/>
    </row>
    <row r="70" spans="1:10" s="82" customFormat="1" x14ac:dyDescent="0.3">
      <c r="A70" s="385"/>
      <c r="B70" s="91" t="s">
        <v>33</v>
      </c>
      <c r="C70" s="111" t="s">
        <v>23</v>
      </c>
      <c r="D70" s="98">
        <v>6.2</v>
      </c>
      <c r="E70" s="89">
        <v>1.7130947775628627</v>
      </c>
      <c r="F70" s="89"/>
      <c r="G70" s="90"/>
      <c r="J70" s="88"/>
    </row>
    <row r="71" spans="1:10" s="82" customFormat="1" x14ac:dyDescent="0.3">
      <c r="A71" s="385"/>
      <c r="B71" s="91" t="s">
        <v>61</v>
      </c>
      <c r="C71" s="111" t="s">
        <v>23</v>
      </c>
      <c r="D71" s="112">
        <v>1</v>
      </c>
      <c r="E71" s="89">
        <v>0.27630560928433268</v>
      </c>
      <c r="F71" s="89"/>
      <c r="G71" s="90"/>
      <c r="J71" s="88"/>
    </row>
    <row r="72" spans="1:10" s="82" customFormat="1" x14ac:dyDescent="0.3">
      <c r="A72" s="385"/>
      <c r="B72" s="91" t="s">
        <v>62</v>
      </c>
      <c r="C72" s="98" t="s">
        <v>38</v>
      </c>
      <c r="D72" s="98">
        <v>1.5</v>
      </c>
      <c r="E72" s="89">
        <v>0.41445841392649901</v>
      </c>
      <c r="F72" s="89"/>
      <c r="G72" s="90"/>
      <c r="J72" s="88"/>
    </row>
    <row r="73" spans="1:10" s="82" customFormat="1" x14ac:dyDescent="0.3">
      <c r="A73" s="386"/>
      <c r="B73" s="91" t="s">
        <v>55</v>
      </c>
      <c r="C73" s="98" t="s">
        <v>32</v>
      </c>
      <c r="D73" s="98">
        <v>1.78</v>
      </c>
      <c r="E73" s="89">
        <v>0.49182398452611215</v>
      </c>
      <c r="F73" s="89"/>
      <c r="G73" s="90"/>
      <c r="J73" s="88"/>
    </row>
    <row r="74" spans="1:10" x14ac:dyDescent="0.3">
      <c r="A74" s="84"/>
      <c r="B74" s="84" t="s">
        <v>63</v>
      </c>
      <c r="C74" s="84"/>
      <c r="D74" s="98"/>
      <c r="E74" s="83"/>
      <c r="F74" s="89"/>
      <c r="G74" s="102"/>
      <c r="J74" s="88"/>
    </row>
    <row r="75" spans="1:10" ht="27.6" x14ac:dyDescent="0.3">
      <c r="A75" s="429"/>
      <c r="B75" s="333" t="s">
        <v>97</v>
      </c>
      <c r="C75" s="333"/>
      <c r="D75" s="262"/>
      <c r="E75" s="365"/>
      <c r="F75" s="264"/>
      <c r="G75" s="366"/>
      <c r="J75" s="88"/>
    </row>
    <row r="76" spans="1:10" s="117" customFormat="1" ht="27.6" x14ac:dyDescent="0.3">
      <c r="A76" s="378">
        <v>1</v>
      </c>
      <c r="B76" s="266" t="s">
        <v>147</v>
      </c>
      <c r="C76" s="425" t="s">
        <v>86</v>
      </c>
      <c r="D76" s="426"/>
      <c r="E76" s="427">
        <v>24</v>
      </c>
      <c r="F76" s="428"/>
      <c r="G76" s="425"/>
    </row>
    <row r="77" spans="1:10" s="117" customFormat="1" x14ac:dyDescent="0.3">
      <c r="A77" s="379"/>
      <c r="B77" s="97" t="s">
        <v>15</v>
      </c>
      <c r="C77" s="103" t="s">
        <v>24</v>
      </c>
      <c r="D77" s="118">
        <v>0.74</v>
      </c>
      <c r="E77" s="118">
        <v>17.759999999999998</v>
      </c>
      <c r="F77" s="118"/>
      <c r="G77" s="119"/>
    </row>
    <row r="78" spans="1:10" s="117" customFormat="1" x14ac:dyDescent="0.3">
      <c r="A78" s="379"/>
      <c r="B78" s="97" t="s">
        <v>31</v>
      </c>
      <c r="C78" s="118" t="s">
        <v>32</v>
      </c>
      <c r="D78" s="118">
        <f>0.71/100</f>
        <v>7.0999999999999995E-3</v>
      </c>
      <c r="E78" s="119">
        <v>0.1704</v>
      </c>
      <c r="F78" s="118"/>
      <c r="G78" s="119"/>
    </row>
    <row r="79" spans="1:10" s="117" customFormat="1" ht="15" x14ac:dyDescent="0.3">
      <c r="A79" s="379"/>
      <c r="B79" s="97" t="s">
        <v>89</v>
      </c>
      <c r="C79" s="120" t="s">
        <v>98</v>
      </c>
      <c r="D79" s="118" t="s">
        <v>50</v>
      </c>
      <c r="E79" s="119">
        <v>1.7999999999999998</v>
      </c>
      <c r="F79" s="119"/>
      <c r="G79" s="119"/>
    </row>
    <row r="80" spans="1:10" s="117" customFormat="1" x14ac:dyDescent="0.3">
      <c r="A80" s="379"/>
      <c r="B80" s="97" t="s">
        <v>99</v>
      </c>
      <c r="C80" s="120" t="s">
        <v>86</v>
      </c>
      <c r="D80" s="118" t="s">
        <v>50</v>
      </c>
      <c r="E80" s="119">
        <v>24</v>
      </c>
      <c r="F80" s="119"/>
      <c r="G80" s="119"/>
    </row>
    <row r="81" spans="1:10" s="117" customFormat="1" ht="15" x14ac:dyDescent="0.3">
      <c r="A81" s="379"/>
      <c r="B81" s="121" t="s">
        <v>90</v>
      </c>
      <c r="C81" s="120" t="s">
        <v>98</v>
      </c>
      <c r="D81" s="118">
        <f>0.06/100</f>
        <v>5.9999999999999995E-4</v>
      </c>
      <c r="E81" s="118">
        <v>1.44E-2</v>
      </c>
      <c r="F81" s="119"/>
      <c r="G81" s="119"/>
    </row>
    <row r="82" spans="1:10" s="117" customFormat="1" x14ac:dyDescent="0.3">
      <c r="A82" s="379"/>
      <c r="B82" s="121" t="s">
        <v>55</v>
      </c>
      <c r="C82" s="120" t="s">
        <v>32</v>
      </c>
      <c r="D82" s="118">
        <f>9.6/100</f>
        <v>9.6000000000000002E-2</v>
      </c>
      <c r="E82" s="118">
        <v>2.3040000000000003</v>
      </c>
      <c r="F82" s="119"/>
      <c r="G82" s="119"/>
    </row>
    <row r="83" spans="1:10" s="117" customFormat="1" x14ac:dyDescent="0.3">
      <c r="A83" s="379"/>
      <c r="B83" s="122" t="s">
        <v>100</v>
      </c>
      <c r="C83" s="123" t="s">
        <v>101</v>
      </c>
      <c r="D83" s="103">
        <v>2.2000000000000002</v>
      </c>
      <c r="E83" s="99">
        <v>3.96</v>
      </c>
      <c r="F83" s="103"/>
      <c r="G83" s="99"/>
    </row>
    <row r="84" spans="1:10" x14ac:dyDescent="0.3">
      <c r="A84" s="84"/>
      <c r="B84" s="84" t="s">
        <v>67</v>
      </c>
      <c r="C84" s="84"/>
      <c r="D84" s="98"/>
      <c r="E84" s="83"/>
      <c r="F84" s="89"/>
      <c r="G84" s="102"/>
      <c r="J84" s="88"/>
    </row>
    <row r="85" spans="1:10" x14ac:dyDescent="0.3">
      <c r="A85" s="268"/>
      <c r="B85" s="257" t="s">
        <v>91</v>
      </c>
      <c r="C85" s="268"/>
      <c r="D85" s="269"/>
      <c r="E85" s="270"/>
      <c r="F85" s="271"/>
      <c r="G85" s="272"/>
      <c r="J85" s="88"/>
    </row>
    <row r="86" spans="1:10" x14ac:dyDescent="0.3">
      <c r="A86" s="115">
        <v>1</v>
      </c>
      <c r="B86" s="267" t="s">
        <v>65</v>
      </c>
      <c r="C86" s="115" t="s">
        <v>66</v>
      </c>
      <c r="D86" s="125"/>
      <c r="E86" s="116">
        <v>3</v>
      </c>
      <c r="F86" s="116"/>
      <c r="G86" s="116"/>
      <c r="J86" s="88"/>
    </row>
    <row r="87" spans="1:10" x14ac:dyDescent="0.3">
      <c r="A87" s="126"/>
      <c r="B87" s="84" t="s">
        <v>82</v>
      </c>
      <c r="C87" s="84"/>
      <c r="D87" s="98"/>
      <c r="E87" s="83"/>
      <c r="F87" s="89"/>
      <c r="G87" s="102"/>
      <c r="J87" s="88"/>
    </row>
    <row r="88" spans="1:10" x14ac:dyDescent="0.3">
      <c r="A88" s="108"/>
      <c r="B88" s="127" t="s">
        <v>83</v>
      </c>
      <c r="C88" s="128"/>
      <c r="D88" s="87"/>
      <c r="E88" s="87"/>
      <c r="F88" s="87"/>
      <c r="G88" s="94"/>
    </row>
    <row r="89" spans="1:10" x14ac:dyDescent="0.3">
      <c r="A89" s="84"/>
      <c r="B89" s="127" t="s">
        <v>69</v>
      </c>
      <c r="C89" s="129" t="s">
        <v>139</v>
      </c>
      <c r="D89" s="87"/>
      <c r="E89" s="130"/>
      <c r="F89" s="130"/>
      <c r="G89" s="130"/>
    </row>
    <row r="90" spans="1:10" x14ac:dyDescent="0.3">
      <c r="A90" s="84"/>
      <c r="B90" s="127" t="s">
        <v>1</v>
      </c>
      <c r="C90" s="131"/>
      <c r="D90" s="87"/>
      <c r="E90" s="130"/>
      <c r="F90" s="130"/>
      <c r="G90" s="130"/>
    </row>
    <row r="91" spans="1:10" x14ac:dyDescent="0.3">
      <c r="A91" s="84"/>
      <c r="B91" s="84" t="s">
        <v>70</v>
      </c>
      <c r="C91" s="132" t="s">
        <v>139</v>
      </c>
      <c r="D91" s="133"/>
      <c r="E91" s="134"/>
      <c r="F91" s="134"/>
      <c r="G91" s="134"/>
    </row>
    <row r="92" spans="1:10" x14ac:dyDescent="0.3">
      <c r="A92" s="84"/>
      <c r="B92" s="84" t="s">
        <v>1</v>
      </c>
      <c r="C92" s="135"/>
      <c r="D92" s="84"/>
      <c r="E92" s="134"/>
      <c r="F92" s="134"/>
      <c r="G92" s="134"/>
    </row>
    <row r="93" spans="1:10" x14ac:dyDescent="0.3">
      <c r="A93" s="84"/>
      <c r="B93" s="84" t="s">
        <v>71</v>
      </c>
      <c r="C93" s="132">
        <v>0.03</v>
      </c>
      <c r="D93" s="133"/>
      <c r="E93" s="134"/>
      <c r="F93" s="134"/>
      <c r="G93" s="134"/>
    </row>
    <row r="94" spans="1:10" x14ac:dyDescent="0.3">
      <c r="A94" s="84"/>
      <c r="B94" s="84" t="s">
        <v>1</v>
      </c>
      <c r="C94" s="135"/>
      <c r="D94" s="84"/>
      <c r="E94" s="134"/>
      <c r="F94" s="134"/>
      <c r="G94" s="134"/>
    </row>
    <row r="95" spans="1:10" x14ac:dyDescent="0.3">
      <c r="A95" s="136"/>
      <c r="B95" s="84" t="s">
        <v>72</v>
      </c>
      <c r="C95" s="132">
        <v>0.18</v>
      </c>
      <c r="D95" s="133"/>
      <c r="E95" s="134"/>
      <c r="F95" s="134"/>
      <c r="G95" s="134"/>
    </row>
    <row r="96" spans="1:10" s="82" customFormat="1" x14ac:dyDescent="0.3">
      <c r="A96" s="137"/>
      <c r="B96" s="84" t="s">
        <v>1</v>
      </c>
      <c r="C96" s="84"/>
      <c r="D96" s="84"/>
      <c r="E96" s="134"/>
      <c r="F96" s="134"/>
      <c r="G96" s="134"/>
    </row>
    <row r="97" spans="1:7" x14ac:dyDescent="0.3">
      <c r="A97" s="380"/>
      <c r="B97" s="380"/>
      <c r="C97" s="380"/>
      <c r="D97" s="380"/>
      <c r="E97" s="380"/>
      <c r="F97" s="380"/>
      <c r="G97" s="380"/>
    </row>
    <row r="99" spans="1:7" x14ac:dyDescent="0.3">
      <c r="B99" s="139"/>
    </row>
  </sheetData>
  <autoFilter ref="A6:G6"/>
  <mergeCells count="19">
    <mergeCell ref="A31:A35"/>
    <mergeCell ref="A76:A83"/>
    <mergeCell ref="A97:G97"/>
    <mergeCell ref="A38:A48"/>
    <mergeCell ref="A49:A60"/>
    <mergeCell ref="A61:A73"/>
    <mergeCell ref="A16:A24"/>
    <mergeCell ref="A25:A30"/>
    <mergeCell ref="A14:A15"/>
    <mergeCell ref="A8:A9"/>
    <mergeCell ref="A12:A13"/>
    <mergeCell ref="A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11811023622047245" right="0.11811023622047245" top="0.35433070866141736" bottom="0.35433070866141736" header="0.23622047244094491" footer="0.23622047244094491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Zeros="0" showWhiteSpace="0" zoomScaleNormal="100" zoomScaleSheetLayoutView="90" workbookViewId="0">
      <selection activeCell="B89" sqref="B89"/>
    </sheetView>
  </sheetViews>
  <sheetFormatPr defaultColWidth="9.109375" defaultRowHeight="14.4" x14ac:dyDescent="0.3"/>
  <cols>
    <col min="1" max="1" width="3.6640625" style="208" customWidth="1"/>
    <col min="2" max="2" width="63.88671875" style="212" customWidth="1"/>
    <col min="3" max="3" width="8.5546875" style="210" customWidth="1"/>
    <col min="4" max="4" width="8.6640625" style="210" customWidth="1"/>
    <col min="5" max="5" width="9.44140625" style="211" customWidth="1"/>
    <col min="6" max="6" width="9.5546875" style="211" customWidth="1"/>
    <col min="7" max="7" width="14.109375" style="211" customWidth="1"/>
    <col min="8" max="8" width="26.6640625" style="145" customWidth="1"/>
    <col min="9" max="16384" width="9.109375" style="145"/>
  </cols>
  <sheetData>
    <row r="1" spans="1:8" s="143" customFormat="1" ht="24.75" customHeight="1" x14ac:dyDescent="0.35">
      <c r="A1" s="387" t="s">
        <v>102</v>
      </c>
      <c r="B1" s="387"/>
      <c r="C1" s="387"/>
      <c r="D1" s="387"/>
      <c r="E1" s="387"/>
      <c r="F1" s="387"/>
      <c r="G1" s="387"/>
    </row>
    <row r="2" spans="1:8" s="144" customFormat="1" ht="18" x14ac:dyDescent="0.3">
      <c r="A2" s="388" t="s">
        <v>5</v>
      </c>
      <c r="B2" s="388"/>
      <c r="C2" s="388"/>
      <c r="D2" s="388"/>
      <c r="E2" s="388"/>
      <c r="F2" s="388"/>
      <c r="G2" s="388"/>
    </row>
    <row r="3" spans="1:8" s="152" customFormat="1" ht="9" customHeight="1" x14ac:dyDescent="0.3">
      <c r="A3" s="146"/>
      <c r="B3" s="147"/>
      <c r="C3" s="148"/>
      <c r="D3" s="149"/>
      <c r="E3" s="150"/>
      <c r="F3" s="150"/>
      <c r="G3" s="151"/>
    </row>
    <row r="4" spans="1:8" s="152" customFormat="1" ht="33" customHeight="1" x14ac:dyDescent="0.3">
      <c r="A4" s="389" t="s">
        <v>6</v>
      </c>
      <c r="B4" s="390" t="s">
        <v>7</v>
      </c>
      <c r="C4" s="390" t="s">
        <v>8</v>
      </c>
      <c r="D4" s="390" t="s">
        <v>9</v>
      </c>
      <c r="E4" s="391" t="s">
        <v>10</v>
      </c>
      <c r="F4" s="391" t="s">
        <v>0</v>
      </c>
      <c r="G4" s="391"/>
    </row>
    <row r="5" spans="1:8" s="152" customFormat="1" ht="27.6" x14ac:dyDescent="0.3">
      <c r="A5" s="389"/>
      <c r="B5" s="390"/>
      <c r="C5" s="390"/>
      <c r="D5" s="390"/>
      <c r="E5" s="391"/>
      <c r="F5" s="153" t="s">
        <v>11</v>
      </c>
      <c r="G5" s="153" t="s">
        <v>1</v>
      </c>
    </row>
    <row r="6" spans="1:8" x14ac:dyDescent="0.3">
      <c r="A6" s="154">
        <v>1</v>
      </c>
      <c r="B6" s="155">
        <v>2</v>
      </c>
      <c r="C6" s="155">
        <v>3</v>
      </c>
      <c r="D6" s="155">
        <v>4</v>
      </c>
      <c r="E6" s="156">
        <v>5</v>
      </c>
      <c r="F6" s="155">
        <v>6</v>
      </c>
      <c r="G6" s="155">
        <v>7</v>
      </c>
    </row>
    <row r="7" spans="1:8" s="160" customFormat="1" x14ac:dyDescent="0.3">
      <c r="A7" s="273"/>
      <c r="B7" s="274" t="s">
        <v>12</v>
      </c>
      <c r="C7" s="275"/>
      <c r="D7" s="275"/>
      <c r="E7" s="276"/>
      <c r="F7" s="276"/>
      <c r="G7" s="276"/>
    </row>
    <row r="8" spans="1:8" s="160" customFormat="1" x14ac:dyDescent="0.3">
      <c r="A8" s="394">
        <v>1</v>
      </c>
      <c r="B8" s="284" t="s">
        <v>13</v>
      </c>
      <c r="C8" s="286" t="s">
        <v>14</v>
      </c>
      <c r="D8" s="287"/>
      <c r="E8" s="288">
        <v>1</v>
      </c>
      <c r="F8" s="287"/>
      <c r="G8" s="289"/>
    </row>
    <row r="9" spans="1:8" s="160" customFormat="1" x14ac:dyDescent="0.3">
      <c r="A9" s="394"/>
      <c r="B9" s="163" t="s">
        <v>15</v>
      </c>
      <c r="C9" s="164" t="s">
        <v>14</v>
      </c>
      <c r="D9" s="165">
        <v>1</v>
      </c>
      <c r="E9" s="153">
        <v>1</v>
      </c>
      <c r="F9" s="161"/>
      <c r="G9" s="162"/>
    </row>
    <row r="10" spans="1:8" s="160" customFormat="1" x14ac:dyDescent="0.3">
      <c r="A10" s="157"/>
      <c r="B10" s="155" t="s">
        <v>16</v>
      </c>
      <c r="C10" s="158"/>
      <c r="D10" s="158"/>
      <c r="E10" s="159"/>
      <c r="F10" s="159"/>
      <c r="G10" s="166"/>
    </row>
    <row r="11" spans="1:8" s="160" customFormat="1" x14ac:dyDescent="0.3">
      <c r="A11" s="273"/>
      <c r="B11" s="274" t="s">
        <v>17</v>
      </c>
      <c r="C11" s="275"/>
      <c r="D11" s="275"/>
      <c r="E11" s="276"/>
      <c r="F11" s="276"/>
      <c r="G11" s="277"/>
    </row>
    <row r="12" spans="1:8" s="152" customFormat="1" ht="27.6" x14ac:dyDescent="0.3">
      <c r="A12" s="389">
        <v>1</v>
      </c>
      <c r="B12" s="285" t="s">
        <v>18</v>
      </c>
      <c r="C12" s="286" t="s">
        <v>19</v>
      </c>
      <c r="D12" s="290"/>
      <c r="E12" s="288">
        <v>4.8000000000000001E-2</v>
      </c>
      <c r="F12" s="288"/>
      <c r="G12" s="289"/>
      <c r="H12" s="160"/>
    </row>
    <row r="13" spans="1:8" s="152" customFormat="1" x14ac:dyDescent="0.3">
      <c r="A13" s="389"/>
      <c r="B13" s="163" t="s">
        <v>20</v>
      </c>
      <c r="C13" s="164" t="s">
        <v>21</v>
      </c>
      <c r="D13" s="168">
        <v>33.5</v>
      </c>
      <c r="E13" s="161">
        <v>1.6080000000000001</v>
      </c>
      <c r="F13" s="161"/>
      <c r="G13" s="162"/>
      <c r="H13" s="160"/>
    </row>
    <row r="14" spans="1:8" s="152" customFormat="1" ht="15" customHeight="1" x14ac:dyDescent="0.3">
      <c r="A14" s="393">
        <v>2</v>
      </c>
      <c r="B14" s="291" t="s">
        <v>22</v>
      </c>
      <c r="C14" s="286" t="s">
        <v>23</v>
      </c>
      <c r="D14" s="292"/>
      <c r="E14" s="288">
        <v>2.4000000000000004</v>
      </c>
      <c r="F14" s="292"/>
      <c r="G14" s="289"/>
      <c r="H14" s="160"/>
    </row>
    <row r="15" spans="1:8" s="152" customFormat="1" x14ac:dyDescent="0.3">
      <c r="A15" s="393"/>
      <c r="B15" s="169" t="s">
        <v>15</v>
      </c>
      <c r="C15" s="154" t="s">
        <v>24</v>
      </c>
      <c r="D15" s="170">
        <v>2.06</v>
      </c>
      <c r="E15" s="161">
        <v>4.9440000000000008</v>
      </c>
      <c r="F15" s="170"/>
      <c r="G15" s="162"/>
      <c r="H15" s="160"/>
    </row>
    <row r="16" spans="1:8" ht="27.6" x14ac:dyDescent="0.3">
      <c r="A16" s="392">
        <v>3</v>
      </c>
      <c r="B16" s="284" t="str">
        <f>CONCATENATE("ტერიტორიის მოსწორება-პლანირება ავტოგრეიდერებით ",E23," მ³ ფრაქციული ღორღის შემოტანით")</f>
        <v>ტერიტორიის მოსწორება-პლანირება ავტოგრეიდერებით 2.32 მ³ ფრაქციული ღორღის შემოტანით</v>
      </c>
      <c r="C16" s="293" t="s">
        <v>25</v>
      </c>
      <c r="D16" s="294"/>
      <c r="E16" s="295">
        <v>0.2</v>
      </c>
      <c r="F16" s="296"/>
      <c r="G16" s="289"/>
      <c r="H16" s="160"/>
    </row>
    <row r="17" spans="1:8" x14ac:dyDescent="0.3">
      <c r="A17" s="392"/>
      <c r="B17" s="171" t="s">
        <v>15</v>
      </c>
      <c r="C17" s="164" t="s">
        <v>24</v>
      </c>
      <c r="D17" s="164">
        <v>55.8</v>
      </c>
      <c r="E17" s="161">
        <v>11.16</v>
      </c>
      <c r="F17" s="172"/>
      <c r="G17" s="162"/>
      <c r="H17" s="160"/>
    </row>
    <row r="18" spans="1:8" x14ac:dyDescent="0.3">
      <c r="A18" s="392"/>
      <c r="B18" s="163" t="s">
        <v>26</v>
      </c>
      <c r="C18" s="164" t="s">
        <v>21</v>
      </c>
      <c r="D18" s="164">
        <v>3.88</v>
      </c>
      <c r="E18" s="172">
        <v>0.77600000000000002</v>
      </c>
      <c r="F18" s="172"/>
      <c r="G18" s="162"/>
      <c r="H18" s="160"/>
    </row>
    <row r="19" spans="1:8" x14ac:dyDescent="0.3">
      <c r="A19" s="392"/>
      <c r="B19" s="163" t="s">
        <v>27</v>
      </c>
      <c r="C19" s="164" t="s">
        <v>21</v>
      </c>
      <c r="D19" s="164">
        <v>8.2200000000000006</v>
      </c>
      <c r="E19" s="172">
        <v>1.6440000000000001</v>
      </c>
      <c r="F19" s="172"/>
      <c r="G19" s="162"/>
      <c r="H19" s="160"/>
    </row>
    <row r="20" spans="1:8" x14ac:dyDescent="0.3">
      <c r="A20" s="392"/>
      <c r="B20" s="171" t="s">
        <v>28</v>
      </c>
      <c r="C20" s="164" t="s">
        <v>21</v>
      </c>
      <c r="D20" s="164">
        <v>21.4</v>
      </c>
      <c r="E20" s="172">
        <v>4.28</v>
      </c>
      <c r="F20" s="172"/>
      <c r="G20" s="162"/>
      <c r="H20" s="160"/>
    </row>
    <row r="21" spans="1:8" x14ac:dyDescent="0.3">
      <c r="A21" s="392"/>
      <c r="B21" s="171" t="s">
        <v>80</v>
      </c>
      <c r="C21" s="164" t="s">
        <v>21</v>
      </c>
      <c r="D21" s="164">
        <v>0.71</v>
      </c>
      <c r="E21" s="172">
        <v>0.14199999999999999</v>
      </c>
      <c r="F21" s="172"/>
      <c r="G21" s="162"/>
      <c r="H21" s="160"/>
    </row>
    <row r="22" spans="1:8" x14ac:dyDescent="0.3">
      <c r="A22" s="392"/>
      <c r="B22" s="171" t="s">
        <v>30</v>
      </c>
      <c r="C22" s="164" t="s">
        <v>21</v>
      </c>
      <c r="D22" s="164">
        <v>3.5</v>
      </c>
      <c r="E22" s="172">
        <v>0.70000000000000007</v>
      </c>
      <c r="F22" s="172"/>
      <c r="G22" s="162"/>
      <c r="H22" s="160"/>
    </row>
    <row r="23" spans="1:8" s="152" customFormat="1" x14ac:dyDescent="0.3">
      <c r="A23" s="392"/>
      <c r="B23" s="163" t="s">
        <v>44</v>
      </c>
      <c r="C23" s="173" t="s">
        <v>23</v>
      </c>
      <c r="D23" s="154" t="s">
        <v>50</v>
      </c>
      <c r="E23" s="172">
        <v>2.3199999999999998</v>
      </c>
      <c r="F23" s="161"/>
      <c r="G23" s="162"/>
      <c r="H23" s="160"/>
    </row>
    <row r="24" spans="1:8" s="152" customFormat="1" x14ac:dyDescent="0.3">
      <c r="A24" s="392"/>
      <c r="B24" s="174" t="s">
        <v>45</v>
      </c>
      <c r="C24" s="154" t="s">
        <v>38</v>
      </c>
      <c r="D24" s="154">
        <v>1.6</v>
      </c>
      <c r="E24" s="161">
        <v>3.7119999999999997</v>
      </c>
      <c r="F24" s="161"/>
      <c r="G24" s="162"/>
      <c r="H24" s="160"/>
    </row>
    <row r="25" spans="1:8" x14ac:dyDescent="0.3">
      <c r="A25" s="392"/>
      <c r="B25" s="171" t="s">
        <v>31</v>
      </c>
      <c r="C25" s="154" t="s">
        <v>32</v>
      </c>
      <c r="D25" s="164">
        <v>1.02</v>
      </c>
      <c r="E25" s="172">
        <v>0.20400000000000001</v>
      </c>
      <c r="F25" s="172"/>
      <c r="G25" s="162"/>
      <c r="H25" s="160"/>
    </row>
    <row r="26" spans="1:8" x14ac:dyDescent="0.3">
      <c r="A26" s="392"/>
      <c r="B26" s="171" t="s">
        <v>33</v>
      </c>
      <c r="C26" s="154" t="s">
        <v>23</v>
      </c>
      <c r="D26" s="164">
        <v>25</v>
      </c>
      <c r="E26" s="172">
        <v>5</v>
      </c>
      <c r="F26" s="172"/>
      <c r="G26" s="162"/>
      <c r="H26" s="160"/>
    </row>
    <row r="27" spans="1:8" x14ac:dyDescent="0.3">
      <c r="A27" s="389">
        <v>4</v>
      </c>
      <c r="B27" s="285" t="s">
        <v>34</v>
      </c>
      <c r="C27" s="286" t="s">
        <v>19</v>
      </c>
      <c r="D27" s="297"/>
      <c r="E27" s="295">
        <v>4.8000000000000001E-2</v>
      </c>
      <c r="F27" s="287"/>
      <c r="G27" s="289"/>
      <c r="H27" s="160"/>
    </row>
    <row r="28" spans="1:8" x14ac:dyDescent="0.3">
      <c r="A28" s="389"/>
      <c r="B28" s="171" t="s">
        <v>15</v>
      </c>
      <c r="C28" s="164" t="s">
        <v>24</v>
      </c>
      <c r="D28" s="176">
        <v>14</v>
      </c>
      <c r="E28" s="161">
        <v>0.67200000000000004</v>
      </c>
      <c r="F28" s="176"/>
      <c r="G28" s="162"/>
      <c r="H28" s="160"/>
    </row>
    <row r="29" spans="1:8" x14ac:dyDescent="0.3">
      <c r="A29" s="389"/>
      <c r="B29" s="163" t="s">
        <v>75</v>
      </c>
      <c r="C29" s="164" t="s">
        <v>21</v>
      </c>
      <c r="D29" s="176">
        <v>29.5</v>
      </c>
      <c r="E29" s="172">
        <v>1.4159999999999999</v>
      </c>
      <c r="F29" s="176"/>
      <c r="G29" s="162"/>
      <c r="H29" s="160"/>
    </row>
    <row r="30" spans="1:8" x14ac:dyDescent="0.3">
      <c r="A30" s="389"/>
      <c r="B30" s="163" t="s">
        <v>36</v>
      </c>
      <c r="C30" s="176" t="s">
        <v>23</v>
      </c>
      <c r="D30" s="176">
        <v>0.05</v>
      </c>
      <c r="E30" s="177">
        <v>2.4000000000000002E-3</v>
      </c>
      <c r="F30" s="170"/>
      <c r="G30" s="162"/>
      <c r="H30" s="160"/>
    </row>
    <row r="31" spans="1:8" x14ac:dyDescent="0.3">
      <c r="A31" s="389"/>
      <c r="B31" s="171" t="s">
        <v>31</v>
      </c>
      <c r="C31" s="154" t="s">
        <v>32</v>
      </c>
      <c r="D31" s="178">
        <v>2.1</v>
      </c>
      <c r="E31" s="172">
        <v>0.1008</v>
      </c>
      <c r="F31" s="176"/>
      <c r="G31" s="162"/>
      <c r="H31" s="160"/>
    </row>
    <row r="32" spans="1:8" x14ac:dyDescent="0.3">
      <c r="A32" s="389"/>
      <c r="B32" s="163" t="s">
        <v>37</v>
      </c>
      <c r="C32" s="176" t="s">
        <v>38</v>
      </c>
      <c r="D32" s="176">
        <v>1650</v>
      </c>
      <c r="E32" s="172">
        <v>79.2</v>
      </c>
      <c r="F32" s="176"/>
      <c r="G32" s="162"/>
      <c r="H32" s="160"/>
    </row>
    <row r="33" spans="1:8" x14ac:dyDescent="0.3">
      <c r="A33" s="389">
        <v>5</v>
      </c>
      <c r="B33" s="285" t="s">
        <v>39</v>
      </c>
      <c r="C33" s="286" t="s">
        <v>19</v>
      </c>
      <c r="D33" s="298"/>
      <c r="E33" s="299">
        <v>4.8000000000000001E-2</v>
      </c>
      <c r="F33" s="300"/>
      <c r="G33" s="289"/>
      <c r="H33" s="160"/>
    </row>
    <row r="34" spans="1:8" x14ac:dyDescent="0.3">
      <c r="A34" s="389"/>
      <c r="B34" s="171" t="s">
        <v>15</v>
      </c>
      <c r="C34" s="164" t="s">
        <v>24</v>
      </c>
      <c r="D34" s="179">
        <v>3.23</v>
      </c>
      <c r="E34" s="161">
        <v>0.15504000000000001</v>
      </c>
      <c r="F34" s="176"/>
      <c r="G34" s="162"/>
      <c r="H34" s="160"/>
    </row>
    <row r="35" spans="1:8" x14ac:dyDescent="0.3">
      <c r="A35" s="389"/>
      <c r="B35" s="163" t="s">
        <v>20</v>
      </c>
      <c r="C35" s="154" t="s">
        <v>21</v>
      </c>
      <c r="D35" s="168">
        <v>3.62</v>
      </c>
      <c r="E35" s="172">
        <v>0.17376</v>
      </c>
      <c r="F35" s="161"/>
      <c r="G35" s="162"/>
      <c r="H35" s="160"/>
    </row>
    <row r="36" spans="1:8" x14ac:dyDescent="0.3">
      <c r="A36" s="389"/>
      <c r="B36" s="171" t="s">
        <v>31</v>
      </c>
      <c r="C36" s="154" t="s">
        <v>32</v>
      </c>
      <c r="D36" s="180">
        <v>0.18</v>
      </c>
      <c r="E36" s="172">
        <v>8.6400000000000001E-3</v>
      </c>
      <c r="F36" s="176"/>
      <c r="G36" s="162"/>
      <c r="H36" s="160"/>
    </row>
    <row r="37" spans="1:8" x14ac:dyDescent="0.3">
      <c r="A37" s="389"/>
      <c r="B37" s="163" t="s">
        <v>36</v>
      </c>
      <c r="C37" s="176" t="s">
        <v>23</v>
      </c>
      <c r="D37" s="179">
        <v>0.04</v>
      </c>
      <c r="E37" s="177">
        <v>1.92E-3</v>
      </c>
      <c r="F37" s="170"/>
      <c r="G37" s="162"/>
      <c r="H37" s="160"/>
    </row>
    <row r="38" spans="1:8" x14ac:dyDescent="0.3">
      <c r="A38" s="154"/>
      <c r="B38" s="155" t="s">
        <v>40</v>
      </c>
      <c r="C38" s="155"/>
      <c r="D38" s="154"/>
      <c r="E38" s="153"/>
      <c r="F38" s="161"/>
      <c r="G38" s="175"/>
      <c r="H38" s="160"/>
    </row>
    <row r="39" spans="1:8" ht="27.6" x14ac:dyDescent="0.3">
      <c r="A39" s="278"/>
      <c r="B39" s="274" t="s">
        <v>41</v>
      </c>
      <c r="C39" s="278"/>
      <c r="D39" s="279"/>
      <c r="E39" s="280"/>
      <c r="F39" s="280"/>
      <c r="G39" s="277"/>
      <c r="H39" s="160"/>
    </row>
    <row r="40" spans="1:8" s="152" customFormat="1" ht="27.6" x14ac:dyDescent="0.3">
      <c r="A40" s="389">
        <v>1</v>
      </c>
      <c r="B40" s="285" t="s">
        <v>42</v>
      </c>
      <c r="C40" s="286" t="s">
        <v>43</v>
      </c>
      <c r="D40" s="290"/>
      <c r="E40" s="295">
        <v>0.19800000000000001</v>
      </c>
      <c r="F40" s="288"/>
      <c r="G40" s="289"/>
      <c r="H40" s="160"/>
    </row>
    <row r="41" spans="1:8" s="152" customFormat="1" x14ac:dyDescent="0.3">
      <c r="A41" s="389"/>
      <c r="B41" s="182" t="s">
        <v>15</v>
      </c>
      <c r="C41" s="154" t="s">
        <v>24</v>
      </c>
      <c r="D41" s="154">
        <v>21.6</v>
      </c>
      <c r="E41" s="161">
        <v>4.2768000000000006</v>
      </c>
      <c r="F41" s="161"/>
      <c r="G41" s="162"/>
      <c r="H41" s="160"/>
    </row>
    <row r="42" spans="1:8" s="152" customFormat="1" x14ac:dyDescent="0.3">
      <c r="A42" s="389"/>
      <c r="B42" s="163" t="s">
        <v>26</v>
      </c>
      <c r="C42" s="154" t="s">
        <v>21</v>
      </c>
      <c r="D42" s="154">
        <v>1.24</v>
      </c>
      <c r="E42" s="172">
        <v>0.24552000000000002</v>
      </c>
      <c r="F42" s="161"/>
      <c r="G42" s="162"/>
      <c r="H42" s="160"/>
    </row>
    <row r="43" spans="1:8" s="152" customFormat="1" x14ac:dyDescent="0.3">
      <c r="A43" s="389"/>
      <c r="B43" s="163" t="s">
        <v>20</v>
      </c>
      <c r="C43" s="154" t="s">
        <v>21</v>
      </c>
      <c r="D43" s="154">
        <v>2.58</v>
      </c>
      <c r="E43" s="172">
        <v>0.51084000000000007</v>
      </c>
      <c r="F43" s="161"/>
      <c r="G43" s="162"/>
      <c r="H43" s="160"/>
    </row>
    <row r="44" spans="1:8" s="152" customFormat="1" x14ac:dyDescent="0.3">
      <c r="A44" s="389"/>
      <c r="B44" s="174" t="s">
        <v>103</v>
      </c>
      <c r="C44" s="154" t="s">
        <v>21</v>
      </c>
      <c r="D44" s="154">
        <v>0.41</v>
      </c>
      <c r="E44" s="172">
        <v>8.1180000000000002E-2</v>
      </c>
      <c r="F44" s="161"/>
      <c r="G44" s="162"/>
      <c r="H44" s="160"/>
    </row>
    <row r="45" spans="1:8" s="152" customFormat="1" x14ac:dyDescent="0.3">
      <c r="A45" s="389"/>
      <c r="B45" s="163" t="s">
        <v>27</v>
      </c>
      <c r="C45" s="154" t="s">
        <v>21</v>
      </c>
      <c r="D45" s="154">
        <v>7.6</v>
      </c>
      <c r="E45" s="172">
        <v>1.5047999999999999</v>
      </c>
      <c r="F45" s="161"/>
      <c r="G45" s="162"/>
      <c r="H45" s="160"/>
    </row>
    <row r="46" spans="1:8" s="152" customFormat="1" x14ac:dyDescent="0.3">
      <c r="A46" s="389"/>
      <c r="B46" s="163" t="s">
        <v>28</v>
      </c>
      <c r="C46" s="154" t="s">
        <v>21</v>
      </c>
      <c r="D46" s="154">
        <v>15.1</v>
      </c>
      <c r="E46" s="172">
        <v>2.9898000000000002</v>
      </c>
      <c r="F46" s="161"/>
      <c r="G46" s="162"/>
      <c r="H46" s="160"/>
    </row>
    <row r="47" spans="1:8" s="152" customFormat="1" x14ac:dyDescent="0.3">
      <c r="A47" s="389"/>
      <c r="B47" s="163" t="s">
        <v>30</v>
      </c>
      <c r="C47" s="154" t="s">
        <v>21</v>
      </c>
      <c r="D47" s="154">
        <v>0.97</v>
      </c>
      <c r="E47" s="172">
        <v>0.19206000000000001</v>
      </c>
      <c r="F47" s="161"/>
      <c r="G47" s="162"/>
      <c r="H47" s="160"/>
    </row>
    <row r="48" spans="1:8" s="152" customFormat="1" x14ac:dyDescent="0.3">
      <c r="A48" s="389"/>
      <c r="B48" s="163" t="s">
        <v>44</v>
      </c>
      <c r="C48" s="173" t="s">
        <v>23</v>
      </c>
      <c r="D48" s="154">
        <v>126</v>
      </c>
      <c r="E48" s="172">
        <v>24.948</v>
      </c>
      <c r="F48" s="161"/>
      <c r="G48" s="162"/>
      <c r="H48" s="160"/>
    </row>
    <row r="49" spans="1:8" s="152" customFormat="1" x14ac:dyDescent="0.3">
      <c r="A49" s="389"/>
      <c r="B49" s="174" t="s">
        <v>45</v>
      </c>
      <c r="C49" s="154" t="s">
        <v>38</v>
      </c>
      <c r="D49" s="154">
        <v>1.6</v>
      </c>
      <c r="E49" s="161">
        <v>39.916800000000002</v>
      </c>
      <c r="F49" s="161"/>
      <c r="G49" s="162"/>
      <c r="H49" s="160"/>
    </row>
    <row r="50" spans="1:8" s="152" customFormat="1" x14ac:dyDescent="0.3">
      <c r="A50" s="389"/>
      <c r="B50" s="163" t="s">
        <v>33</v>
      </c>
      <c r="C50" s="154" t="s">
        <v>23</v>
      </c>
      <c r="D50" s="183">
        <v>7</v>
      </c>
      <c r="E50" s="161">
        <v>1.3860000000000001</v>
      </c>
      <c r="F50" s="161"/>
      <c r="G50" s="162"/>
      <c r="H50" s="160"/>
    </row>
    <row r="51" spans="1:8" s="152" customFormat="1" ht="27.6" x14ac:dyDescent="0.3">
      <c r="A51" s="398">
        <v>2</v>
      </c>
      <c r="B51" s="285" t="s">
        <v>46</v>
      </c>
      <c r="C51" s="301" t="s">
        <v>25</v>
      </c>
      <c r="D51" s="288"/>
      <c r="E51" s="295">
        <v>0.19800000000000001</v>
      </c>
      <c r="F51" s="288"/>
      <c r="G51" s="289"/>
      <c r="H51" s="160"/>
    </row>
    <row r="52" spans="1:8" s="152" customFormat="1" x14ac:dyDescent="0.3">
      <c r="A52" s="398"/>
      <c r="B52" s="163" t="s">
        <v>15</v>
      </c>
      <c r="C52" s="154" t="s">
        <v>24</v>
      </c>
      <c r="D52" s="168">
        <f>405-4.64*6</f>
        <v>377.16</v>
      </c>
      <c r="E52" s="161">
        <v>74.677680000000009</v>
      </c>
      <c r="F52" s="161"/>
      <c r="G52" s="162"/>
      <c r="H52" s="160"/>
    </row>
    <row r="53" spans="1:8" s="152" customFormat="1" x14ac:dyDescent="0.3">
      <c r="A53" s="398"/>
      <c r="B53" s="163" t="s">
        <v>31</v>
      </c>
      <c r="C53" s="154" t="s">
        <v>32</v>
      </c>
      <c r="D53" s="168">
        <f>13.5-0.1*6</f>
        <v>12.9</v>
      </c>
      <c r="E53" s="172">
        <v>2.5542000000000002</v>
      </c>
      <c r="F53" s="161"/>
      <c r="G53" s="162"/>
      <c r="H53" s="160"/>
    </row>
    <row r="54" spans="1:8" s="152" customFormat="1" x14ac:dyDescent="0.3">
      <c r="A54" s="398"/>
      <c r="B54" s="163" t="s">
        <v>47</v>
      </c>
      <c r="C54" s="173" t="s">
        <v>23</v>
      </c>
      <c r="D54" s="168">
        <f>204-10.2*6</f>
        <v>142.80000000000001</v>
      </c>
      <c r="E54" s="172">
        <v>28.274400000000004</v>
      </c>
      <c r="F54" s="161"/>
      <c r="G54" s="162"/>
      <c r="H54" s="160"/>
    </row>
    <row r="55" spans="1:8" s="152" customFormat="1" x14ac:dyDescent="0.3">
      <c r="A55" s="398"/>
      <c r="B55" s="163" t="s">
        <v>48</v>
      </c>
      <c r="C55" s="154" t="s">
        <v>38</v>
      </c>
      <c r="D55" s="168">
        <v>2.4</v>
      </c>
      <c r="E55" s="172">
        <v>67.858560000000011</v>
      </c>
      <c r="F55" s="161"/>
      <c r="G55" s="162"/>
      <c r="H55" s="160"/>
    </row>
    <row r="56" spans="1:8" s="152" customFormat="1" x14ac:dyDescent="0.3">
      <c r="A56" s="398"/>
      <c r="B56" s="167" t="s">
        <v>49</v>
      </c>
      <c r="C56" s="154" t="s">
        <v>38</v>
      </c>
      <c r="D56" s="168" t="s">
        <v>50</v>
      </c>
      <c r="E56" s="172">
        <v>0.44400000000000006</v>
      </c>
      <c r="F56" s="161"/>
      <c r="G56" s="162"/>
      <c r="H56" s="160"/>
    </row>
    <row r="57" spans="1:8" s="152" customFormat="1" x14ac:dyDescent="0.3">
      <c r="A57" s="398"/>
      <c r="B57" s="174" t="s">
        <v>51</v>
      </c>
      <c r="C57" s="154" t="s">
        <v>38</v>
      </c>
      <c r="D57" s="184">
        <v>1</v>
      </c>
      <c r="E57" s="172">
        <v>0.44400000000000006</v>
      </c>
      <c r="F57" s="161"/>
      <c r="G57" s="162"/>
      <c r="H57" s="160"/>
    </row>
    <row r="58" spans="1:8" s="152" customFormat="1" x14ac:dyDescent="0.3">
      <c r="A58" s="398"/>
      <c r="B58" s="163" t="s">
        <v>52</v>
      </c>
      <c r="C58" s="154" t="s">
        <v>38</v>
      </c>
      <c r="D58" s="168">
        <f>0.23-0.01*6</f>
        <v>0.17</v>
      </c>
      <c r="E58" s="172">
        <v>3.3660000000000002E-2</v>
      </c>
      <c r="F58" s="161"/>
      <c r="G58" s="162"/>
      <c r="H58" s="160"/>
    </row>
    <row r="59" spans="1:8" s="152" customFormat="1" x14ac:dyDescent="0.3">
      <c r="A59" s="398"/>
      <c r="B59" s="163" t="s">
        <v>30</v>
      </c>
      <c r="C59" s="154" t="s">
        <v>21</v>
      </c>
      <c r="D59" s="168">
        <v>22.6</v>
      </c>
      <c r="E59" s="172">
        <v>4.4748000000000001</v>
      </c>
      <c r="F59" s="161"/>
      <c r="G59" s="162"/>
      <c r="H59" s="160"/>
    </row>
    <row r="60" spans="1:8" s="152" customFormat="1" x14ac:dyDescent="0.3">
      <c r="A60" s="398"/>
      <c r="B60" s="163" t="s">
        <v>33</v>
      </c>
      <c r="C60" s="173" t="s">
        <v>23</v>
      </c>
      <c r="D60" s="168">
        <v>178</v>
      </c>
      <c r="E60" s="165">
        <v>35.244</v>
      </c>
      <c r="F60" s="161"/>
      <c r="G60" s="162"/>
      <c r="H60" s="160"/>
    </row>
    <row r="61" spans="1:8" s="152" customFormat="1" x14ac:dyDescent="0.3">
      <c r="A61" s="398"/>
      <c r="B61" s="163" t="s">
        <v>53</v>
      </c>
      <c r="C61" s="154" t="s">
        <v>54</v>
      </c>
      <c r="D61" s="168">
        <f>11.7-0.59*6</f>
        <v>8.16</v>
      </c>
      <c r="E61" s="161">
        <v>1.61568</v>
      </c>
      <c r="F61" s="161"/>
      <c r="G61" s="162"/>
      <c r="H61" s="160"/>
    </row>
    <row r="62" spans="1:8" s="152" customFormat="1" x14ac:dyDescent="0.3">
      <c r="A62" s="398"/>
      <c r="B62" s="163" t="s">
        <v>55</v>
      </c>
      <c r="C62" s="185" t="s">
        <v>32</v>
      </c>
      <c r="D62" s="168">
        <f>6.4-0.19*6</f>
        <v>5.26</v>
      </c>
      <c r="E62" s="161">
        <v>1.04148</v>
      </c>
      <c r="F62" s="161"/>
      <c r="G62" s="162"/>
      <c r="H62" s="160"/>
    </row>
    <row r="63" spans="1:8" s="152" customFormat="1" ht="27.6" x14ac:dyDescent="0.3">
      <c r="A63" s="398">
        <v>3</v>
      </c>
      <c r="B63" s="285" t="s">
        <v>56</v>
      </c>
      <c r="C63" s="286" t="s">
        <v>57</v>
      </c>
      <c r="D63" s="290"/>
      <c r="E63" s="288">
        <v>0.4</v>
      </c>
      <c r="F63" s="288"/>
      <c r="G63" s="289"/>
      <c r="H63" s="160"/>
    </row>
    <row r="64" spans="1:8" s="152" customFormat="1" x14ac:dyDescent="0.3">
      <c r="A64" s="398"/>
      <c r="B64" s="163" t="s">
        <v>15</v>
      </c>
      <c r="C64" s="154" t="s">
        <v>24</v>
      </c>
      <c r="D64" s="154">
        <v>7.7</v>
      </c>
      <c r="E64" s="161">
        <v>3.08</v>
      </c>
      <c r="F64" s="161"/>
      <c r="G64" s="162"/>
      <c r="H64" s="160"/>
    </row>
    <row r="65" spans="1:8" s="152" customFormat="1" x14ac:dyDescent="0.3">
      <c r="A65" s="398"/>
      <c r="B65" s="163" t="s">
        <v>58</v>
      </c>
      <c r="C65" s="154" t="s">
        <v>21</v>
      </c>
      <c r="D65" s="154">
        <v>19.399999999999999</v>
      </c>
      <c r="E65" s="172">
        <v>7.76</v>
      </c>
      <c r="F65" s="161"/>
      <c r="G65" s="162"/>
      <c r="H65" s="160"/>
    </row>
    <row r="66" spans="1:8" s="152" customFormat="1" x14ac:dyDescent="0.3">
      <c r="A66" s="398"/>
      <c r="B66" s="163" t="s">
        <v>80</v>
      </c>
      <c r="C66" s="154" t="s">
        <v>21</v>
      </c>
      <c r="D66" s="154">
        <v>2.42</v>
      </c>
      <c r="E66" s="172">
        <v>0.96799999999999997</v>
      </c>
      <c r="F66" s="161"/>
      <c r="G66" s="162"/>
      <c r="H66" s="160"/>
    </row>
    <row r="67" spans="1:8" s="152" customFormat="1" x14ac:dyDescent="0.3">
      <c r="A67" s="398"/>
      <c r="B67" s="163" t="s">
        <v>59</v>
      </c>
      <c r="C67" s="154" t="s">
        <v>21</v>
      </c>
      <c r="D67" s="154">
        <v>1.67</v>
      </c>
      <c r="E67" s="172">
        <v>0.66800000000000004</v>
      </c>
      <c r="F67" s="161"/>
      <c r="G67" s="162"/>
      <c r="H67" s="160"/>
    </row>
    <row r="68" spans="1:8" s="152" customFormat="1" x14ac:dyDescent="0.3">
      <c r="A68" s="398"/>
      <c r="B68" s="163" t="s">
        <v>30</v>
      </c>
      <c r="C68" s="154" t="s">
        <v>21</v>
      </c>
      <c r="D68" s="154">
        <v>0.88</v>
      </c>
      <c r="E68" s="172">
        <v>0.35200000000000004</v>
      </c>
      <c r="F68" s="161"/>
      <c r="G68" s="162"/>
      <c r="H68" s="160"/>
    </row>
    <row r="69" spans="1:8" s="152" customFormat="1" x14ac:dyDescent="0.3">
      <c r="A69" s="398"/>
      <c r="B69" s="163" t="s">
        <v>31</v>
      </c>
      <c r="C69" s="154" t="s">
        <v>32</v>
      </c>
      <c r="D69" s="154">
        <v>6.37</v>
      </c>
      <c r="E69" s="172">
        <v>2.548</v>
      </c>
      <c r="F69" s="161"/>
      <c r="G69" s="162"/>
      <c r="H69" s="160"/>
    </row>
    <row r="70" spans="1:8" s="152" customFormat="1" x14ac:dyDescent="0.3">
      <c r="A70" s="398"/>
      <c r="B70" s="163" t="s">
        <v>60</v>
      </c>
      <c r="C70" s="154" t="s">
        <v>38</v>
      </c>
      <c r="D70" s="154">
        <v>0.06</v>
      </c>
      <c r="E70" s="172">
        <v>2.4E-2</v>
      </c>
      <c r="F70" s="161"/>
      <c r="G70" s="162"/>
      <c r="H70" s="160"/>
    </row>
    <row r="71" spans="1:8" s="152" customFormat="1" x14ac:dyDescent="0.3">
      <c r="A71" s="398"/>
      <c r="B71" s="163" t="s">
        <v>52</v>
      </c>
      <c r="C71" s="154" t="s">
        <v>38</v>
      </c>
      <c r="D71" s="154">
        <v>7.0000000000000007E-2</v>
      </c>
      <c r="E71" s="172">
        <v>2.8000000000000004E-2</v>
      </c>
      <c r="F71" s="161"/>
      <c r="G71" s="162"/>
      <c r="H71" s="160"/>
    </row>
    <row r="72" spans="1:8" s="152" customFormat="1" x14ac:dyDescent="0.3">
      <c r="A72" s="398"/>
      <c r="B72" s="163" t="s">
        <v>33</v>
      </c>
      <c r="C72" s="173" t="s">
        <v>23</v>
      </c>
      <c r="D72" s="154">
        <v>6.2</v>
      </c>
      <c r="E72" s="161">
        <v>2.4800000000000004</v>
      </c>
      <c r="F72" s="161"/>
      <c r="G72" s="162"/>
      <c r="H72" s="160"/>
    </row>
    <row r="73" spans="1:8" s="152" customFormat="1" x14ac:dyDescent="0.3">
      <c r="A73" s="398"/>
      <c r="B73" s="163" t="s">
        <v>61</v>
      </c>
      <c r="C73" s="173" t="s">
        <v>23</v>
      </c>
      <c r="D73" s="183">
        <v>1</v>
      </c>
      <c r="E73" s="161">
        <v>0.4</v>
      </c>
      <c r="F73" s="161"/>
      <c r="G73" s="162"/>
      <c r="H73" s="160"/>
    </row>
    <row r="74" spans="1:8" s="152" customFormat="1" x14ac:dyDescent="0.3">
      <c r="A74" s="398"/>
      <c r="B74" s="163" t="s">
        <v>62</v>
      </c>
      <c r="C74" s="154" t="s">
        <v>38</v>
      </c>
      <c r="D74" s="154">
        <v>1.5</v>
      </c>
      <c r="E74" s="161">
        <v>0.60000000000000009</v>
      </c>
      <c r="F74" s="161"/>
      <c r="G74" s="162"/>
      <c r="H74" s="160"/>
    </row>
    <row r="75" spans="1:8" s="152" customFormat="1" x14ac:dyDescent="0.3">
      <c r="A75" s="398"/>
      <c r="B75" s="163" t="s">
        <v>55</v>
      </c>
      <c r="C75" s="154" t="s">
        <v>32</v>
      </c>
      <c r="D75" s="154">
        <v>1.78</v>
      </c>
      <c r="E75" s="161">
        <v>0.71200000000000008</v>
      </c>
      <c r="F75" s="161"/>
      <c r="G75" s="162"/>
      <c r="H75" s="160"/>
    </row>
    <row r="76" spans="1:8" x14ac:dyDescent="0.3">
      <c r="A76" s="154"/>
      <c r="B76" s="155" t="s">
        <v>63</v>
      </c>
      <c r="C76" s="155"/>
      <c r="D76" s="154"/>
      <c r="E76" s="153"/>
      <c r="F76" s="161"/>
      <c r="G76" s="175"/>
      <c r="H76" s="160"/>
    </row>
    <row r="77" spans="1:8" ht="27.6" x14ac:dyDescent="0.3">
      <c r="A77" s="430"/>
      <c r="B77" s="281" t="s">
        <v>97</v>
      </c>
      <c r="C77" s="281"/>
      <c r="D77" s="278"/>
      <c r="E77" s="282"/>
      <c r="F77" s="280"/>
      <c r="G77" s="283"/>
      <c r="H77" s="160"/>
    </row>
    <row r="78" spans="1:8" s="188" customFormat="1" x14ac:dyDescent="0.3">
      <c r="A78" s="395">
        <v>1</v>
      </c>
      <c r="B78" s="298" t="s">
        <v>99</v>
      </c>
      <c r="C78" s="421" t="s">
        <v>86</v>
      </c>
      <c r="D78" s="422"/>
      <c r="E78" s="423">
        <v>15</v>
      </c>
      <c r="F78" s="424"/>
      <c r="G78" s="421"/>
    </row>
    <row r="79" spans="1:8" s="188" customFormat="1" x14ac:dyDescent="0.3">
      <c r="A79" s="396"/>
      <c r="B79" s="169" t="s">
        <v>15</v>
      </c>
      <c r="C79" s="176" t="s">
        <v>24</v>
      </c>
      <c r="D79" s="189">
        <v>0.74</v>
      </c>
      <c r="E79" s="189">
        <v>11.1</v>
      </c>
      <c r="F79" s="189"/>
      <c r="G79" s="190"/>
    </row>
    <row r="80" spans="1:8" s="188" customFormat="1" x14ac:dyDescent="0.3">
      <c r="A80" s="396"/>
      <c r="B80" s="169" t="s">
        <v>31</v>
      </c>
      <c r="C80" s="189" t="s">
        <v>32</v>
      </c>
      <c r="D80" s="189">
        <f>0.71/100</f>
        <v>7.0999999999999995E-3</v>
      </c>
      <c r="E80" s="190">
        <v>0.1065</v>
      </c>
      <c r="F80" s="189"/>
      <c r="G80" s="190"/>
    </row>
    <row r="81" spans="1:8" s="188" customFormat="1" ht="15" x14ac:dyDescent="0.3">
      <c r="A81" s="396"/>
      <c r="B81" s="169" t="s">
        <v>89</v>
      </c>
      <c r="C81" s="191" t="s">
        <v>104</v>
      </c>
      <c r="D81" s="189" t="s">
        <v>50</v>
      </c>
      <c r="E81" s="190">
        <v>1.125</v>
      </c>
      <c r="F81" s="190"/>
      <c r="G81" s="190"/>
    </row>
    <row r="82" spans="1:8" s="188" customFormat="1" x14ac:dyDescent="0.3">
      <c r="A82" s="396"/>
      <c r="B82" s="169" t="s">
        <v>99</v>
      </c>
      <c r="C82" s="191" t="s">
        <v>86</v>
      </c>
      <c r="D82" s="189" t="s">
        <v>50</v>
      </c>
      <c r="E82" s="190">
        <v>15</v>
      </c>
      <c r="F82" s="190"/>
      <c r="G82" s="190"/>
    </row>
    <row r="83" spans="1:8" s="188" customFormat="1" ht="15" x14ac:dyDescent="0.3">
      <c r="A83" s="396"/>
      <c r="B83" s="192" t="s">
        <v>90</v>
      </c>
      <c r="C83" s="191" t="s">
        <v>104</v>
      </c>
      <c r="D83" s="189">
        <f>0.06/100</f>
        <v>5.9999999999999995E-4</v>
      </c>
      <c r="E83" s="189">
        <v>8.9999999999999993E-3</v>
      </c>
      <c r="F83" s="190"/>
      <c r="G83" s="190"/>
    </row>
    <row r="84" spans="1:8" s="188" customFormat="1" x14ac:dyDescent="0.3">
      <c r="A84" s="396"/>
      <c r="B84" s="192" t="s">
        <v>55</v>
      </c>
      <c r="C84" s="191" t="s">
        <v>32</v>
      </c>
      <c r="D84" s="189">
        <f>9.6/100</f>
        <v>9.6000000000000002E-2</v>
      </c>
      <c r="E84" s="189">
        <v>1.44</v>
      </c>
      <c r="F84" s="190"/>
      <c r="G84" s="190"/>
    </row>
    <row r="85" spans="1:8" s="188" customFormat="1" x14ac:dyDescent="0.3">
      <c r="A85" s="396"/>
      <c r="B85" s="193" t="s">
        <v>100</v>
      </c>
      <c r="C85" s="194" t="s">
        <v>101</v>
      </c>
      <c r="D85" s="176">
        <v>2.2000000000000002</v>
      </c>
      <c r="E85" s="170">
        <v>2.4750000000000001</v>
      </c>
      <c r="F85" s="176"/>
      <c r="G85" s="170"/>
    </row>
    <row r="86" spans="1:8" x14ac:dyDescent="0.3">
      <c r="A86" s="155"/>
      <c r="B86" s="155" t="s">
        <v>81</v>
      </c>
      <c r="C86" s="155"/>
      <c r="D86" s="154"/>
      <c r="E86" s="153"/>
      <c r="F86" s="161"/>
      <c r="G86" s="175"/>
    </row>
    <row r="87" spans="1:8" x14ac:dyDescent="0.3">
      <c r="A87" s="278"/>
      <c r="B87" s="274" t="s">
        <v>91</v>
      </c>
      <c r="C87" s="281"/>
      <c r="D87" s="278"/>
      <c r="E87" s="282"/>
      <c r="F87" s="280"/>
      <c r="G87" s="283"/>
      <c r="H87" s="160"/>
    </row>
    <row r="88" spans="1:8" x14ac:dyDescent="0.3">
      <c r="A88" s="191">
        <v>1</v>
      </c>
      <c r="B88" s="195" t="s">
        <v>65</v>
      </c>
      <c r="C88" s="186" t="s">
        <v>66</v>
      </c>
      <c r="D88" s="196"/>
      <c r="E88" s="187">
        <v>1</v>
      </c>
      <c r="F88" s="187"/>
      <c r="G88" s="187"/>
      <c r="H88" s="160"/>
    </row>
    <row r="89" spans="1:8" x14ac:dyDescent="0.3">
      <c r="A89" s="154"/>
      <c r="B89" s="155" t="s">
        <v>92</v>
      </c>
      <c r="C89" s="155"/>
      <c r="D89" s="154"/>
      <c r="E89" s="153"/>
      <c r="F89" s="161"/>
      <c r="G89" s="175"/>
      <c r="H89" s="160"/>
    </row>
    <row r="90" spans="1:8" x14ac:dyDescent="0.3">
      <c r="A90" s="181"/>
      <c r="B90" s="197" t="s">
        <v>83</v>
      </c>
      <c r="C90" s="198"/>
      <c r="D90" s="159"/>
      <c r="E90" s="159"/>
      <c r="F90" s="159"/>
      <c r="G90" s="166"/>
    </row>
    <row r="91" spans="1:8" x14ac:dyDescent="0.3">
      <c r="A91" s="154"/>
      <c r="B91" s="197" t="s">
        <v>69</v>
      </c>
      <c r="C91" s="199" t="s">
        <v>139</v>
      </c>
      <c r="D91" s="159"/>
      <c r="E91" s="200"/>
      <c r="F91" s="200"/>
      <c r="G91" s="200"/>
    </row>
    <row r="92" spans="1:8" x14ac:dyDescent="0.3">
      <c r="A92" s="154"/>
      <c r="B92" s="197" t="s">
        <v>1</v>
      </c>
      <c r="C92" s="201"/>
      <c r="D92" s="159"/>
      <c r="E92" s="200"/>
      <c r="F92" s="200"/>
      <c r="G92" s="200"/>
    </row>
    <row r="93" spans="1:8" x14ac:dyDescent="0.3">
      <c r="A93" s="154"/>
      <c r="B93" s="155" t="s">
        <v>70</v>
      </c>
      <c r="C93" s="202" t="s">
        <v>139</v>
      </c>
      <c r="D93" s="203"/>
      <c r="E93" s="204"/>
      <c r="F93" s="204"/>
      <c r="G93" s="204"/>
    </row>
    <row r="94" spans="1:8" x14ac:dyDescent="0.3">
      <c r="A94" s="154"/>
      <c r="B94" s="155" t="s">
        <v>1</v>
      </c>
      <c r="C94" s="205"/>
      <c r="D94" s="155"/>
      <c r="E94" s="204"/>
      <c r="F94" s="204"/>
      <c r="G94" s="204"/>
    </row>
    <row r="95" spans="1:8" x14ac:dyDescent="0.3">
      <c r="A95" s="154"/>
      <c r="B95" s="155" t="s">
        <v>71</v>
      </c>
      <c r="C95" s="202">
        <v>0.03</v>
      </c>
      <c r="D95" s="203"/>
      <c r="E95" s="204"/>
      <c r="F95" s="204"/>
      <c r="G95" s="204"/>
    </row>
    <row r="96" spans="1:8" x14ac:dyDescent="0.3">
      <c r="A96" s="154"/>
      <c r="B96" s="155" t="s">
        <v>1</v>
      </c>
      <c r="C96" s="205"/>
      <c r="D96" s="155"/>
      <c r="E96" s="204"/>
      <c r="F96" s="204"/>
      <c r="G96" s="204"/>
    </row>
    <row r="97" spans="1:7" x14ac:dyDescent="0.3">
      <c r="A97" s="206"/>
      <c r="B97" s="155" t="s">
        <v>72</v>
      </c>
      <c r="C97" s="202">
        <v>0.18</v>
      </c>
      <c r="D97" s="203"/>
      <c r="E97" s="204"/>
      <c r="F97" s="204"/>
      <c r="G97" s="204"/>
    </row>
    <row r="98" spans="1:7" s="152" customFormat="1" x14ac:dyDescent="0.3">
      <c r="A98" s="207"/>
      <c r="B98" s="155" t="s">
        <v>1</v>
      </c>
      <c r="C98" s="155"/>
      <c r="D98" s="155"/>
      <c r="E98" s="204"/>
      <c r="F98" s="204"/>
      <c r="G98" s="204"/>
    </row>
    <row r="99" spans="1:7" x14ac:dyDescent="0.3">
      <c r="A99" s="397"/>
      <c r="B99" s="397"/>
      <c r="C99" s="397"/>
      <c r="D99" s="397"/>
      <c r="E99" s="397"/>
      <c r="F99" s="397"/>
      <c r="G99" s="397"/>
    </row>
    <row r="102" spans="1:7" x14ac:dyDescent="0.3">
      <c r="B102" s="209"/>
    </row>
  </sheetData>
  <autoFilter ref="A6:G6"/>
  <mergeCells count="19">
    <mergeCell ref="A33:A37"/>
    <mergeCell ref="A78:A85"/>
    <mergeCell ref="A99:G99"/>
    <mergeCell ref="A40:A50"/>
    <mergeCell ref="A51:A62"/>
    <mergeCell ref="A63:A75"/>
    <mergeCell ref="A16:A26"/>
    <mergeCell ref="A27:A32"/>
    <mergeCell ref="A14:A15"/>
    <mergeCell ref="A8:A9"/>
    <mergeCell ref="A12:A13"/>
    <mergeCell ref="A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11811023622047245" right="0.11811023622047245" top="0.35433070866141736" bottom="0.35433070866141736" header="0.23622047244094491" footer="0.23622047244094491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Zeros="0" showWhiteSpace="0" topLeftCell="A67" zoomScaleNormal="100" zoomScaleSheetLayoutView="100" workbookViewId="0">
      <selection sqref="A1:G1"/>
    </sheetView>
  </sheetViews>
  <sheetFormatPr defaultColWidth="9.109375" defaultRowHeight="14.4" x14ac:dyDescent="0.3"/>
  <cols>
    <col min="1" max="1" width="3.6640625" style="64" customWidth="1"/>
    <col min="2" max="2" width="63.88671875" style="65" customWidth="1"/>
    <col min="3" max="3" width="8.5546875" style="66" customWidth="1"/>
    <col min="4" max="4" width="8.6640625" style="67" customWidth="1"/>
    <col min="5" max="5" width="9.44140625" style="68" customWidth="1"/>
    <col min="6" max="6" width="9.5546875" style="68" customWidth="1"/>
    <col min="7" max="7" width="14.109375" style="68" customWidth="1"/>
    <col min="8" max="9" width="10.109375" style="5" bestFit="1" customWidth="1"/>
    <col min="10" max="10" width="26.6640625" style="5" customWidth="1"/>
    <col min="11" max="16384" width="9.109375" style="5"/>
  </cols>
  <sheetData>
    <row r="1" spans="1:10" s="3" customFormat="1" ht="24.75" customHeight="1" x14ac:dyDescent="0.4">
      <c r="A1" s="399" t="s">
        <v>105</v>
      </c>
      <c r="B1" s="399"/>
      <c r="C1" s="399"/>
      <c r="D1" s="399"/>
      <c r="E1" s="399"/>
      <c r="F1" s="399"/>
      <c r="G1" s="399"/>
    </row>
    <row r="2" spans="1:10" s="4" customFormat="1" ht="18.600000000000001" x14ac:dyDescent="0.3">
      <c r="A2" s="400" t="s">
        <v>5</v>
      </c>
      <c r="B2" s="400"/>
      <c r="C2" s="400"/>
      <c r="D2" s="400"/>
      <c r="E2" s="400"/>
      <c r="F2" s="400"/>
      <c r="G2" s="400"/>
    </row>
    <row r="3" spans="1:10" s="11" customFormat="1" ht="9" customHeight="1" x14ac:dyDescent="0.3">
      <c r="A3" s="6"/>
      <c r="B3" s="7"/>
      <c r="C3" s="8"/>
      <c r="D3" s="9"/>
      <c r="E3" s="10"/>
      <c r="F3" s="10"/>
      <c r="G3" s="70"/>
    </row>
    <row r="4" spans="1:10" s="11" customFormat="1" ht="33" customHeight="1" x14ac:dyDescent="0.3">
      <c r="A4" s="401" t="s">
        <v>6</v>
      </c>
      <c r="B4" s="402" t="s">
        <v>7</v>
      </c>
      <c r="C4" s="402" t="s">
        <v>8</v>
      </c>
      <c r="D4" s="403" t="s">
        <v>9</v>
      </c>
      <c r="E4" s="404" t="s">
        <v>10</v>
      </c>
      <c r="F4" s="404" t="s">
        <v>0</v>
      </c>
      <c r="G4" s="404"/>
    </row>
    <row r="5" spans="1:10" s="11" customFormat="1" ht="27.6" x14ac:dyDescent="0.3">
      <c r="A5" s="401"/>
      <c r="B5" s="402"/>
      <c r="C5" s="402"/>
      <c r="D5" s="403"/>
      <c r="E5" s="404"/>
      <c r="F5" s="12" t="s">
        <v>11</v>
      </c>
      <c r="G5" s="12" t="s">
        <v>1</v>
      </c>
    </row>
    <row r="6" spans="1:10" x14ac:dyDescent="0.3">
      <c r="A6" s="13">
        <v>1</v>
      </c>
      <c r="B6" s="14">
        <v>2</v>
      </c>
      <c r="C6" s="14">
        <v>3</v>
      </c>
      <c r="D6" s="15">
        <v>4</v>
      </c>
      <c r="E6" s="16">
        <v>5</v>
      </c>
      <c r="F6" s="15">
        <v>6</v>
      </c>
      <c r="G6" s="15">
        <v>7</v>
      </c>
    </row>
    <row r="7" spans="1:10" s="21" customFormat="1" x14ac:dyDescent="0.3">
      <c r="A7" s="302"/>
      <c r="B7" s="303" t="s">
        <v>12</v>
      </c>
      <c r="C7" s="304"/>
      <c r="D7" s="305"/>
      <c r="E7" s="306"/>
      <c r="F7" s="306"/>
      <c r="G7" s="306"/>
    </row>
    <row r="8" spans="1:10" s="21" customFormat="1" x14ac:dyDescent="0.3">
      <c r="A8" s="407">
        <v>1</v>
      </c>
      <c r="B8" s="315" t="s">
        <v>13</v>
      </c>
      <c r="C8" s="316" t="s">
        <v>14</v>
      </c>
      <c r="D8" s="317"/>
      <c r="E8" s="318">
        <v>1</v>
      </c>
      <c r="F8" s="317"/>
      <c r="G8" s="319"/>
    </row>
    <row r="9" spans="1:10" s="21" customFormat="1" x14ac:dyDescent="0.3">
      <c r="A9" s="407"/>
      <c r="B9" s="25" t="s">
        <v>15</v>
      </c>
      <c r="C9" s="31" t="s">
        <v>14</v>
      </c>
      <c r="D9" s="26">
        <v>1</v>
      </c>
      <c r="E9" s="12">
        <v>1</v>
      </c>
      <c r="F9" s="23"/>
      <c r="G9" s="71"/>
    </row>
    <row r="10" spans="1:10" s="21" customFormat="1" x14ac:dyDescent="0.3">
      <c r="A10" s="22"/>
      <c r="B10" s="14" t="s">
        <v>16</v>
      </c>
      <c r="C10" s="17"/>
      <c r="D10" s="18"/>
      <c r="E10" s="19"/>
      <c r="F10" s="19"/>
      <c r="G10" s="20"/>
    </row>
    <row r="11" spans="1:10" s="21" customFormat="1" ht="30.75" customHeight="1" x14ac:dyDescent="0.3">
      <c r="A11" s="302"/>
      <c r="B11" s="303" t="s">
        <v>17</v>
      </c>
      <c r="C11" s="304"/>
      <c r="D11" s="305"/>
      <c r="E11" s="306"/>
      <c r="F11" s="306"/>
      <c r="G11" s="307"/>
    </row>
    <row r="12" spans="1:10" s="11" customFormat="1" ht="27.6" x14ac:dyDescent="0.3">
      <c r="A12" s="401">
        <v>1</v>
      </c>
      <c r="B12" s="320" t="s">
        <v>18</v>
      </c>
      <c r="C12" s="316" t="s">
        <v>19</v>
      </c>
      <c r="D12" s="321"/>
      <c r="E12" s="318">
        <v>4.8000000000000001E-2</v>
      </c>
      <c r="F12" s="318"/>
      <c r="G12" s="319"/>
      <c r="J12" s="21"/>
    </row>
    <row r="13" spans="1:10" s="11" customFormat="1" x14ac:dyDescent="0.3">
      <c r="A13" s="401"/>
      <c r="B13" s="25" t="s">
        <v>20</v>
      </c>
      <c r="C13" s="31" t="s">
        <v>21</v>
      </c>
      <c r="D13" s="28">
        <v>33.5</v>
      </c>
      <c r="E13" s="23">
        <v>1.6080000000000001</v>
      </c>
      <c r="F13" s="23"/>
      <c r="G13" s="71"/>
      <c r="J13" s="21"/>
    </row>
    <row r="14" spans="1:10" s="11" customFormat="1" ht="15" customHeight="1" x14ac:dyDescent="0.3">
      <c r="A14" s="406">
        <v>2</v>
      </c>
      <c r="B14" s="322" t="s">
        <v>22</v>
      </c>
      <c r="C14" s="316" t="s">
        <v>23</v>
      </c>
      <c r="D14" s="323"/>
      <c r="E14" s="318">
        <v>2.4000000000000004</v>
      </c>
      <c r="F14" s="323"/>
      <c r="G14" s="319"/>
      <c r="J14" s="21"/>
    </row>
    <row r="15" spans="1:10" s="11" customFormat="1" x14ac:dyDescent="0.3">
      <c r="A15" s="406"/>
      <c r="B15" s="29" t="s">
        <v>15</v>
      </c>
      <c r="C15" s="13" t="s">
        <v>24</v>
      </c>
      <c r="D15" s="30">
        <v>2.06</v>
      </c>
      <c r="E15" s="23">
        <v>4.9440000000000008</v>
      </c>
      <c r="F15" s="30"/>
      <c r="G15" s="71"/>
      <c r="J15" s="21"/>
    </row>
    <row r="16" spans="1:10" ht="27.6" x14ac:dyDescent="0.3">
      <c r="A16" s="405">
        <v>3</v>
      </c>
      <c r="B16" s="315" t="str">
        <f>CONCATENATE("ტერიტორიის მოსწორება-პლანირება ავტოგრეიდერებით ",E23," მ³ ფრაქციული ღორღის შემოტანით")</f>
        <v>ტერიტორიის მოსწორება-პლანირება ავტოგრეიდერებით 2.32 მ³ ფრაქციული ღორღის შემოტანით</v>
      </c>
      <c r="C16" s="324" t="s">
        <v>25</v>
      </c>
      <c r="D16" s="325"/>
      <c r="E16" s="326">
        <v>0.2</v>
      </c>
      <c r="F16" s="327"/>
      <c r="G16" s="319"/>
      <c r="J16" s="21"/>
    </row>
    <row r="17" spans="1:10" x14ac:dyDescent="0.3">
      <c r="A17" s="405"/>
      <c r="B17" s="32" t="s">
        <v>15</v>
      </c>
      <c r="C17" s="31" t="s">
        <v>24</v>
      </c>
      <c r="D17" s="33">
        <v>55.8</v>
      </c>
      <c r="E17" s="23">
        <v>11.16</v>
      </c>
      <c r="F17" s="34"/>
      <c r="G17" s="71"/>
      <c r="J17" s="21"/>
    </row>
    <row r="18" spans="1:10" x14ac:dyDescent="0.3">
      <c r="A18" s="405"/>
      <c r="B18" s="25" t="s">
        <v>26</v>
      </c>
      <c r="C18" s="31" t="s">
        <v>21</v>
      </c>
      <c r="D18" s="33">
        <v>3.88</v>
      </c>
      <c r="E18" s="34">
        <v>0.77600000000000002</v>
      </c>
      <c r="F18" s="34"/>
      <c r="G18" s="71"/>
      <c r="J18" s="21"/>
    </row>
    <row r="19" spans="1:10" x14ac:dyDescent="0.3">
      <c r="A19" s="405"/>
      <c r="B19" s="25" t="s">
        <v>27</v>
      </c>
      <c r="C19" s="31" t="s">
        <v>21</v>
      </c>
      <c r="D19" s="33">
        <v>8.2200000000000006</v>
      </c>
      <c r="E19" s="34">
        <v>1.6440000000000001</v>
      </c>
      <c r="F19" s="34"/>
      <c r="G19" s="71"/>
      <c r="J19" s="21"/>
    </row>
    <row r="20" spans="1:10" x14ac:dyDescent="0.3">
      <c r="A20" s="405"/>
      <c r="B20" s="32" t="s">
        <v>28</v>
      </c>
      <c r="C20" s="31" t="s">
        <v>21</v>
      </c>
      <c r="D20" s="33">
        <v>21.4</v>
      </c>
      <c r="E20" s="34">
        <v>4.28</v>
      </c>
      <c r="F20" s="34"/>
      <c r="G20" s="71"/>
      <c r="J20" s="21"/>
    </row>
    <row r="21" spans="1:10" x14ac:dyDescent="0.3">
      <c r="A21" s="405"/>
      <c r="B21" s="32" t="s">
        <v>80</v>
      </c>
      <c r="C21" s="31" t="s">
        <v>21</v>
      </c>
      <c r="D21" s="33">
        <v>0.71</v>
      </c>
      <c r="E21" s="34">
        <v>0.14199999999999999</v>
      </c>
      <c r="F21" s="34"/>
      <c r="G21" s="71"/>
      <c r="J21" s="21"/>
    </row>
    <row r="22" spans="1:10" x14ac:dyDescent="0.3">
      <c r="A22" s="405"/>
      <c r="B22" s="32" t="s">
        <v>30</v>
      </c>
      <c r="C22" s="31" t="s">
        <v>21</v>
      </c>
      <c r="D22" s="33">
        <v>3.5</v>
      </c>
      <c r="E22" s="34">
        <v>0.70000000000000007</v>
      </c>
      <c r="F22" s="34"/>
      <c r="G22" s="71"/>
      <c r="J22" s="21"/>
    </row>
    <row r="23" spans="1:10" s="11" customFormat="1" x14ac:dyDescent="0.3">
      <c r="A23" s="405"/>
      <c r="B23" s="25" t="s">
        <v>44</v>
      </c>
      <c r="C23" s="45" t="s">
        <v>23</v>
      </c>
      <c r="D23" s="41" t="s">
        <v>50</v>
      </c>
      <c r="E23" s="34">
        <v>2.3199999999999998</v>
      </c>
      <c r="F23" s="23"/>
      <c r="G23" s="71"/>
      <c r="J23" s="21"/>
    </row>
    <row r="24" spans="1:10" s="11" customFormat="1" x14ac:dyDescent="0.3">
      <c r="A24" s="405"/>
      <c r="B24" s="44" t="s">
        <v>45</v>
      </c>
      <c r="C24" s="13" t="s">
        <v>38</v>
      </c>
      <c r="D24" s="41">
        <v>1.6</v>
      </c>
      <c r="E24" s="23">
        <v>3.7119999999999997</v>
      </c>
      <c r="F24" s="23"/>
      <c r="G24" s="71"/>
      <c r="J24" s="21"/>
    </row>
    <row r="25" spans="1:10" x14ac:dyDescent="0.3">
      <c r="A25" s="405"/>
      <c r="B25" s="32" t="s">
        <v>31</v>
      </c>
      <c r="C25" s="13" t="s">
        <v>32</v>
      </c>
      <c r="D25" s="33">
        <v>1.02</v>
      </c>
      <c r="E25" s="34">
        <v>0.20400000000000001</v>
      </c>
      <c r="F25" s="34"/>
      <c r="G25" s="71"/>
      <c r="J25" s="21"/>
    </row>
    <row r="26" spans="1:10" x14ac:dyDescent="0.3">
      <c r="A26" s="405"/>
      <c r="B26" s="32" t="s">
        <v>33</v>
      </c>
      <c r="C26" s="13" t="s">
        <v>23</v>
      </c>
      <c r="D26" s="33">
        <v>25</v>
      </c>
      <c r="E26" s="34">
        <v>5</v>
      </c>
      <c r="F26" s="34"/>
      <c r="G26" s="71"/>
      <c r="J26" s="21"/>
    </row>
    <row r="27" spans="1:10" x14ac:dyDescent="0.3">
      <c r="A27" s="401">
        <v>4</v>
      </c>
      <c r="B27" s="320" t="s">
        <v>34</v>
      </c>
      <c r="C27" s="316" t="s">
        <v>19</v>
      </c>
      <c r="D27" s="328"/>
      <c r="E27" s="326">
        <v>4.8000000000000001E-2</v>
      </c>
      <c r="F27" s="317"/>
      <c r="G27" s="319"/>
      <c r="J27" s="21"/>
    </row>
    <row r="28" spans="1:10" x14ac:dyDescent="0.3">
      <c r="A28" s="401"/>
      <c r="B28" s="32" t="s">
        <v>15</v>
      </c>
      <c r="C28" s="31" t="s">
        <v>24</v>
      </c>
      <c r="D28" s="35">
        <v>14</v>
      </c>
      <c r="E28" s="23">
        <v>0.67200000000000004</v>
      </c>
      <c r="F28" s="35"/>
      <c r="G28" s="71"/>
      <c r="J28" s="21"/>
    </row>
    <row r="29" spans="1:10" x14ac:dyDescent="0.3">
      <c r="A29" s="401"/>
      <c r="B29" s="25" t="s">
        <v>75</v>
      </c>
      <c r="C29" s="31" t="s">
        <v>21</v>
      </c>
      <c r="D29" s="35">
        <v>29.5</v>
      </c>
      <c r="E29" s="34">
        <v>1.4159999999999999</v>
      </c>
      <c r="F29" s="35"/>
      <c r="G29" s="71"/>
      <c r="J29" s="21"/>
    </row>
    <row r="30" spans="1:10" x14ac:dyDescent="0.3">
      <c r="A30" s="401"/>
      <c r="B30" s="25" t="s">
        <v>36</v>
      </c>
      <c r="C30" s="36" t="s">
        <v>23</v>
      </c>
      <c r="D30" s="35">
        <v>0.05</v>
      </c>
      <c r="E30" s="37">
        <v>2.4000000000000002E-3</v>
      </c>
      <c r="F30" s="30"/>
      <c r="G30" s="71"/>
      <c r="J30" s="21"/>
    </row>
    <row r="31" spans="1:10" x14ac:dyDescent="0.3">
      <c r="A31" s="401"/>
      <c r="B31" s="32" t="s">
        <v>31</v>
      </c>
      <c r="C31" s="13" t="s">
        <v>32</v>
      </c>
      <c r="D31" s="38">
        <v>2.1</v>
      </c>
      <c r="E31" s="34">
        <v>0.1008</v>
      </c>
      <c r="F31" s="35"/>
      <c r="G31" s="71"/>
      <c r="J31" s="21"/>
    </row>
    <row r="32" spans="1:10" x14ac:dyDescent="0.3">
      <c r="A32" s="401"/>
      <c r="B32" s="25" t="s">
        <v>37</v>
      </c>
      <c r="C32" s="36" t="s">
        <v>38</v>
      </c>
      <c r="D32" s="35">
        <v>1650</v>
      </c>
      <c r="E32" s="34">
        <v>79.2</v>
      </c>
      <c r="F32" s="35"/>
      <c r="G32" s="71"/>
      <c r="J32" s="21"/>
    </row>
    <row r="33" spans="1:10" x14ac:dyDescent="0.3">
      <c r="A33" s="401">
        <v>5</v>
      </c>
      <c r="B33" s="320" t="s">
        <v>39</v>
      </c>
      <c r="C33" s="316" t="s">
        <v>19</v>
      </c>
      <c r="D33" s="329"/>
      <c r="E33" s="330">
        <v>4.8000000000000001E-2</v>
      </c>
      <c r="F33" s="331"/>
      <c r="G33" s="319"/>
      <c r="J33" s="21"/>
    </row>
    <row r="34" spans="1:10" x14ac:dyDescent="0.3">
      <c r="A34" s="401"/>
      <c r="B34" s="32" t="s">
        <v>15</v>
      </c>
      <c r="C34" s="31" t="s">
        <v>24</v>
      </c>
      <c r="D34" s="39">
        <v>3.23</v>
      </c>
      <c r="E34" s="23">
        <v>0.15504000000000001</v>
      </c>
      <c r="F34" s="35"/>
      <c r="G34" s="71"/>
      <c r="J34" s="21"/>
    </row>
    <row r="35" spans="1:10" x14ac:dyDescent="0.3">
      <c r="A35" s="401"/>
      <c r="B35" s="25" t="s">
        <v>20</v>
      </c>
      <c r="C35" s="13" t="s">
        <v>21</v>
      </c>
      <c r="D35" s="28">
        <v>3.62</v>
      </c>
      <c r="E35" s="34">
        <v>0.17376</v>
      </c>
      <c r="F35" s="23"/>
      <c r="G35" s="71"/>
      <c r="J35" s="21"/>
    </row>
    <row r="36" spans="1:10" x14ac:dyDescent="0.3">
      <c r="A36" s="401"/>
      <c r="B36" s="32" t="s">
        <v>31</v>
      </c>
      <c r="C36" s="13" t="s">
        <v>32</v>
      </c>
      <c r="D36" s="40">
        <v>0.18</v>
      </c>
      <c r="E36" s="34">
        <v>8.6400000000000001E-3</v>
      </c>
      <c r="F36" s="35"/>
      <c r="G36" s="71"/>
      <c r="J36" s="21"/>
    </row>
    <row r="37" spans="1:10" x14ac:dyDescent="0.3">
      <c r="A37" s="401"/>
      <c r="B37" s="25" t="s">
        <v>36</v>
      </c>
      <c r="C37" s="36" t="s">
        <v>23</v>
      </c>
      <c r="D37" s="39">
        <v>0.04</v>
      </c>
      <c r="E37" s="37">
        <v>1.92E-3</v>
      </c>
      <c r="F37" s="30"/>
      <c r="G37" s="71"/>
      <c r="J37" s="21"/>
    </row>
    <row r="38" spans="1:10" x14ac:dyDescent="0.3">
      <c r="A38" s="13"/>
      <c r="B38" s="14" t="s">
        <v>40</v>
      </c>
      <c r="C38" s="14"/>
      <c r="D38" s="41"/>
      <c r="E38" s="12"/>
      <c r="F38" s="23"/>
      <c r="G38" s="24"/>
      <c r="J38" s="21"/>
    </row>
    <row r="39" spans="1:10" ht="27.6" x14ac:dyDescent="0.3">
      <c r="A39" s="308"/>
      <c r="B39" s="303" t="s">
        <v>41</v>
      </c>
      <c r="C39" s="308"/>
      <c r="D39" s="309"/>
      <c r="E39" s="310"/>
      <c r="F39" s="310"/>
      <c r="G39" s="307"/>
      <c r="J39" s="21"/>
    </row>
    <row r="40" spans="1:10" s="11" customFormat="1" ht="27.6" x14ac:dyDescent="0.3">
      <c r="A40" s="401">
        <v>1</v>
      </c>
      <c r="B40" s="320" t="s">
        <v>42</v>
      </c>
      <c r="C40" s="316" t="s">
        <v>43</v>
      </c>
      <c r="D40" s="321"/>
      <c r="E40" s="318">
        <v>0.2</v>
      </c>
      <c r="F40" s="318"/>
      <c r="G40" s="319"/>
      <c r="J40" s="21"/>
    </row>
    <row r="41" spans="1:10" s="11" customFormat="1" x14ac:dyDescent="0.3">
      <c r="A41" s="401"/>
      <c r="B41" s="43" t="s">
        <v>15</v>
      </c>
      <c r="C41" s="13" t="s">
        <v>24</v>
      </c>
      <c r="D41" s="41">
        <v>21.6</v>
      </c>
      <c r="E41" s="23">
        <v>4.32</v>
      </c>
      <c r="F41" s="23"/>
      <c r="G41" s="71"/>
      <c r="J41" s="21"/>
    </row>
    <row r="42" spans="1:10" s="11" customFormat="1" x14ac:dyDescent="0.3">
      <c r="A42" s="401"/>
      <c r="B42" s="25" t="s">
        <v>26</v>
      </c>
      <c r="C42" s="13" t="s">
        <v>21</v>
      </c>
      <c r="D42" s="41">
        <v>1.24</v>
      </c>
      <c r="E42" s="34">
        <v>0.248</v>
      </c>
      <c r="F42" s="23"/>
      <c r="G42" s="71"/>
      <c r="J42" s="21"/>
    </row>
    <row r="43" spans="1:10" s="11" customFormat="1" x14ac:dyDescent="0.3">
      <c r="A43" s="401"/>
      <c r="B43" s="25" t="s">
        <v>20</v>
      </c>
      <c r="C43" s="13" t="s">
        <v>21</v>
      </c>
      <c r="D43" s="41">
        <v>2.58</v>
      </c>
      <c r="E43" s="34">
        <v>0.51600000000000001</v>
      </c>
      <c r="F43" s="23"/>
      <c r="G43" s="71"/>
      <c r="J43" s="21"/>
    </row>
    <row r="44" spans="1:10" s="11" customFormat="1" x14ac:dyDescent="0.3">
      <c r="A44" s="401"/>
      <c r="B44" s="44" t="s">
        <v>76</v>
      </c>
      <c r="C44" s="13" t="s">
        <v>21</v>
      </c>
      <c r="D44" s="41">
        <v>0.41</v>
      </c>
      <c r="E44" s="34">
        <v>8.2000000000000003E-2</v>
      </c>
      <c r="F44" s="23"/>
      <c r="G44" s="71"/>
      <c r="J44" s="21"/>
    </row>
    <row r="45" spans="1:10" s="11" customFormat="1" x14ac:dyDescent="0.3">
      <c r="A45" s="401"/>
      <c r="B45" s="25" t="s">
        <v>27</v>
      </c>
      <c r="C45" s="13" t="s">
        <v>21</v>
      </c>
      <c r="D45" s="41">
        <v>7.6</v>
      </c>
      <c r="E45" s="34">
        <v>1.52</v>
      </c>
      <c r="F45" s="23"/>
      <c r="G45" s="71"/>
      <c r="J45" s="21"/>
    </row>
    <row r="46" spans="1:10" s="11" customFormat="1" x14ac:dyDescent="0.3">
      <c r="A46" s="401"/>
      <c r="B46" s="25" t="s">
        <v>28</v>
      </c>
      <c r="C46" s="13" t="s">
        <v>21</v>
      </c>
      <c r="D46" s="41">
        <v>15.1</v>
      </c>
      <c r="E46" s="34">
        <v>3.02</v>
      </c>
      <c r="F46" s="23"/>
      <c r="G46" s="71"/>
      <c r="J46" s="21"/>
    </row>
    <row r="47" spans="1:10" s="11" customFormat="1" x14ac:dyDescent="0.3">
      <c r="A47" s="401"/>
      <c r="B47" s="25" t="s">
        <v>30</v>
      </c>
      <c r="C47" s="13" t="s">
        <v>21</v>
      </c>
      <c r="D47" s="41">
        <v>0.97</v>
      </c>
      <c r="E47" s="34">
        <v>0.19400000000000001</v>
      </c>
      <c r="F47" s="23"/>
      <c r="G47" s="71"/>
      <c r="J47" s="21"/>
    </row>
    <row r="48" spans="1:10" s="11" customFormat="1" x14ac:dyDescent="0.3">
      <c r="A48" s="401"/>
      <c r="B48" s="25" t="s">
        <v>44</v>
      </c>
      <c r="C48" s="45" t="s">
        <v>23</v>
      </c>
      <c r="D48" s="41">
        <v>126</v>
      </c>
      <c r="E48" s="34">
        <v>25.200000000000003</v>
      </c>
      <c r="F48" s="23"/>
      <c r="G48" s="71"/>
      <c r="J48" s="21"/>
    </row>
    <row r="49" spans="1:10" s="11" customFormat="1" x14ac:dyDescent="0.3">
      <c r="A49" s="401"/>
      <c r="B49" s="44" t="s">
        <v>45</v>
      </c>
      <c r="C49" s="13" t="s">
        <v>38</v>
      </c>
      <c r="D49" s="41">
        <v>1.6</v>
      </c>
      <c r="E49" s="23">
        <v>40.320000000000007</v>
      </c>
      <c r="F49" s="23"/>
      <c r="G49" s="71"/>
      <c r="J49" s="21"/>
    </row>
    <row r="50" spans="1:10" s="11" customFormat="1" x14ac:dyDescent="0.3">
      <c r="A50" s="401"/>
      <c r="B50" s="25" t="s">
        <v>33</v>
      </c>
      <c r="C50" s="13" t="s">
        <v>23</v>
      </c>
      <c r="D50" s="46">
        <v>7</v>
      </c>
      <c r="E50" s="23">
        <v>1.4000000000000001</v>
      </c>
      <c r="F50" s="23"/>
      <c r="G50" s="71"/>
      <c r="J50" s="21"/>
    </row>
    <row r="51" spans="1:10" s="11" customFormat="1" ht="27.6" x14ac:dyDescent="0.3">
      <c r="A51" s="409">
        <v>2</v>
      </c>
      <c r="B51" s="320" t="s">
        <v>46</v>
      </c>
      <c r="C51" s="332" t="s">
        <v>25</v>
      </c>
      <c r="D51" s="318"/>
      <c r="E51" s="326">
        <v>0.2</v>
      </c>
      <c r="F51" s="318"/>
      <c r="G51" s="319"/>
      <c r="J51" s="21"/>
    </row>
    <row r="52" spans="1:10" s="11" customFormat="1" x14ac:dyDescent="0.3">
      <c r="A52" s="409"/>
      <c r="B52" s="25" t="s">
        <v>15</v>
      </c>
      <c r="C52" s="13" t="s">
        <v>24</v>
      </c>
      <c r="D52" s="28">
        <f>405-4.64*6</f>
        <v>377.16</v>
      </c>
      <c r="E52" s="23">
        <v>75.432000000000002</v>
      </c>
      <c r="F52" s="23"/>
      <c r="G52" s="71"/>
      <c r="J52" s="21"/>
    </row>
    <row r="53" spans="1:10" s="11" customFormat="1" x14ac:dyDescent="0.3">
      <c r="A53" s="409"/>
      <c r="B53" s="25" t="s">
        <v>31</v>
      </c>
      <c r="C53" s="13" t="s">
        <v>32</v>
      </c>
      <c r="D53" s="28">
        <f>13.5-0.1*6</f>
        <v>12.9</v>
      </c>
      <c r="E53" s="34">
        <v>2.58</v>
      </c>
      <c r="F53" s="23"/>
      <c r="G53" s="71"/>
      <c r="J53" s="21"/>
    </row>
    <row r="54" spans="1:10" s="11" customFormat="1" x14ac:dyDescent="0.3">
      <c r="A54" s="409"/>
      <c r="B54" s="25" t="s">
        <v>47</v>
      </c>
      <c r="C54" s="45" t="s">
        <v>23</v>
      </c>
      <c r="D54" s="28">
        <f>204-10.2*6</f>
        <v>142.80000000000001</v>
      </c>
      <c r="E54" s="34">
        <v>28.560000000000002</v>
      </c>
      <c r="F54" s="23"/>
      <c r="G54" s="71"/>
      <c r="J54" s="21"/>
    </row>
    <row r="55" spans="1:10" s="11" customFormat="1" x14ac:dyDescent="0.3">
      <c r="A55" s="409"/>
      <c r="B55" s="25" t="s">
        <v>48</v>
      </c>
      <c r="C55" s="13" t="s">
        <v>38</v>
      </c>
      <c r="D55" s="28">
        <v>2.4</v>
      </c>
      <c r="E55" s="34">
        <v>68.543999999999997</v>
      </c>
      <c r="F55" s="23"/>
      <c r="G55" s="71"/>
      <c r="J55" s="21"/>
    </row>
    <row r="56" spans="1:10" s="11" customFormat="1" x14ac:dyDescent="0.3">
      <c r="A56" s="409"/>
      <c r="B56" s="27" t="s">
        <v>49</v>
      </c>
      <c r="C56" s="13" t="s">
        <v>38</v>
      </c>
      <c r="D56" s="28" t="s">
        <v>50</v>
      </c>
      <c r="E56" s="34">
        <v>0.44400000000000006</v>
      </c>
      <c r="F56" s="23"/>
      <c r="G56" s="71"/>
      <c r="J56" s="21"/>
    </row>
    <row r="57" spans="1:10" s="11" customFormat="1" x14ac:dyDescent="0.3">
      <c r="A57" s="409"/>
      <c r="B57" s="44" t="s">
        <v>51</v>
      </c>
      <c r="C57" s="13" t="s">
        <v>38</v>
      </c>
      <c r="D57" s="47">
        <v>1</v>
      </c>
      <c r="E57" s="34">
        <v>0.44400000000000006</v>
      </c>
      <c r="F57" s="23"/>
      <c r="G57" s="71"/>
      <c r="J57" s="21"/>
    </row>
    <row r="58" spans="1:10" s="11" customFormat="1" x14ac:dyDescent="0.3">
      <c r="A58" s="409"/>
      <c r="B58" s="25" t="s">
        <v>52</v>
      </c>
      <c r="C58" s="13" t="s">
        <v>38</v>
      </c>
      <c r="D58" s="28">
        <f>0.23-0.01*6</f>
        <v>0.17</v>
      </c>
      <c r="E58" s="34">
        <v>3.4000000000000002E-2</v>
      </c>
      <c r="F58" s="23"/>
      <c r="G58" s="71"/>
      <c r="J58" s="21"/>
    </row>
    <row r="59" spans="1:10" s="11" customFormat="1" x14ac:dyDescent="0.3">
      <c r="A59" s="409"/>
      <c r="B59" s="25" t="s">
        <v>74</v>
      </c>
      <c r="C59" s="13" t="s">
        <v>21</v>
      </c>
      <c r="D59" s="28">
        <v>22.6</v>
      </c>
      <c r="E59" s="34">
        <v>4.5200000000000005</v>
      </c>
      <c r="F59" s="23"/>
      <c r="G59" s="71"/>
      <c r="J59" s="21"/>
    </row>
    <row r="60" spans="1:10" s="11" customFormat="1" x14ac:dyDescent="0.3">
      <c r="A60" s="409"/>
      <c r="B60" s="25" t="s">
        <v>33</v>
      </c>
      <c r="C60" s="45" t="s">
        <v>23</v>
      </c>
      <c r="D60" s="28">
        <v>178</v>
      </c>
      <c r="E60" s="26">
        <v>35.6</v>
      </c>
      <c r="F60" s="23"/>
      <c r="G60" s="71"/>
      <c r="J60" s="21"/>
    </row>
    <row r="61" spans="1:10" s="11" customFormat="1" x14ac:dyDescent="0.3">
      <c r="A61" s="409"/>
      <c r="B61" s="25" t="s">
        <v>53</v>
      </c>
      <c r="C61" s="13" t="s">
        <v>54</v>
      </c>
      <c r="D61" s="28">
        <f>11.7-0.59*6</f>
        <v>8.16</v>
      </c>
      <c r="E61" s="23">
        <v>1.6320000000000001</v>
      </c>
      <c r="F61" s="23"/>
      <c r="G61" s="71"/>
      <c r="J61" s="21"/>
    </row>
    <row r="62" spans="1:10" s="11" customFormat="1" x14ac:dyDescent="0.3">
      <c r="A62" s="409"/>
      <c r="B62" s="25" t="s">
        <v>55</v>
      </c>
      <c r="C62" s="48" t="s">
        <v>32</v>
      </c>
      <c r="D62" s="28">
        <f>6.4-0.19*6</f>
        <v>5.26</v>
      </c>
      <c r="E62" s="23">
        <v>1.052</v>
      </c>
      <c r="F62" s="23"/>
      <c r="G62" s="71"/>
      <c r="J62" s="21"/>
    </row>
    <row r="63" spans="1:10" s="11" customFormat="1" ht="27.6" x14ac:dyDescent="0.3">
      <c r="A63" s="409">
        <v>3</v>
      </c>
      <c r="B63" s="320" t="s">
        <v>56</v>
      </c>
      <c r="C63" s="316" t="s">
        <v>57</v>
      </c>
      <c r="D63" s="321"/>
      <c r="E63" s="318">
        <v>0.29411764705882354</v>
      </c>
      <c r="F63" s="318"/>
      <c r="G63" s="319"/>
      <c r="J63" s="21"/>
    </row>
    <row r="64" spans="1:10" s="11" customFormat="1" x14ac:dyDescent="0.3">
      <c r="A64" s="409"/>
      <c r="B64" s="25" t="s">
        <v>15</v>
      </c>
      <c r="C64" s="13" t="s">
        <v>24</v>
      </c>
      <c r="D64" s="41">
        <v>7.7</v>
      </c>
      <c r="E64" s="23">
        <v>2.2647058823529411</v>
      </c>
      <c r="F64" s="23"/>
      <c r="G64" s="71"/>
      <c r="J64" s="21"/>
    </row>
    <row r="65" spans="1:10" s="11" customFormat="1" x14ac:dyDescent="0.3">
      <c r="A65" s="409"/>
      <c r="B65" s="25" t="s">
        <v>58</v>
      </c>
      <c r="C65" s="13" t="s">
        <v>21</v>
      </c>
      <c r="D65" s="41">
        <v>19.399999999999999</v>
      </c>
      <c r="E65" s="34">
        <v>5.7058823529411766</v>
      </c>
      <c r="F65" s="23"/>
      <c r="G65" s="71"/>
      <c r="J65" s="21"/>
    </row>
    <row r="66" spans="1:10" s="11" customFormat="1" x14ac:dyDescent="0.3">
      <c r="A66" s="409"/>
      <c r="B66" s="25" t="s">
        <v>80</v>
      </c>
      <c r="C66" s="13" t="s">
        <v>21</v>
      </c>
      <c r="D66" s="41">
        <v>2.42</v>
      </c>
      <c r="E66" s="34">
        <v>0.71176470588235297</v>
      </c>
      <c r="F66" s="23"/>
      <c r="G66" s="71"/>
      <c r="J66" s="21"/>
    </row>
    <row r="67" spans="1:10" s="11" customFormat="1" x14ac:dyDescent="0.3">
      <c r="A67" s="409"/>
      <c r="B67" s="25" t="s">
        <v>59</v>
      </c>
      <c r="C67" s="13" t="s">
        <v>21</v>
      </c>
      <c r="D67" s="41">
        <v>1.67</v>
      </c>
      <c r="E67" s="34">
        <v>0.49117647058823527</v>
      </c>
      <c r="F67" s="23"/>
      <c r="G67" s="71"/>
      <c r="J67" s="21"/>
    </row>
    <row r="68" spans="1:10" s="11" customFormat="1" x14ac:dyDescent="0.3">
      <c r="A68" s="409"/>
      <c r="B68" s="25" t="s">
        <v>30</v>
      </c>
      <c r="C68" s="13" t="s">
        <v>21</v>
      </c>
      <c r="D68" s="41">
        <v>0.88</v>
      </c>
      <c r="E68" s="34">
        <v>0.25882352941176473</v>
      </c>
      <c r="F68" s="23"/>
      <c r="G68" s="71"/>
      <c r="J68" s="21"/>
    </row>
    <row r="69" spans="1:10" s="11" customFormat="1" x14ac:dyDescent="0.3">
      <c r="A69" s="409"/>
      <c r="B69" s="25" t="s">
        <v>31</v>
      </c>
      <c r="C69" s="13" t="s">
        <v>32</v>
      </c>
      <c r="D69" s="41">
        <v>6.37</v>
      </c>
      <c r="E69" s="34">
        <v>1.8735294117647059</v>
      </c>
      <c r="F69" s="23"/>
      <c r="G69" s="71"/>
      <c r="J69" s="21"/>
    </row>
    <row r="70" spans="1:10" s="11" customFormat="1" x14ac:dyDescent="0.3">
      <c r="A70" s="409"/>
      <c r="B70" s="25" t="s">
        <v>60</v>
      </c>
      <c r="C70" s="13" t="s">
        <v>38</v>
      </c>
      <c r="D70" s="41">
        <v>0.06</v>
      </c>
      <c r="E70" s="34">
        <v>1.7647058823529412E-2</v>
      </c>
      <c r="F70" s="23"/>
      <c r="G70" s="71"/>
      <c r="J70" s="21"/>
    </row>
    <row r="71" spans="1:10" s="11" customFormat="1" x14ac:dyDescent="0.3">
      <c r="A71" s="409"/>
      <c r="B71" s="25" t="s">
        <v>52</v>
      </c>
      <c r="C71" s="13" t="s">
        <v>38</v>
      </c>
      <c r="D71" s="41">
        <v>7.0000000000000007E-2</v>
      </c>
      <c r="E71" s="34">
        <v>2.058823529411765E-2</v>
      </c>
      <c r="F71" s="23"/>
      <c r="G71" s="71"/>
      <c r="J71" s="21"/>
    </row>
    <row r="72" spans="1:10" s="11" customFormat="1" x14ac:dyDescent="0.3">
      <c r="A72" s="409"/>
      <c r="B72" s="25" t="s">
        <v>33</v>
      </c>
      <c r="C72" s="45" t="s">
        <v>23</v>
      </c>
      <c r="D72" s="41">
        <v>6.2</v>
      </c>
      <c r="E72" s="23">
        <v>1.8235294117647061</v>
      </c>
      <c r="F72" s="23"/>
      <c r="G72" s="71"/>
      <c r="J72" s="21"/>
    </row>
    <row r="73" spans="1:10" s="11" customFormat="1" x14ac:dyDescent="0.3">
      <c r="A73" s="409"/>
      <c r="B73" s="25" t="s">
        <v>61</v>
      </c>
      <c r="C73" s="45" t="s">
        <v>23</v>
      </c>
      <c r="D73" s="46">
        <v>1</v>
      </c>
      <c r="E73" s="23">
        <v>0.29411764705882354</v>
      </c>
      <c r="F73" s="23"/>
      <c r="G73" s="71"/>
      <c r="J73" s="21"/>
    </row>
    <row r="74" spans="1:10" s="11" customFormat="1" x14ac:dyDescent="0.3">
      <c r="A74" s="409"/>
      <c r="B74" s="25" t="s">
        <v>62</v>
      </c>
      <c r="C74" s="13" t="s">
        <v>38</v>
      </c>
      <c r="D74" s="41">
        <v>1.5</v>
      </c>
      <c r="E74" s="23">
        <v>0.44117647058823528</v>
      </c>
      <c r="F74" s="23"/>
      <c r="G74" s="71"/>
      <c r="J74" s="21"/>
    </row>
    <row r="75" spans="1:10" s="11" customFormat="1" x14ac:dyDescent="0.3">
      <c r="A75" s="409"/>
      <c r="B75" s="25" t="s">
        <v>55</v>
      </c>
      <c r="C75" s="13" t="s">
        <v>32</v>
      </c>
      <c r="D75" s="41">
        <v>1.78</v>
      </c>
      <c r="E75" s="23">
        <v>0.52352941176470591</v>
      </c>
      <c r="F75" s="23"/>
      <c r="G75" s="71"/>
      <c r="J75" s="21"/>
    </row>
    <row r="76" spans="1:10" x14ac:dyDescent="0.3">
      <c r="A76" s="13"/>
      <c r="B76" s="14" t="s">
        <v>63</v>
      </c>
      <c r="C76" s="14"/>
      <c r="D76" s="41"/>
      <c r="E76" s="12"/>
      <c r="F76" s="23"/>
      <c r="G76" s="24"/>
      <c r="J76" s="21"/>
    </row>
    <row r="77" spans="1:10" x14ac:dyDescent="0.3">
      <c r="A77" s="308"/>
      <c r="B77" s="303" t="s">
        <v>64</v>
      </c>
      <c r="C77" s="311"/>
      <c r="D77" s="312"/>
      <c r="E77" s="313"/>
      <c r="F77" s="310"/>
      <c r="G77" s="314"/>
      <c r="J77" s="21"/>
    </row>
    <row r="78" spans="1:10" ht="15" x14ac:dyDescent="0.3">
      <c r="A78" s="72">
        <v>1</v>
      </c>
      <c r="B78" s="50" t="s">
        <v>65</v>
      </c>
      <c r="C78" s="49" t="s">
        <v>66</v>
      </c>
      <c r="D78" s="51"/>
      <c r="E78" s="52">
        <v>2</v>
      </c>
      <c r="F78" s="52"/>
      <c r="G78" s="52"/>
      <c r="J78" s="21"/>
    </row>
    <row r="79" spans="1:10" ht="15" x14ac:dyDescent="0.3">
      <c r="A79" s="72">
        <v>2</v>
      </c>
      <c r="B79" s="50" t="s">
        <v>79</v>
      </c>
      <c r="C79" s="49" t="s">
        <v>66</v>
      </c>
      <c r="D79" s="51"/>
      <c r="E79" s="52">
        <v>1</v>
      </c>
      <c r="F79" s="52"/>
      <c r="G79" s="52"/>
      <c r="J79" s="21"/>
    </row>
    <row r="80" spans="1:10" x14ac:dyDescent="0.3">
      <c r="A80" s="13"/>
      <c r="B80" s="14" t="s">
        <v>67</v>
      </c>
      <c r="C80" s="14"/>
      <c r="D80" s="41"/>
      <c r="E80" s="12"/>
      <c r="F80" s="23"/>
      <c r="G80" s="24"/>
      <c r="J80" s="21"/>
    </row>
    <row r="81" spans="1:7" x14ac:dyDescent="0.3">
      <c r="A81" s="42"/>
      <c r="B81" s="53" t="s">
        <v>68</v>
      </c>
      <c r="C81" s="54"/>
      <c r="D81" s="19"/>
      <c r="E81" s="19"/>
      <c r="F81" s="19"/>
      <c r="G81" s="20"/>
    </row>
    <row r="82" spans="1:7" x14ac:dyDescent="0.3">
      <c r="A82" s="13"/>
      <c r="B82" s="53" t="s">
        <v>69</v>
      </c>
      <c r="C82" s="55" t="s">
        <v>139</v>
      </c>
      <c r="D82" s="19"/>
      <c r="E82" s="56"/>
      <c r="F82" s="56"/>
      <c r="G82" s="56"/>
    </row>
    <row r="83" spans="1:7" x14ac:dyDescent="0.3">
      <c r="A83" s="13"/>
      <c r="B83" s="53" t="s">
        <v>1</v>
      </c>
      <c r="C83" s="57"/>
      <c r="D83" s="19"/>
      <c r="E83" s="56"/>
      <c r="F83" s="56"/>
      <c r="G83" s="56"/>
    </row>
    <row r="84" spans="1:7" x14ac:dyDescent="0.3">
      <c r="A84" s="13"/>
      <c r="B84" s="14" t="s">
        <v>70</v>
      </c>
      <c r="C84" s="58" t="s">
        <v>139</v>
      </c>
      <c r="D84" s="59"/>
      <c r="E84" s="60"/>
      <c r="F84" s="60"/>
      <c r="G84" s="60"/>
    </row>
    <row r="85" spans="1:7" x14ac:dyDescent="0.3">
      <c r="A85" s="13"/>
      <c r="B85" s="14" t="s">
        <v>1</v>
      </c>
      <c r="C85" s="61"/>
      <c r="D85" s="15"/>
      <c r="E85" s="60"/>
      <c r="F85" s="60"/>
      <c r="G85" s="60"/>
    </row>
    <row r="86" spans="1:7" x14ac:dyDescent="0.3">
      <c r="A86" s="13"/>
      <c r="B86" s="14" t="s">
        <v>71</v>
      </c>
      <c r="C86" s="58">
        <v>0.03</v>
      </c>
      <c r="D86" s="59"/>
      <c r="E86" s="60"/>
      <c r="F86" s="60"/>
      <c r="G86" s="60"/>
    </row>
    <row r="87" spans="1:7" x14ac:dyDescent="0.3">
      <c r="A87" s="13"/>
      <c r="B87" s="14" t="s">
        <v>1</v>
      </c>
      <c r="C87" s="61"/>
      <c r="D87" s="15"/>
      <c r="E87" s="60"/>
      <c r="F87" s="60"/>
      <c r="G87" s="60"/>
    </row>
    <row r="88" spans="1:7" x14ac:dyDescent="0.3">
      <c r="A88" s="62"/>
      <c r="B88" s="14" t="s">
        <v>72</v>
      </c>
      <c r="C88" s="58">
        <v>0.18</v>
      </c>
      <c r="D88" s="59"/>
      <c r="E88" s="60"/>
      <c r="F88" s="60"/>
      <c r="G88" s="60"/>
    </row>
    <row r="89" spans="1:7" s="11" customFormat="1" x14ac:dyDescent="0.3">
      <c r="A89" s="63"/>
      <c r="B89" s="14" t="s">
        <v>1</v>
      </c>
      <c r="C89" s="14"/>
      <c r="D89" s="15"/>
      <c r="E89" s="60"/>
      <c r="F89" s="60"/>
      <c r="G89" s="60"/>
    </row>
    <row r="90" spans="1:7" x14ac:dyDescent="0.3">
      <c r="A90" s="408"/>
      <c r="B90" s="408"/>
      <c r="C90" s="408"/>
      <c r="D90" s="408"/>
      <c r="E90" s="408"/>
      <c r="F90" s="408"/>
      <c r="G90" s="408"/>
    </row>
    <row r="93" spans="1:7" x14ac:dyDescent="0.3">
      <c r="B93" s="69"/>
    </row>
  </sheetData>
  <autoFilter ref="A6:G6"/>
  <mergeCells count="18">
    <mergeCell ref="A33:A37"/>
    <mergeCell ref="A90:G90"/>
    <mergeCell ref="A40:A50"/>
    <mergeCell ref="A51:A62"/>
    <mergeCell ref="A63:A75"/>
    <mergeCell ref="A16:A26"/>
    <mergeCell ref="A27:A32"/>
    <mergeCell ref="A14:A15"/>
    <mergeCell ref="A8:A9"/>
    <mergeCell ref="A12:A13"/>
    <mergeCell ref="A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11811023622047245" right="0.11811023622047245" top="0.35433070866141736" bottom="0.35433070866141736" header="0.23622047244094491" footer="0.23622047244094491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Zeros="0" showWhiteSpace="0" topLeftCell="A61" zoomScaleNormal="100" zoomScaleSheetLayoutView="100" workbookViewId="0">
      <selection activeCell="B77" sqref="B77"/>
    </sheetView>
  </sheetViews>
  <sheetFormatPr defaultColWidth="9.109375" defaultRowHeight="14.4" x14ac:dyDescent="0.3"/>
  <cols>
    <col min="1" max="1" width="3.6640625" style="64" customWidth="1"/>
    <col min="2" max="2" width="63.88671875" style="65" customWidth="1"/>
    <col min="3" max="3" width="8.5546875" style="66" customWidth="1"/>
    <col min="4" max="4" width="8.6640625" style="67" customWidth="1"/>
    <col min="5" max="5" width="9.44140625" style="68" customWidth="1"/>
    <col min="6" max="6" width="9.5546875" style="68" customWidth="1"/>
    <col min="7" max="7" width="14.109375" style="68" customWidth="1"/>
    <col min="8" max="9" width="10.109375" style="5" bestFit="1" customWidth="1"/>
    <col min="10" max="10" width="26.6640625" style="5" customWidth="1"/>
    <col min="11" max="16384" width="9.109375" style="5"/>
  </cols>
  <sheetData>
    <row r="1" spans="1:10" s="3" customFormat="1" ht="24.75" customHeight="1" x14ac:dyDescent="0.4">
      <c r="A1" s="399" t="s">
        <v>106</v>
      </c>
      <c r="B1" s="399"/>
      <c r="C1" s="399"/>
      <c r="D1" s="399"/>
      <c r="E1" s="399"/>
      <c r="F1" s="399"/>
      <c r="G1" s="399"/>
    </row>
    <row r="2" spans="1:10" s="4" customFormat="1" ht="18.600000000000001" x14ac:dyDescent="0.3">
      <c r="A2" s="400" t="s">
        <v>5</v>
      </c>
      <c r="B2" s="400"/>
      <c r="C2" s="400"/>
      <c r="D2" s="400"/>
      <c r="E2" s="400"/>
      <c r="F2" s="400"/>
      <c r="G2" s="400"/>
    </row>
    <row r="3" spans="1:10" s="11" customFormat="1" ht="9" customHeight="1" x14ac:dyDescent="0.3">
      <c r="A3" s="6"/>
      <c r="B3" s="7"/>
      <c r="C3" s="8"/>
      <c r="D3" s="9"/>
      <c r="E3" s="10"/>
      <c r="F3" s="10"/>
      <c r="G3" s="70"/>
    </row>
    <row r="4" spans="1:10" s="11" customFormat="1" ht="33" customHeight="1" x14ac:dyDescent="0.3">
      <c r="A4" s="401" t="s">
        <v>6</v>
      </c>
      <c r="B4" s="402" t="s">
        <v>7</v>
      </c>
      <c r="C4" s="402" t="s">
        <v>8</v>
      </c>
      <c r="D4" s="403" t="s">
        <v>9</v>
      </c>
      <c r="E4" s="404" t="s">
        <v>10</v>
      </c>
      <c r="F4" s="404" t="s">
        <v>0</v>
      </c>
      <c r="G4" s="404"/>
    </row>
    <row r="5" spans="1:10" s="11" customFormat="1" ht="27.6" x14ac:dyDescent="0.3">
      <c r="A5" s="401"/>
      <c r="B5" s="402"/>
      <c r="C5" s="402"/>
      <c r="D5" s="403"/>
      <c r="E5" s="404"/>
      <c r="F5" s="12" t="s">
        <v>11</v>
      </c>
      <c r="G5" s="12" t="s">
        <v>1</v>
      </c>
    </row>
    <row r="6" spans="1:10" x14ac:dyDescent="0.3">
      <c r="A6" s="13">
        <v>1</v>
      </c>
      <c r="B6" s="14">
        <v>2</v>
      </c>
      <c r="C6" s="14">
        <v>3</v>
      </c>
      <c r="D6" s="15">
        <v>4</v>
      </c>
      <c r="E6" s="16">
        <v>5</v>
      </c>
      <c r="F6" s="15">
        <v>6</v>
      </c>
      <c r="G6" s="15">
        <v>7</v>
      </c>
    </row>
    <row r="7" spans="1:10" s="21" customFormat="1" x14ac:dyDescent="0.3">
      <c r="A7" s="302"/>
      <c r="B7" s="303" t="s">
        <v>12</v>
      </c>
      <c r="C7" s="304"/>
      <c r="D7" s="305"/>
      <c r="E7" s="306"/>
      <c r="F7" s="306"/>
      <c r="G7" s="306"/>
    </row>
    <row r="8" spans="1:10" s="21" customFormat="1" x14ac:dyDescent="0.3">
      <c r="A8" s="407">
        <v>1</v>
      </c>
      <c r="B8" s="315" t="s">
        <v>13</v>
      </c>
      <c r="C8" s="316" t="s">
        <v>14</v>
      </c>
      <c r="D8" s="317"/>
      <c r="E8" s="318">
        <v>1</v>
      </c>
      <c r="F8" s="317"/>
      <c r="G8" s="319"/>
    </row>
    <row r="9" spans="1:10" s="21" customFormat="1" x14ac:dyDescent="0.3">
      <c r="A9" s="407"/>
      <c r="B9" s="25" t="s">
        <v>15</v>
      </c>
      <c r="C9" s="31" t="s">
        <v>14</v>
      </c>
      <c r="D9" s="26">
        <v>1</v>
      </c>
      <c r="E9" s="12">
        <v>1</v>
      </c>
      <c r="F9" s="23"/>
      <c r="G9" s="71"/>
    </row>
    <row r="10" spans="1:10" s="21" customFormat="1" x14ac:dyDescent="0.3">
      <c r="A10" s="22"/>
      <c r="B10" s="14" t="s">
        <v>16</v>
      </c>
      <c r="C10" s="17"/>
      <c r="D10" s="18"/>
      <c r="E10" s="19"/>
      <c r="F10" s="19"/>
      <c r="G10" s="20"/>
    </row>
    <row r="11" spans="1:10" s="21" customFormat="1" ht="30.75" customHeight="1" x14ac:dyDescent="0.3">
      <c r="A11" s="302"/>
      <c r="B11" s="303" t="s">
        <v>17</v>
      </c>
      <c r="C11" s="304"/>
      <c r="D11" s="305"/>
      <c r="E11" s="306"/>
      <c r="F11" s="306"/>
      <c r="G11" s="307"/>
    </row>
    <row r="12" spans="1:10" s="11" customFormat="1" ht="27.6" x14ac:dyDescent="0.3">
      <c r="A12" s="401">
        <v>1</v>
      </c>
      <c r="B12" s="320" t="s">
        <v>18</v>
      </c>
      <c r="C12" s="316" t="s">
        <v>19</v>
      </c>
      <c r="D12" s="321"/>
      <c r="E12" s="318">
        <v>2.5920000000000002E-2</v>
      </c>
      <c r="F12" s="318"/>
      <c r="G12" s="319"/>
      <c r="J12" s="21"/>
    </row>
    <row r="13" spans="1:10" s="11" customFormat="1" x14ac:dyDescent="0.3">
      <c r="A13" s="401"/>
      <c r="B13" s="25" t="s">
        <v>20</v>
      </c>
      <c r="C13" s="31" t="s">
        <v>21</v>
      </c>
      <c r="D13" s="28">
        <v>33.5</v>
      </c>
      <c r="E13" s="23">
        <v>0.86832000000000009</v>
      </c>
      <c r="F13" s="23"/>
      <c r="G13" s="71"/>
      <c r="J13" s="21"/>
    </row>
    <row r="14" spans="1:10" s="11" customFormat="1" ht="15" customHeight="1" x14ac:dyDescent="0.3">
      <c r="A14" s="406">
        <v>2</v>
      </c>
      <c r="B14" s="322" t="s">
        <v>22</v>
      </c>
      <c r="C14" s="316" t="s">
        <v>23</v>
      </c>
      <c r="D14" s="323"/>
      <c r="E14" s="318">
        <v>1.2960000000000003</v>
      </c>
      <c r="F14" s="323"/>
      <c r="G14" s="319"/>
      <c r="J14" s="21"/>
    </row>
    <row r="15" spans="1:10" s="11" customFormat="1" x14ac:dyDescent="0.3">
      <c r="A15" s="406"/>
      <c r="B15" s="29" t="s">
        <v>15</v>
      </c>
      <c r="C15" s="13" t="s">
        <v>24</v>
      </c>
      <c r="D15" s="30">
        <v>2.06</v>
      </c>
      <c r="E15" s="23">
        <v>2.6697600000000006</v>
      </c>
      <c r="F15" s="30"/>
      <c r="G15" s="71"/>
      <c r="J15" s="21"/>
    </row>
    <row r="16" spans="1:10" ht="27.6" x14ac:dyDescent="0.3">
      <c r="A16" s="405">
        <v>3</v>
      </c>
      <c r="B16" s="315" t="str">
        <f>CONCATENATE("ტერიტორიის მოსწორება-პლანირება ავტოგრეიდერებით ",E23," მ³ ფრაქციული ღორღის შემოტანით")</f>
        <v>ტერიტორიის მოსწორება-პლანირება ავტოგრეიდერებით 1.92 მ³ ფრაქციული ღორღის შემოტანით</v>
      </c>
      <c r="C16" s="324" t="s">
        <v>25</v>
      </c>
      <c r="D16" s="325"/>
      <c r="E16" s="326">
        <v>0.108</v>
      </c>
      <c r="F16" s="327"/>
      <c r="G16" s="319"/>
      <c r="J16" s="21"/>
    </row>
    <row r="17" spans="1:10" x14ac:dyDescent="0.3">
      <c r="A17" s="405"/>
      <c r="B17" s="32" t="s">
        <v>15</v>
      </c>
      <c r="C17" s="31" t="s">
        <v>24</v>
      </c>
      <c r="D17" s="33">
        <v>55.8</v>
      </c>
      <c r="E17" s="23">
        <v>6.0263999999999998</v>
      </c>
      <c r="F17" s="34"/>
      <c r="G17" s="71"/>
      <c r="J17" s="21"/>
    </row>
    <row r="18" spans="1:10" x14ac:dyDescent="0.3">
      <c r="A18" s="405"/>
      <c r="B18" s="25" t="s">
        <v>26</v>
      </c>
      <c r="C18" s="31" t="s">
        <v>21</v>
      </c>
      <c r="D18" s="33">
        <v>3.88</v>
      </c>
      <c r="E18" s="34">
        <v>0.41903999999999997</v>
      </c>
      <c r="F18" s="34"/>
      <c r="G18" s="71"/>
      <c r="J18" s="21"/>
    </row>
    <row r="19" spans="1:10" x14ac:dyDescent="0.3">
      <c r="A19" s="405"/>
      <c r="B19" s="25" t="s">
        <v>27</v>
      </c>
      <c r="C19" s="31" t="s">
        <v>21</v>
      </c>
      <c r="D19" s="33">
        <v>8.2200000000000006</v>
      </c>
      <c r="E19" s="34">
        <v>0.8877600000000001</v>
      </c>
      <c r="F19" s="34"/>
      <c r="G19" s="71"/>
      <c r="J19" s="21"/>
    </row>
    <row r="20" spans="1:10" x14ac:dyDescent="0.3">
      <c r="A20" s="405"/>
      <c r="B20" s="32" t="s">
        <v>28</v>
      </c>
      <c r="C20" s="31" t="s">
        <v>21</v>
      </c>
      <c r="D20" s="33">
        <v>21.4</v>
      </c>
      <c r="E20" s="34">
        <v>2.3111999999999999</v>
      </c>
      <c r="F20" s="34"/>
      <c r="G20" s="71"/>
      <c r="J20" s="21"/>
    </row>
    <row r="21" spans="1:10" x14ac:dyDescent="0.3">
      <c r="A21" s="405"/>
      <c r="B21" s="32" t="s">
        <v>29</v>
      </c>
      <c r="C21" s="31" t="s">
        <v>21</v>
      </c>
      <c r="D21" s="33">
        <v>0.71</v>
      </c>
      <c r="E21" s="34">
        <v>7.6679999999999998E-2</v>
      </c>
      <c r="F21" s="34"/>
      <c r="G21" s="71"/>
      <c r="J21" s="21"/>
    </row>
    <row r="22" spans="1:10" x14ac:dyDescent="0.3">
      <c r="A22" s="405"/>
      <c r="B22" s="32" t="s">
        <v>74</v>
      </c>
      <c r="C22" s="31" t="s">
        <v>21</v>
      </c>
      <c r="D22" s="33">
        <v>3.5</v>
      </c>
      <c r="E22" s="34">
        <v>0.378</v>
      </c>
      <c r="F22" s="34"/>
      <c r="G22" s="71"/>
      <c r="J22" s="21"/>
    </row>
    <row r="23" spans="1:10" s="11" customFormat="1" x14ac:dyDescent="0.3">
      <c r="A23" s="405"/>
      <c r="B23" s="25" t="s">
        <v>44</v>
      </c>
      <c r="C23" s="45" t="s">
        <v>23</v>
      </c>
      <c r="D23" s="41" t="s">
        <v>50</v>
      </c>
      <c r="E23" s="34">
        <v>1.9200000000000017</v>
      </c>
      <c r="F23" s="23"/>
      <c r="G23" s="71"/>
      <c r="J23" s="21"/>
    </row>
    <row r="24" spans="1:10" s="11" customFormat="1" x14ac:dyDescent="0.3">
      <c r="A24" s="405"/>
      <c r="B24" s="44" t="s">
        <v>45</v>
      </c>
      <c r="C24" s="13" t="s">
        <v>38</v>
      </c>
      <c r="D24" s="41">
        <v>1.6</v>
      </c>
      <c r="E24" s="23">
        <v>3.0720000000000027</v>
      </c>
      <c r="F24" s="23"/>
      <c r="G24" s="71"/>
      <c r="J24" s="21"/>
    </row>
    <row r="25" spans="1:10" x14ac:dyDescent="0.3">
      <c r="A25" s="405"/>
      <c r="B25" s="32" t="s">
        <v>31</v>
      </c>
      <c r="C25" s="13" t="s">
        <v>32</v>
      </c>
      <c r="D25" s="33">
        <v>1.02</v>
      </c>
      <c r="E25" s="34">
        <v>0.11015999999999999</v>
      </c>
      <c r="F25" s="34"/>
      <c r="G25" s="71"/>
      <c r="J25" s="21"/>
    </row>
    <row r="26" spans="1:10" x14ac:dyDescent="0.3">
      <c r="A26" s="405"/>
      <c r="B26" s="32" t="s">
        <v>33</v>
      </c>
      <c r="C26" s="13" t="s">
        <v>23</v>
      </c>
      <c r="D26" s="33">
        <v>25</v>
      </c>
      <c r="E26" s="34">
        <v>2.7</v>
      </c>
      <c r="F26" s="34"/>
      <c r="G26" s="71"/>
      <c r="J26" s="21"/>
    </row>
    <row r="27" spans="1:10" x14ac:dyDescent="0.3">
      <c r="A27" s="401">
        <v>4</v>
      </c>
      <c r="B27" s="320" t="s">
        <v>34</v>
      </c>
      <c r="C27" s="316" t="s">
        <v>19</v>
      </c>
      <c r="D27" s="328"/>
      <c r="E27" s="326">
        <v>2.5920000000000002E-2</v>
      </c>
      <c r="F27" s="317"/>
      <c r="G27" s="319"/>
      <c r="J27" s="21"/>
    </row>
    <row r="28" spans="1:10" x14ac:dyDescent="0.3">
      <c r="A28" s="401"/>
      <c r="B28" s="32" t="s">
        <v>15</v>
      </c>
      <c r="C28" s="31" t="s">
        <v>24</v>
      </c>
      <c r="D28" s="35">
        <v>14</v>
      </c>
      <c r="E28" s="23">
        <v>0.36288000000000004</v>
      </c>
      <c r="F28" s="35"/>
      <c r="G28" s="71"/>
      <c r="J28" s="21"/>
    </row>
    <row r="29" spans="1:10" x14ac:dyDescent="0.3">
      <c r="A29" s="401"/>
      <c r="B29" s="25" t="s">
        <v>35</v>
      </c>
      <c r="C29" s="31" t="s">
        <v>21</v>
      </c>
      <c r="D29" s="35">
        <v>29.5</v>
      </c>
      <c r="E29" s="34">
        <v>0.7646400000000001</v>
      </c>
      <c r="F29" s="35"/>
      <c r="G29" s="71"/>
      <c r="J29" s="21"/>
    </row>
    <row r="30" spans="1:10" x14ac:dyDescent="0.3">
      <c r="A30" s="401"/>
      <c r="B30" s="25" t="s">
        <v>36</v>
      </c>
      <c r="C30" s="36" t="s">
        <v>23</v>
      </c>
      <c r="D30" s="35">
        <v>0.05</v>
      </c>
      <c r="E30" s="37">
        <v>1.2960000000000003E-3</v>
      </c>
      <c r="F30" s="30"/>
      <c r="G30" s="71"/>
      <c r="J30" s="21"/>
    </row>
    <row r="31" spans="1:10" x14ac:dyDescent="0.3">
      <c r="A31" s="401"/>
      <c r="B31" s="32" t="s">
        <v>31</v>
      </c>
      <c r="C31" s="13" t="s">
        <v>32</v>
      </c>
      <c r="D31" s="38">
        <v>2.1</v>
      </c>
      <c r="E31" s="34">
        <v>5.4432000000000008E-2</v>
      </c>
      <c r="F31" s="35"/>
      <c r="G31" s="71"/>
      <c r="J31" s="21"/>
    </row>
    <row r="32" spans="1:10" x14ac:dyDescent="0.3">
      <c r="A32" s="401"/>
      <c r="B32" s="25" t="s">
        <v>37</v>
      </c>
      <c r="C32" s="36" t="s">
        <v>38</v>
      </c>
      <c r="D32" s="35">
        <v>1650</v>
      </c>
      <c r="E32" s="34">
        <v>42.768000000000001</v>
      </c>
      <c r="F32" s="35"/>
      <c r="G32" s="71"/>
      <c r="J32" s="21"/>
    </row>
    <row r="33" spans="1:10" x14ac:dyDescent="0.3">
      <c r="A33" s="401">
        <v>5</v>
      </c>
      <c r="B33" s="320" t="s">
        <v>39</v>
      </c>
      <c r="C33" s="316" t="s">
        <v>19</v>
      </c>
      <c r="D33" s="329"/>
      <c r="E33" s="330">
        <v>2.5920000000000002E-2</v>
      </c>
      <c r="F33" s="331"/>
      <c r="G33" s="319"/>
      <c r="J33" s="21"/>
    </row>
    <row r="34" spans="1:10" x14ac:dyDescent="0.3">
      <c r="A34" s="401"/>
      <c r="B34" s="32" t="s">
        <v>15</v>
      </c>
      <c r="C34" s="31" t="s">
        <v>24</v>
      </c>
      <c r="D34" s="39">
        <v>3.23</v>
      </c>
      <c r="E34" s="23">
        <v>8.3721600000000007E-2</v>
      </c>
      <c r="F34" s="35"/>
      <c r="G34" s="71"/>
      <c r="J34" s="21"/>
    </row>
    <row r="35" spans="1:10" x14ac:dyDescent="0.3">
      <c r="A35" s="401"/>
      <c r="B35" s="25" t="s">
        <v>20</v>
      </c>
      <c r="C35" s="13" t="s">
        <v>21</v>
      </c>
      <c r="D35" s="28">
        <v>3.62</v>
      </c>
      <c r="E35" s="34">
        <v>9.3830400000000008E-2</v>
      </c>
      <c r="F35" s="23"/>
      <c r="G35" s="71"/>
      <c r="J35" s="21"/>
    </row>
    <row r="36" spans="1:10" x14ac:dyDescent="0.3">
      <c r="A36" s="401"/>
      <c r="B36" s="32" t="s">
        <v>31</v>
      </c>
      <c r="C36" s="13" t="s">
        <v>32</v>
      </c>
      <c r="D36" s="40">
        <v>0.18</v>
      </c>
      <c r="E36" s="37">
        <v>4.6655999999999998E-3</v>
      </c>
      <c r="F36" s="35"/>
      <c r="G36" s="71"/>
      <c r="J36" s="21"/>
    </row>
    <row r="37" spans="1:10" x14ac:dyDescent="0.3">
      <c r="A37" s="401"/>
      <c r="B37" s="25" t="s">
        <v>36</v>
      </c>
      <c r="C37" s="36" t="s">
        <v>23</v>
      </c>
      <c r="D37" s="39">
        <v>0.04</v>
      </c>
      <c r="E37" s="37">
        <v>1.0368E-3</v>
      </c>
      <c r="F37" s="30"/>
      <c r="G37" s="71"/>
      <c r="J37" s="21"/>
    </row>
    <row r="38" spans="1:10" x14ac:dyDescent="0.3">
      <c r="A38" s="13"/>
      <c r="B38" s="14" t="s">
        <v>40</v>
      </c>
      <c r="C38" s="14"/>
      <c r="D38" s="41"/>
      <c r="E38" s="12"/>
      <c r="F38" s="23"/>
      <c r="G38" s="24"/>
      <c r="J38" s="21"/>
    </row>
    <row r="39" spans="1:10" ht="27.6" x14ac:dyDescent="0.3">
      <c r="A39" s="308"/>
      <c r="B39" s="303" t="s">
        <v>41</v>
      </c>
      <c r="C39" s="308"/>
      <c r="D39" s="309"/>
      <c r="E39" s="310"/>
      <c r="F39" s="310"/>
      <c r="G39" s="307"/>
      <c r="J39" s="21"/>
    </row>
    <row r="40" spans="1:10" s="11" customFormat="1" ht="27.6" x14ac:dyDescent="0.3">
      <c r="A40" s="401">
        <v>1</v>
      </c>
      <c r="B40" s="320" t="s">
        <v>42</v>
      </c>
      <c r="C40" s="316" t="s">
        <v>43</v>
      </c>
      <c r="D40" s="321"/>
      <c r="E40" s="318">
        <v>0.10800000000000001</v>
      </c>
      <c r="F40" s="318"/>
      <c r="G40" s="319"/>
      <c r="J40" s="21"/>
    </row>
    <row r="41" spans="1:10" s="11" customFormat="1" x14ac:dyDescent="0.3">
      <c r="A41" s="401"/>
      <c r="B41" s="43" t="s">
        <v>15</v>
      </c>
      <c r="C41" s="13" t="s">
        <v>24</v>
      </c>
      <c r="D41" s="41">
        <v>21.6</v>
      </c>
      <c r="E41" s="23">
        <v>2.3328000000000002</v>
      </c>
      <c r="F41" s="23"/>
      <c r="G41" s="71"/>
      <c r="J41" s="21"/>
    </row>
    <row r="42" spans="1:10" s="11" customFormat="1" x14ac:dyDescent="0.3">
      <c r="A42" s="401"/>
      <c r="B42" s="25" t="s">
        <v>26</v>
      </c>
      <c r="C42" s="13" t="s">
        <v>21</v>
      </c>
      <c r="D42" s="41">
        <v>1.24</v>
      </c>
      <c r="E42" s="34">
        <v>0.13392000000000001</v>
      </c>
      <c r="F42" s="23"/>
      <c r="G42" s="71"/>
      <c r="J42" s="21"/>
    </row>
    <row r="43" spans="1:10" s="11" customFormat="1" x14ac:dyDescent="0.3">
      <c r="A43" s="401"/>
      <c r="B43" s="25" t="s">
        <v>73</v>
      </c>
      <c r="C43" s="13" t="s">
        <v>21</v>
      </c>
      <c r="D43" s="41">
        <v>2.58</v>
      </c>
      <c r="E43" s="34">
        <v>0.27864000000000005</v>
      </c>
      <c r="F43" s="23"/>
      <c r="G43" s="71"/>
      <c r="J43" s="21"/>
    </row>
    <row r="44" spans="1:10" s="11" customFormat="1" x14ac:dyDescent="0.3">
      <c r="A44" s="401"/>
      <c r="B44" s="44" t="s">
        <v>93</v>
      </c>
      <c r="C44" s="13" t="s">
        <v>21</v>
      </c>
      <c r="D44" s="41">
        <v>0.41</v>
      </c>
      <c r="E44" s="34">
        <v>4.428E-2</v>
      </c>
      <c r="F44" s="23"/>
      <c r="G44" s="71"/>
      <c r="J44" s="21"/>
    </row>
    <row r="45" spans="1:10" s="11" customFormat="1" x14ac:dyDescent="0.3">
      <c r="A45" s="401"/>
      <c r="B45" s="25" t="s">
        <v>27</v>
      </c>
      <c r="C45" s="13" t="s">
        <v>21</v>
      </c>
      <c r="D45" s="41">
        <v>7.6</v>
      </c>
      <c r="E45" s="34">
        <v>0.82080000000000009</v>
      </c>
      <c r="F45" s="23"/>
      <c r="G45" s="71"/>
      <c r="J45" s="21"/>
    </row>
    <row r="46" spans="1:10" s="11" customFormat="1" x14ac:dyDescent="0.3">
      <c r="A46" s="401"/>
      <c r="B46" s="25" t="s">
        <v>28</v>
      </c>
      <c r="C46" s="13" t="s">
        <v>21</v>
      </c>
      <c r="D46" s="41">
        <v>15.1</v>
      </c>
      <c r="E46" s="34">
        <v>1.6308000000000002</v>
      </c>
      <c r="F46" s="23"/>
      <c r="G46" s="71"/>
      <c r="J46" s="21"/>
    </row>
    <row r="47" spans="1:10" s="11" customFormat="1" x14ac:dyDescent="0.3">
      <c r="A47" s="401"/>
      <c r="B47" s="25" t="s">
        <v>30</v>
      </c>
      <c r="C47" s="13" t="s">
        <v>21</v>
      </c>
      <c r="D47" s="41">
        <v>0.97</v>
      </c>
      <c r="E47" s="34">
        <v>0.10476000000000001</v>
      </c>
      <c r="F47" s="23"/>
      <c r="G47" s="71"/>
      <c r="J47" s="21"/>
    </row>
    <row r="48" spans="1:10" s="11" customFormat="1" x14ac:dyDescent="0.3">
      <c r="A48" s="401"/>
      <c r="B48" s="25" t="s">
        <v>44</v>
      </c>
      <c r="C48" s="45" t="s">
        <v>23</v>
      </c>
      <c r="D48" s="41">
        <v>126</v>
      </c>
      <c r="E48" s="34">
        <v>13.608000000000002</v>
      </c>
      <c r="F48" s="23"/>
      <c r="G48" s="71"/>
      <c r="J48" s="21"/>
    </row>
    <row r="49" spans="1:10" s="11" customFormat="1" x14ac:dyDescent="0.3">
      <c r="A49" s="401"/>
      <c r="B49" s="44" t="s">
        <v>45</v>
      </c>
      <c r="C49" s="13" t="s">
        <v>38</v>
      </c>
      <c r="D49" s="41">
        <v>1.6</v>
      </c>
      <c r="E49" s="23">
        <v>21.772800000000004</v>
      </c>
      <c r="F49" s="23"/>
      <c r="G49" s="71"/>
      <c r="J49" s="21"/>
    </row>
    <row r="50" spans="1:10" s="11" customFormat="1" x14ac:dyDescent="0.3">
      <c r="A50" s="401"/>
      <c r="B50" s="25" t="s">
        <v>33</v>
      </c>
      <c r="C50" s="13" t="s">
        <v>23</v>
      </c>
      <c r="D50" s="46">
        <v>7</v>
      </c>
      <c r="E50" s="23">
        <v>0.75600000000000012</v>
      </c>
      <c r="F50" s="23"/>
      <c r="G50" s="71"/>
      <c r="J50" s="21"/>
    </row>
    <row r="51" spans="1:10" s="11" customFormat="1" ht="27.6" x14ac:dyDescent="0.3">
      <c r="A51" s="409">
        <v>2</v>
      </c>
      <c r="B51" s="320" t="s">
        <v>46</v>
      </c>
      <c r="C51" s="332" t="s">
        <v>25</v>
      </c>
      <c r="D51" s="318"/>
      <c r="E51" s="326">
        <v>0.108</v>
      </c>
      <c r="F51" s="318"/>
      <c r="G51" s="319"/>
      <c r="J51" s="21"/>
    </row>
    <row r="52" spans="1:10" s="11" customFormat="1" x14ac:dyDescent="0.3">
      <c r="A52" s="409"/>
      <c r="B52" s="25" t="s">
        <v>15</v>
      </c>
      <c r="C52" s="13" t="s">
        <v>24</v>
      </c>
      <c r="D52" s="28">
        <f>405-4.64*6</f>
        <v>377.16</v>
      </c>
      <c r="E52" s="23">
        <v>40.733280000000001</v>
      </c>
      <c r="F52" s="23"/>
      <c r="G52" s="71"/>
      <c r="J52" s="21"/>
    </row>
    <row r="53" spans="1:10" s="11" customFormat="1" x14ac:dyDescent="0.3">
      <c r="A53" s="409"/>
      <c r="B53" s="25" t="s">
        <v>31</v>
      </c>
      <c r="C53" s="13" t="s">
        <v>32</v>
      </c>
      <c r="D53" s="28">
        <f>13.5-0.1*6</f>
        <v>12.9</v>
      </c>
      <c r="E53" s="34">
        <v>1.3932</v>
      </c>
      <c r="F53" s="23"/>
      <c r="G53" s="71"/>
      <c r="J53" s="21"/>
    </row>
    <row r="54" spans="1:10" s="11" customFormat="1" x14ac:dyDescent="0.3">
      <c r="A54" s="409"/>
      <c r="B54" s="25" t="s">
        <v>47</v>
      </c>
      <c r="C54" s="45" t="s">
        <v>23</v>
      </c>
      <c r="D54" s="28">
        <f>204-10.2*6</f>
        <v>142.80000000000001</v>
      </c>
      <c r="E54" s="34">
        <v>15.422400000000001</v>
      </c>
      <c r="F54" s="23"/>
      <c r="G54" s="71"/>
      <c r="J54" s="21"/>
    </row>
    <row r="55" spans="1:10" s="11" customFormat="1" x14ac:dyDescent="0.3">
      <c r="A55" s="409"/>
      <c r="B55" s="25" t="s">
        <v>48</v>
      </c>
      <c r="C55" s="13" t="s">
        <v>38</v>
      </c>
      <c r="D55" s="28">
        <v>2.4</v>
      </c>
      <c r="E55" s="34">
        <v>37.013760000000005</v>
      </c>
      <c r="F55" s="23"/>
      <c r="G55" s="71"/>
      <c r="J55" s="21"/>
    </row>
    <row r="56" spans="1:10" s="11" customFormat="1" x14ac:dyDescent="0.3">
      <c r="A56" s="409"/>
      <c r="B56" s="27" t="s">
        <v>49</v>
      </c>
      <c r="C56" s="13" t="s">
        <v>38</v>
      </c>
      <c r="D56" s="28" t="s">
        <v>50</v>
      </c>
      <c r="E56" s="34">
        <v>0.23976000000000003</v>
      </c>
      <c r="F56" s="23"/>
      <c r="G56" s="71"/>
      <c r="J56" s="21"/>
    </row>
    <row r="57" spans="1:10" s="11" customFormat="1" x14ac:dyDescent="0.3">
      <c r="A57" s="409"/>
      <c r="B57" s="44" t="s">
        <v>51</v>
      </c>
      <c r="C57" s="13" t="s">
        <v>38</v>
      </c>
      <c r="D57" s="47">
        <v>1</v>
      </c>
      <c r="E57" s="34">
        <v>0.23976000000000003</v>
      </c>
      <c r="F57" s="23"/>
      <c r="G57" s="71"/>
      <c r="J57" s="21"/>
    </row>
    <row r="58" spans="1:10" s="11" customFormat="1" x14ac:dyDescent="0.3">
      <c r="A58" s="409"/>
      <c r="B58" s="25" t="s">
        <v>52</v>
      </c>
      <c r="C58" s="13" t="s">
        <v>38</v>
      </c>
      <c r="D58" s="28">
        <f>0.23-0.01*6</f>
        <v>0.17</v>
      </c>
      <c r="E58" s="34">
        <v>1.8360000000000001E-2</v>
      </c>
      <c r="F58" s="23"/>
      <c r="G58" s="71"/>
      <c r="J58" s="21"/>
    </row>
    <row r="59" spans="1:10" s="11" customFormat="1" x14ac:dyDescent="0.3">
      <c r="A59" s="409"/>
      <c r="B59" s="25" t="s">
        <v>74</v>
      </c>
      <c r="C59" s="13" t="s">
        <v>21</v>
      </c>
      <c r="D59" s="28">
        <v>22.6</v>
      </c>
      <c r="E59" s="34">
        <v>2.4408000000000003</v>
      </c>
      <c r="F59" s="23"/>
      <c r="G59" s="71"/>
      <c r="J59" s="21"/>
    </row>
    <row r="60" spans="1:10" s="11" customFormat="1" x14ac:dyDescent="0.3">
      <c r="A60" s="409"/>
      <c r="B60" s="25" t="s">
        <v>33</v>
      </c>
      <c r="C60" s="45" t="s">
        <v>23</v>
      </c>
      <c r="D60" s="28">
        <v>178</v>
      </c>
      <c r="E60" s="26">
        <v>19.224</v>
      </c>
      <c r="F60" s="23"/>
      <c r="G60" s="71"/>
      <c r="J60" s="21"/>
    </row>
    <row r="61" spans="1:10" s="11" customFormat="1" x14ac:dyDescent="0.3">
      <c r="A61" s="409"/>
      <c r="B61" s="25" t="s">
        <v>53</v>
      </c>
      <c r="C61" s="13" t="s">
        <v>54</v>
      </c>
      <c r="D61" s="28">
        <f>11.7-0.59*6</f>
        <v>8.16</v>
      </c>
      <c r="E61" s="23">
        <v>0.88127999999999995</v>
      </c>
      <c r="F61" s="23"/>
      <c r="G61" s="71"/>
      <c r="J61" s="21"/>
    </row>
    <row r="62" spans="1:10" s="11" customFormat="1" x14ac:dyDescent="0.3">
      <c r="A62" s="409"/>
      <c r="B62" s="25" t="s">
        <v>55</v>
      </c>
      <c r="C62" s="48" t="s">
        <v>32</v>
      </c>
      <c r="D62" s="28">
        <f>6.4-0.19*6</f>
        <v>5.26</v>
      </c>
      <c r="E62" s="23">
        <v>0.56807999999999992</v>
      </c>
      <c r="F62" s="23"/>
      <c r="G62" s="71"/>
      <c r="J62" s="21"/>
    </row>
    <row r="63" spans="1:10" s="11" customFormat="1" ht="27.6" x14ac:dyDescent="0.3">
      <c r="A63" s="409">
        <v>3</v>
      </c>
      <c r="B63" s="320" t="s">
        <v>56</v>
      </c>
      <c r="C63" s="316" t="s">
        <v>57</v>
      </c>
      <c r="D63" s="321"/>
      <c r="E63" s="318">
        <v>0.21600000000000003</v>
      </c>
      <c r="F63" s="318"/>
      <c r="G63" s="319"/>
      <c r="J63" s="21"/>
    </row>
    <row r="64" spans="1:10" s="11" customFormat="1" x14ac:dyDescent="0.3">
      <c r="A64" s="409"/>
      <c r="B64" s="25" t="s">
        <v>15</v>
      </c>
      <c r="C64" s="13" t="s">
        <v>24</v>
      </c>
      <c r="D64" s="41">
        <v>7.7</v>
      </c>
      <c r="E64" s="23">
        <v>1.6632000000000002</v>
      </c>
      <c r="F64" s="23"/>
      <c r="G64" s="71"/>
      <c r="J64" s="21"/>
    </row>
    <row r="65" spans="1:10" s="11" customFormat="1" x14ac:dyDescent="0.3">
      <c r="A65" s="409"/>
      <c r="B65" s="25" t="s">
        <v>58</v>
      </c>
      <c r="C65" s="13" t="s">
        <v>21</v>
      </c>
      <c r="D65" s="41">
        <v>19.399999999999999</v>
      </c>
      <c r="E65" s="34">
        <v>4.1904000000000003</v>
      </c>
      <c r="F65" s="23"/>
      <c r="G65" s="71"/>
      <c r="J65" s="21"/>
    </row>
    <row r="66" spans="1:10" s="11" customFormat="1" x14ac:dyDescent="0.3">
      <c r="A66" s="409"/>
      <c r="B66" s="25" t="s">
        <v>80</v>
      </c>
      <c r="C66" s="13" t="s">
        <v>21</v>
      </c>
      <c r="D66" s="41">
        <v>2.42</v>
      </c>
      <c r="E66" s="34">
        <v>0.52272000000000007</v>
      </c>
      <c r="F66" s="23"/>
      <c r="G66" s="71"/>
      <c r="J66" s="21"/>
    </row>
    <row r="67" spans="1:10" s="11" customFormat="1" x14ac:dyDescent="0.3">
      <c r="A67" s="409"/>
      <c r="B67" s="25" t="s">
        <v>59</v>
      </c>
      <c r="C67" s="13" t="s">
        <v>21</v>
      </c>
      <c r="D67" s="41">
        <v>1.67</v>
      </c>
      <c r="E67" s="34">
        <v>0.36072000000000004</v>
      </c>
      <c r="F67" s="23"/>
      <c r="G67" s="71"/>
      <c r="J67" s="21"/>
    </row>
    <row r="68" spans="1:10" s="11" customFormat="1" x14ac:dyDescent="0.3">
      <c r="A68" s="409"/>
      <c r="B68" s="25" t="s">
        <v>30</v>
      </c>
      <c r="C68" s="13" t="s">
        <v>21</v>
      </c>
      <c r="D68" s="41">
        <v>0.88</v>
      </c>
      <c r="E68" s="34">
        <v>0.19008000000000003</v>
      </c>
      <c r="F68" s="23"/>
      <c r="G68" s="71"/>
      <c r="J68" s="21"/>
    </row>
    <row r="69" spans="1:10" s="11" customFormat="1" x14ac:dyDescent="0.3">
      <c r="A69" s="409"/>
      <c r="B69" s="25" t="s">
        <v>31</v>
      </c>
      <c r="C69" s="13" t="s">
        <v>32</v>
      </c>
      <c r="D69" s="41">
        <v>6.37</v>
      </c>
      <c r="E69" s="34">
        <v>1.3759200000000003</v>
      </c>
      <c r="F69" s="23"/>
      <c r="G69" s="71"/>
      <c r="J69" s="21"/>
    </row>
    <row r="70" spans="1:10" s="11" customFormat="1" x14ac:dyDescent="0.3">
      <c r="A70" s="409"/>
      <c r="B70" s="25" t="s">
        <v>60</v>
      </c>
      <c r="C70" s="13" t="s">
        <v>38</v>
      </c>
      <c r="D70" s="41">
        <v>0.06</v>
      </c>
      <c r="E70" s="34">
        <v>1.2960000000000001E-2</v>
      </c>
      <c r="F70" s="23"/>
      <c r="G70" s="71"/>
      <c r="J70" s="21"/>
    </row>
    <row r="71" spans="1:10" s="11" customFormat="1" x14ac:dyDescent="0.3">
      <c r="A71" s="409"/>
      <c r="B71" s="25" t="s">
        <v>52</v>
      </c>
      <c r="C71" s="13" t="s">
        <v>38</v>
      </c>
      <c r="D71" s="41">
        <v>7.0000000000000007E-2</v>
      </c>
      <c r="E71" s="34">
        <v>1.5120000000000003E-2</v>
      </c>
      <c r="F71" s="23"/>
      <c r="G71" s="71"/>
      <c r="J71" s="21"/>
    </row>
    <row r="72" spans="1:10" s="11" customFormat="1" x14ac:dyDescent="0.3">
      <c r="A72" s="409"/>
      <c r="B72" s="25" t="s">
        <v>33</v>
      </c>
      <c r="C72" s="45" t="s">
        <v>23</v>
      </c>
      <c r="D72" s="41">
        <v>6.2</v>
      </c>
      <c r="E72" s="23">
        <v>1.3392000000000002</v>
      </c>
      <c r="F72" s="23"/>
      <c r="G72" s="71"/>
      <c r="J72" s="21"/>
    </row>
    <row r="73" spans="1:10" s="11" customFormat="1" x14ac:dyDescent="0.3">
      <c r="A73" s="409"/>
      <c r="B73" s="25" t="s">
        <v>61</v>
      </c>
      <c r="C73" s="45" t="s">
        <v>23</v>
      </c>
      <c r="D73" s="46">
        <v>1</v>
      </c>
      <c r="E73" s="23">
        <v>0.21600000000000003</v>
      </c>
      <c r="F73" s="23"/>
      <c r="G73" s="71"/>
      <c r="J73" s="21"/>
    </row>
    <row r="74" spans="1:10" s="11" customFormat="1" x14ac:dyDescent="0.3">
      <c r="A74" s="409"/>
      <c r="B74" s="25" t="s">
        <v>62</v>
      </c>
      <c r="C74" s="13" t="s">
        <v>38</v>
      </c>
      <c r="D74" s="41">
        <v>1.5</v>
      </c>
      <c r="E74" s="23">
        <v>0.32400000000000007</v>
      </c>
      <c r="F74" s="23"/>
      <c r="G74" s="71"/>
      <c r="J74" s="21"/>
    </row>
    <row r="75" spans="1:10" s="11" customFormat="1" x14ac:dyDescent="0.3">
      <c r="A75" s="409"/>
      <c r="B75" s="25" t="s">
        <v>55</v>
      </c>
      <c r="C75" s="13" t="s">
        <v>32</v>
      </c>
      <c r="D75" s="41">
        <v>1.78</v>
      </c>
      <c r="E75" s="23">
        <v>0.38448000000000004</v>
      </c>
      <c r="F75" s="23"/>
      <c r="G75" s="71"/>
      <c r="J75" s="21"/>
    </row>
    <row r="76" spans="1:10" x14ac:dyDescent="0.3">
      <c r="A76" s="13"/>
      <c r="B76" s="14" t="s">
        <v>63</v>
      </c>
      <c r="C76" s="14"/>
      <c r="D76" s="41"/>
      <c r="E76" s="12"/>
      <c r="F76" s="23"/>
      <c r="G76" s="24"/>
      <c r="J76" s="21"/>
    </row>
    <row r="77" spans="1:10" x14ac:dyDescent="0.3">
      <c r="A77" s="308"/>
      <c r="B77" s="303" t="s">
        <v>64</v>
      </c>
      <c r="C77" s="311"/>
      <c r="D77" s="312"/>
      <c r="E77" s="313"/>
      <c r="F77" s="310"/>
      <c r="G77" s="314"/>
      <c r="J77" s="21"/>
    </row>
    <row r="78" spans="1:10" ht="15" x14ac:dyDescent="0.3">
      <c r="A78" s="49">
        <v>1</v>
      </c>
      <c r="B78" s="50" t="s">
        <v>65</v>
      </c>
      <c r="C78" s="49" t="s">
        <v>66</v>
      </c>
      <c r="D78" s="51"/>
      <c r="E78" s="52">
        <v>1</v>
      </c>
      <c r="F78" s="52"/>
      <c r="G78" s="52"/>
      <c r="J78" s="21"/>
    </row>
    <row r="79" spans="1:10" x14ac:dyDescent="0.3">
      <c r="A79" s="13"/>
      <c r="B79" s="14" t="s">
        <v>67</v>
      </c>
      <c r="C79" s="14"/>
      <c r="D79" s="41"/>
      <c r="E79" s="12"/>
      <c r="F79" s="23"/>
      <c r="G79" s="24"/>
      <c r="J79" s="21"/>
    </row>
    <row r="80" spans="1:10" x14ac:dyDescent="0.3">
      <c r="A80" s="42"/>
      <c r="B80" s="53" t="s">
        <v>68</v>
      </c>
      <c r="C80" s="54"/>
      <c r="D80" s="19"/>
      <c r="E80" s="19"/>
      <c r="F80" s="19"/>
      <c r="G80" s="20"/>
    </row>
    <row r="81" spans="1:7" x14ac:dyDescent="0.3">
      <c r="A81" s="13"/>
      <c r="B81" s="53" t="s">
        <v>69</v>
      </c>
      <c r="C81" s="55" t="s">
        <v>139</v>
      </c>
      <c r="D81" s="19"/>
      <c r="E81" s="56"/>
      <c r="F81" s="56"/>
      <c r="G81" s="56"/>
    </row>
    <row r="82" spans="1:7" x14ac:dyDescent="0.3">
      <c r="A82" s="13"/>
      <c r="B82" s="53" t="s">
        <v>1</v>
      </c>
      <c r="C82" s="57"/>
      <c r="D82" s="19"/>
      <c r="E82" s="56"/>
      <c r="F82" s="56"/>
      <c r="G82" s="56"/>
    </row>
    <row r="83" spans="1:7" x14ac:dyDescent="0.3">
      <c r="A83" s="13"/>
      <c r="B83" s="14" t="s">
        <v>70</v>
      </c>
      <c r="C83" s="58" t="s">
        <v>139</v>
      </c>
      <c r="D83" s="59"/>
      <c r="E83" s="60"/>
      <c r="F83" s="60"/>
      <c r="G83" s="60"/>
    </row>
    <row r="84" spans="1:7" x14ac:dyDescent="0.3">
      <c r="A84" s="13"/>
      <c r="B84" s="14" t="s">
        <v>1</v>
      </c>
      <c r="C84" s="61"/>
      <c r="D84" s="15"/>
      <c r="E84" s="60"/>
      <c r="F84" s="60"/>
      <c r="G84" s="60"/>
    </row>
    <row r="85" spans="1:7" x14ac:dyDescent="0.3">
      <c r="A85" s="13"/>
      <c r="B85" s="14" t="s">
        <v>71</v>
      </c>
      <c r="C85" s="58">
        <v>0.03</v>
      </c>
      <c r="D85" s="59"/>
      <c r="E85" s="60"/>
      <c r="F85" s="60"/>
      <c r="G85" s="60"/>
    </row>
    <row r="86" spans="1:7" x14ac:dyDescent="0.3">
      <c r="A86" s="13"/>
      <c r="B86" s="14" t="s">
        <v>1</v>
      </c>
      <c r="C86" s="61"/>
      <c r="D86" s="15"/>
      <c r="E86" s="60"/>
      <c r="F86" s="60"/>
      <c r="G86" s="60"/>
    </row>
    <row r="87" spans="1:7" x14ac:dyDescent="0.3">
      <c r="A87" s="62"/>
      <c r="B87" s="14" t="s">
        <v>72</v>
      </c>
      <c r="C87" s="58">
        <v>0.18</v>
      </c>
      <c r="D87" s="59"/>
      <c r="E87" s="60"/>
      <c r="F87" s="60"/>
      <c r="G87" s="60"/>
    </row>
    <row r="88" spans="1:7" s="11" customFormat="1" x14ac:dyDescent="0.3">
      <c r="A88" s="63"/>
      <c r="B88" s="14" t="s">
        <v>1</v>
      </c>
      <c r="C88" s="14"/>
      <c r="D88" s="15"/>
      <c r="E88" s="60"/>
      <c r="F88" s="60"/>
      <c r="G88" s="60"/>
    </row>
    <row r="89" spans="1:7" x14ac:dyDescent="0.3">
      <c r="A89" s="408"/>
      <c r="B89" s="408"/>
      <c r="C89" s="408"/>
      <c r="D89" s="408"/>
      <c r="E89" s="408"/>
      <c r="F89" s="408"/>
      <c r="G89" s="408"/>
    </row>
    <row r="91" spans="1:7" x14ac:dyDescent="0.3">
      <c r="B91" s="69"/>
    </row>
  </sheetData>
  <autoFilter ref="A6:G6"/>
  <mergeCells count="18">
    <mergeCell ref="A33:A37"/>
    <mergeCell ref="A89:G89"/>
    <mergeCell ref="A40:A50"/>
    <mergeCell ref="A51:A62"/>
    <mergeCell ref="A63:A75"/>
    <mergeCell ref="A16:A26"/>
    <mergeCell ref="A27:A32"/>
    <mergeCell ref="A14:A15"/>
    <mergeCell ref="A8:A9"/>
    <mergeCell ref="A12:A13"/>
    <mergeCell ref="A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11811023622047245" right="0.11811023622047245" top="0.35433070866141736" bottom="0.35433070866141736" header="0.23622047244094491" footer="0.23622047244094491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showZeros="0" showWhiteSpace="0" topLeftCell="A118" zoomScaleNormal="100" zoomScaleSheetLayoutView="90" workbookViewId="0">
      <selection activeCell="F140" sqref="F140"/>
    </sheetView>
  </sheetViews>
  <sheetFormatPr defaultColWidth="9.109375" defaultRowHeight="14.4" x14ac:dyDescent="0.3"/>
  <cols>
    <col min="1" max="1" width="3.6640625" style="138" customWidth="1"/>
    <col min="2" max="2" width="63.88671875" style="142" customWidth="1"/>
    <col min="3" max="3" width="8.5546875" style="140" customWidth="1"/>
    <col min="4" max="4" width="8.6640625" style="140" customWidth="1"/>
    <col min="5" max="5" width="9.44140625" style="141" customWidth="1"/>
    <col min="6" max="6" width="9.5546875" style="141" customWidth="1"/>
    <col min="7" max="7" width="14.109375" style="141" customWidth="1"/>
    <col min="8" max="8" width="10.109375" style="75" bestFit="1" customWidth="1"/>
    <col min="9" max="9" width="9.109375" style="75"/>
    <col min="10" max="10" width="10.109375" style="75" bestFit="1" customWidth="1"/>
    <col min="11" max="16384" width="9.109375" style="75"/>
  </cols>
  <sheetData>
    <row r="1" spans="1:7" s="73" customFormat="1" ht="18" x14ac:dyDescent="0.35">
      <c r="A1" s="370" t="s">
        <v>107</v>
      </c>
      <c r="B1" s="370"/>
      <c r="C1" s="370"/>
      <c r="D1" s="370"/>
      <c r="E1" s="370"/>
      <c r="F1" s="370"/>
      <c r="G1" s="370"/>
    </row>
    <row r="2" spans="1:7" s="74" customFormat="1" ht="18" x14ac:dyDescent="0.3">
      <c r="A2" s="371" t="s">
        <v>5</v>
      </c>
      <c r="B2" s="371"/>
      <c r="C2" s="371"/>
      <c r="D2" s="371"/>
      <c r="E2" s="371"/>
      <c r="F2" s="371"/>
      <c r="G2" s="371"/>
    </row>
    <row r="3" spans="1:7" s="82" customFormat="1" ht="9" customHeight="1" x14ac:dyDescent="0.3">
      <c r="A3" s="76"/>
      <c r="B3" s="77"/>
      <c r="C3" s="78"/>
      <c r="D3" s="79"/>
      <c r="E3" s="80"/>
      <c r="F3" s="80"/>
      <c r="G3" s="81"/>
    </row>
    <row r="4" spans="1:7" s="82" customFormat="1" ht="33" customHeight="1" x14ac:dyDescent="0.3">
      <c r="A4" s="372" t="s">
        <v>6</v>
      </c>
      <c r="B4" s="373" t="s">
        <v>7</v>
      </c>
      <c r="C4" s="373" t="s">
        <v>8</v>
      </c>
      <c r="D4" s="373" t="s">
        <v>9</v>
      </c>
      <c r="E4" s="374" t="s">
        <v>10</v>
      </c>
      <c r="F4" s="374" t="s">
        <v>0</v>
      </c>
      <c r="G4" s="374"/>
    </row>
    <row r="5" spans="1:7" s="82" customFormat="1" ht="27.6" x14ac:dyDescent="0.3">
      <c r="A5" s="372"/>
      <c r="B5" s="373"/>
      <c r="C5" s="373"/>
      <c r="D5" s="373"/>
      <c r="E5" s="374"/>
      <c r="F5" s="83" t="s">
        <v>11</v>
      </c>
      <c r="G5" s="83" t="s">
        <v>1</v>
      </c>
    </row>
    <row r="6" spans="1:7" x14ac:dyDescent="0.3">
      <c r="A6" s="84">
        <v>1</v>
      </c>
      <c r="B6" s="84">
        <v>2</v>
      </c>
      <c r="C6" s="84">
        <v>3</v>
      </c>
      <c r="D6" s="84">
        <v>4</v>
      </c>
      <c r="E6" s="85">
        <v>5</v>
      </c>
      <c r="F6" s="84">
        <v>6</v>
      </c>
      <c r="G6" s="84">
        <v>7</v>
      </c>
    </row>
    <row r="7" spans="1:7" s="88" customFormat="1" x14ac:dyDescent="0.3">
      <c r="A7" s="256"/>
      <c r="B7" s="257" t="s">
        <v>12</v>
      </c>
      <c r="C7" s="256"/>
      <c r="D7" s="256"/>
      <c r="E7" s="258"/>
      <c r="F7" s="258"/>
      <c r="G7" s="258"/>
    </row>
    <row r="8" spans="1:7" s="88" customFormat="1" x14ac:dyDescent="0.3">
      <c r="A8" s="377">
        <v>1</v>
      </c>
      <c r="B8" s="259" t="s">
        <v>13</v>
      </c>
      <c r="C8" s="334" t="s">
        <v>14</v>
      </c>
      <c r="D8" s="335"/>
      <c r="E8" s="336">
        <v>1</v>
      </c>
      <c r="F8" s="335"/>
      <c r="G8" s="337"/>
    </row>
    <row r="9" spans="1:7" s="88" customFormat="1" x14ac:dyDescent="0.3">
      <c r="A9" s="377"/>
      <c r="B9" s="91" t="s">
        <v>15</v>
      </c>
      <c r="C9" s="92" t="s">
        <v>14</v>
      </c>
      <c r="D9" s="93">
        <v>1</v>
      </c>
      <c r="E9" s="83">
        <v>1</v>
      </c>
      <c r="F9" s="89"/>
      <c r="G9" s="90"/>
    </row>
    <row r="10" spans="1:7" s="213" customFormat="1" ht="15" x14ac:dyDescent="0.3">
      <c r="A10" s="411">
        <v>2</v>
      </c>
      <c r="B10" s="338" t="s">
        <v>108</v>
      </c>
      <c r="C10" s="339" t="s">
        <v>109</v>
      </c>
      <c r="D10" s="340"/>
      <c r="E10" s="341">
        <v>12.25</v>
      </c>
      <c r="F10" s="342"/>
      <c r="G10" s="343"/>
    </row>
    <row r="11" spans="1:7" s="213" customFormat="1" x14ac:dyDescent="0.3">
      <c r="A11" s="411"/>
      <c r="B11" s="97" t="s">
        <v>15</v>
      </c>
      <c r="C11" s="103" t="s">
        <v>24</v>
      </c>
      <c r="D11" s="103">
        <v>1.32E-2</v>
      </c>
      <c r="E11" s="214">
        <v>0.16170000000000001</v>
      </c>
      <c r="F11" s="99"/>
      <c r="G11" s="215"/>
    </row>
    <row r="12" spans="1:7" s="213" customFormat="1" x14ac:dyDescent="0.3">
      <c r="A12" s="411"/>
      <c r="B12" s="97" t="s">
        <v>75</v>
      </c>
      <c r="C12" s="103" t="s">
        <v>21</v>
      </c>
      <c r="D12" s="103">
        <v>5.7799999999999997E-2</v>
      </c>
      <c r="E12" s="214">
        <v>0.70804999999999996</v>
      </c>
      <c r="F12" s="99"/>
      <c r="G12" s="215"/>
    </row>
    <row r="13" spans="1:7" s="213" customFormat="1" x14ac:dyDescent="0.3">
      <c r="A13" s="411"/>
      <c r="B13" s="97" t="s">
        <v>55</v>
      </c>
      <c r="C13" s="103" t="s">
        <v>110</v>
      </c>
      <c r="D13" s="103">
        <v>2.0999999999999999E-3</v>
      </c>
      <c r="E13" s="214">
        <v>2.5724999999999998E-2</v>
      </c>
      <c r="F13" s="99"/>
      <c r="G13" s="215"/>
    </row>
    <row r="14" spans="1:7" s="213" customFormat="1" x14ac:dyDescent="0.3">
      <c r="A14" s="410">
        <v>3</v>
      </c>
      <c r="B14" s="344" t="s">
        <v>111</v>
      </c>
      <c r="C14" s="345" t="s">
        <v>23</v>
      </c>
      <c r="D14" s="346"/>
      <c r="E14" s="347">
        <v>0.61250000000000004</v>
      </c>
      <c r="F14" s="347"/>
      <c r="G14" s="346"/>
    </row>
    <row r="15" spans="1:7" s="213" customFormat="1" x14ac:dyDescent="0.3">
      <c r="A15" s="410"/>
      <c r="B15" s="218" t="s">
        <v>15</v>
      </c>
      <c r="C15" s="123" t="s">
        <v>24</v>
      </c>
      <c r="D15" s="219">
        <v>2.06</v>
      </c>
      <c r="E15" s="219">
        <v>1.2617500000000001</v>
      </c>
      <c r="F15" s="219"/>
      <c r="G15" s="219"/>
    </row>
    <row r="16" spans="1:7" s="88" customFormat="1" x14ac:dyDescent="0.3">
      <c r="A16" s="86"/>
      <c r="B16" s="84" t="s">
        <v>16</v>
      </c>
      <c r="C16" s="86"/>
      <c r="D16" s="86"/>
      <c r="E16" s="87"/>
      <c r="F16" s="87"/>
      <c r="G16" s="94"/>
    </row>
    <row r="17" spans="1:7" s="88" customFormat="1" ht="30.75" customHeight="1" x14ac:dyDescent="0.3">
      <c r="A17" s="256"/>
      <c r="B17" s="257" t="s">
        <v>17</v>
      </c>
      <c r="C17" s="256"/>
      <c r="D17" s="256"/>
      <c r="E17" s="258"/>
      <c r="F17" s="258"/>
      <c r="G17" s="265"/>
    </row>
    <row r="18" spans="1:7" s="82" customFormat="1" ht="27.6" x14ac:dyDescent="0.3">
      <c r="A18" s="372">
        <v>1</v>
      </c>
      <c r="B18" s="260" t="s">
        <v>18</v>
      </c>
      <c r="C18" s="334" t="s">
        <v>19</v>
      </c>
      <c r="D18" s="348"/>
      <c r="E18" s="336">
        <v>3.2000000000000001E-2</v>
      </c>
      <c r="F18" s="336"/>
      <c r="G18" s="337"/>
    </row>
    <row r="19" spans="1:7" s="82" customFormat="1" x14ac:dyDescent="0.3">
      <c r="A19" s="372"/>
      <c r="B19" s="91" t="s">
        <v>20</v>
      </c>
      <c r="C19" s="92" t="s">
        <v>21</v>
      </c>
      <c r="D19" s="96">
        <v>33.5</v>
      </c>
      <c r="E19" s="89">
        <v>1.0720000000000001</v>
      </c>
      <c r="F19" s="89"/>
      <c r="G19" s="90"/>
    </row>
    <row r="20" spans="1:7" s="82" customFormat="1" ht="15" customHeight="1" x14ac:dyDescent="0.3">
      <c r="A20" s="376">
        <v>2</v>
      </c>
      <c r="B20" s="261" t="s">
        <v>22</v>
      </c>
      <c r="C20" s="334" t="s">
        <v>23</v>
      </c>
      <c r="D20" s="349"/>
      <c r="E20" s="336">
        <v>1.6</v>
      </c>
      <c r="F20" s="349"/>
      <c r="G20" s="337"/>
    </row>
    <row r="21" spans="1:7" s="82" customFormat="1" x14ac:dyDescent="0.3">
      <c r="A21" s="376"/>
      <c r="B21" s="97" t="s">
        <v>15</v>
      </c>
      <c r="C21" s="98" t="s">
        <v>24</v>
      </c>
      <c r="D21" s="99">
        <v>2.06</v>
      </c>
      <c r="E21" s="89">
        <v>3.2960000000000003</v>
      </c>
      <c r="F21" s="99"/>
      <c r="G21" s="90"/>
    </row>
    <row r="22" spans="1:7" ht="27.6" x14ac:dyDescent="0.3">
      <c r="A22" s="375">
        <v>3</v>
      </c>
      <c r="B22" s="259" t="str">
        <f>CONCATENATE("ტერიტორიის მოსწორება-პლანირება ავტოგრეიდერებით ",E29," მ³ ფრაქციული ღორღის შემოტანით")</f>
        <v>ტერიტორიის მოსწორება-პლანირება ავტოგრეიდერებით 0.68 მ³ ფრაქციული ღორღის შემოტანით</v>
      </c>
      <c r="C22" s="350" t="s">
        <v>25</v>
      </c>
      <c r="D22" s="351"/>
      <c r="E22" s="352">
        <v>0.40300000000000002</v>
      </c>
      <c r="F22" s="353"/>
      <c r="G22" s="337"/>
    </row>
    <row r="23" spans="1:7" x14ac:dyDescent="0.3">
      <c r="A23" s="375"/>
      <c r="B23" s="100" t="s">
        <v>15</v>
      </c>
      <c r="C23" s="92" t="s">
        <v>24</v>
      </c>
      <c r="D23" s="92">
        <v>55.8</v>
      </c>
      <c r="E23" s="89">
        <v>22.487400000000001</v>
      </c>
      <c r="F23" s="101"/>
      <c r="G23" s="90"/>
    </row>
    <row r="24" spans="1:7" x14ac:dyDescent="0.3">
      <c r="A24" s="375"/>
      <c r="B24" s="91" t="s">
        <v>26</v>
      </c>
      <c r="C24" s="92" t="s">
        <v>21</v>
      </c>
      <c r="D24" s="92">
        <v>3.88</v>
      </c>
      <c r="E24" s="101">
        <v>1.5636400000000001</v>
      </c>
      <c r="F24" s="101"/>
      <c r="G24" s="90"/>
    </row>
    <row r="25" spans="1:7" x14ac:dyDescent="0.3">
      <c r="A25" s="375"/>
      <c r="B25" s="91" t="s">
        <v>27</v>
      </c>
      <c r="C25" s="92" t="s">
        <v>21</v>
      </c>
      <c r="D25" s="92">
        <v>8.2200000000000006</v>
      </c>
      <c r="E25" s="101">
        <v>3.3126600000000006</v>
      </c>
      <c r="F25" s="101"/>
      <c r="G25" s="90"/>
    </row>
    <row r="26" spans="1:7" x14ac:dyDescent="0.3">
      <c r="A26" s="375"/>
      <c r="B26" s="100" t="s">
        <v>28</v>
      </c>
      <c r="C26" s="92" t="s">
        <v>21</v>
      </c>
      <c r="D26" s="92">
        <v>21.4</v>
      </c>
      <c r="E26" s="101">
        <v>8.6242000000000001</v>
      </c>
      <c r="F26" s="101"/>
      <c r="G26" s="90"/>
    </row>
    <row r="27" spans="1:7" x14ac:dyDescent="0.3">
      <c r="A27" s="375"/>
      <c r="B27" s="100" t="s">
        <v>29</v>
      </c>
      <c r="C27" s="92" t="s">
        <v>21</v>
      </c>
      <c r="D27" s="92">
        <v>0.71</v>
      </c>
      <c r="E27" s="101">
        <v>0.28613</v>
      </c>
      <c r="F27" s="101"/>
      <c r="G27" s="90"/>
    </row>
    <row r="28" spans="1:7" x14ac:dyDescent="0.3">
      <c r="A28" s="375"/>
      <c r="B28" s="100" t="s">
        <v>30</v>
      </c>
      <c r="C28" s="92" t="s">
        <v>21</v>
      </c>
      <c r="D28" s="92">
        <v>3.5</v>
      </c>
      <c r="E28" s="101">
        <v>1.4105000000000001</v>
      </c>
      <c r="F28" s="101"/>
      <c r="G28" s="90"/>
    </row>
    <row r="29" spans="1:7" s="82" customFormat="1" x14ac:dyDescent="0.3">
      <c r="A29" s="375"/>
      <c r="B29" s="91" t="s">
        <v>44</v>
      </c>
      <c r="C29" s="111" t="s">
        <v>23</v>
      </c>
      <c r="D29" s="98" t="s">
        <v>50</v>
      </c>
      <c r="E29" s="101">
        <v>0.68</v>
      </c>
      <c r="F29" s="89"/>
      <c r="G29" s="90"/>
    </row>
    <row r="30" spans="1:7" s="82" customFormat="1" x14ac:dyDescent="0.3">
      <c r="A30" s="375"/>
      <c r="B30" s="110" t="s">
        <v>45</v>
      </c>
      <c r="C30" s="98" t="s">
        <v>38</v>
      </c>
      <c r="D30" s="98">
        <v>1.6</v>
      </c>
      <c r="E30" s="89">
        <v>1.0880000000000001</v>
      </c>
      <c r="F30" s="89"/>
      <c r="G30" s="90"/>
    </row>
    <row r="31" spans="1:7" x14ac:dyDescent="0.3">
      <c r="A31" s="375"/>
      <c r="B31" s="100" t="s">
        <v>31</v>
      </c>
      <c r="C31" s="98" t="s">
        <v>32</v>
      </c>
      <c r="D31" s="92">
        <v>1.02</v>
      </c>
      <c r="E31" s="101">
        <v>0.41106000000000004</v>
      </c>
      <c r="F31" s="101"/>
      <c r="G31" s="90"/>
    </row>
    <row r="32" spans="1:7" x14ac:dyDescent="0.3">
      <c r="A32" s="375"/>
      <c r="B32" s="100" t="s">
        <v>33</v>
      </c>
      <c r="C32" s="98" t="s">
        <v>23</v>
      </c>
      <c r="D32" s="92">
        <v>25</v>
      </c>
      <c r="E32" s="101">
        <v>10.075000000000001</v>
      </c>
      <c r="F32" s="101"/>
      <c r="G32" s="90"/>
    </row>
    <row r="33" spans="1:7" x14ac:dyDescent="0.3">
      <c r="A33" s="372">
        <v>4</v>
      </c>
      <c r="B33" s="260" t="s">
        <v>34</v>
      </c>
      <c r="C33" s="334" t="s">
        <v>19</v>
      </c>
      <c r="D33" s="354"/>
      <c r="E33" s="352">
        <v>3.2000000000000001E-2</v>
      </c>
      <c r="F33" s="335"/>
      <c r="G33" s="337"/>
    </row>
    <row r="34" spans="1:7" x14ac:dyDescent="0.3">
      <c r="A34" s="372"/>
      <c r="B34" s="100" t="s">
        <v>15</v>
      </c>
      <c r="C34" s="92" t="s">
        <v>24</v>
      </c>
      <c r="D34" s="103">
        <v>14</v>
      </c>
      <c r="E34" s="89">
        <v>0.44800000000000001</v>
      </c>
      <c r="F34" s="103"/>
      <c r="G34" s="90"/>
    </row>
    <row r="35" spans="1:7" x14ac:dyDescent="0.3">
      <c r="A35" s="372"/>
      <c r="B35" s="91" t="s">
        <v>75</v>
      </c>
      <c r="C35" s="92" t="s">
        <v>21</v>
      </c>
      <c r="D35" s="103">
        <v>29.5</v>
      </c>
      <c r="E35" s="101">
        <v>0.94400000000000006</v>
      </c>
      <c r="F35" s="103"/>
      <c r="G35" s="90"/>
    </row>
    <row r="36" spans="1:7" x14ac:dyDescent="0.3">
      <c r="A36" s="372"/>
      <c r="B36" s="91" t="s">
        <v>36</v>
      </c>
      <c r="C36" s="103" t="s">
        <v>23</v>
      </c>
      <c r="D36" s="103">
        <v>0.05</v>
      </c>
      <c r="E36" s="104">
        <v>1.6000000000000001E-3</v>
      </c>
      <c r="F36" s="99"/>
      <c r="G36" s="90"/>
    </row>
    <row r="37" spans="1:7" x14ac:dyDescent="0.3">
      <c r="A37" s="372"/>
      <c r="B37" s="100" t="s">
        <v>31</v>
      </c>
      <c r="C37" s="98" t="s">
        <v>32</v>
      </c>
      <c r="D37" s="105">
        <v>2.1</v>
      </c>
      <c r="E37" s="101">
        <v>6.720000000000001E-2</v>
      </c>
      <c r="F37" s="103"/>
      <c r="G37" s="90"/>
    </row>
    <row r="38" spans="1:7" x14ac:dyDescent="0.3">
      <c r="A38" s="372"/>
      <c r="B38" s="91" t="s">
        <v>37</v>
      </c>
      <c r="C38" s="103" t="s">
        <v>38</v>
      </c>
      <c r="D38" s="103">
        <v>1650</v>
      </c>
      <c r="E38" s="101">
        <v>52.800000000000004</v>
      </c>
      <c r="F38" s="103"/>
      <c r="G38" s="90"/>
    </row>
    <row r="39" spans="1:7" x14ac:dyDescent="0.3">
      <c r="A39" s="372">
        <v>5</v>
      </c>
      <c r="B39" s="260" t="s">
        <v>39</v>
      </c>
      <c r="C39" s="334" t="s">
        <v>19</v>
      </c>
      <c r="D39" s="266"/>
      <c r="E39" s="355">
        <v>3.2000000000000001E-2</v>
      </c>
      <c r="F39" s="356"/>
      <c r="G39" s="337"/>
    </row>
    <row r="40" spans="1:7" x14ac:dyDescent="0.3">
      <c r="A40" s="372"/>
      <c r="B40" s="100" t="s">
        <v>15</v>
      </c>
      <c r="C40" s="92" t="s">
        <v>24</v>
      </c>
      <c r="D40" s="106">
        <v>3.23</v>
      </c>
      <c r="E40" s="89">
        <v>0.10336000000000001</v>
      </c>
      <c r="F40" s="103"/>
      <c r="G40" s="90"/>
    </row>
    <row r="41" spans="1:7" x14ac:dyDescent="0.3">
      <c r="A41" s="372"/>
      <c r="B41" s="91" t="s">
        <v>20</v>
      </c>
      <c r="C41" s="98" t="s">
        <v>21</v>
      </c>
      <c r="D41" s="96">
        <v>3.62</v>
      </c>
      <c r="E41" s="101">
        <v>0.11584000000000001</v>
      </c>
      <c r="F41" s="89"/>
      <c r="G41" s="90"/>
    </row>
    <row r="42" spans="1:7" x14ac:dyDescent="0.3">
      <c r="A42" s="372"/>
      <c r="B42" s="100" t="s">
        <v>31</v>
      </c>
      <c r="C42" s="98" t="s">
        <v>32</v>
      </c>
      <c r="D42" s="107">
        <v>0.18</v>
      </c>
      <c r="E42" s="101">
        <v>5.7599999999999995E-3</v>
      </c>
      <c r="F42" s="103"/>
      <c r="G42" s="90"/>
    </row>
    <row r="43" spans="1:7" x14ac:dyDescent="0.3">
      <c r="A43" s="372"/>
      <c r="B43" s="91" t="s">
        <v>36</v>
      </c>
      <c r="C43" s="103" t="s">
        <v>23</v>
      </c>
      <c r="D43" s="106">
        <v>0.04</v>
      </c>
      <c r="E43" s="104">
        <v>1.2800000000000001E-3</v>
      </c>
      <c r="F43" s="99"/>
      <c r="G43" s="90"/>
    </row>
    <row r="44" spans="1:7" x14ac:dyDescent="0.3">
      <c r="A44" s="84"/>
      <c r="B44" s="84" t="s">
        <v>40</v>
      </c>
      <c r="C44" s="84"/>
      <c r="D44" s="98"/>
      <c r="E44" s="83"/>
      <c r="F44" s="89"/>
      <c r="G44" s="102"/>
    </row>
    <row r="45" spans="1:7" ht="27.6" x14ac:dyDescent="0.3">
      <c r="A45" s="333"/>
      <c r="B45" s="257" t="s">
        <v>41</v>
      </c>
      <c r="C45" s="262"/>
      <c r="D45" s="263"/>
      <c r="E45" s="264"/>
      <c r="F45" s="264"/>
      <c r="G45" s="265"/>
    </row>
    <row r="46" spans="1:7" s="82" customFormat="1" ht="27.6" x14ac:dyDescent="0.3">
      <c r="A46" s="372">
        <v>1</v>
      </c>
      <c r="B46" s="260" t="s">
        <v>42</v>
      </c>
      <c r="C46" s="334" t="s">
        <v>43</v>
      </c>
      <c r="D46" s="348"/>
      <c r="E46" s="336">
        <v>0.46</v>
      </c>
      <c r="F46" s="336"/>
      <c r="G46" s="337"/>
    </row>
    <row r="47" spans="1:7" s="82" customFormat="1" x14ac:dyDescent="0.3">
      <c r="A47" s="372"/>
      <c r="B47" s="109" t="s">
        <v>15</v>
      </c>
      <c r="C47" s="98" t="s">
        <v>24</v>
      </c>
      <c r="D47" s="98">
        <v>21.6</v>
      </c>
      <c r="E47" s="89">
        <v>9.9360000000000017</v>
      </c>
      <c r="F47" s="89"/>
      <c r="G47" s="90"/>
    </row>
    <row r="48" spans="1:7" s="82" customFormat="1" x14ac:dyDescent="0.3">
      <c r="A48" s="372"/>
      <c r="B48" s="91" t="s">
        <v>26</v>
      </c>
      <c r="C48" s="98" t="s">
        <v>21</v>
      </c>
      <c r="D48" s="98">
        <v>1.24</v>
      </c>
      <c r="E48" s="101">
        <v>0.57040000000000002</v>
      </c>
      <c r="F48" s="89"/>
      <c r="G48" s="90"/>
    </row>
    <row r="49" spans="1:7" s="82" customFormat="1" x14ac:dyDescent="0.3">
      <c r="A49" s="372"/>
      <c r="B49" s="91" t="s">
        <v>20</v>
      </c>
      <c r="C49" s="98" t="s">
        <v>21</v>
      </c>
      <c r="D49" s="98">
        <v>2.58</v>
      </c>
      <c r="E49" s="101">
        <v>1.1868000000000001</v>
      </c>
      <c r="F49" s="89"/>
      <c r="G49" s="90"/>
    </row>
    <row r="50" spans="1:7" s="82" customFormat="1" x14ac:dyDescent="0.3">
      <c r="A50" s="372"/>
      <c r="B50" s="110" t="s">
        <v>93</v>
      </c>
      <c r="C50" s="98" t="s">
        <v>21</v>
      </c>
      <c r="D50" s="98">
        <v>0.41</v>
      </c>
      <c r="E50" s="101">
        <v>0.18859999999999999</v>
      </c>
      <c r="F50" s="89"/>
      <c r="G50" s="90"/>
    </row>
    <row r="51" spans="1:7" s="82" customFormat="1" x14ac:dyDescent="0.3">
      <c r="A51" s="372"/>
      <c r="B51" s="91" t="s">
        <v>27</v>
      </c>
      <c r="C51" s="98" t="s">
        <v>21</v>
      </c>
      <c r="D51" s="98">
        <v>7.6</v>
      </c>
      <c r="E51" s="101">
        <v>3.496</v>
      </c>
      <c r="F51" s="89"/>
      <c r="G51" s="90"/>
    </row>
    <row r="52" spans="1:7" s="82" customFormat="1" x14ac:dyDescent="0.3">
      <c r="A52" s="372"/>
      <c r="B52" s="91" t="s">
        <v>28</v>
      </c>
      <c r="C52" s="98" t="s">
        <v>21</v>
      </c>
      <c r="D52" s="98">
        <v>15.1</v>
      </c>
      <c r="E52" s="101">
        <v>6.9459999999999997</v>
      </c>
      <c r="F52" s="89"/>
      <c r="G52" s="90"/>
    </row>
    <row r="53" spans="1:7" s="82" customFormat="1" x14ac:dyDescent="0.3">
      <c r="A53" s="372"/>
      <c r="B53" s="91" t="s">
        <v>77</v>
      </c>
      <c r="C53" s="98" t="s">
        <v>21</v>
      </c>
      <c r="D53" s="98">
        <v>0.97</v>
      </c>
      <c r="E53" s="101">
        <v>0.44619999999999999</v>
      </c>
      <c r="F53" s="89"/>
      <c r="G53" s="90"/>
    </row>
    <row r="54" spans="1:7" s="82" customFormat="1" x14ac:dyDescent="0.3">
      <c r="A54" s="372"/>
      <c r="B54" s="91" t="s">
        <v>44</v>
      </c>
      <c r="C54" s="111" t="s">
        <v>23</v>
      </c>
      <c r="D54" s="98">
        <v>126</v>
      </c>
      <c r="E54" s="101">
        <v>57.96</v>
      </c>
      <c r="F54" s="89"/>
      <c r="G54" s="90"/>
    </row>
    <row r="55" spans="1:7" s="82" customFormat="1" x14ac:dyDescent="0.3">
      <c r="A55" s="372"/>
      <c r="B55" s="110" t="s">
        <v>45</v>
      </c>
      <c r="C55" s="98" t="s">
        <v>38</v>
      </c>
      <c r="D55" s="98">
        <v>1.6</v>
      </c>
      <c r="E55" s="89">
        <v>92.736000000000004</v>
      </c>
      <c r="F55" s="89"/>
      <c r="G55" s="90"/>
    </row>
    <row r="56" spans="1:7" s="82" customFormat="1" x14ac:dyDescent="0.3">
      <c r="A56" s="372"/>
      <c r="B56" s="91" t="s">
        <v>33</v>
      </c>
      <c r="C56" s="98" t="s">
        <v>23</v>
      </c>
      <c r="D56" s="112">
        <v>7</v>
      </c>
      <c r="E56" s="89">
        <v>3.22</v>
      </c>
      <c r="F56" s="89"/>
      <c r="G56" s="90"/>
    </row>
    <row r="57" spans="1:7" s="82" customFormat="1" ht="27.6" x14ac:dyDescent="0.3">
      <c r="A57" s="414">
        <v>2</v>
      </c>
      <c r="B57" s="260" t="s">
        <v>46</v>
      </c>
      <c r="C57" s="357" t="s">
        <v>25</v>
      </c>
      <c r="D57" s="336"/>
      <c r="E57" s="352">
        <v>0.46</v>
      </c>
      <c r="F57" s="336"/>
      <c r="G57" s="337"/>
    </row>
    <row r="58" spans="1:7" s="82" customFormat="1" x14ac:dyDescent="0.3">
      <c r="A58" s="414"/>
      <c r="B58" s="91" t="s">
        <v>15</v>
      </c>
      <c r="C58" s="98" t="s">
        <v>24</v>
      </c>
      <c r="D58" s="96">
        <f>405-4.64*6</f>
        <v>377.16</v>
      </c>
      <c r="E58" s="89">
        <v>173.49360000000001</v>
      </c>
      <c r="F58" s="89"/>
      <c r="G58" s="90"/>
    </row>
    <row r="59" spans="1:7" s="82" customFormat="1" x14ac:dyDescent="0.3">
      <c r="A59" s="414"/>
      <c r="B59" s="91" t="s">
        <v>31</v>
      </c>
      <c r="C59" s="98" t="s">
        <v>32</v>
      </c>
      <c r="D59" s="96">
        <f>13.5-0.1*6</f>
        <v>12.9</v>
      </c>
      <c r="E59" s="101">
        <v>5.9340000000000002</v>
      </c>
      <c r="F59" s="89"/>
      <c r="G59" s="90"/>
    </row>
    <row r="60" spans="1:7" s="82" customFormat="1" x14ac:dyDescent="0.3">
      <c r="A60" s="414"/>
      <c r="B60" s="91" t="s">
        <v>47</v>
      </c>
      <c r="C60" s="111" t="s">
        <v>23</v>
      </c>
      <c r="D60" s="96">
        <f>204-10.2*6</f>
        <v>142.80000000000001</v>
      </c>
      <c r="E60" s="101">
        <v>65.688000000000002</v>
      </c>
      <c r="F60" s="89"/>
      <c r="G60" s="90"/>
    </row>
    <row r="61" spans="1:7" s="82" customFormat="1" x14ac:dyDescent="0.3">
      <c r="A61" s="414"/>
      <c r="B61" s="91" t="s">
        <v>48</v>
      </c>
      <c r="C61" s="98" t="s">
        <v>38</v>
      </c>
      <c r="D61" s="96">
        <v>2.4</v>
      </c>
      <c r="E61" s="101">
        <v>157.65119999999999</v>
      </c>
      <c r="F61" s="89"/>
      <c r="G61" s="90"/>
    </row>
    <row r="62" spans="1:7" s="82" customFormat="1" x14ac:dyDescent="0.3">
      <c r="A62" s="414"/>
      <c r="B62" s="95" t="s">
        <v>49</v>
      </c>
      <c r="C62" s="98" t="s">
        <v>38</v>
      </c>
      <c r="D62" s="96" t="s">
        <v>50</v>
      </c>
      <c r="E62" s="101">
        <v>0.5666772000000001</v>
      </c>
      <c r="F62" s="89"/>
      <c r="G62" s="90"/>
    </row>
    <row r="63" spans="1:7" s="82" customFormat="1" x14ac:dyDescent="0.3">
      <c r="A63" s="414"/>
      <c r="B63" s="110" t="s">
        <v>51</v>
      </c>
      <c r="C63" s="98" t="s">
        <v>38</v>
      </c>
      <c r="D63" s="113">
        <v>1</v>
      </c>
      <c r="E63" s="101">
        <v>0.5666772000000001</v>
      </c>
      <c r="F63" s="89"/>
      <c r="G63" s="90"/>
    </row>
    <row r="64" spans="1:7" s="82" customFormat="1" x14ac:dyDescent="0.3">
      <c r="A64" s="414"/>
      <c r="B64" s="91" t="s">
        <v>52</v>
      </c>
      <c r="C64" s="98" t="s">
        <v>38</v>
      </c>
      <c r="D64" s="96">
        <f>0.23-0.01*6</f>
        <v>0.17</v>
      </c>
      <c r="E64" s="101">
        <v>7.8200000000000006E-2</v>
      </c>
      <c r="F64" s="89"/>
      <c r="G64" s="90"/>
    </row>
    <row r="65" spans="1:7" s="82" customFormat="1" x14ac:dyDescent="0.3">
      <c r="A65" s="414"/>
      <c r="B65" s="91" t="s">
        <v>30</v>
      </c>
      <c r="C65" s="98" t="s">
        <v>21</v>
      </c>
      <c r="D65" s="96">
        <v>22.6</v>
      </c>
      <c r="E65" s="101">
        <v>10.396000000000001</v>
      </c>
      <c r="F65" s="89"/>
      <c r="G65" s="90"/>
    </row>
    <row r="66" spans="1:7" s="82" customFormat="1" x14ac:dyDescent="0.3">
      <c r="A66" s="414"/>
      <c r="B66" s="91" t="s">
        <v>33</v>
      </c>
      <c r="C66" s="111" t="s">
        <v>23</v>
      </c>
      <c r="D66" s="96">
        <v>178</v>
      </c>
      <c r="E66" s="93">
        <v>81.88000000000001</v>
      </c>
      <c r="F66" s="89"/>
      <c r="G66" s="90"/>
    </row>
    <row r="67" spans="1:7" s="82" customFormat="1" x14ac:dyDescent="0.3">
      <c r="A67" s="414"/>
      <c r="B67" s="91" t="s">
        <v>53</v>
      </c>
      <c r="C67" s="98" t="s">
        <v>54</v>
      </c>
      <c r="D67" s="96">
        <f>11.7-0.59*6</f>
        <v>8.16</v>
      </c>
      <c r="E67" s="89">
        <v>3.7536</v>
      </c>
      <c r="F67" s="89"/>
      <c r="G67" s="90"/>
    </row>
    <row r="68" spans="1:7" s="82" customFormat="1" x14ac:dyDescent="0.3">
      <c r="A68" s="414"/>
      <c r="B68" s="91" t="s">
        <v>55</v>
      </c>
      <c r="C68" s="114" t="s">
        <v>32</v>
      </c>
      <c r="D68" s="96">
        <f>6.4-0.19*6</f>
        <v>5.26</v>
      </c>
      <c r="E68" s="89">
        <v>2.4196</v>
      </c>
      <c r="F68" s="89"/>
      <c r="G68" s="90"/>
    </row>
    <row r="69" spans="1:7" s="82" customFormat="1" ht="27.6" x14ac:dyDescent="0.3">
      <c r="A69" s="414">
        <v>3</v>
      </c>
      <c r="B69" s="260" t="s">
        <v>56</v>
      </c>
      <c r="C69" s="334" t="s">
        <v>57</v>
      </c>
      <c r="D69" s="348"/>
      <c r="E69" s="336">
        <v>0.31732968672302336</v>
      </c>
      <c r="F69" s="336"/>
      <c r="G69" s="337"/>
    </row>
    <row r="70" spans="1:7" s="82" customFormat="1" x14ac:dyDescent="0.3">
      <c r="A70" s="414"/>
      <c r="B70" s="91" t="s">
        <v>15</v>
      </c>
      <c r="C70" s="98" t="s">
        <v>24</v>
      </c>
      <c r="D70" s="98">
        <v>7.7</v>
      </c>
      <c r="E70" s="89">
        <v>2.4434385877672797</v>
      </c>
      <c r="F70" s="89"/>
      <c r="G70" s="90"/>
    </row>
    <row r="71" spans="1:7" s="82" customFormat="1" x14ac:dyDescent="0.3">
      <c r="A71" s="414"/>
      <c r="B71" s="91" t="s">
        <v>58</v>
      </c>
      <c r="C71" s="98" t="s">
        <v>21</v>
      </c>
      <c r="D71" s="98">
        <v>19.399999999999999</v>
      </c>
      <c r="E71" s="101">
        <v>6.1561959224266527</v>
      </c>
      <c r="F71" s="89"/>
      <c r="G71" s="90"/>
    </row>
    <row r="72" spans="1:7" s="82" customFormat="1" x14ac:dyDescent="0.3">
      <c r="A72" s="414"/>
      <c r="B72" s="91" t="s">
        <v>29</v>
      </c>
      <c r="C72" s="98" t="s">
        <v>21</v>
      </c>
      <c r="D72" s="98">
        <v>2.42</v>
      </c>
      <c r="E72" s="101">
        <v>0.76793784186971648</v>
      </c>
      <c r="F72" s="89"/>
      <c r="G72" s="90"/>
    </row>
    <row r="73" spans="1:7" s="82" customFormat="1" x14ac:dyDescent="0.3">
      <c r="A73" s="414"/>
      <c r="B73" s="91" t="s">
        <v>59</v>
      </c>
      <c r="C73" s="98" t="s">
        <v>21</v>
      </c>
      <c r="D73" s="98">
        <v>1.67</v>
      </c>
      <c r="E73" s="101">
        <v>0.52994057682744899</v>
      </c>
      <c r="F73" s="89"/>
      <c r="G73" s="90"/>
    </row>
    <row r="74" spans="1:7" s="82" customFormat="1" x14ac:dyDescent="0.3">
      <c r="A74" s="414"/>
      <c r="B74" s="91" t="s">
        <v>30</v>
      </c>
      <c r="C74" s="98" t="s">
        <v>21</v>
      </c>
      <c r="D74" s="98">
        <v>0.88</v>
      </c>
      <c r="E74" s="101">
        <v>0.27925012431626056</v>
      </c>
      <c r="F74" s="89"/>
      <c r="G74" s="90"/>
    </row>
    <row r="75" spans="1:7" s="82" customFormat="1" x14ac:dyDescent="0.3">
      <c r="A75" s="414"/>
      <c r="B75" s="91" t="s">
        <v>31</v>
      </c>
      <c r="C75" s="98" t="s">
        <v>32</v>
      </c>
      <c r="D75" s="98">
        <v>6.37</v>
      </c>
      <c r="E75" s="101">
        <v>2.021390104425659</v>
      </c>
      <c r="F75" s="89"/>
      <c r="G75" s="90"/>
    </row>
    <row r="76" spans="1:7" s="82" customFormat="1" x14ac:dyDescent="0.3">
      <c r="A76" s="414"/>
      <c r="B76" s="91" t="s">
        <v>60</v>
      </c>
      <c r="C76" s="98" t="s">
        <v>38</v>
      </c>
      <c r="D76" s="98">
        <v>0.06</v>
      </c>
      <c r="E76" s="101">
        <v>1.9039781203381401E-2</v>
      </c>
      <c r="F76" s="89"/>
      <c r="G76" s="90"/>
    </row>
    <row r="77" spans="1:7" s="82" customFormat="1" x14ac:dyDescent="0.3">
      <c r="A77" s="414"/>
      <c r="B77" s="91" t="s">
        <v>52</v>
      </c>
      <c r="C77" s="98" t="s">
        <v>38</v>
      </c>
      <c r="D77" s="98">
        <v>7.0000000000000007E-2</v>
      </c>
      <c r="E77" s="101">
        <v>2.2213078070611639E-2</v>
      </c>
      <c r="F77" s="89"/>
      <c r="G77" s="90"/>
    </row>
    <row r="78" spans="1:7" s="82" customFormat="1" x14ac:dyDescent="0.3">
      <c r="A78" s="414"/>
      <c r="B78" s="91" t="s">
        <v>33</v>
      </c>
      <c r="C78" s="111" t="s">
        <v>23</v>
      </c>
      <c r="D78" s="98">
        <v>6.2</v>
      </c>
      <c r="E78" s="89">
        <v>1.967444057682745</v>
      </c>
      <c r="F78" s="89"/>
      <c r="G78" s="90"/>
    </row>
    <row r="79" spans="1:7" s="82" customFormat="1" x14ac:dyDescent="0.3">
      <c r="A79" s="414"/>
      <c r="B79" s="91" t="s">
        <v>61</v>
      </c>
      <c r="C79" s="111" t="s">
        <v>23</v>
      </c>
      <c r="D79" s="112">
        <v>1</v>
      </c>
      <c r="E79" s="89">
        <v>0.31732968672302336</v>
      </c>
      <c r="F79" s="89"/>
      <c r="G79" s="90"/>
    </row>
    <row r="80" spans="1:7" s="82" customFormat="1" x14ac:dyDescent="0.3">
      <c r="A80" s="414"/>
      <c r="B80" s="91" t="s">
        <v>62</v>
      </c>
      <c r="C80" s="98" t="s">
        <v>38</v>
      </c>
      <c r="D80" s="98">
        <v>1.5</v>
      </c>
      <c r="E80" s="89">
        <v>0.47599453008453507</v>
      </c>
      <c r="F80" s="89"/>
      <c r="G80" s="90"/>
    </row>
    <row r="81" spans="1:7" s="82" customFormat="1" x14ac:dyDescent="0.3">
      <c r="A81" s="414"/>
      <c r="B81" s="91" t="s">
        <v>55</v>
      </c>
      <c r="C81" s="98" t="s">
        <v>32</v>
      </c>
      <c r="D81" s="98">
        <v>1.78</v>
      </c>
      <c r="E81" s="89">
        <v>0.56484684236698157</v>
      </c>
      <c r="F81" s="89"/>
      <c r="G81" s="90"/>
    </row>
    <row r="82" spans="1:7" x14ac:dyDescent="0.3">
      <c r="A82" s="84"/>
      <c r="B82" s="84" t="s">
        <v>63</v>
      </c>
      <c r="C82" s="84"/>
      <c r="D82" s="98"/>
      <c r="E82" s="83"/>
      <c r="F82" s="89"/>
      <c r="G82" s="102"/>
    </row>
    <row r="83" spans="1:7" x14ac:dyDescent="0.3">
      <c r="A83" s="333"/>
      <c r="B83" s="333" t="s">
        <v>112</v>
      </c>
      <c r="C83" s="333"/>
      <c r="D83" s="262"/>
      <c r="E83" s="365"/>
      <c r="F83" s="264"/>
      <c r="G83" s="366"/>
    </row>
    <row r="84" spans="1:7" s="223" customFormat="1" ht="15" x14ac:dyDescent="0.3">
      <c r="A84" s="412">
        <v>1</v>
      </c>
      <c r="B84" s="359" t="s">
        <v>148</v>
      </c>
      <c r="C84" s="345" t="s">
        <v>109</v>
      </c>
      <c r="D84" s="360"/>
      <c r="E84" s="361">
        <v>19.8</v>
      </c>
      <c r="F84" s="361"/>
      <c r="G84" s="361"/>
    </row>
    <row r="85" spans="1:7" s="223" customFormat="1" x14ac:dyDescent="0.3">
      <c r="A85" s="412"/>
      <c r="B85" s="122" t="s">
        <v>15</v>
      </c>
      <c r="C85" s="224" t="s">
        <v>24</v>
      </c>
      <c r="D85" s="225">
        <f>0.377</f>
        <v>0.377</v>
      </c>
      <c r="E85" s="226">
        <v>7.4645999999999999</v>
      </c>
      <c r="F85" s="226"/>
      <c r="G85" s="226"/>
    </row>
    <row r="86" spans="1:7" s="223" customFormat="1" x14ac:dyDescent="0.3">
      <c r="A86" s="412"/>
      <c r="B86" s="122" t="s">
        <v>75</v>
      </c>
      <c r="C86" s="224" t="s">
        <v>21</v>
      </c>
      <c r="D86" s="225">
        <f>0.0392</f>
        <v>3.9199999999999999E-2</v>
      </c>
      <c r="E86" s="226">
        <v>0.77615999999999996</v>
      </c>
      <c r="F86" s="226"/>
      <c r="G86" s="226"/>
    </row>
    <row r="87" spans="1:7" s="223" customFormat="1" x14ac:dyDescent="0.3">
      <c r="A87" s="412"/>
      <c r="B87" s="122" t="s">
        <v>20</v>
      </c>
      <c r="C87" s="224" t="s">
        <v>21</v>
      </c>
      <c r="D87" s="225">
        <f>0.009</f>
        <v>8.9999999999999993E-3</v>
      </c>
      <c r="E87" s="226">
        <v>0.1782</v>
      </c>
      <c r="F87" s="226"/>
      <c r="G87" s="226"/>
    </row>
    <row r="88" spans="1:7" s="223" customFormat="1" x14ac:dyDescent="0.3">
      <c r="A88" s="412"/>
      <c r="B88" s="122" t="s">
        <v>55</v>
      </c>
      <c r="C88" s="123" t="s">
        <v>32</v>
      </c>
      <c r="D88" s="225">
        <v>1.92E-3</v>
      </c>
      <c r="E88" s="226">
        <v>3.8016000000000001E-2</v>
      </c>
      <c r="F88" s="226"/>
      <c r="G88" s="226"/>
    </row>
    <row r="89" spans="1:7" s="223" customFormat="1" ht="15" x14ac:dyDescent="0.3">
      <c r="A89" s="413">
        <v>2</v>
      </c>
      <c r="B89" s="358" t="s">
        <v>111</v>
      </c>
      <c r="C89" s="345" t="s">
        <v>109</v>
      </c>
      <c r="D89" s="346"/>
      <c r="E89" s="347">
        <v>1.9800000000000002</v>
      </c>
      <c r="F89" s="347"/>
      <c r="G89" s="346"/>
    </row>
    <row r="90" spans="1:7" s="223" customFormat="1" x14ac:dyDescent="0.3">
      <c r="A90" s="413"/>
      <c r="B90" s="228" t="s">
        <v>15</v>
      </c>
      <c r="C90" s="224" t="s">
        <v>24</v>
      </c>
      <c r="D90" s="229">
        <v>2.06</v>
      </c>
      <c r="E90" s="229">
        <v>4.0788000000000002</v>
      </c>
      <c r="F90" s="229"/>
      <c r="G90" s="229"/>
    </row>
    <row r="91" spans="1:7" s="223" customFormat="1" x14ac:dyDescent="0.3">
      <c r="A91" s="230">
        <v>3</v>
      </c>
      <c r="B91" s="227" t="s">
        <v>113</v>
      </c>
      <c r="C91" s="126" t="s">
        <v>85</v>
      </c>
      <c r="D91" s="216"/>
      <c r="E91" s="217">
        <v>35.936999999999998</v>
      </c>
      <c r="F91" s="217"/>
      <c r="G91" s="216"/>
    </row>
    <row r="92" spans="1:7" s="223" customFormat="1" ht="15" x14ac:dyDescent="0.3">
      <c r="A92" s="412">
        <v>4</v>
      </c>
      <c r="B92" s="220" t="s">
        <v>114</v>
      </c>
      <c r="C92" s="126" t="s">
        <v>109</v>
      </c>
      <c r="D92" s="221"/>
      <c r="E92" s="222">
        <v>2.6400000000000006</v>
      </c>
      <c r="F92" s="222"/>
      <c r="G92" s="222"/>
    </row>
    <row r="93" spans="1:7" s="223" customFormat="1" x14ac:dyDescent="0.3">
      <c r="A93" s="412"/>
      <c r="B93" s="122" t="s">
        <v>15</v>
      </c>
      <c r="C93" s="224" t="s">
        <v>24</v>
      </c>
      <c r="D93" s="225">
        <v>1.8</v>
      </c>
      <c r="E93" s="226">
        <v>4.7520000000000016</v>
      </c>
      <c r="F93" s="226"/>
      <c r="G93" s="226"/>
    </row>
    <row r="94" spans="1:7" s="223" customFormat="1" ht="15" x14ac:dyDescent="0.3">
      <c r="A94" s="412"/>
      <c r="B94" s="122" t="s">
        <v>115</v>
      </c>
      <c r="C94" s="224" t="s">
        <v>98</v>
      </c>
      <c r="D94" s="225">
        <v>1.1000000000000001</v>
      </c>
      <c r="E94" s="226">
        <v>2.9040000000000008</v>
      </c>
      <c r="F94" s="226"/>
      <c r="G94" s="226"/>
    </row>
    <row r="95" spans="1:7" s="223" customFormat="1" x14ac:dyDescent="0.3">
      <c r="A95" s="412"/>
      <c r="B95" s="231" t="s">
        <v>116</v>
      </c>
      <c r="C95" s="232" t="s">
        <v>101</v>
      </c>
      <c r="D95" s="233">
        <v>1.6</v>
      </c>
      <c r="E95" s="234">
        <v>4.6464000000000016</v>
      </c>
      <c r="F95" s="234"/>
      <c r="G95" s="234"/>
    </row>
    <row r="96" spans="1:7" s="223" customFormat="1" ht="15" x14ac:dyDescent="0.3">
      <c r="A96" s="415">
        <v>5</v>
      </c>
      <c r="B96" s="359" t="s">
        <v>117</v>
      </c>
      <c r="C96" s="345" t="s">
        <v>109</v>
      </c>
      <c r="D96" s="360"/>
      <c r="E96" s="361">
        <v>5.9399999999999995</v>
      </c>
      <c r="F96" s="361"/>
      <c r="G96" s="361"/>
    </row>
    <row r="97" spans="1:7" s="223" customFormat="1" x14ac:dyDescent="0.3">
      <c r="A97" s="415"/>
      <c r="B97" s="235" t="s">
        <v>15</v>
      </c>
      <c r="C97" s="236" t="s">
        <v>24</v>
      </c>
      <c r="D97" s="237">
        <v>8.59</v>
      </c>
      <c r="E97" s="238">
        <v>51.024599999999992</v>
      </c>
      <c r="F97" s="238"/>
      <c r="G97" s="238"/>
    </row>
    <row r="98" spans="1:7" s="223" customFormat="1" x14ac:dyDescent="0.3">
      <c r="A98" s="415"/>
      <c r="B98" s="235" t="s">
        <v>118</v>
      </c>
      <c r="C98" s="236" t="s">
        <v>21</v>
      </c>
      <c r="D98" s="237">
        <v>1</v>
      </c>
      <c r="E98" s="238">
        <v>5.9399999999999995</v>
      </c>
      <c r="F98" s="238"/>
      <c r="G98" s="238"/>
    </row>
    <row r="99" spans="1:7" s="223" customFormat="1" x14ac:dyDescent="0.3">
      <c r="A99" s="415"/>
      <c r="B99" s="235" t="s">
        <v>119</v>
      </c>
      <c r="C99" s="236" t="s">
        <v>32</v>
      </c>
      <c r="D99" s="237">
        <v>2.54</v>
      </c>
      <c r="E99" s="238">
        <v>15.087599999999998</v>
      </c>
      <c r="F99" s="238"/>
      <c r="G99" s="238"/>
    </row>
    <row r="100" spans="1:7" s="223" customFormat="1" x14ac:dyDescent="0.3">
      <c r="A100" s="415"/>
      <c r="B100" s="359" t="s">
        <v>120</v>
      </c>
      <c r="C100" s="362" t="s">
        <v>86</v>
      </c>
      <c r="D100" s="363"/>
      <c r="E100" s="361">
        <v>33</v>
      </c>
      <c r="F100" s="364"/>
      <c r="G100" s="364"/>
    </row>
    <row r="101" spans="1:7" s="223" customFormat="1" ht="15" x14ac:dyDescent="0.3">
      <c r="A101" s="415"/>
      <c r="B101" s="235" t="s">
        <v>121</v>
      </c>
      <c r="C101" s="236" t="s">
        <v>98</v>
      </c>
      <c r="D101" s="237">
        <v>1.7999999999999999E-2</v>
      </c>
      <c r="E101" s="239">
        <v>0.10691999999999999</v>
      </c>
      <c r="F101" s="238"/>
      <c r="G101" s="238"/>
    </row>
    <row r="102" spans="1:7" s="223" customFormat="1" ht="15" x14ac:dyDescent="0.3">
      <c r="A102" s="415"/>
      <c r="B102" s="235" t="s">
        <v>122</v>
      </c>
      <c r="C102" s="236" t="s">
        <v>98</v>
      </c>
      <c r="D102" s="237">
        <v>2.64E-2</v>
      </c>
      <c r="E102" s="240">
        <v>0.15681599999999998</v>
      </c>
      <c r="F102" s="238"/>
      <c r="G102" s="238"/>
    </row>
    <row r="103" spans="1:7" s="223" customFormat="1" ht="15" x14ac:dyDescent="0.3">
      <c r="A103" s="415"/>
      <c r="B103" s="235" t="s">
        <v>123</v>
      </c>
      <c r="C103" s="236" t="s">
        <v>98</v>
      </c>
      <c r="D103" s="237">
        <v>5.1999999999999998E-3</v>
      </c>
      <c r="E103" s="238">
        <v>3.0887999999999995E-2</v>
      </c>
      <c r="F103" s="238"/>
      <c r="G103" s="238"/>
    </row>
    <row r="104" spans="1:7" s="223" customFormat="1" ht="15" x14ac:dyDescent="0.3">
      <c r="A104" s="415"/>
      <c r="B104" s="235" t="s">
        <v>61</v>
      </c>
      <c r="C104" s="236" t="s">
        <v>98</v>
      </c>
      <c r="D104" s="237">
        <v>1.9E-2</v>
      </c>
      <c r="E104" s="238">
        <v>0.11285999999999999</v>
      </c>
      <c r="F104" s="238"/>
      <c r="G104" s="238"/>
    </row>
    <row r="105" spans="1:7" s="223" customFormat="1" x14ac:dyDescent="0.3">
      <c r="A105" s="415"/>
      <c r="B105" s="235" t="s">
        <v>55</v>
      </c>
      <c r="C105" s="241" t="s">
        <v>32</v>
      </c>
      <c r="D105" s="237">
        <v>1.78</v>
      </c>
      <c r="E105" s="238">
        <v>5.1691200000000013</v>
      </c>
      <c r="F105" s="238"/>
      <c r="G105" s="238"/>
    </row>
    <row r="106" spans="1:7" s="223" customFormat="1" ht="27.6" x14ac:dyDescent="0.3">
      <c r="A106" s="416">
        <v>6</v>
      </c>
      <c r="B106" s="359" t="s">
        <v>124</v>
      </c>
      <c r="C106" s="345" t="s">
        <v>125</v>
      </c>
      <c r="D106" s="360"/>
      <c r="E106" s="361">
        <v>49.5</v>
      </c>
      <c r="F106" s="361"/>
      <c r="G106" s="361"/>
    </row>
    <row r="107" spans="1:7" s="223" customFormat="1" x14ac:dyDescent="0.3">
      <c r="A107" s="416"/>
      <c r="B107" s="242" t="s">
        <v>15</v>
      </c>
      <c r="C107" s="243" t="s">
        <v>24</v>
      </c>
      <c r="D107" s="244">
        <v>0.48599999999999999</v>
      </c>
      <c r="E107" s="245">
        <v>24.056999999999999</v>
      </c>
      <c r="F107" s="245"/>
      <c r="G107" s="245"/>
    </row>
    <row r="108" spans="1:7" s="223" customFormat="1" x14ac:dyDescent="0.3">
      <c r="A108" s="416"/>
      <c r="B108" s="246" t="s">
        <v>31</v>
      </c>
      <c r="C108" s="247" t="s">
        <v>32</v>
      </c>
      <c r="D108" s="244">
        <v>1.66E-2</v>
      </c>
      <c r="E108" s="248">
        <v>0.82169999999999999</v>
      </c>
      <c r="F108" s="249"/>
      <c r="G108" s="249"/>
    </row>
    <row r="109" spans="1:7" s="223" customFormat="1" x14ac:dyDescent="0.3">
      <c r="A109" s="416"/>
      <c r="B109" s="246" t="s">
        <v>60</v>
      </c>
      <c r="C109" s="250" t="s">
        <v>85</v>
      </c>
      <c r="D109" s="244">
        <v>3.0000000000000001E-3</v>
      </c>
      <c r="E109" s="245">
        <v>0.14849999999999999</v>
      </c>
      <c r="F109" s="245"/>
      <c r="G109" s="245"/>
    </row>
    <row r="110" spans="1:7" s="223" customFormat="1" x14ac:dyDescent="0.3">
      <c r="A110" s="416"/>
      <c r="B110" s="242" t="s">
        <v>55</v>
      </c>
      <c r="C110" s="250" t="s">
        <v>32</v>
      </c>
      <c r="D110" s="244">
        <v>1.2200000000000001E-2</v>
      </c>
      <c r="E110" s="245">
        <v>0.60389999999999999</v>
      </c>
      <c r="F110" s="245"/>
      <c r="G110" s="245"/>
    </row>
    <row r="111" spans="1:7" s="223" customFormat="1" ht="27.6" x14ac:dyDescent="0.3">
      <c r="A111" s="412">
        <v>7</v>
      </c>
      <c r="B111" s="359" t="s">
        <v>126</v>
      </c>
      <c r="C111" s="345" t="s">
        <v>109</v>
      </c>
      <c r="D111" s="360"/>
      <c r="E111" s="361">
        <v>5.61</v>
      </c>
      <c r="F111" s="361"/>
      <c r="G111" s="361"/>
    </row>
    <row r="112" spans="1:7" s="223" customFormat="1" x14ac:dyDescent="0.3">
      <c r="A112" s="412"/>
      <c r="B112" s="122" t="s">
        <v>20</v>
      </c>
      <c r="C112" s="224" t="s">
        <v>21</v>
      </c>
      <c r="D112" s="225">
        <v>2.1600000000000001E-2</v>
      </c>
      <c r="E112" s="226">
        <v>0.12117600000000002</v>
      </c>
      <c r="F112" s="226"/>
      <c r="G112" s="226"/>
    </row>
    <row r="113" spans="1:7" s="223" customFormat="1" ht="15" x14ac:dyDescent="0.3">
      <c r="A113" s="412"/>
      <c r="B113" s="122" t="s">
        <v>115</v>
      </c>
      <c r="C113" s="224" t="s">
        <v>98</v>
      </c>
      <c r="D113" s="225">
        <v>1.1000000000000001</v>
      </c>
      <c r="E113" s="226">
        <v>6.1710000000000012</v>
      </c>
      <c r="F113" s="226"/>
      <c r="G113" s="226"/>
    </row>
    <row r="114" spans="1:7" s="223" customFormat="1" x14ac:dyDescent="0.3">
      <c r="A114" s="412"/>
      <c r="B114" s="231" t="s">
        <v>116</v>
      </c>
      <c r="C114" s="232" t="s">
        <v>101</v>
      </c>
      <c r="D114" s="233">
        <v>1.6</v>
      </c>
      <c r="E114" s="234">
        <v>9.8736000000000033</v>
      </c>
      <c r="F114" s="234"/>
      <c r="G114" s="234"/>
    </row>
    <row r="115" spans="1:7" s="223" customFormat="1" x14ac:dyDescent="0.3">
      <c r="A115" s="413">
        <v>8</v>
      </c>
      <c r="B115" s="359" t="s">
        <v>127</v>
      </c>
      <c r="C115" s="362" t="s">
        <v>85</v>
      </c>
      <c r="D115" s="363"/>
      <c r="E115" s="364">
        <v>1.2804785000000001</v>
      </c>
      <c r="F115" s="364"/>
      <c r="G115" s="364"/>
    </row>
    <row r="116" spans="1:7" s="223" customFormat="1" x14ac:dyDescent="0.3">
      <c r="A116" s="413"/>
      <c r="B116" s="122" t="s">
        <v>15</v>
      </c>
      <c r="C116" s="224" t="s">
        <v>24</v>
      </c>
      <c r="D116" s="225">
        <v>34.9</v>
      </c>
      <c r="E116" s="226">
        <v>44.688699650000004</v>
      </c>
      <c r="F116" s="226"/>
      <c r="G116" s="226"/>
    </row>
    <row r="117" spans="1:7" s="223" customFormat="1" x14ac:dyDescent="0.3">
      <c r="A117" s="413"/>
      <c r="B117" s="251" t="s">
        <v>31</v>
      </c>
      <c r="C117" s="252" t="s">
        <v>32</v>
      </c>
      <c r="D117" s="225">
        <v>4.07</v>
      </c>
      <c r="E117" s="253">
        <v>5.2115474950000005</v>
      </c>
      <c r="F117" s="254"/>
      <c r="G117" s="254"/>
    </row>
    <row r="118" spans="1:7" s="223" customFormat="1" x14ac:dyDescent="0.3">
      <c r="A118" s="413"/>
      <c r="B118" s="251" t="s">
        <v>128</v>
      </c>
      <c r="C118" s="224" t="s">
        <v>86</v>
      </c>
      <c r="D118" s="225"/>
      <c r="E118" s="226">
        <v>70</v>
      </c>
      <c r="F118" s="226"/>
      <c r="G118" s="226"/>
    </row>
    <row r="119" spans="1:7" s="223" customFormat="1" x14ac:dyDescent="0.3">
      <c r="A119" s="413"/>
      <c r="B119" s="251" t="s">
        <v>129</v>
      </c>
      <c r="C119" s="224" t="s">
        <v>86</v>
      </c>
      <c r="D119" s="225"/>
      <c r="E119" s="226">
        <v>44.73</v>
      </c>
      <c r="F119" s="226"/>
      <c r="G119" s="226"/>
    </row>
    <row r="120" spans="1:7" s="223" customFormat="1" x14ac:dyDescent="0.3">
      <c r="A120" s="413"/>
      <c r="B120" s="251" t="s">
        <v>130</v>
      </c>
      <c r="C120" s="224" t="s">
        <v>86</v>
      </c>
      <c r="D120" s="225"/>
      <c r="E120" s="226">
        <v>175</v>
      </c>
      <c r="F120" s="226"/>
      <c r="G120" s="226"/>
    </row>
    <row r="121" spans="1:7" s="223" customFormat="1" x14ac:dyDescent="0.3">
      <c r="A121" s="413"/>
      <c r="B121" s="251" t="s">
        <v>87</v>
      </c>
      <c r="C121" s="123" t="s">
        <v>88</v>
      </c>
      <c r="D121" s="225">
        <v>12.8</v>
      </c>
      <c r="E121" s="226">
        <v>16.390124800000002</v>
      </c>
      <c r="F121" s="226"/>
      <c r="G121" s="226"/>
    </row>
    <row r="122" spans="1:7" s="223" customFormat="1" x14ac:dyDescent="0.3">
      <c r="A122" s="413"/>
      <c r="B122" s="122" t="s">
        <v>55</v>
      </c>
      <c r="C122" s="123" t="s">
        <v>32</v>
      </c>
      <c r="D122" s="225">
        <v>2.78</v>
      </c>
      <c r="E122" s="226">
        <v>3.55973023</v>
      </c>
      <c r="F122" s="226"/>
      <c r="G122" s="226"/>
    </row>
    <row r="123" spans="1:7" x14ac:dyDescent="0.3">
      <c r="A123" s="84"/>
      <c r="B123" s="84" t="s">
        <v>67</v>
      </c>
      <c r="C123" s="84"/>
      <c r="D123" s="98"/>
      <c r="E123" s="83"/>
      <c r="F123" s="89"/>
      <c r="G123" s="102"/>
    </row>
    <row r="124" spans="1:7" ht="27.6" x14ac:dyDescent="0.3">
      <c r="A124" s="429"/>
      <c r="B124" s="333" t="s">
        <v>131</v>
      </c>
      <c r="C124" s="333"/>
      <c r="D124" s="262"/>
      <c r="E124" s="365"/>
      <c r="F124" s="264"/>
      <c r="G124" s="366"/>
    </row>
    <row r="125" spans="1:7" s="117" customFormat="1" ht="27.6" x14ac:dyDescent="0.3">
      <c r="A125" s="378">
        <v>1</v>
      </c>
      <c r="B125" s="266" t="s">
        <v>99</v>
      </c>
      <c r="C125" s="425" t="s">
        <v>86</v>
      </c>
      <c r="D125" s="426"/>
      <c r="E125" s="427">
        <v>55</v>
      </c>
      <c r="F125" s="428"/>
      <c r="G125" s="425"/>
    </row>
    <row r="126" spans="1:7" s="117" customFormat="1" x14ac:dyDescent="0.3">
      <c r="A126" s="379"/>
      <c r="B126" s="97" t="s">
        <v>15</v>
      </c>
      <c r="C126" s="103" t="s">
        <v>24</v>
      </c>
      <c r="D126" s="118">
        <v>0.74</v>
      </c>
      <c r="E126" s="118">
        <v>40.700000000000003</v>
      </c>
      <c r="F126" s="118"/>
      <c r="G126" s="119"/>
    </row>
    <row r="127" spans="1:7" s="117" customFormat="1" x14ac:dyDescent="0.3">
      <c r="A127" s="379"/>
      <c r="B127" s="97" t="s">
        <v>31</v>
      </c>
      <c r="C127" s="118" t="s">
        <v>32</v>
      </c>
      <c r="D127" s="118">
        <f>0.71/100</f>
        <v>7.0999999999999995E-3</v>
      </c>
      <c r="E127" s="119">
        <v>0.39049999999999996</v>
      </c>
      <c r="F127" s="118"/>
      <c r="G127" s="119"/>
    </row>
    <row r="128" spans="1:7" s="117" customFormat="1" ht="15" x14ac:dyDescent="0.3">
      <c r="A128" s="379"/>
      <c r="B128" s="97" t="s">
        <v>89</v>
      </c>
      <c r="C128" s="120" t="s">
        <v>98</v>
      </c>
      <c r="D128" s="118" t="s">
        <v>50</v>
      </c>
      <c r="E128" s="119">
        <v>4.125</v>
      </c>
      <c r="F128" s="119"/>
      <c r="G128" s="119"/>
    </row>
    <row r="129" spans="1:7" s="117" customFormat="1" x14ac:dyDescent="0.3">
      <c r="A129" s="379"/>
      <c r="B129" s="97" t="s">
        <v>99</v>
      </c>
      <c r="C129" s="120" t="s">
        <v>86</v>
      </c>
      <c r="D129" s="118" t="s">
        <v>50</v>
      </c>
      <c r="E129" s="119">
        <v>55</v>
      </c>
      <c r="F129" s="119"/>
      <c r="G129" s="119"/>
    </row>
    <row r="130" spans="1:7" s="117" customFormat="1" ht="15" x14ac:dyDescent="0.3">
      <c r="A130" s="379"/>
      <c r="B130" s="121" t="s">
        <v>90</v>
      </c>
      <c r="C130" s="120" t="s">
        <v>98</v>
      </c>
      <c r="D130" s="118">
        <f>0.06/100</f>
        <v>5.9999999999999995E-4</v>
      </c>
      <c r="E130" s="118">
        <v>3.2999999999999995E-2</v>
      </c>
      <c r="F130" s="119"/>
      <c r="G130" s="119"/>
    </row>
    <row r="131" spans="1:7" s="117" customFormat="1" x14ac:dyDescent="0.3">
      <c r="A131" s="379"/>
      <c r="B131" s="121" t="s">
        <v>55</v>
      </c>
      <c r="C131" s="120" t="s">
        <v>32</v>
      </c>
      <c r="D131" s="118">
        <f>9.6/100</f>
        <v>9.6000000000000002E-2</v>
      </c>
      <c r="E131" s="118">
        <v>5.28</v>
      </c>
      <c r="F131" s="119"/>
      <c r="G131" s="119"/>
    </row>
    <row r="132" spans="1:7" s="117" customFormat="1" x14ac:dyDescent="0.3">
      <c r="A132" s="379"/>
      <c r="B132" s="122" t="s">
        <v>100</v>
      </c>
      <c r="C132" s="123" t="s">
        <v>101</v>
      </c>
      <c r="D132" s="103">
        <v>2.2000000000000002</v>
      </c>
      <c r="E132" s="99">
        <v>9.0750000000000011</v>
      </c>
      <c r="F132" s="103"/>
      <c r="G132" s="99"/>
    </row>
    <row r="133" spans="1:7" x14ac:dyDescent="0.3">
      <c r="A133" s="84"/>
      <c r="B133" s="84" t="s">
        <v>92</v>
      </c>
      <c r="C133" s="84"/>
      <c r="D133" s="98"/>
      <c r="E133" s="83"/>
      <c r="F133" s="89"/>
      <c r="G133" s="102"/>
    </row>
    <row r="134" spans="1:7" x14ac:dyDescent="0.3">
      <c r="A134" s="333"/>
      <c r="B134" s="257" t="s">
        <v>132</v>
      </c>
      <c r="C134" s="333"/>
      <c r="D134" s="262"/>
      <c r="E134" s="365"/>
      <c r="F134" s="264"/>
      <c r="G134" s="366"/>
    </row>
    <row r="135" spans="1:7" x14ac:dyDescent="0.3">
      <c r="A135" s="115">
        <v>1</v>
      </c>
      <c r="B135" s="124" t="s">
        <v>78</v>
      </c>
      <c r="C135" s="115" t="s">
        <v>66</v>
      </c>
      <c r="D135" s="125"/>
      <c r="E135" s="116">
        <v>1</v>
      </c>
      <c r="F135" s="116"/>
      <c r="G135" s="116"/>
    </row>
    <row r="136" spans="1:7" x14ac:dyDescent="0.3">
      <c r="A136" s="84"/>
      <c r="B136" s="84" t="s">
        <v>133</v>
      </c>
      <c r="C136" s="84"/>
      <c r="D136" s="98"/>
      <c r="E136" s="83"/>
      <c r="F136" s="89"/>
      <c r="G136" s="102"/>
    </row>
    <row r="137" spans="1:7" x14ac:dyDescent="0.3">
      <c r="A137" s="108"/>
      <c r="B137" s="127" t="s">
        <v>140</v>
      </c>
      <c r="C137" s="128"/>
      <c r="D137" s="87"/>
      <c r="E137" s="87"/>
      <c r="F137" s="87"/>
      <c r="G137" s="94"/>
    </row>
    <row r="138" spans="1:7" x14ac:dyDescent="0.3">
      <c r="A138" s="84"/>
      <c r="B138" s="127" t="s">
        <v>69</v>
      </c>
      <c r="C138" s="129" t="s">
        <v>139</v>
      </c>
      <c r="D138" s="87"/>
      <c r="E138" s="130"/>
      <c r="F138" s="130"/>
      <c r="G138" s="130"/>
    </row>
    <row r="139" spans="1:7" x14ac:dyDescent="0.3">
      <c r="A139" s="84"/>
      <c r="B139" s="127" t="s">
        <v>1</v>
      </c>
      <c r="C139" s="131"/>
      <c r="D139" s="87"/>
      <c r="E139" s="130"/>
      <c r="F139" s="130"/>
      <c r="G139" s="130"/>
    </row>
    <row r="140" spans="1:7" x14ac:dyDescent="0.3">
      <c r="A140" s="84"/>
      <c r="B140" s="84" t="s">
        <v>70</v>
      </c>
      <c r="C140" s="132" t="s">
        <v>139</v>
      </c>
      <c r="D140" s="133"/>
      <c r="E140" s="134"/>
      <c r="F140" s="134"/>
      <c r="G140" s="134"/>
    </row>
    <row r="141" spans="1:7" x14ac:dyDescent="0.3">
      <c r="A141" s="84"/>
      <c r="B141" s="84" t="s">
        <v>1</v>
      </c>
      <c r="C141" s="135"/>
      <c r="D141" s="84"/>
      <c r="E141" s="134"/>
      <c r="F141" s="134"/>
      <c r="G141" s="134"/>
    </row>
    <row r="142" spans="1:7" x14ac:dyDescent="0.3">
      <c r="A142" s="84"/>
      <c r="B142" s="84" t="s">
        <v>71</v>
      </c>
      <c r="C142" s="132">
        <v>0.03</v>
      </c>
      <c r="D142" s="133"/>
      <c r="E142" s="134"/>
      <c r="F142" s="134"/>
      <c r="G142" s="134"/>
    </row>
    <row r="143" spans="1:7" x14ac:dyDescent="0.3">
      <c r="A143" s="84"/>
      <c r="B143" s="84" t="s">
        <v>1</v>
      </c>
      <c r="C143" s="135"/>
      <c r="D143" s="84"/>
      <c r="E143" s="134"/>
      <c r="F143" s="134"/>
      <c r="G143" s="134"/>
    </row>
    <row r="144" spans="1:7" x14ac:dyDescent="0.3">
      <c r="A144" s="136"/>
      <c r="B144" s="84" t="s">
        <v>72</v>
      </c>
      <c r="C144" s="132">
        <v>0.18</v>
      </c>
      <c r="D144" s="133"/>
      <c r="E144" s="134"/>
      <c r="F144" s="134"/>
      <c r="G144" s="134"/>
    </row>
    <row r="145" spans="1:7" s="82" customFormat="1" x14ac:dyDescent="0.3">
      <c r="A145" s="137"/>
      <c r="B145" s="84" t="s">
        <v>1</v>
      </c>
      <c r="C145" s="84"/>
      <c r="D145" s="84"/>
      <c r="E145" s="134"/>
      <c r="F145" s="134"/>
      <c r="G145" s="134"/>
    </row>
    <row r="146" spans="1:7" x14ac:dyDescent="0.3">
      <c r="A146" s="380"/>
      <c r="B146" s="380"/>
      <c r="C146" s="380"/>
      <c r="D146" s="380"/>
      <c r="E146" s="380"/>
      <c r="F146" s="380"/>
      <c r="G146" s="380"/>
    </row>
    <row r="148" spans="1:7" x14ac:dyDescent="0.3">
      <c r="B148" s="255"/>
    </row>
  </sheetData>
  <autoFilter ref="A6:G6"/>
  <mergeCells count="28">
    <mergeCell ref="A96:A105"/>
    <mergeCell ref="A146:G146"/>
    <mergeCell ref="A106:A110"/>
    <mergeCell ref="A111:A114"/>
    <mergeCell ref="A115:A122"/>
    <mergeCell ref="A125:A132"/>
    <mergeCell ref="A84:A88"/>
    <mergeCell ref="A89:A90"/>
    <mergeCell ref="A92:A95"/>
    <mergeCell ref="A46:A56"/>
    <mergeCell ref="A57:A68"/>
    <mergeCell ref="A69:A81"/>
    <mergeCell ref="A22:A32"/>
    <mergeCell ref="A33:A38"/>
    <mergeCell ref="A39:A43"/>
    <mergeCell ref="A18:A19"/>
    <mergeCell ref="A20:A21"/>
    <mergeCell ref="A14:A15"/>
    <mergeCell ref="A8:A9"/>
    <mergeCell ref="A10:A13"/>
    <mergeCell ref="A1:G1"/>
    <mergeCell ref="A2:G2"/>
    <mergeCell ref="A4:A5"/>
    <mergeCell ref="B4:B5"/>
    <mergeCell ref="C4:C5"/>
    <mergeCell ref="D4:D5"/>
    <mergeCell ref="E4:E5"/>
    <mergeCell ref="F4:G4"/>
  </mergeCells>
  <conditionalFormatting sqref="E108:G108">
    <cfRule type="cellIs" dxfId="7" priority="8" operator="equal">
      <formula>0</formula>
    </cfRule>
  </conditionalFormatting>
  <conditionalFormatting sqref="B108:C108">
    <cfRule type="cellIs" dxfId="6" priority="7" operator="equal">
      <formula>0</formula>
    </cfRule>
  </conditionalFormatting>
  <conditionalFormatting sqref="B109">
    <cfRule type="cellIs" dxfId="5" priority="6" operator="equal">
      <formula>0</formula>
    </cfRule>
  </conditionalFormatting>
  <conditionalFormatting sqref="G117">
    <cfRule type="cellIs" dxfId="4" priority="5" operator="equal">
      <formula>0</formula>
    </cfRule>
  </conditionalFormatting>
  <conditionalFormatting sqref="B117:C117 F117 B118:B119">
    <cfRule type="cellIs" dxfId="3" priority="4" operator="equal">
      <formula>0</formula>
    </cfRule>
  </conditionalFormatting>
  <conditionalFormatting sqref="B121">
    <cfRule type="cellIs" dxfId="2" priority="3" operator="equal">
      <formula>0</formula>
    </cfRule>
  </conditionalFormatting>
  <conditionalFormatting sqref="B120">
    <cfRule type="cellIs" dxfId="1" priority="2" operator="equal">
      <formula>0</formula>
    </cfRule>
  </conditionalFormatting>
  <conditionalFormatting sqref="E117">
    <cfRule type="cellIs" dxfId="0" priority="1" operator="equal">
      <formula>0</formula>
    </cfRule>
  </conditionalFormatting>
  <printOptions horizontalCentered="1"/>
  <pageMargins left="0.11811023622047245" right="0.11811023622047245" top="0.35433070866141736" bottom="0.35433070866141736" header="0.23622047244094491" footer="0.2362204724409449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კრებსითი</vt:lpstr>
      <vt:lpstr>ჩეჩელაშვილის მე-3 შეს. N10</vt:lpstr>
      <vt:lpstr>თამარ მეფის N24</vt:lpstr>
      <vt:lpstr>პ. იაშვილის N3</vt:lpstr>
      <vt:lpstr>კოსტავას N61</vt:lpstr>
      <vt:lpstr>ხეთაგუროვის N10</vt:lpstr>
      <vt:lpstr>'თამარ მეფის N24'!Print_Area</vt:lpstr>
      <vt:lpstr>'კოსტავას N61'!Print_Area</vt:lpstr>
      <vt:lpstr>'პ. იაშვილის N3'!Print_Area</vt:lpstr>
      <vt:lpstr>'ჩეჩელაშვილის მე-3 შეს. N10'!Print_Area</vt:lpstr>
      <vt:lpstr>'ხეთაგუროვის N10'!Print_Area</vt:lpstr>
      <vt:lpstr>'თამარ მეფის N24'!Print_Titles</vt:lpstr>
      <vt:lpstr>'კოსტავას N61'!Print_Titles</vt:lpstr>
      <vt:lpstr>'პ. იაშვილის N3'!Print_Titles</vt:lpstr>
      <vt:lpstr>'ჩეჩელაშვილის მე-3 შეს. N10'!Print_Titles</vt:lpstr>
      <vt:lpstr>'ხეთაგუროვის N10'!Print_Titles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2022-03-25T12:37:22Z</dcterms:modified>
</cp:coreProperties>
</file>