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 defaultThemeVersion="124226"/>
  <bookViews>
    <workbookView xWindow="0" yWindow="0" windowWidth="24240" windowHeight="12375" tabRatio="528"/>
  </bookViews>
  <sheets>
    <sheet name="2" sheetId="35" r:id="rId1"/>
  </sheets>
  <definedNames>
    <definedName name="_xlnm._FilterDatabase" localSheetId="0" hidden="1">'2'!$A$1:$L$239</definedName>
    <definedName name="_xlnm.Print_Area" localSheetId="0">'2'!$A$2:$L$238</definedName>
  </definedNames>
  <calcPr calcId="145621"/>
</workbook>
</file>

<file path=xl/calcChain.xml><?xml version="1.0" encoding="utf-8"?>
<calcChain xmlns="http://schemas.openxmlformats.org/spreadsheetml/2006/main">
  <c r="R152" i="35" l="1"/>
  <c r="E150" i="35"/>
  <c r="E152" i="35" s="1"/>
  <c r="K152" i="35" s="1"/>
  <c r="L152" i="35" s="1"/>
  <c r="E145" i="35"/>
  <c r="M11" i="35"/>
  <c r="M10" i="35"/>
  <c r="E146" i="35" l="1"/>
  <c r="I146" i="35" s="1"/>
  <c r="L146" i="35" s="1"/>
  <c r="E147" i="35"/>
  <c r="K147" i="35" s="1"/>
  <c r="L147" i="35" s="1"/>
  <c r="E148" i="35"/>
  <c r="K148" i="35" s="1"/>
  <c r="L148" i="35" s="1"/>
  <c r="E210" i="35"/>
  <c r="E197" i="35"/>
  <c r="E181" i="35"/>
  <c r="E176" i="35"/>
  <c r="E172" i="35"/>
  <c r="E160" i="35"/>
  <c r="E156" i="35"/>
  <c r="D91" i="35"/>
  <c r="E122" i="35"/>
  <c r="E109" i="35"/>
  <c r="E104" i="35"/>
  <c r="E94" i="35"/>
  <c r="D54" i="35" l="1"/>
  <c r="D59" i="35"/>
  <c r="D74" i="35"/>
  <c r="E105" i="35" l="1"/>
  <c r="E95" i="35"/>
  <c r="E137" i="35"/>
  <c r="E139" i="35" s="1"/>
  <c r="G139" i="35" s="1"/>
  <c r="L139" i="35" s="1"/>
  <c r="D131" i="35"/>
  <c r="E123" i="35"/>
  <c r="E133" i="35" s="1"/>
  <c r="G133" i="35" s="1"/>
  <c r="L133" i="35" s="1"/>
  <c r="E116" i="35"/>
  <c r="E119" i="35" s="1"/>
  <c r="G119" i="35" s="1"/>
  <c r="L119" i="35" s="1"/>
  <c r="E111" i="35"/>
  <c r="G111" i="35" s="1"/>
  <c r="L111" i="35" s="1"/>
  <c r="R102" i="35"/>
  <c r="O100" i="35"/>
  <c r="E120" i="35" l="1"/>
  <c r="G120" i="35" s="1"/>
  <c r="L120" i="35" s="1"/>
  <c r="E112" i="35"/>
  <c r="K112" i="35" s="1"/>
  <c r="L112" i="35" s="1"/>
  <c r="E138" i="35"/>
  <c r="I138" i="35" s="1"/>
  <c r="L138" i="35" s="1"/>
  <c r="E97" i="35"/>
  <c r="K97" i="35" s="1"/>
  <c r="L97" i="35" s="1"/>
  <c r="E98" i="35"/>
  <c r="K98" i="35" s="1"/>
  <c r="L98" i="35" s="1"/>
  <c r="E96" i="35"/>
  <c r="I96" i="35" s="1"/>
  <c r="L96" i="35" s="1"/>
  <c r="E106" i="35"/>
  <c r="I106" i="35" s="1"/>
  <c r="L106" i="35" s="1"/>
  <c r="E107" i="35"/>
  <c r="G107" i="35" s="1"/>
  <c r="L107" i="35" s="1"/>
  <c r="E110" i="35"/>
  <c r="I110" i="35" s="1"/>
  <c r="L110" i="35" s="1"/>
  <c r="E118" i="35"/>
  <c r="K118" i="35" s="1"/>
  <c r="L118" i="35" s="1"/>
  <c r="E127" i="35"/>
  <c r="G127" i="35" s="1"/>
  <c r="L127" i="35" s="1"/>
  <c r="E132" i="35"/>
  <c r="G132" i="35" s="1"/>
  <c r="L132" i="35" s="1"/>
  <c r="E100" i="35"/>
  <c r="E102" i="35" s="1"/>
  <c r="K102" i="35" s="1"/>
  <c r="L102" i="35" s="1"/>
  <c r="E113" i="35"/>
  <c r="G113" i="35" s="1"/>
  <c r="L113" i="35" s="1"/>
  <c r="E117" i="35"/>
  <c r="I117" i="35" s="1"/>
  <c r="L117" i="35" s="1"/>
  <c r="E126" i="35"/>
  <c r="K126" i="35" s="1"/>
  <c r="L126" i="35" s="1"/>
  <c r="E130" i="35"/>
  <c r="G130" i="35" s="1"/>
  <c r="L130" i="35" s="1"/>
  <c r="E131" i="35"/>
  <c r="G131" i="35" s="1"/>
  <c r="L131" i="35" s="1"/>
  <c r="E125" i="35"/>
  <c r="K125" i="35" s="1"/>
  <c r="L125" i="35" s="1"/>
  <c r="E129" i="35"/>
  <c r="G129" i="35" s="1"/>
  <c r="L129" i="35" s="1"/>
  <c r="E134" i="35"/>
  <c r="G134" i="35" s="1"/>
  <c r="L134" i="35" s="1"/>
  <c r="E124" i="35"/>
  <c r="I124" i="35" s="1"/>
  <c r="L124" i="35" s="1"/>
  <c r="E128" i="35"/>
  <c r="G128" i="35" s="1"/>
  <c r="L128" i="35" s="1"/>
  <c r="E211" i="35" l="1"/>
  <c r="G201" i="35"/>
  <c r="L201" i="35" s="1"/>
  <c r="E203" i="35"/>
  <c r="G203" i="35" s="1"/>
  <c r="L203" i="35" s="1"/>
  <c r="N194" i="35"/>
  <c r="D190" i="35"/>
  <c r="E182" i="35"/>
  <c r="E177" i="35"/>
  <c r="E178" i="35" s="1"/>
  <c r="I178" i="35" s="1"/>
  <c r="L178" i="35" s="1"/>
  <c r="E173" i="35"/>
  <c r="E174" i="35" s="1"/>
  <c r="I174" i="35" s="1"/>
  <c r="L174" i="35" s="1"/>
  <c r="E166" i="35"/>
  <c r="E168" i="35" s="1"/>
  <c r="K168" i="35" s="1"/>
  <c r="L168" i="35" s="1"/>
  <c r="E161" i="35"/>
  <c r="E163" i="35" s="1"/>
  <c r="G163" i="35" s="1"/>
  <c r="L163" i="35" s="1"/>
  <c r="E157" i="35"/>
  <c r="E158" i="35" s="1"/>
  <c r="I158" i="35" s="1"/>
  <c r="L158" i="35" s="1"/>
  <c r="D92" i="35"/>
  <c r="E90" i="35"/>
  <c r="D85" i="35"/>
  <c r="E78" i="35"/>
  <c r="E84" i="35" s="1"/>
  <c r="G84" i="35" s="1"/>
  <c r="L84" i="35" s="1"/>
  <c r="D75" i="35"/>
  <c r="D69" i="35"/>
  <c r="D60" i="35"/>
  <c r="N50" i="35"/>
  <c r="D45" i="35"/>
  <c r="E25" i="35"/>
  <c r="E32" i="35" s="1"/>
  <c r="K32" i="35" s="1"/>
  <c r="L32" i="35" s="1"/>
  <c r="E11" i="35"/>
  <c r="E12" i="35" s="1"/>
  <c r="K12" i="35" s="1"/>
  <c r="L12" i="35" l="1"/>
  <c r="E81" i="35"/>
  <c r="K81" i="35" s="1"/>
  <c r="L81" i="35" s="1"/>
  <c r="E162" i="35"/>
  <c r="I162" i="35" s="1"/>
  <c r="L162" i="35" s="1"/>
  <c r="E192" i="35"/>
  <c r="G192" i="35" s="1"/>
  <c r="L192" i="35" s="1"/>
  <c r="E191" i="35"/>
  <c r="G191" i="35" s="1"/>
  <c r="L191" i="35" s="1"/>
  <c r="E186" i="35"/>
  <c r="G186" i="35" s="1"/>
  <c r="L186" i="35" s="1"/>
  <c r="E14" i="35"/>
  <c r="E20" i="35" s="1"/>
  <c r="E22" i="35" s="1"/>
  <c r="K22" i="35" s="1"/>
  <c r="L22" i="35" s="1"/>
  <c r="E169" i="35"/>
  <c r="G169" i="35" s="1"/>
  <c r="L169" i="35" s="1"/>
  <c r="E167" i="35"/>
  <c r="I167" i="35" s="1"/>
  <c r="L167" i="35" s="1"/>
  <c r="E67" i="35"/>
  <c r="E68" i="35" s="1"/>
  <c r="E53" i="35"/>
  <c r="E26" i="35"/>
  <c r="I26" i="35" s="1"/>
  <c r="L26" i="35" s="1"/>
  <c r="E30" i="35"/>
  <c r="K30" i="35" s="1"/>
  <c r="L30" i="35" s="1"/>
  <c r="E34" i="35"/>
  <c r="G34" i="35" s="1"/>
  <c r="L34" i="35" s="1"/>
  <c r="E37" i="35"/>
  <c r="E80" i="35"/>
  <c r="K80" i="35" s="1"/>
  <c r="L80" i="35" s="1"/>
  <c r="E82" i="35"/>
  <c r="K82" i="35" s="1"/>
  <c r="L82" i="35" s="1"/>
  <c r="E27" i="35"/>
  <c r="K27" i="35" s="1"/>
  <c r="L27" i="35" s="1"/>
  <c r="E31" i="35"/>
  <c r="K31" i="35" s="1"/>
  <c r="L31" i="35" s="1"/>
  <c r="E29" i="35"/>
  <c r="K29" i="35" s="1"/>
  <c r="L29" i="35" s="1"/>
  <c r="E33" i="35"/>
  <c r="G33" i="35" s="1"/>
  <c r="E83" i="35"/>
  <c r="K83" i="35" s="1"/>
  <c r="L83" i="35" s="1"/>
  <c r="E79" i="35"/>
  <c r="I79" i="35" s="1"/>
  <c r="L79" i="35" s="1"/>
  <c r="E28" i="35"/>
  <c r="K28" i="35" s="1"/>
  <c r="L28" i="35" s="1"/>
  <c r="E85" i="35"/>
  <c r="G85" i="35" s="1"/>
  <c r="L85" i="35" s="1"/>
  <c r="E214" i="35"/>
  <c r="K214" i="35" s="1"/>
  <c r="L214" i="35" s="1"/>
  <c r="E215" i="35"/>
  <c r="G215" i="35" s="1"/>
  <c r="L215" i="35" s="1"/>
  <c r="E216" i="35"/>
  <c r="G216" i="35" s="1"/>
  <c r="L216" i="35" s="1"/>
  <c r="E212" i="35"/>
  <c r="I212" i="35" s="1"/>
  <c r="L212" i="35" s="1"/>
  <c r="E213" i="35"/>
  <c r="K213" i="35" s="1"/>
  <c r="L213" i="35" s="1"/>
  <c r="E92" i="35"/>
  <c r="K92" i="35" s="1"/>
  <c r="L92" i="35" s="1"/>
  <c r="E91" i="35"/>
  <c r="I91" i="35" s="1"/>
  <c r="L91" i="35" s="1"/>
  <c r="E170" i="35"/>
  <c r="G170" i="35" s="1"/>
  <c r="L170" i="35" s="1"/>
  <c r="E185" i="35"/>
  <c r="K185" i="35" s="1"/>
  <c r="L185" i="35" s="1"/>
  <c r="E189" i="35"/>
  <c r="G189" i="35" s="1"/>
  <c r="L189" i="35" s="1"/>
  <c r="E190" i="35"/>
  <c r="G190" i="35" s="1"/>
  <c r="L190" i="35" s="1"/>
  <c r="E179" i="35"/>
  <c r="G179" i="35" s="1"/>
  <c r="L179" i="35" s="1"/>
  <c r="E184" i="35"/>
  <c r="K184" i="35" s="1"/>
  <c r="L184" i="35" s="1"/>
  <c r="E188" i="35"/>
  <c r="G188" i="35" s="1"/>
  <c r="L188" i="35" s="1"/>
  <c r="E193" i="35"/>
  <c r="G193" i="35" s="1"/>
  <c r="L193" i="35" s="1"/>
  <c r="E183" i="35"/>
  <c r="I183" i="35" s="1"/>
  <c r="L183" i="35" s="1"/>
  <c r="E187" i="35"/>
  <c r="G187" i="35" s="1"/>
  <c r="L187" i="35" s="1"/>
  <c r="E198" i="35"/>
  <c r="L33" i="35" l="1"/>
  <c r="E15" i="35"/>
  <c r="E18" i="35" s="1"/>
  <c r="K18" i="35" s="1"/>
  <c r="L18" i="35" s="1"/>
  <c r="E60" i="35"/>
  <c r="G60" i="35" s="1"/>
  <c r="L60" i="35" s="1"/>
  <c r="E59" i="35"/>
  <c r="G59" i="35" s="1"/>
  <c r="L59" i="35" s="1"/>
  <c r="E58" i="35"/>
  <c r="K58" i="35" s="1"/>
  <c r="L58" i="35" s="1"/>
  <c r="E54" i="35"/>
  <c r="I54" i="35" s="1"/>
  <c r="L54" i="35" s="1"/>
  <c r="E47" i="35"/>
  <c r="E48" i="35" s="1"/>
  <c r="E62" i="35"/>
  <c r="E63" i="35" s="1"/>
  <c r="E55" i="35"/>
  <c r="K55" i="35" s="1"/>
  <c r="L55" i="35" s="1"/>
  <c r="E57" i="35"/>
  <c r="K57" i="35" s="1"/>
  <c r="L57" i="35" s="1"/>
  <c r="E56" i="35"/>
  <c r="K56" i="35" s="1"/>
  <c r="L56" i="35" s="1"/>
  <c r="E207" i="35"/>
  <c r="E200" i="35"/>
  <c r="K200" i="35" s="1"/>
  <c r="L200" i="35" s="1"/>
  <c r="E204" i="35"/>
  <c r="G204" i="35" s="1"/>
  <c r="L204" i="35" s="1"/>
  <c r="E205" i="35"/>
  <c r="G205" i="35" s="1"/>
  <c r="L205" i="35" s="1"/>
  <c r="E199" i="35"/>
  <c r="I199" i="35" s="1"/>
  <c r="L199" i="35" s="1"/>
  <c r="E208" i="35"/>
  <c r="G208" i="35" s="1"/>
  <c r="L208" i="35" s="1"/>
  <c r="E202" i="35"/>
  <c r="G202" i="35" s="1"/>
  <c r="L202" i="35" s="1"/>
  <c r="E206" i="35"/>
  <c r="G206" i="35" s="1"/>
  <c r="L206" i="35" s="1"/>
  <c r="E41" i="35"/>
  <c r="K41" i="35" s="1"/>
  <c r="L41" i="35" s="1"/>
  <c r="E42" i="35"/>
  <c r="K42" i="35" s="1"/>
  <c r="L42" i="35" s="1"/>
  <c r="E38" i="35"/>
  <c r="I38" i="35" s="1"/>
  <c r="L38" i="35" s="1"/>
  <c r="E44" i="35"/>
  <c r="G44" i="35" s="1"/>
  <c r="L44" i="35" s="1"/>
  <c r="E40" i="35"/>
  <c r="K40" i="35" s="1"/>
  <c r="L40" i="35" s="1"/>
  <c r="E43" i="35"/>
  <c r="K43" i="35" s="1"/>
  <c r="L43" i="35" s="1"/>
  <c r="E39" i="35"/>
  <c r="K39" i="35" s="1"/>
  <c r="L39" i="35" s="1"/>
  <c r="E45" i="35"/>
  <c r="G45" i="35" s="1"/>
  <c r="L45" i="35" s="1"/>
  <c r="E75" i="35"/>
  <c r="G75" i="35" s="1"/>
  <c r="L75" i="35" s="1"/>
  <c r="E71" i="35"/>
  <c r="K71" i="35" s="1"/>
  <c r="L71" i="35" s="1"/>
  <c r="E72" i="35"/>
  <c r="K72" i="35" s="1"/>
  <c r="L72" i="35" s="1"/>
  <c r="E74" i="35"/>
  <c r="G74" i="35" s="1"/>
  <c r="L74" i="35" s="1"/>
  <c r="E70" i="35"/>
  <c r="K70" i="35" s="1"/>
  <c r="L70" i="35" s="1"/>
  <c r="E73" i="35"/>
  <c r="K73" i="35" s="1"/>
  <c r="L73" i="35" s="1"/>
  <c r="E69" i="35"/>
  <c r="I69" i="35" s="1"/>
  <c r="L69" i="35" s="1"/>
  <c r="E16" i="35" l="1"/>
  <c r="I16" i="35" s="1"/>
  <c r="L16" i="35" s="1"/>
  <c r="E17" i="35"/>
  <c r="K17" i="35" s="1"/>
  <c r="E50" i="35"/>
  <c r="G50" i="35" s="1"/>
  <c r="L50" i="35" s="1"/>
  <c r="E49" i="35"/>
  <c r="K49" i="35" s="1"/>
  <c r="L49" i="35" s="1"/>
  <c r="K207" i="35"/>
  <c r="G207" i="35"/>
  <c r="E65" i="35"/>
  <c r="G65" i="35" s="1"/>
  <c r="L65" i="35" s="1"/>
  <c r="E64" i="35"/>
  <c r="K64" i="35" s="1"/>
  <c r="L64" i="35" s="1"/>
  <c r="L17" i="35" l="1"/>
  <c r="L207" i="35"/>
  <c r="I219" i="35" l="1"/>
  <c r="G219" i="35" l="1"/>
  <c r="K219" i="35"/>
  <c r="L221" i="35" l="1"/>
  <c r="L219" i="35"/>
  <c r="L229" i="35"/>
  <c r="L222" i="35" l="1"/>
  <c r="L223" i="35" s="1"/>
  <c r="L224" i="35" s="1"/>
  <c r="L225" i="35" s="1"/>
  <c r="L226" i="35" s="1"/>
  <c r="L227" i="35" s="1"/>
  <c r="L228" i="35" s="1"/>
  <c r="L230" i="35" s="1"/>
  <c r="L231" i="35" s="1"/>
  <c r="L233" i="35" s="1"/>
  <c r="J4" i="35" s="1"/>
</calcChain>
</file>

<file path=xl/sharedStrings.xml><?xml version="1.0" encoding="utf-8"?>
<sst xmlns="http://schemas.openxmlformats.org/spreadsheetml/2006/main" count="352" uniqueCount="122">
  <si>
    <t>ლარი</t>
  </si>
  <si>
    <t>სახარჯთაღრიცხვო ღირებულება</t>
  </si>
  <si>
    <t>N</t>
  </si>
  <si>
    <t>სამუშაოს დასახელება</t>
  </si>
  <si>
    <t>ზ/ე</t>
  </si>
  <si>
    <t>ნორმატიული რესურსი</t>
  </si>
  <si>
    <t>მასალები</t>
  </si>
  <si>
    <t>ხელფასი</t>
  </si>
  <si>
    <t>ტრანსპორტი და მექანიზმები</t>
  </si>
  <si>
    <t>ჯამი</t>
  </si>
  <si>
    <t>ერთ</t>
  </si>
  <si>
    <t>სულ</t>
  </si>
  <si>
    <t>ლოკალური ხარჯთაღრიცხვა</t>
  </si>
  <si>
    <t>მასალების ტრანსპორტირება</t>
  </si>
  <si>
    <t>ზედნადები ხარჯები</t>
  </si>
  <si>
    <t>გეგმიური დაგროვება</t>
  </si>
  <si>
    <t>მ3</t>
  </si>
  <si>
    <t>კაც/სთ</t>
  </si>
  <si>
    <t>ტ</t>
  </si>
  <si>
    <t>1 ტ</t>
  </si>
  <si>
    <t>მანქ/სთ</t>
  </si>
  <si>
    <t xml:space="preserve">შრომითი დანახარჯები </t>
  </si>
  <si>
    <t xml:space="preserve">სხვა მანქანები  </t>
  </si>
  <si>
    <t>მ2</t>
  </si>
  <si>
    <t>1000 მ2</t>
  </si>
  <si>
    <t xml:space="preserve">ტრაქტორი მუხლუხა სვლაზე 79 კვტ (108 ცხ.ძ)  </t>
  </si>
  <si>
    <t>ავტოგრეიდერი საშუალო ტიპის 79 კვტ (108 ცხ.ძ.)</t>
  </si>
  <si>
    <t xml:space="preserve">სატკეპნი საგზაო თვითმავალი გლუვი 5 ტ-ანი </t>
  </si>
  <si>
    <t>სატკეპნი საგზაო თვითმავალი გლუვი 10 ტ-ანი</t>
  </si>
  <si>
    <t>მოსარწყავ-მოსარეცხი მანქანა 6000 ლ-ანი</t>
  </si>
  <si>
    <t>საფუძვლის მოწყობა ფრაქციული ღორღით სისქით 10 სმ.</t>
  </si>
  <si>
    <t>სატკეპნი საგზაო თითმავალი პნევმოსვლაზე 18 ტ-ანი</t>
  </si>
  <si>
    <t>ბიტუმის ემულსია</t>
  </si>
  <si>
    <t xml:space="preserve">ასფალტობეტონის დამგები </t>
  </si>
  <si>
    <t xml:space="preserve">წვრილმარცვლოვანი ასფალტობეტონი  </t>
  </si>
  <si>
    <t xml:space="preserve">სხვა მასალები  </t>
  </si>
  <si>
    <t xml:space="preserve"> მ2</t>
  </si>
  <si>
    <t>ავტოგუდრონატორი 3500 ლ-ანი</t>
  </si>
  <si>
    <t>ბიტუმის ემულსიის მოსხმა (0.6 კგ/მ2)</t>
  </si>
  <si>
    <t xml:space="preserve">მსხვილმარცვლოვანი ასფალტობეტონი  </t>
  </si>
  <si>
    <t>ბიტუმის ემულსიის მოსხმა (0.3 კგ/მ2)</t>
  </si>
  <si>
    <t>არასაყოფაცხოვრებო წყალი</t>
  </si>
  <si>
    <t>ქვიშა-ხრეშოვანი ნარევი საგზაო სამუშაოებისათვის</t>
  </si>
  <si>
    <t>ღორღი ბუნებრივი ქვის ფრაქცია 20-40 მმ</t>
  </si>
  <si>
    <t xml:space="preserve">მისაყრელი გვერდულების მოწყობა ქვიშა-ხრეშოვანი მასალით </t>
  </si>
  <si>
    <t>გაუთვალისწინებელი სამუშაოები</t>
  </si>
  <si>
    <t>დაგროვებითი საპენსიო გადასახადი ხელფასიდან</t>
  </si>
  <si>
    <t>დღგ</t>
  </si>
  <si>
    <t>საგზაო საფარის მოწყობა ცხელი წვრილმარცვლოვანი ასფალტბეტონით 4 სმ სისქით</t>
  </si>
  <si>
    <t>1000 მ3</t>
  </si>
  <si>
    <t>100 მ2</t>
  </si>
  <si>
    <t>შრომითი დანახარჯები</t>
  </si>
  <si>
    <t>ტრანსპორტირება საშუალოდ 5 კმ-ზე</t>
  </si>
  <si>
    <t>100 მ3</t>
  </si>
  <si>
    <t>მ</t>
  </si>
  <si>
    <t>1000 მ</t>
  </si>
  <si>
    <t>10 მ3</t>
  </si>
  <si>
    <t>პროექტი</t>
  </si>
  <si>
    <t xml:space="preserve"> მ3</t>
  </si>
  <si>
    <t>ამწე მუხლუხა სვლაზე 16 ტ</t>
  </si>
  <si>
    <t>ჩასატანებელი დეტალები</t>
  </si>
  <si>
    <t>კგ</t>
  </si>
  <si>
    <t>ხსნარი წყობის, ცემენტის მ-100</t>
  </si>
  <si>
    <t>ხის ძელები</t>
  </si>
  <si>
    <t>მიწის გათხრა ხელით ლითონის მილის  მოსაწყობად</t>
  </si>
  <si>
    <t xml:space="preserve">ღორღის ბალიშის მოწყობა </t>
  </si>
  <si>
    <t xml:space="preserve">ლითონის მილის მონტაჟი Ø530 მმ </t>
  </si>
  <si>
    <t>ლითონის მილხიდი Ø530x6 მმ</t>
  </si>
  <si>
    <t xml:space="preserve">მიწის გათხრა ხელით ლითონის მილის სათავისების მოსაწყობად </t>
  </si>
  <si>
    <t>ღორღის ბალიშის მოწყობა</t>
  </si>
  <si>
    <t>ლითონის მილზე ბეტონის სათავისების მოწყობა  (აკლდება მილის მოცულობა)</t>
  </si>
  <si>
    <t>ჭანჭიკი</t>
  </si>
  <si>
    <t>ხსნარი წყობის, ცემენტის მ-200</t>
  </si>
  <si>
    <t>ფიცარი ჩამოგანილი წიწვოვანი, სისქით 40-60 მმ, III ხარისხის</t>
  </si>
  <si>
    <t>ფანერა ლამინირებული საყალიბე 2440x1220x18 მმ</t>
  </si>
  <si>
    <t>ც</t>
  </si>
  <si>
    <t>100 ც</t>
  </si>
  <si>
    <t>ავტომობილი ბორტიანი 5 ტ-მდე</t>
  </si>
  <si>
    <t>ჭანჭიკი ქანჩით</t>
  </si>
  <si>
    <t>მოთუთიებული ფოლადის მილი 76x3.5 მმ L=3.50 მ</t>
  </si>
  <si>
    <t>წიდაპორტლანდცემენტი მ-400</t>
  </si>
  <si>
    <t>არასაყოფოცხოვრებო წყალი</t>
  </si>
  <si>
    <t>ღორღი ბუნებრივი ქვის ფრაქცია 10-20 მმ</t>
  </si>
  <si>
    <t>ქვიშა სამშენებლო</t>
  </si>
  <si>
    <t>ცალუღი ფოლადის</t>
  </si>
  <si>
    <t>სავალი ნაწილის მონიშვნა ერთკომპონენტიანი ნიშანსადები საღებავით, დამზადებული აკრილის ბაზაზე, გაუმჯობესებული ღამის ხილვადობის შუქდამაბრუნებელი მინის ბურთულაკებით, ზომით 100-600 მკმ, ГОСТ 23457-79 ის მიხედვით</t>
  </si>
  <si>
    <t xml:space="preserve">შრომითი დანახარჯები  </t>
  </si>
  <si>
    <t>გზის მარკირების მანქანა</t>
  </si>
  <si>
    <t>საღებავი ა/ბეტონის მარკირების</t>
  </si>
  <si>
    <t>შუქდამაბრუნებელი მინის ბურთულაკები ზომით 100-600 მკმ</t>
  </si>
  <si>
    <t xml:space="preserve">ბულდოზერი </t>
  </si>
  <si>
    <t>დატვირთვა ავტოთვითმცლელზე ექსკავატორით 0.65მ3</t>
  </si>
  <si>
    <t xml:space="preserve">ექსკავატორი 0.65მ3 </t>
  </si>
  <si>
    <t>გატანა 5 კმ-მდე</t>
  </si>
  <si>
    <t xml:space="preserve">დაპროფილება ავტოგრეიდერით  ქვიშა-ხრეშის დამატებით </t>
  </si>
  <si>
    <t>სტანდარტული საგზაო ნიშნების დაყენება ლითონის დგარებზე</t>
  </si>
  <si>
    <t xml:space="preserve">მიწის გათხრა ექსკავატორით V=0.15 მ3 რკ/ბეტონის მილის და სათავისების მოსაწყობად </t>
  </si>
  <si>
    <t xml:space="preserve">ექსკავატორი პნევმოთვლიან სვლაზე, V=0.15 მ3  </t>
  </si>
  <si>
    <t>გატანა 3 კმ-მდე</t>
  </si>
  <si>
    <t>ტრანსპორტირება საშუალოდ 3 კმ-მდე</t>
  </si>
  <si>
    <t xml:space="preserve">ღორღის ბალიშის  მოწყობა </t>
  </si>
  <si>
    <t>ღორღი ბუნებრივი ქვის, ფრაქცია 0-40 მმ</t>
  </si>
  <si>
    <t>ბეტონის საფუძვლის მოწყობა მილის ქვეშ</t>
  </si>
  <si>
    <t>ბეტონი მ-350 (B-25)</t>
  </si>
  <si>
    <t>რკ/ბეტონის Ø1000 მმ-იანი მილის მოწყობა</t>
  </si>
  <si>
    <t>რკ/ბეტონის მილი Ø1000 მმ</t>
  </si>
  <si>
    <t>ბეტონის სათავისების  და ფრთების მოწყობა</t>
  </si>
  <si>
    <t>სამშენებლო ჭანჭიკი</t>
  </si>
  <si>
    <t>ფიცარი ჩამოგანილი წიწვოვანი III ხარ 40-60 მმ</t>
  </si>
  <si>
    <t>ფანერა ლამინირებული, საყალიბე 2440x1220x18 მმ</t>
  </si>
  <si>
    <t>ღორღის დაყრა  მილების ტანზე</t>
  </si>
  <si>
    <t>noqalqevis administraciul erTeulSi lebaRaTures ubanSi gzis reabilitacia.</t>
  </si>
  <si>
    <t>საგზაო საფარის მოწყობა ცხელი  მსხვილმარცვლოვანი ასფალტბეტონით 6 სმ სისქით</t>
  </si>
  <si>
    <t>გრუნტის მოჭრა ბულდოზერით (100 გრძ/მ- ზე 10 სმ და 158,116 გრძ/მ- ზე 30 სმ)</t>
  </si>
  <si>
    <r>
      <rPr>
        <b/>
        <sz val="11"/>
        <color rgb="FFFF0000"/>
        <rFont val="AcadMtavr"/>
      </rPr>
      <t xml:space="preserve">არსებული </t>
    </r>
    <r>
      <rPr>
        <b/>
        <sz val="11"/>
        <color rgb="FFFF0000"/>
        <rFont val="Avaza"/>
        <family val="2"/>
      </rPr>
      <t>Ø</t>
    </r>
    <r>
      <rPr>
        <b/>
        <sz val="11"/>
        <color rgb="FFFF0000"/>
        <rFont val="AcadMtavr"/>
      </rPr>
      <t xml:space="preserve">800 მმ-იანი მილის დემონტაჟი და </t>
    </r>
    <r>
      <rPr>
        <b/>
        <sz val="11"/>
        <color rgb="FFFF0000"/>
        <rFont val="Arial"/>
        <family val="2"/>
        <charset val="204"/>
      </rPr>
      <t>Ø</t>
    </r>
    <r>
      <rPr>
        <b/>
        <sz val="11"/>
        <color rgb="FFFF0000"/>
        <rFont val="AcadMtavr"/>
      </rPr>
      <t xml:space="preserve">1000 მმ-იანი მილი სათავისების მოწყობით </t>
    </r>
  </si>
  <si>
    <t>Ø800 მმ მილის დემონტაჟი  დასაწყობებით</t>
  </si>
  <si>
    <t>14)  ლითონის მილის  მოწყობა Ø530 მმ 1 ადგილას ( 6 მ )</t>
  </si>
  <si>
    <t xml:space="preserve">საგზაო ნიშანი </t>
  </si>
  <si>
    <t xml:space="preserve">საგზაო ნიშნების და მონიშვნის მოწყობა </t>
  </si>
  <si>
    <t>გრუნტის არხის ამოწმენდა 150 მ-ზე</t>
  </si>
  <si>
    <t>არსებული არხის ამოწმენდა ექსკავატორით</t>
  </si>
  <si>
    <t>0-5%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</si>
</sst>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rgb="FFFF0000"/>
      <name val="Arial"/>
      <family val="2"/>
      <charset val="204"/>
    </font>
    <font>
      <sz val="12"/>
      <name val="Sylfaen"/>
      <family val="1"/>
      <charset val="204"/>
    </font>
    <font>
      <b/>
      <sz val="10"/>
      <name val="Avaza"/>
      <family val="2"/>
    </font>
    <font>
      <b/>
      <sz val="10"/>
      <color rgb="FFFF0000"/>
      <name val="Arial"/>
      <family val="2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1"/>
      <color indexed="8"/>
      <name val="Calibri"/>
      <family val="2"/>
    </font>
    <font>
      <sz val="12"/>
      <name val="Arial"/>
      <family val="2"/>
    </font>
    <font>
      <sz val="10"/>
      <color indexed="8"/>
      <name val="Arial"/>
      <family val="2"/>
      <charset val="204"/>
    </font>
    <font>
      <sz val="10"/>
      <name val="Arial Cyr"/>
      <charset val="204"/>
    </font>
    <font>
      <sz val="10"/>
      <color rgb="FFFF0000"/>
      <name val="Arial"/>
      <family val="2"/>
      <charset val="204"/>
    </font>
    <font>
      <strike/>
      <sz val="10"/>
      <color theme="1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1"/>
      <color rgb="FFFF0000"/>
      <name val="AcadMtavr"/>
    </font>
    <font>
      <b/>
      <sz val="11"/>
      <color rgb="FFFF0000"/>
      <name val="Avaza"/>
      <family val="2"/>
    </font>
    <font>
      <b/>
      <sz val="12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/>
    <xf numFmtId="0" fontId="4" fillId="2" borderId="0" applyNumberFormat="0" applyBorder="0" applyAlignment="0" applyProtection="0"/>
    <xf numFmtId="0" fontId="1" fillId="0" borderId="0"/>
    <xf numFmtId="0" fontId="3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  <xf numFmtId="0" fontId="3" fillId="0" borderId="0"/>
    <xf numFmtId="0" fontId="9" fillId="0" borderId="0"/>
    <xf numFmtId="0" fontId="5" fillId="0" borderId="0"/>
    <xf numFmtId="0" fontId="5" fillId="0" borderId="0"/>
    <xf numFmtId="165" fontId="14" fillId="0" borderId="0" applyFont="0" applyFill="0" applyBorder="0" applyAlignment="0" applyProtection="0"/>
    <xf numFmtId="0" fontId="15" fillId="0" borderId="0"/>
    <xf numFmtId="0" fontId="3" fillId="0" borderId="0"/>
    <xf numFmtId="0" fontId="17" fillId="0" borderId="0"/>
    <xf numFmtId="0" fontId="5" fillId="0" borderId="0"/>
  </cellStyleXfs>
  <cellXfs count="171">
    <xf numFmtId="0" fontId="0" fillId="0" borderId="0" xfId="0"/>
    <xf numFmtId="0" fontId="6" fillId="3" borderId="0" xfId="0" applyFont="1" applyFill="1" applyAlignment="1">
      <alignment horizontal="center" vertical="center" wrapText="1"/>
    </xf>
    <xf numFmtId="0" fontId="7" fillId="3" borderId="0" xfId="4" applyFont="1" applyFill="1" applyAlignment="1">
      <alignment vertical="center"/>
    </xf>
    <xf numFmtId="0" fontId="7" fillId="3" borderId="0" xfId="4" applyFont="1" applyFill="1" applyAlignment="1">
      <alignment horizontal="center" vertical="center"/>
    </xf>
    <xf numFmtId="3" fontId="8" fillId="3" borderId="1" xfId="4" applyNumberFormat="1" applyFont="1" applyFill="1" applyBorder="1" applyAlignment="1">
      <alignment horizontal="center" vertical="center"/>
    </xf>
    <xf numFmtId="4" fontId="7" fillId="3" borderId="1" xfId="4" applyNumberFormat="1" applyFont="1" applyFill="1" applyBorder="1" applyAlignment="1">
      <alignment horizontal="center" vertical="center"/>
    </xf>
    <xf numFmtId="4" fontId="6" fillId="3" borderId="1" xfId="4" applyNumberFormat="1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4" fontId="7" fillId="3" borderId="1" xfId="0" applyNumberFormat="1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 wrapText="1"/>
    </xf>
    <xf numFmtId="0" fontId="6" fillId="3" borderId="1" xfId="4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49" fontId="6" fillId="3" borderId="1" xfId="0" applyNumberFormat="1" applyFont="1" applyFill="1" applyBorder="1" applyAlignment="1">
      <alignment horizontal="center" vertical="center"/>
    </xf>
    <xf numFmtId="0" fontId="6" fillId="3" borderId="1" xfId="0" applyNumberFormat="1" applyFont="1" applyFill="1" applyBorder="1" applyAlignment="1">
      <alignment horizontal="left" vertical="center"/>
    </xf>
    <xf numFmtId="0" fontId="6" fillId="3" borderId="0" xfId="0" applyFont="1" applyFill="1" applyAlignment="1">
      <alignment horizontal="center" vertical="center"/>
    </xf>
    <xf numFmtId="0" fontId="6" fillId="3" borderId="1" xfId="8" applyNumberFormat="1" applyFont="1" applyFill="1" applyBorder="1" applyAlignment="1">
      <alignment horizontal="left" vertical="center"/>
    </xf>
    <xf numFmtId="0" fontId="7" fillId="3" borderId="0" xfId="0" applyFont="1" applyFill="1" applyAlignment="1">
      <alignment horizontal="center" vertical="center"/>
    </xf>
    <xf numFmtId="3" fontId="7" fillId="3" borderId="1" xfId="4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horizontal="center" vertical="center" wrapText="1"/>
    </xf>
    <xf numFmtId="0" fontId="6" fillId="3" borderId="0" xfId="4" applyFont="1" applyFill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left" vertical="center"/>
    </xf>
    <xf numFmtId="164" fontId="6" fillId="3" borderId="1" xfId="0" applyNumberFormat="1" applyFont="1" applyFill="1" applyBorder="1" applyAlignment="1">
      <alignment horizontal="center" vertical="center"/>
    </xf>
    <xf numFmtId="0" fontId="7" fillId="3" borderId="1" xfId="4" applyFont="1" applyFill="1" applyBorder="1" applyAlignment="1">
      <alignment horizontal="center" vertical="center" wrapText="1"/>
    </xf>
    <xf numFmtId="0" fontId="7" fillId="3" borderId="1" xfId="4" applyNumberFormat="1" applyFont="1" applyFill="1" applyBorder="1" applyAlignment="1">
      <alignment horizontal="left" vertical="center" wrapText="1"/>
    </xf>
    <xf numFmtId="4" fontId="6" fillId="3" borderId="1" xfId="10" applyNumberFormat="1" applyFont="1" applyFill="1" applyBorder="1" applyAlignment="1">
      <alignment horizontal="center" vertical="center"/>
    </xf>
    <xf numFmtId="4" fontId="7" fillId="3" borderId="1" xfId="10" applyNumberFormat="1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left" vertical="center" wrapText="1"/>
    </xf>
    <xf numFmtId="0" fontId="6" fillId="3" borderId="1" xfId="4" applyNumberFormat="1" applyFont="1" applyFill="1" applyBorder="1" applyAlignment="1">
      <alignment horizontal="left" vertical="center"/>
    </xf>
    <xf numFmtId="0" fontId="7" fillId="3" borderId="1" xfId="0" applyNumberFormat="1" applyFont="1" applyFill="1" applyBorder="1" applyAlignment="1">
      <alignment horizontal="left" vertical="center"/>
    </xf>
    <xf numFmtId="1" fontId="7" fillId="0" borderId="2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1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 applyProtection="1">
      <alignment horizontal="center" vertical="center"/>
    </xf>
    <xf numFmtId="4" fontId="6" fillId="3" borderId="1" xfId="8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center" vertical="center"/>
    </xf>
    <xf numFmtId="0" fontId="7" fillId="0" borderId="0" xfId="4" applyFont="1" applyFill="1" applyBorder="1" applyAlignment="1">
      <alignment vertical="center"/>
    </xf>
    <xf numFmtId="0" fontId="7" fillId="0" borderId="0" xfId="4" applyFont="1" applyFill="1" applyBorder="1" applyAlignment="1">
      <alignment horizontal="right" vertical="center"/>
    </xf>
    <xf numFmtId="4" fontId="7" fillId="0" borderId="0" xfId="4" applyNumberFormat="1" applyFont="1" applyFill="1" applyBorder="1" applyAlignment="1">
      <alignment horizontal="center" vertical="center"/>
    </xf>
    <xf numFmtId="4" fontId="7" fillId="0" borderId="0" xfId="4" applyNumberFormat="1" applyFont="1" applyFill="1" applyBorder="1" applyAlignment="1">
      <alignment horizontal="right" vertical="center"/>
    </xf>
    <xf numFmtId="0" fontId="7" fillId="0" borderId="0" xfId="4" applyFont="1" applyFill="1" applyAlignment="1">
      <alignment vertical="center"/>
    </xf>
    <xf numFmtId="0" fontId="7" fillId="0" borderId="0" xfId="4" applyFont="1" applyFill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  <xf numFmtId="0" fontId="6" fillId="0" borderId="0" xfId="5" applyFont="1" applyFill="1" applyAlignment="1">
      <alignment horizontal="left" vertical="center"/>
    </xf>
    <xf numFmtId="0" fontId="6" fillId="0" borderId="0" xfId="5" applyFont="1" applyFill="1" applyAlignment="1">
      <alignment horizontal="center" vertical="center"/>
    </xf>
    <xf numFmtId="4" fontId="6" fillId="0" borderId="0" xfId="2" applyNumberFormat="1" applyFont="1" applyFill="1" applyAlignment="1">
      <alignment horizontal="center" vertical="center"/>
    </xf>
    <xf numFmtId="4" fontId="7" fillId="0" borderId="2" xfId="0" applyNumberFormat="1" applyFont="1" applyFill="1" applyBorder="1" applyAlignment="1" applyProtection="1">
      <alignment horizontal="center" vertical="center"/>
    </xf>
    <xf numFmtId="4" fontId="6" fillId="0" borderId="0" xfId="2" applyNumberFormat="1" applyFont="1" applyFill="1" applyAlignment="1">
      <alignment horizontal="left" vertical="center"/>
    </xf>
    <xf numFmtId="3" fontId="7" fillId="3" borderId="1" xfId="4" applyNumberFormat="1" applyFont="1" applyFill="1" applyBorder="1" applyAlignment="1">
      <alignment vertical="center"/>
    </xf>
    <xf numFmtId="3" fontId="6" fillId="3" borderId="1" xfId="4" applyNumberFormat="1" applyFont="1" applyFill="1" applyBorder="1" applyAlignment="1">
      <alignment horizontal="center" vertical="center"/>
    </xf>
    <xf numFmtId="3" fontId="6" fillId="3" borderId="1" xfId="4" applyNumberFormat="1" applyFont="1" applyFill="1" applyBorder="1" applyAlignment="1">
      <alignment horizontal="left" vertical="center"/>
    </xf>
    <xf numFmtId="4" fontId="7" fillId="3" borderId="1" xfId="8" applyNumberFormat="1" applyFont="1" applyFill="1" applyBorder="1" applyAlignment="1">
      <alignment horizontal="center" vertical="center"/>
    </xf>
    <xf numFmtId="0" fontId="11" fillId="4" borderId="1" xfId="7" applyNumberFormat="1" applyFont="1" applyFill="1" applyBorder="1" applyAlignment="1">
      <alignment horizontal="center" vertical="center"/>
    </xf>
    <xf numFmtId="9" fontId="11" fillId="4" borderId="1" xfId="7" applyNumberFormat="1" applyFont="1" applyFill="1" applyBorder="1" applyAlignment="1">
      <alignment horizontal="center" vertical="center"/>
    </xf>
    <xf numFmtId="4" fontId="11" fillId="4" borderId="1" xfId="7" applyNumberFormat="1" applyFont="1" applyFill="1" applyBorder="1" applyAlignment="1">
      <alignment horizontal="center" vertical="center"/>
    </xf>
    <xf numFmtId="0" fontId="6" fillId="3" borderId="0" xfId="0" applyFont="1" applyFill="1" applyAlignment="1">
      <alignment vertical="center"/>
    </xf>
    <xf numFmtId="0" fontId="11" fillId="4" borderId="1" xfId="7" applyFont="1" applyFill="1" applyBorder="1" applyAlignment="1">
      <alignment horizontal="center" vertical="center" wrapText="1"/>
    </xf>
    <xf numFmtId="0" fontId="6" fillId="3" borderId="0" xfId="7" applyFont="1" applyFill="1" applyAlignment="1">
      <alignment vertical="center"/>
    </xf>
    <xf numFmtId="0" fontId="12" fillId="3" borderId="0" xfId="7" applyFont="1" applyFill="1" applyAlignment="1">
      <alignment horizontal="center" vertical="center"/>
    </xf>
    <xf numFmtId="4" fontId="12" fillId="3" borderId="1" xfId="0" applyNumberFormat="1" applyFont="1" applyFill="1" applyBorder="1" applyAlignment="1">
      <alignment horizontal="center" vertical="center"/>
    </xf>
    <xf numFmtId="0" fontId="7" fillId="3" borderId="0" xfId="4" applyFont="1" applyFill="1" applyAlignment="1">
      <alignment horizontal="center"/>
    </xf>
    <xf numFmtId="0" fontId="12" fillId="3" borderId="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13" fillId="3" borderId="1" xfId="0" applyFont="1" applyFill="1" applyBorder="1" applyAlignment="1">
      <alignment horizontal="center" vertical="center"/>
    </xf>
    <xf numFmtId="4" fontId="13" fillId="3" borderId="1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4" fontId="6" fillId="3" borderId="1" xfId="3" applyNumberFormat="1" applyFont="1" applyFill="1" applyBorder="1" applyAlignment="1">
      <alignment horizontal="center" vertical="center"/>
    </xf>
    <xf numFmtId="0" fontId="6" fillId="3" borderId="1" xfId="4" applyNumberFormat="1" applyFont="1" applyFill="1" applyBorder="1" applyAlignment="1">
      <alignment vertical="center"/>
    </xf>
    <xf numFmtId="3" fontId="8" fillId="3" borderId="1" xfId="4" applyNumberFormat="1" applyFont="1" applyFill="1" applyBorder="1" applyAlignment="1">
      <alignment horizontal="center" vertical="center" wrapText="1"/>
    </xf>
    <xf numFmtId="4" fontId="8" fillId="3" borderId="1" xfId="4" applyNumberFormat="1" applyFont="1" applyFill="1" applyBorder="1" applyAlignment="1">
      <alignment horizontal="center" vertical="center"/>
    </xf>
    <xf numFmtId="164" fontId="6" fillId="3" borderId="1" xfId="14" applyNumberFormat="1" applyFont="1" applyFill="1" applyBorder="1" applyAlignment="1">
      <alignment horizontal="center" vertical="center"/>
    </xf>
    <xf numFmtId="0" fontId="6" fillId="3" borderId="1" xfId="14" applyFont="1" applyFill="1" applyBorder="1" applyAlignment="1">
      <alignment horizontal="center" vertical="center"/>
    </xf>
    <xf numFmtId="0" fontId="6" fillId="3" borderId="1" xfId="14" applyNumberFormat="1" applyFont="1" applyFill="1" applyBorder="1" applyAlignment="1">
      <alignment horizontal="left" vertical="center"/>
    </xf>
    <xf numFmtId="4" fontId="6" fillId="3" borderId="1" xfId="14" applyNumberFormat="1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/>
    </xf>
    <xf numFmtId="0" fontId="7" fillId="3" borderId="1" xfId="14" applyFont="1" applyFill="1" applyBorder="1" applyAlignment="1">
      <alignment horizontal="center" vertical="center"/>
    </xf>
    <xf numFmtId="0" fontId="6" fillId="3" borderId="0" xfId="14" applyFont="1" applyFill="1" applyAlignment="1">
      <alignment horizontal="center" vertical="center" wrapText="1"/>
    </xf>
    <xf numFmtId="0" fontId="7" fillId="3" borderId="1" xfId="14" applyFont="1" applyFill="1" applyBorder="1" applyAlignment="1">
      <alignment horizontal="center" vertical="center" wrapText="1"/>
    </xf>
    <xf numFmtId="0" fontId="6" fillId="3" borderId="1" xfId="14" applyNumberFormat="1" applyFont="1" applyFill="1" applyBorder="1" applyAlignment="1">
      <alignment vertical="center"/>
    </xf>
    <xf numFmtId="4" fontId="7" fillId="3" borderId="1" xfId="0" applyNumberFormat="1" applyFont="1" applyFill="1" applyBorder="1" applyAlignment="1">
      <alignment horizontal="right" vertical="center"/>
    </xf>
    <xf numFmtId="4" fontId="6" fillId="3" borderId="1" xfId="0" applyNumberFormat="1" applyFont="1" applyFill="1" applyBorder="1" applyAlignment="1">
      <alignment horizontal="right" vertical="center"/>
    </xf>
    <xf numFmtId="0" fontId="16" fillId="3" borderId="1" xfId="4" applyFont="1" applyFill="1" applyBorder="1" applyAlignment="1">
      <alignment vertical="center" wrapText="1"/>
    </xf>
    <xf numFmtId="0" fontId="6" fillId="3" borderId="1" xfId="8" applyNumberFormat="1" applyFont="1" applyFill="1" applyBorder="1" applyAlignment="1">
      <alignment vertical="center"/>
    </xf>
    <xf numFmtId="4" fontId="16" fillId="3" borderId="1" xfId="4" applyNumberFormat="1" applyFont="1" applyFill="1" applyBorder="1" applyAlignment="1">
      <alignment horizontal="center" vertical="center"/>
    </xf>
    <xf numFmtId="0" fontId="7" fillId="3" borderId="1" xfId="14" applyNumberFormat="1" applyFont="1" applyFill="1" applyBorder="1" applyAlignment="1">
      <alignment vertical="center"/>
    </xf>
    <xf numFmtId="4" fontId="7" fillId="3" borderId="1" xfId="14" applyNumberFormat="1" applyFont="1" applyFill="1" applyBorder="1" applyAlignment="1">
      <alignment horizontal="center" vertical="center"/>
    </xf>
    <xf numFmtId="0" fontId="7" fillId="3" borderId="0" xfId="14" applyFont="1" applyFill="1" applyAlignment="1">
      <alignment horizontal="center" vertical="center" wrapText="1"/>
    </xf>
    <xf numFmtId="0" fontId="6" fillId="3" borderId="1" xfId="14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vertical="center"/>
    </xf>
    <xf numFmtId="0" fontId="6" fillId="3" borderId="1" xfId="0" applyNumberFormat="1" applyFont="1" applyFill="1" applyBorder="1" applyAlignment="1">
      <alignment vertical="center"/>
    </xf>
    <xf numFmtId="0" fontId="7" fillId="3" borderId="1" xfId="14" applyNumberFormat="1" applyFont="1" applyFill="1" applyBorder="1" applyAlignment="1">
      <alignment vertical="center" wrapText="1"/>
    </xf>
    <xf numFmtId="2" fontId="6" fillId="3" borderId="1" xfId="0" applyNumberFormat="1" applyFont="1" applyFill="1" applyBorder="1" applyAlignment="1">
      <alignment vertical="center"/>
    </xf>
    <xf numFmtId="2" fontId="6" fillId="3" borderId="1" xfId="0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vertical="center"/>
    </xf>
    <xf numFmtId="165" fontId="12" fillId="3" borderId="1" xfId="0" applyNumberFormat="1" applyFont="1" applyFill="1" applyBorder="1" applyAlignment="1">
      <alignment horizontal="center" vertical="center"/>
    </xf>
    <xf numFmtId="2" fontId="6" fillId="3" borderId="1" xfId="18" applyNumberFormat="1" applyFont="1" applyFill="1" applyBorder="1" applyAlignment="1">
      <alignment horizontal="center" vertical="center"/>
    </xf>
    <xf numFmtId="0" fontId="6" fillId="3" borderId="1" xfId="10" applyNumberFormat="1" applyFont="1" applyFill="1" applyBorder="1" applyAlignment="1">
      <alignment horizontal="left" vertical="center" indent="1"/>
    </xf>
    <xf numFmtId="4" fontId="18" fillId="3" borderId="1" xfId="4" applyNumberFormat="1" applyFont="1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 wrapText="1"/>
    </xf>
    <xf numFmtId="0" fontId="7" fillId="3" borderId="1" xfId="0" applyNumberFormat="1" applyFont="1" applyFill="1" applyBorder="1" applyAlignment="1">
      <alignment horizontal="center" vertical="center"/>
    </xf>
    <xf numFmtId="0" fontId="13" fillId="3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164" fontId="12" fillId="3" borderId="1" xfId="0" applyNumberFormat="1" applyFont="1" applyFill="1" applyBorder="1" applyAlignment="1">
      <alignment horizontal="center" vertical="center"/>
    </xf>
    <xf numFmtId="4" fontId="12" fillId="3" borderId="1" xfId="0" applyNumberFormat="1" applyFont="1" applyFill="1" applyBorder="1" applyAlignment="1" applyProtection="1">
      <alignment horizontal="center" vertical="center"/>
    </xf>
    <xf numFmtId="0" fontId="12" fillId="3" borderId="1" xfId="0" applyFont="1" applyFill="1" applyBorder="1" applyAlignment="1">
      <alignment vertical="center" wrapText="1"/>
    </xf>
    <xf numFmtId="4" fontId="19" fillId="3" borderId="1" xfId="0" applyNumberFormat="1" applyFont="1" applyFill="1" applyBorder="1" applyAlignment="1" applyProtection="1">
      <alignment horizontal="center" vertical="center"/>
    </xf>
    <xf numFmtId="4" fontId="19" fillId="3" borderId="1" xfId="0" applyNumberFormat="1" applyFont="1" applyFill="1" applyBorder="1" applyAlignment="1">
      <alignment horizontal="center" vertical="center"/>
    </xf>
    <xf numFmtId="4" fontId="6" fillId="3" borderId="1" xfId="0" applyNumberFormat="1" applyFont="1" applyFill="1" applyBorder="1" applyAlignment="1" applyProtection="1">
      <alignment horizontal="center" vertical="center"/>
    </xf>
    <xf numFmtId="0" fontId="13" fillId="3" borderId="1" xfId="0" applyFont="1" applyFill="1" applyBorder="1" applyAlignment="1">
      <alignment vertical="center" wrapText="1"/>
    </xf>
    <xf numFmtId="4" fontId="7" fillId="3" borderId="1" xfId="12" applyNumberFormat="1" applyFont="1" applyFill="1" applyBorder="1" applyAlignment="1">
      <alignment horizontal="center" vertical="center"/>
    </xf>
    <xf numFmtId="0" fontId="7" fillId="3" borderId="0" xfId="0" applyNumberFormat="1" applyFont="1" applyFill="1" applyAlignment="1">
      <alignment vertical="center"/>
    </xf>
    <xf numFmtId="0" fontId="7" fillId="3" borderId="0" xfId="0" applyFont="1" applyFill="1" applyAlignment="1">
      <alignment vertical="center"/>
    </xf>
    <xf numFmtId="0" fontId="6" fillId="3" borderId="1" xfId="12" applyFont="1" applyFill="1" applyBorder="1" applyAlignment="1">
      <alignment horizontal="left" vertical="center" wrapText="1"/>
    </xf>
    <xf numFmtId="0" fontId="6" fillId="3" borderId="1" xfId="12" applyFont="1" applyFill="1" applyBorder="1" applyAlignment="1">
      <alignment horizontal="center" vertical="center"/>
    </xf>
    <xf numFmtId="4" fontId="6" fillId="3" borderId="1" xfId="12" applyNumberFormat="1" applyFont="1" applyFill="1" applyBorder="1" applyAlignment="1">
      <alignment horizontal="center" vertical="center"/>
    </xf>
    <xf numFmtId="164" fontId="6" fillId="3" borderId="1" xfId="12" applyNumberFormat="1" applyFont="1" applyFill="1" applyBorder="1" applyAlignment="1">
      <alignment horizontal="center" vertical="center"/>
    </xf>
    <xf numFmtId="0" fontId="6" fillId="3" borderId="0" xfId="0" applyNumberFormat="1" applyFont="1" applyFill="1" applyAlignment="1">
      <alignment vertical="center"/>
    </xf>
    <xf numFmtId="0" fontId="7" fillId="3" borderId="1" xfId="0" applyNumberFormat="1" applyFont="1" applyFill="1" applyBorder="1" applyAlignment="1">
      <alignment horizontal="left" vertical="center" wrapText="1" indent="1"/>
    </xf>
    <xf numFmtId="0" fontId="6" fillId="3" borderId="1" xfId="4" applyNumberFormat="1" applyFont="1" applyFill="1" applyBorder="1" applyAlignment="1">
      <alignment horizontal="left" vertical="center" indent="1"/>
    </xf>
    <xf numFmtId="0" fontId="6" fillId="3" borderId="1" xfId="8" applyNumberFormat="1" applyFont="1" applyFill="1" applyBorder="1" applyAlignment="1">
      <alignment horizontal="left" vertical="center" indent="1"/>
    </xf>
    <xf numFmtId="0" fontId="6" fillId="3" borderId="0" xfId="8" applyFont="1" applyFill="1" applyAlignment="1">
      <alignment horizontal="center" vertical="center" wrapText="1"/>
    </xf>
    <xf numFmtId="0" fontId="6" fillId="3" borderId="1" xfId="8" applyFont="1" applyFill="1" applyBorder="1" applyAlignment="1">
      <alignment horizontal="center" vertical="center"/>
    </xf>
    <xf numFmtId="3" fontId="18" fillId="3" borderId="1" xfId="4" applyNumberFormat="1" applyFont="1" applyFill="1" applyBorder="1" applyAlignment="1">
      <alignment horizontal="center" vertical="center"/>
    </xf>
    <xf numFmtId="3" fontId="18" fillId="3" borderId="1" xfId="4" applyNumberFormat="1" applyFont="1" applyFill="1" applyBorder="1" applyAlignment="1">
      <alignment horizontal="left" vertical="center" indent="1"/>
    </xf>
    <xf numFmtId="0" fontId="6" fillId="3" borderId="1" xfId="0" applyNumberFormat="1" applyFont="1" applyFill="1" applyBorder="1" applyAlignment="1">
      <alignment horizontal="left" vertical="center" indent="1"/>
    </xf>
    <xf numFmtId="0" fontId="12" fillId="3" borderId="1" xfId="0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20" fillId="3" borderId="1" xfId="4" applyNumberFormat="1" applyFont="1" applyFill="1" applyBorder="1" applyAlignment="1">
      <alignment horizontal="left" vertical="center" wrapText="1"/>
    </xf>
    <xf numFmtId="3" fontId="8" fillId="3" borderId="1" xfId="4" applyNumberFormat="1" applyFont="1" applyFill="1" applyBorder="1" applyAlignment="1">
      <alignment horizontal="left" vertical="center" wrapText="1"/>
    </xf>
    <xf numFmtId="0" fontId="7" fillId="3" borderId="1" xfId="4" applyNumberFormat="1" applyFont="1" applyFill="1" applyBorder="1" applyAlignment="1">
      <alignment horizontal="left" vertical="center"/>
    </xf>
    <xf numFmtId="4" fontId="7" fillId="3" borderId="1" xfId="0" applyNumberFormat="1" applyFont="1" applyFill="1" applyBorder="1" applyAlignment="1">
      <alignment horizontal="right" vertical="center" wrapText="1"/>
    </xf>
    <xf numFmtId="4" fontId="13" fillId="3" borderId="1" xfId="0" applyNumberFormat="1" applyFont="1" applyFill="1" applyBorder="1" applyAlignment="1">
      <alignment horizontal="center"/>
    </xf>
    <xf numFmtId="4" fontId="13" fillId="3" borderId="1" xfId="0" applyNumberFormat="1" applyFont="1" applyFill="1" applyBorder="1"/>
    <xf numFmtId="4" fontId="6" fillId="3" borderId="1" xfId="0" applyNumberFormat="1" applyFont="1" applyFill="1" applyBorder="1" applyAlignment="1">
      <alignment horizontal="right" vertical="center" wrapText="1"/>
    </xf>
    <xf numFmtId="0" fontId="7" fillId="3" borderId="1" xfId="14" applyNumberFormat="1" applyFont="1" applyFill="1" applyBorder="1" applyAlignment="1">
      <alignment horizontal="left" vertical="center"/>
    </xf>
    <xf numFmtId="0" fontId="13" fillId="3" borderId="1" xfId="13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vertical="center" wrapText="1"/>
    </xf>
    <xf numFmtId="0" fontId="16" fillId="3" borderId="1" xfId="4" applyFont="1" applyFill="1" applyBorder="1" applyAlignment="1">
      <alignment horizontal="center" vertical="center"/>
    </xf>
    <xf numFmtId="0" fontId="6" fillId="3" borderId="1" xfId="16" applyFont="1" applyFill="1" applyBorder="1" applyAlignment="1">
      <alignment horizontal="left" vertical="center"/>
    </xf>
    <xf numFmtId="4" fontId="6" fillId="3" borderId="1" xfId="16" applyNumberFormat="1" applyFont="1" applyFill="1" applyBorder="1" applyAlignment="1">
      <alignment horizontal="center" vertical="center"/>
    </xf>
    <xf numFmtId="4" fontId="6" fillId="3" borderId="0" xfId="0" applyNumberFormat="1" applyFont="1" applyFill="1" applyAlignment="1">
      <alignment vertical="center"/>
    </xf>
    <xf numFmtId="4" fontId="6" fillId="3" borderId="0" xfId="0" applyNumberFormat="1" applyFont="1" applyFill="1" applyAlignment="1">
      <alignment horizontal="right" vertical="center"/>
    </xf>
    <xf numFmtId="3" fontId="7" fillId="4" borderId="1" xfId="4" applyNumberFormat="1" applyFont="1" applyFill="1" applyBorder="1" applyAlignment="1">
      <alignment horizontal="center" vertical="center"/>
    </xf>
    <xf numFmtId="3" fontId="23" fillId="4" borderId="1" xfId="4" applyNumberFormat="1" applyFont="1" applyFill="1" applyBorder="1" applyAlignment="1">
      <alignment horizontal="center" vertical="center"/>
    </xf>
    <xf numFmtId="4" fontId="7" fillId="4" borderId="1" xfId="4" applyNumberFormat="1" applyFont="1" applyFill="1" applyBorder="1" applyAlignment="1">
      <alignment horizontal="center" vertical="center"/>
    </xf>
    <xf numFmtId="0" fontId="7" fillId="4" borderId="0" xfId="4" applyFont="1" applyFill="1" applyAlignment="1">
      <alignment horizontal="center" vertical="center"/>
    </xf>
    <xf numFmtId="3" fontId="21" fillId="4" borderId="1" xfId="4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7" fillId="0" borderId="0" xfId="4" applyFont="1" applyFill="1" applyBorder="1" applyAlignment="1">
      <alignment horizontal="center" vertical="center" wrapText="1"/>
    </xf>
    <xf numFmtId="4" fontId="7" fillId="0" borderId="0" xfId="4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</cellXfs>
  <cellStyles count="20">
    <cellStyle name="Bad" xfId="1"/>
    <cellStyle name="Comma 2" xfId="15"/>
    <cellStyle name="Normal 2" xfId="2"/>
    <cellStyle name="Normal 2 3" xfId="17"/>
    <cellStyle name="Normal 3" xfId="3"/>
    <cellStyle name="Normal_Direct Cost &amp; Revenue as of May 22 2003" xfId="16"/>
    <cellStyle name="silfain" xfId="12"/>
    <cellStyle name="Обычный" xfId="0" builtinId="0"/>
    <cellStyle name="Обычный 2" xfId="4"/>
    <cellStyle name="Обычный 2 2" xfId="5"/>
    <cellStyle name="Обычный 2 2 2" xfId="6"/>
    <cellStyle name="Обычный 2 2 2 2" xfId="19"/>
    <cellStyle name="Обычный 3" xfId="7"/>
    <cellStyle name="Обычный 3 2" xfId="14"/>
    <cellStyle name="Обычный 4" xfId="13"/>
    <cellStyle name="Обычный 7" xfId="11"/>
    <cellStyle name="Обычный_Лист1" xfId="18"/>
    <cellStyle name="ჩვეულებრივი 2" xfId="8"/>
    <cellStyle name="ჩვეულებრივი 2 2" xfId="9"/>
    <cellStyle name="ჩვეულებრივი 2 2 2" xfId="10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2095500</xdr:colOff>
      <xdr:row>140</xdr:row>
      <xdr:rowOff>0</xdr:rowOff>
    </xdr:from>
    <xdr:to>
      <xdr:col>1</xdr:col>
      <xdr:colOff>2562225</xdr:colOff>
      <xdr:row>140</xdr:row>
      <xdr:rowOff>152400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00000000-0008-0000-0000-00000F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1</xdr:col>
      <xdr:colOff>2562225</xdr:colOff>
      <xdr:row>140</xdr:row>
      <xdr:rowOff>152400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xmlns="" id="{00000000-0008-0000-0000-000010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1</xdr:col>
      <xdr:colOff>2095500</xdr:colOff>
      <xdr:row>140</xdr:row>
      <xdr:rowOff>0</xdr:rowOff>
    </xdr:from>
    <xdr:to>
      <xdr:col>1</xdr:col>
      <xdr:colOff>2562225</xdr:colOff>
      <xdr:row>140</xdr:row>
      <xdr:rowOff>152400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xmlns="" id="{00000000-0008-0000-0000-0000116B0000}"/>
            </a:ext>
          </a:extLst>
        </xdr:cNvPr>
        <xdr:cNvSpPr txBox="1">
          <a:spLocks noChangeArrowheads="1"/>
        </xdr:cNvSpPr>
      </xdr:nvSpPr>
      <xdr:spPr bwMode="auto">
        <a:xfrm>
          <a:off x="3295650" y="78705075"/>
          <a:ext cx="4667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8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9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0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8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19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0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1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2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3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4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5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6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8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79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0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1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2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3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4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5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6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5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6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7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8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79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0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1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2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3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86</xdr:row>
      <xdr:rowOff>0</xdr:rowOff>
    </xdr:from>
    <xdr:ext cx="0" cy="28575"/>
    <xdr:sp macro="" textlink="">
      <xdr:nvSpPr>
        <xdr:cNvPr id="2884" name="Text Box 1"/>
        <xdr:cNvSpPr txBox="1">
          <a:spLocks noChangeArrowheads="1"/>
        </xdr:cNvSpPr>
      </xdr:nvSpPr>
      <xdr:spPr bwMode="auto">
        <a:xfrm>
          <a:off x="2676525" y="2533650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2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7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3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7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8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49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0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1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2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3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4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5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6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7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8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69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0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1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2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3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4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5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6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7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8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59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60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61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62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63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153</xdr:row>
      <xdr:rowOff>0</xdr:rowOff>
    </xdr:from>
    <xdr:ext cx="0" cy="28575"/>
    <xdr:sp macro="" textlink="">
      <xdr:nvSpPr>
        <xdr:cNvPr id="5764" name="Text Box 1"/>
        <xdr:cNvSpPr txBox="1">
          <a:spLocks noChangeArrowheads="1"/>
        </xdr:cNvSpPr>
      </xdr:nvSpPr>
      <xdr:spPr bwMode="auto">
        <a:xfrm>
          <a:off x="2798669" y="17234647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5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6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6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6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7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8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79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0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1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2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3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4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4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5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6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7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8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59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0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1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2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5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6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7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8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39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40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41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42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43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1476375</xdr:colOff>
      <xdr:row>141</xdr:row>
      <xdr:rowOff>0</xdr:rowOff>
    </xdr:from>
    <xdr:ext cx="0" cy="28575"/>
    <xdr:sp macro="" textlink="">
      <xdr:nvSpPr>
        <xdr:cNvPr id="8644" name="Text Box 1"/>
        <xdr:cNvSpPr txBox="1">
          <a:spLocks noChangeArrowheads="1"/>
        </xdr:cNvSpPr>
      </xdr:nvSpPr>
      <xdr:spPr bwMode="auto">
        <a:xfrm>
          <a:off x="2798669" y="14634882"/>
          <a:ext cx="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E237"/>
  <sheetViews>
    <sheetView tabSelected="1" view="pageBreakPreview" topLeftCell="A190" zoomScale="85" zoomScaleNormal="85" zoomScaleSheetLayoutView="85" workbookViewId="0">
      <selection activeCell="E228" sqref="E228"/>
    </sheetView>
  </sheetViews>
  <sheetFormatPr defaultColWidth="7" defaultRowHeight="12.75" x14ac:dyDescent="0.25"/>
  <cols>
    <col min="1" max="1" width="6.42578125" style="45" customWidth="1"/>
    <col min="2" max="2" width="63.140625" style="47" customWidth="1"/>
    <col min="3" max="3" width="9.42578125" style="46" customWidth="1"/>
    <col min="4" max="4" width="10.7109375" style="46" customWidth="1"/>
    <col min="5" max="6" width="10" style="46" customWidth="1"/>
    <col min="7" max="7" width="10" style="48" customWidth="1"/>
    <col min="8" max="8" width="10" style="46" customWidth="1"/>
    <col min="9" max="9" width="10" style="48" customWidth="1"/>
    <col min="10" max="10" width="10" style="46" customWidth="1"/>
    <col min="11" max="11" width="10" style="48" customWidth="1"/>
    <col min="12" max="12" width="12" style="48" customWidth="1"/>
    <col min="13" max="13" width="14" style="50" hidden="1" customWidth="1"/>
    <col min="14" max="14" width="16.140625" style="50" hidden="1" customWidth="1"/>
    <col min="15" max="19" width="9.140625" style="50" hidden="1" customWidth="1"/>
    <col min="20" max="227" width="9.140625" style="50" customWidth="1"/>
    <col min="228" max="228" width="2.5703125" style="50" customWidth="1"/>
    <col min="229" max="229" width="9.140625" style="50" customWidth="1"/>
    <col min="230" max="230" width="47.85546875" style="50" customWidth="1"/>
    <col min="231" max="231" width="6.7109375" style="50" customWidth="1"/>
    <col min="232" max="232" width="7.42578125" style="50" customWidth="1"/>
    <col min="233" max="233" width="7" style="50" customWidth="1"/>
    <col min="234" max="234" width="8.5703125" style="50" customWidth="1"/>
    <col min="235" max="235" width="12" style="50" customWidth="1"/>
    <col min="236" max="236" width="4.7109375" style="50" customWidth="1"/>
    <col min="237" max="237" width="9.140625" style="50" customWidth="1"/>
    <col min="238" max="238" width="11.7109375" style="50" customWidth="1"/>
    <col min="239" max="16384" width="7" style="50"/>
  </cols>
  <sheetData>
    <row r="1" spans="1:239" x14ac:dyDescent="0.25">
      <c r="A1" s="40"/>
      <c r="B1" s="59"/>
      <c r="C1" s="42"/>
      <c r="D1" s="42"/>
      <c r="E1" s="42"/>
      <c r="F1" s="42"/>
      <c r="G1" s="41"/>
      <c r="H1" s="42"/>
      <c r="I1" s="41"/>
      <c r="J1" s="42"/>
      <c r="K1" s="41"/>
      <c r="L1" s="41"/>
    </row>
    <row r="2" spans="1:239" s="51" customFormat="1" ht="23.25" customHeight="1" x14ac:dyDescent="0.25">
      <c r="A2" s="165" t="s">
        <v>111</v>
      </c>
      <c r="B2" s="166"/>
      <c r="C2" s="166"/>
      <c r="D2" s="166"/>
      <c r="E2" s="166"/>
      <c r="F2" s="166"/>
      <c r="G2" s="166"/>
      <c r="H2" s="166"/>
      <c r="I2" s="166"/>
      <c r="J2" s="166"/>
      <c r="K2" s="166"/>
      <c r="L2" s="166"/>
    </row>
    <row r="3" spans="1:239" s="51" customFormat="1" x14ac:dyDescent="0.25">
      <c r="A3" s="167" t="s">
        <v>12</v>
      </c>
      <c r="B3" s="167"/>
      <c r="C3" s="167"/>
      <c r="D3" s="167"/>
      <c r="E3" s="167"/>
      <c r="F3" s="167"/>
      <c r="G3" s="167"/>
      <c r="H3" s="167"/>
      <c r="I3" s="167"/>
      <c r="J3" s="167"/>
      <c r="K3" s="167"/>
      <c r="L3" s="167"/>
    </row>
    <row r="4" spans="1:239" s="53" customFormat="1" ht="17.25" customHeight="1" x14ac:dyDescent="0.25">
      <c r="A4" s="52"/>
      <c r="B4" s="54"/>
      <c r="C4" s="52"/>
      <c r="D4" s="52"/>
      <c r="E4" s="52"/>
      <c r="F4" s="52"/>
      <c r="G4" s="55"/>
      <c r="H4" s="52"/>
      <c r="I4" s="56" t="s">
        <v>1</v>
      </c>
      <c r="J4" s="168" t="e">
        <f>L233</f>
        <v>#VALUE!</v>
      </c>
      <c r="K4" s="168"/>
      <c r="L4" s="52" t="s">
        <v>0</v>
      </c>
    </row>
    <row r="5" spans="1:239" s="57" customFormat="1" ht="25.5" customHeight="1" x14ac:dyDescent="0.25">
      <c r="A5" s="170" t="s">
        <v>2</v>
      </c>
      <c r="B5" s="169" t="s">
        <v>3</v>
      </c>
      <c r="C5" s="169" t="s">
        <v>4</v>
      </c>
      <c r="D5" s="170" t="s">
        <v>5</v>
      </c>
      <c r="E5" s="170"/>
      <c r="F5" s="169" t="s">
        <v>6</v>
      </c>
      <c r="G5" s="169"/>
      <c r="H5" s="169" t="s">
        <v>7</v>
      </c>
      <c r="I5" s="169"/>
      <c r="J5" s="170" t="s">
        <v>8</v>
      </c>
      <c r="K5" s="170"/>
      <c r="L5" s="170" t="s">
        <v>9</v>
      </c>
    </row>
    <row r="6" spans="1:239" s="57" customFormat="1" x14ac:dyDescent="0.25">
      <c r="A6" s="170"/>
      <c r="B6" s="169"/>
      <c r="C6" s="169"/>
      <c r="D6" s="40" t="s">
        <v>10</v>
      </c>
      <c r="E6" s="40" t="s">
        <v>11</v>
      </c>
      <c r="F6" s="40" t="s">
        <v>10</v>
      </c>
      <c r="G6" s="40" t="s">
        <v>11</v>
      </c>
      <c r="H6" s="40" t="s">
        <v>10</v>
      </c>
      <c r="I6" s="40" t="s">
        <v>11</v>
      </c>
      <c r="J6" s="40" t="s">
        <v>10</v>
      </c>
      <c r="K6" s="40" t="s">
        <v>11</v>
      </c>
      <c r="L6" s="170"/>
    </row>
    <row r="7" spans="1:239" s="58" customFormat="1" x14ac:dyDescent="0.25">
      <c r="A7" s="36">
        <v>1</v>
      </c>
      <c r="B7" s="37">
        <v>3</v>
      </c>
      <c r="C7" s="38">
        <v>4</v>
      </c>
      <c r="D7" s="39">
        <v>5</v>
      </c>
      <c r="E7" s="38">
        <v>6</v>
      </c>
      <c r="F7" s="38">
        <v>7</v>
      </c>
      <c r="G7" s="37">
        <v>8</v>
      </c>
      <c r="H7" s="38">
        <v>9</v>
      </c>
      <c r="I7" s="37">
        <v>10</v>
      </c>
      <c r="J7" s="38">
        <v>11</v>
      </c>
      <c r="K7" s="37">
        <v>12</v>
      </c>
      <c r="L7" s="37">
        <v>13</v>
      </c>
    </row>
    <row r="8" spans="1:239" s="58" customFormat="1" x14ac:dyDescent="0.25">
      <c r="A8" s="36"/>
      <c r="B8" s="37"/>
      <c r="C8" s="38"/>
      <c r="D8" s="63"/>
      <c r="E8" s="43"/>
      <c r="F8" s="43"/>
      <c r="G8" s="43"/>
      <c r="H8" s="43"/>
      <c r="I8" s="43"/>
      <c r="J8" s="43"/>
      <c r="K8" s="43"/>
      <c r="L8" s="43"/>
    </row>
    <row r="9" spans="1:239" s="7" customFormat="1" x14ac:dyDescent="0.25">
      <c r="A9" s="66"/>
      <c r="B9" s="67"/>
      <c r="C9" s="66"/>
      <c r="D9" s="6"/>
      <c r="E9" s="6"/>
      <c r="F9" s="6"/>
      <c r="G9" s="6"/>
      <c r="H9" s="6"/>
      <c r="I9" s="6"/>
      <c r="J9" s="6"/>
      <c r="K9" s="6"/>
      <c r="L9" s="6"/>
    </row>
    <row r="10" spans="1:239" s="3" customFormat="1" ht="27" customHeight="1" x14ac:dyDescent="0.25">
      <c r="A10" s="8">
        <v>1</v>
      </c>
      <c r="B10" s="134" t="s">
        <v>113</v>
      </c>
      <c r="C10" s="9" t="s">
        <v>16</v>
      </c>
      <c r="D10" s="10"/>
      <c r="E10" s="10">
        <v>57.434800000000003</v>
      </c>
      <c r="F10" s="13"/>
      <c r="G10" s="13"/>
      <c r="H10" s="13"/>
      <c r="I10" s="13"/>
      <c r="J10" s="13"/>
      <c r="K10" s="13"/>
      <c r="L10" s="10"/>
      <c r="M10" s="11">
        <f>100*0.1</f>
        <v>10</v>
      </c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1"/>
      <c r="AY10" s="11"/>
      <c r="AZ10" s="11"/>
      <c r="BA10" s="11"/>
      <c r="BB10" s="11"/>
      <c r="BC10" s="11"/>
      <c r="BD10" s="11"/>
      <c r="BE10" s="11"/>
      <c r="BF10" s="11"/>
      <c r="BG10" s="11"/>
      <c r="BH10" s="11"/>
      <c r="BI10" s="11"/>
      <c r="BJ10" s="11"/>
      <c r="BK10" s="11"/>
      <c r="BL10" s="11"/>
      <c r="BM10" s="11"/>
      <c r="BN10" s="11"/>
      <c r="BO10" s="11"/>
      <c r="BP10" s="11"/>
      <c r="BQ10" s="11"/>
      <c r="BR10" s="11"/>
      <c r="BS10" s="11"/>
      <c r="BT10" s="11"/>
      <c r="BU10" s="11"/>
      <c r="BV10" s="11"/>
      <c r="BW10" s="11"/>
      <c r="BX10" s="11"/>
      <c r="BY10" s="11"/>
      <c r="BZ10" s="11"/>
      <c r="CA10" s="11"/>
      <c r="CB10" s="11"/>
      <c r="CC10" s="11"/>
      <c r="CD10" s="11"/>
      <c r="CE10" s="11"/>
      <c r="CF10" s="11"/>
      <c r="CG10" s="11"/>
      <c r="CH10" s="11"/>
      <c r="CI10" s="11"/>
      <c r="CJ10" s="11"/>
      <c r="CK10" s="11"/>
      <c r="CL10" s="11"/>
      <c r="CM10" s="11"/>
      <c r="CN10" s="11"/>
      <c r="CO10" s="11"/>
      <c r="CP10" s="11"/>
      <c r="CQ10" s="11"/>
      <c r="CR10" s="11"/>
      <c r="CS10" s="11"/>
      <c r="CT10" s="11"/>
      <c r="CU10" s="11"/>
      <c r="CV10" s="11"/>
      <c r="CW10" s="11"/>
      <c r="CX10" s="11"/>
      <c r="CY10" s="11"/>
      <c r="CZ10" s="11"/>
      <c r="DA10" s="11"/>
      <c r="DB10" s="11"/>
      <c r="DC10" s="11"/>
      <c r="DD10" s="11"/>
      <c r="DE10" s="11"/>
      <c r="DF10" s="11"/>
      <c r="DG10" s="11"/>
      <c r="DH10" s="11"/>
      <c r="DI10" s="11"/>
      <c r="DJ10" s="11"/>
      <c r="DK10" s="11"/>
      <c r="DL10" s="11"/>
      <c r="DM10" s="11"/>
      <c r="DN10" s="11"/>
      <c r="DO10" s="11"/>
      <c r="DP10" s="11"/>
      <c r="DQ10" s="11"/>
      <c r="DR10" s="11"/>
      <c r="DS10" s="11"/>
      <c r="DT10" s="11"/>
      <c r="DU10" s="11"/>
      <c r="DV10" s="11"/>
      <c r="DW10" s="11"/>
      <c r="DX10" s="11"/>
      <c r="DY10" s="11"/>
      <c r="DZ10" s="11"/>
      <c r="EA10" s="11"/>
      <c r="EB10" s="11"/>
      <c r="EC10" s="11"/>
      <c r="ED10" s="11"/>
      <c r="EE10" s="11"/>
      <c r="EF10" s="11"/>
      <c r="EG10" s="11"/>
      <c r="EH10" s="11"/>
      <c r="EI10" s="11"/>
      <c r="EJ10" s="11"/>
      <c r="EK10" s="11"/>
      <c r="EL10" s="11"/>
      <c r="EM10" s="11"/>
      <c r="EN10" s="11"/>
      <c r="EO10" s="11"/>
      <c r="EP10" s="11"/>
      <c r="EQ10" s="11"/>
      <c r="ER10" s="11"/>
      <c r="ES10" s="11"/>
      <c r="ET10" s="11"/>
      <c r="EU10" s="11"/>
      <c r="EV10" s="11"/>
      <c r="EW10" s="11"/>
      <c r="EX10" s="11"/>
      <c r="EY10" s="11"/>
      <c r="EZ10" s="11"/>
      <c r="FA10" s="11"/>
      <c r="FB10" s="11"/>
      <c r="FC10" s="11"/>
      <c r="FD10" s="11"/>
      <c r="FE10" s="11"/>
      <c r="FF10" s="11"/>
      <c r="FG10" s="11"/>
      <c r="FH10" s="11"/>
      <c r="FI10" s="11"/>
      <c r="FJ10" s="11"/>
      <c r="FK10" s="11"/>
      <c r="FL10" s="11"/>
      <c r="FM10" s="11"/>
      <c r="FN10" s="11"/>
      <c r="FO10" s="11"/>
      <c r="FP10" s="11"/>
      <c r="FQ10" s="11"/>
      <c r="FR10" s="11"/>
      <c r="FS10" s="11"/>
      <c r="FT10" s="11"/>
      <c r="FU10" s="11"/>
      <c r="FV10" s="11"/>
      <c r="FW10" s="11"/>
      <c r="FX10" s="11"/>
      <c r="FY10" s="11"/>
      <c r="FZ10" s="11"/>
      <c r="GA10" s="11"/>
      <c r="GB10" s="11"/>
      <c r="GC10" s="11"/>
      <c r="GD10" s="11"/>
      <c r="GE10" s="11"/>
      <c r="GF10" s="11"/>
      <c r="GG10" s="11"/>
      <c r="GH10" s="11"/>
      <c r="GI10" s="11"/>
      <c r="GJ10" s="11"/>
      <c r="GK10" s="11"/>
      <c r="GL10" s="11"/>
      <c r="GM10" s="11"/>
      <c r="GN10" s="11"/>
      <c r="GO10" s="11"/>
      <c r="GP10" s="11"/>
      <c r="GQ10" s="11"/>
      <c r="GR10" s="11"/>
      <c r="GS10" s="11"/>
      <c r="GT10" s="11"/>
      <c r="GU10" s="11"/>
      <c r="GV10" s="11"/>
      <c r="GW10" s="11"/>
      <c r="GX10" s="11"/>
      <c r="GY10" s="11"/>
      <c r="GZ10" s="11"/>
      <c r="HA10" s="11"/>
      <c r="HB10" s="11"/>
      <c r="HC10" s="11"/>
      <c r="HD10" s="11"/>
      <c r="HE10" s="11"/>
      <c r="HF10" s="11"/>
      <c r="HG10" s="11"/>
      <c r="HH10" s="11"/>
      <c r="HI10" s="11"/>
      <c r="HJ10" s="11"/>
      <c r="HK10" s="11"/>
      <c r="HL10" s="11"/>
      <c r="HM10" s="11"/>
      <c r="HN10" s="11"/>
      <c r="HO10" s="11"/>
    </row>
    <row r="11" spans="1:239" s="7" customFormat="1" x14ac:dyDescent="0.25">
      <c r="A11" s="14"/>
      <c r="B11" s="16"/>
      <c r="C11" s="14" t="s">
        <v>49</v>
      </c>
      <c r="D11" s="13"/>
      <c r="E11" s="87">
        <f>E10/1000</f>
        <v>5.7434800000000001E-2</v>
      </c>
      <c r="F11" s="13"/>
      <c r="G11" s="13"/>
      <c r="H11" s="13"/>
      <c r="I11" s="13"/>
      <c r="J11" s="13"/>
      <c r="K11" s="13"/>
      <c r="L11" s="13"/>
      <c r="M11" s="17">
        <f>158.116*0.3</f>
        <v>47.434800000000003</v>
      </c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</row>
    <row r="12" spans="1:239" s="3" customFormat="1" x14ac:dyDescent="0.25">
      <c r="A12" s="8"/>
      <c r="B12" s="135" t="s">
        <v>90</v>
      </c>
      <c r="C12" s="12" t="s">
        <v>17</v>
      </c>
      <c r="D12" s="13">
        <v>19.100000000000001</v>
      </c>
      <c r="E12" s="13">
        <f>D12*E11</f>
        <v>1.0970046800000002</v>
      </c>
      <c r="F12" s="13"/>
      <c r="G12" s="13"/>
      <c r="H12" s="13"/>
      <c r="I12" s="13"/>
      <c r="J12" s="13"/>
      <c r="K12" s="13">
        <f>E12*J12</f>
        <v>0</v>
      </c>
      <c r="L12" s="13">
        <f>G12+I12+K12</f>
        <v>0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</row>
    <row r="13" spans="1:239" s="3" customFormat="1" x14ac:dyDescent="0.25">
      <c r="A13" s="8"/>
      <c r="B13" s="135"/>
      <c r="C13" s="12"/>
      <c r="D13" s="13"/>
      <c r="E13" s="13"/>
      <c r="F13" s="13"/>
      <c r="G13" s="13"/>
      <c r="H13" s="13"/>
      <c r="I13" s="13"/>
      <c r="J13" s="13"/>
      <c r="K13" s="13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</row>
    <row r="14" spans="1:239" s="3" customFormat="1" ht="17.25" customHeight="1" x14ac:dyDescent="0.25">
      <c r="A14" s="8">
        <v>2</v>
      </c>
      <c r="B14" s="134" t="s">
        <v>91</v>
      </c>
      <c r="C14" s="9" t="s">
        <v>16</v>
      </c>
      <c r="D14" s="10"/>
      <c r="E14" s="10">
        <f>E10</f>
        <v>57.434800000000003</v>
      </c>
      <c r="F14" s="13"/>
      <c r="G14" s="13"/>
      <c r="H14" s="13"/>
      <c r="I14" s="13"/>
      <c r="J14" s="13"/>
      <c r="K14" s="13"/>
      <c r="L14" s="10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1"/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1"/>
      <c r="DM14" s="11"/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1"/>
      <c r="ET14" s="11"/>
      <c r="EU14" s="11"/>
      <c r="EV14" s="11"/>
      <c r="EW14" s="11"/>
      <c r="EX14" s="11"/>
      <c r="EY14" s="11"/>
      <c r="EZ14" s="11"/>
      <c r="FA14" s="11"/>
      <c r="FB14" s="11"/>
      <c r="FC14" s="11"/>
      <c r="FD14" s="11"/>
      <c r="FE14" s="11"/>
      <c r="FF14" s="11"/>
      <c r="FG14" s="11"/>
      <c r="FH14" s="11"/>
      <c r="FI14" s="11"/>
      <c r="FJ14" s="11"/>
      <c r="FK14" s="11"/>
      <c r="FL14" s="11"/>
      <c r="FM14" s="11"/>
      <c r="FN14" s="11"/>
      <c r="FO14" s="11"/>
      <c r="FP14" s="11"/>
      <c r="FQ14" s="11"/>
      <c r="FR14" s="11"/>
      <c r="FS14" s="11"/>
      <c r="FT14" s="11"/>
      <c r="FU14" s="11"/>
      <c r="FV14" s="11"/>
      <c r="FW14" s="11"/>
      <c r="FX14" s="11"/>
      <c r="FY14" s="11"/>
      <c r="FZ14" s="11"/>
      <c r="GA14" s="11"/>
      <c r="GB14" s="11"/>
      <c r="GC14" s="11"/>
      <c r="GD14" s="11"/>
      <c r="GE14" s="11"/>
      <c r="GF14" s="11"/>
      <c r="GG14" s="11"/>
      <c r="GH14" s="11"/>
      <c r="GI14" s="11"/>
      <c r="GJ14" s="11"/>
      <c r="GK14" s="11"/>
      <c r="GL14" s="11"/>
      <c r="GM14" s="11"/>
      <c r="GN14" s="11"/>
      <c r="GO14" s="11"/>
      <c r="GP14" s="11"/>
      <c r="GQ14" s="11"/>
      <c r="GR14" s="11"/>
      <c r="GS14" s="11"/>
      <c r="GT14" s="11"/>
      <c r="GU14" s="11"/>
      <c r="GV14" s="11"/>
      <c r="GW14" s="11"/>
      <c r="GX14" s="11"/>
      <c r="GY14" s="11"/>
      <c r="GZ14" s="11"/>
      <c r="HA14" s="11"/>
      <c r="HB14" s="11"/>
      <c r="HC14" s="11"/>
      <c r="HD14" s="11"/>
      <c r="HE14" s="11"/>
      <c r="HF14" s="11"/>
      <c r="HG14" s="11"/>
      <c r="HH14" s="11"/>
      <c r="HI14" s="11"/>
      <c r="HJ14" s="11"/>
      <c r="HK14" s="11"/>
      <c r="HL14" s="11"/>
      <c r="HM14" s="11"/>
      <c r="HN14" s="11"/>
      <c r="HO14" s="11"/>
    </row>
    <row r="15" spans="1:239" s="7" customFormat="1" x14ac:dyDescent="0.25">
      <c r="A15" s="14"/>
      <c r="B15" s="16"/>
      <c r="C15" s="14" t="s">
        <v>49</v>
      </c>
      <c r="D15" s="13"/>
      <c r="E15" s="87">
        <f>E14/1000</f>
        <v>5.7434800000000001E-2</v>
      </c>
      <c r="F15" s="13"/>
      <c r="G15" s="13"/>
      <c r="H15" s="13"/>
      <c r="I15" s="13"/>
      <c r="J15" s="13"/>
      <c r="K15" s="13"/>
      <c r="L15" s="13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F15" s="17"/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7"/>
      <c r="AT15" s="17"/>
      <c r="AU15" s="17"/>
      <c r="AV15" s="17"/>
      <c r="AW15" s="17"/>
      <c r="AX15" s="17"/>
      <c r="AY15" s="17"/>
      <c r="AZ15" s="17"/>
      <c r="BA15" s="17"/>
      <c r="BB15" s="17"/>
      <c r="BC15" s="17"/>
      <c r="BD15" s="17"/>
      <c r="BE15" s="17"/>
      <c r="BF15" s="17"/>
      <c r="BG15" s="17"/>
      <c r="BH15" s="17"/>
      <c r="BI15" s="17"/>
      <c r="BJ15" s="17"/>
      <c r="BK15" s="17"/>
      <c r="BL15" s="17"/>
      <c r="BM15" s="17"/>
      <c r="BN15" s="17"/>
      <c r="BO15" s="17"/>
      <c r="BP15" s="17"/>
      <c r="BQ15" s="17"/>
      <c r="BR15" s="17"/>
      <c r="BS15" s="17"/>
      <c r="BT15" s="17"/>
      <c r="BU15" s="17"/>
      <c r="BV15" s="17"/>
      <c r="BW15" s="17"/>
      <c r="BX15" s="17"/>
      <c r="BY15" s="17"/>
      <c r="BZ15" s="17"/>
      <c r="CA15" s="17"/>
      <c r="CB15" s="17"/>
      <c r="CC15" s="17"/>
      <c r="CD15" s="17"/>
      <c r="CE15" s="17"/>
      <c r="CF15" s="17"/>
      <c r="CG15" s="17"/>
      <c r="CH15" s="17"/>
      <c r="CI15" s="17"/>
      <c r="CJ15" s="17"/>
      <c r="CK15" s="17"/>
      <c r="CL15" s="17"/>
      <c r="CM15" s="17"/>
      <c r="CN15" s="17"/>
      <c r="CO15" s="17"/>
      <c r="CP15" s="17"/>
      <c r="CQ15" s="17"/>
      <c r="CR15" s="17"/>
      <c r="CS15" s="17"/>
      <c r="CT15" s="17"/>
      <c r="CU15" s="17"/>
      <c r="CV15" s="17"/>
      <c r="CW15" s="17"/>
      <c r="CX15" s="17"/>
      <c r="CY15" s="17"/>
      <c r="CZ15" s="17"/>
      <c r="DA15" s="17"/>
      <c r="DB15" s="17"/>
      <c r="DC15" s="17"/>
      <c r="DD15" s="17"/>
      <c r="DE15" s="17"/>
      <c r="DF15" s="17"/>
      <c r="DG15" s="17"/>
      <c r="DH15" s="17"/>
      <c r="DI15" s="17"/>
      <c r="DJ15" s="17"/>
      <c r="DK15" s="17"/>
      <c r="DL15" s="17"/>
      <c r="DM15" s="17"/>
      <c r="DN15" s="17"/>
      <c r="DO15" s="17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"/>
      <c r="EF15" s="17"/>
      <c r="EG15" s="17"/>
      <c r="EH15" s="17"/>
      <c r="EI15" s="17"/>
      <c r="EJ15" s="17"/>
      <c r="EK15" s="17"/>
      <c r="EL15" s="17"/>
      <c r="EM15" s="17"/>
      <c r="EN15" s="17"/>
      <c r="EO15" s="17"/>
      <c r="EP15" s="17"/>
      <c r="EQ15" s="17"/>
      <c r="ER15" s="17"/>
      <c r="ES15" s="17"/>
      <c r="ET15" s="17"/>
      <c r="EU15" s="17"/>
      <c r="EV15" s="17"/>
      <c r="EW15" s="17"/>
      <c r="EX15" s="17"/>
      <c r="EY15" s="17"/>
      <c r="EZ15" s="17"/>
      <c r="FA15" s="17"/>
      <c r="FB15" s="17"/>
      <c r="FC15" s="17"/>
      <c r="FD15" s="17"/>
      <c r="FE15" s="17"/>
      <c r="FF15" s="17"/>
      <c r="FG15" s="17"/>
      <c r="FH15" s="17"/>
      <c r="FI15" s="17"/>
      <c r="FJ15" s="17"/>
      <c r="FK15" s="17"/>
      <c r="FL15" s="17"/>
      <c r="FM15" s="17"/>
      <c r="FN15" s="17"/>
      <c r="FO15" s="17"/>
      <c r="FP15" s="17"/>
      <c r="FQ15" s="17"/>
      <c r="FR15" s="17"/>
      <c r="FS15" s="17"/>
      <c r="FT15" s="17"/>
      <c r="FU15" s="17"/>
      <c r="FV15" s="17"/>
      <c r="FW15" s="17"/>
      <c r="FX15" s="17"/>
      <c r="FY15" s="17"/>
      <c r="FZ15" s="17"/>
      <c r="GA15" s="17"/>
      <c r="GB15" s="17"/>
      <c r="GC15" s="17"/>
      <c r="GD15" s="17"/>
      <c r="GE15" s="17"/>
      <c r="GF15" s="17"/>
      <c r="GG15" s="17"/>
      <c r="GH15" s="17"/>
      <c r="GI15" s="17"/>
      <c r="GJ15" s="17"/>
      <c r="GK15" s="17"/>
      <c r="GL15" s="17"/>
      <c r="GM15" s="17"/>
      <c r="GN15" s="17"/>
      <c r="GO15" s="17"/>
      <c r="GP15" s="17"/>
      <c r="GQ15" s="17"/>
      <c r="GR15" s="17"/>
      <c r="GS15" s="17"/>
      <c r="GT15" s="17"/>
      <c r="GU15" s="17"/>
      <c r="GV15" s="17"/>
      <c r="GW15" s="17"/>
      <c r="GX15" s="17"/>
      <c r="GY15" s="17"/>
      <c r="GZ15" s="17"/>
      <c r="HA15" s="17"/>
      <c r="HB15" s="17"/>
      <c r="HC15" s="17"/>
      <c r="HD15" s="17"/>
      <c r="HE15" s="17"/>
      <c r="HF15" s="17"/>
      <c r="HG15" s="17"/>
      <c r="HH15" s="17"/>
      <c r="HI15" s="17"/>
      <c r="HJ15" s="17"/>
      <c r="HK15" s="17"/>
      <c r="HL15" s="17"/>
      <c r="HM15" s="17"/>
      <c r="HN15" s="17"/>
      <c r="HO15" s="17"/>
      <c r="HP15" s="17"/>
      <c r="HQ15" s="17"/>
      <c r="HR15" s="17"/>
      <c r="HS15" s="17"/>
      <c r="HT15" s="17"/>
      <c r="HU15" s="17"/>
      <c r="HV15" s="17"/>
      <c r="HW15" s="17"/>
      <c r="HX15" s="17"/>
      <c r="HY15" s="17"/>
      <c r="HZ15" s="17"/>
      <c r="IA15" s="17"/>
      <c r="IB15" s="17"/>
      <c r="IC15" s="17"/>
      <c r="ID15" s="17"/>
      <c r="IE15" s="17"/>
    </row>
    <row r="16" spans="1:239" s="3" customFormat="1" x14ac:dyDescent="0.25">
      <c r="A16" s="8"/>
      <c r="B16" s="135" t="s">
        <v>86</v>
      </c>
      <c r="C16" s="12" t="s">
        <v>17</v>
      </c>
      <c r="D16" s="13">
        <v>13.2</v>
      </c>
      <c r="E16" s="13">
        <f>D16*E15</f>
        <v>0.75813935999999993</v>
      </c>
      <c r="F16" s="13"/>
      <c r="G16" s="13"/>
      <c r="H16" s="13"/>
      <c r="I16" s="13">
        <f>E16*H16</f>
        <v>0</v>
      </c>
      <c r="J16" s="13"/>
      <c r="K16" s="13"/>
      <c r="L16" s="13">
        <f>G16+I16+K16</f>
        <v>0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</row>
    <row r="17" spans="1:239" s="3" customFormat="1" x14ac:dyDescent="0.25">
      <c r="A17" s="8"/>
      <c r="B17" s="136" t="s">
        <v>22</v>
      </c>
      <c r="C17" s="14" t="s">
        <v>0</v>
      </c>
      <c r="D17" s="13">
        <v>2.1</v>
      </c>
      <c r="E17" s="44">
        <f>D17*E15</f>
        <v>0.12061308000000001</v>
      </c>
      <c r="F17" s="13"/>
      <c r="G17" s="13"/>
      <c r="H17" s="13"/>
      <c r="I17" s="13"/>
      <c r="J17" s="13"/>
      <c r="K17" s="13">
        <f>E17*J17</f>
        <v>0</v>
      </c>
      <c r="L17" s="13">
        <f>G17+I17+K17</f>
        <v>0</v>
      </c>
      <c r="M17" s="137"/>
      <c r="N17" s="137"/>
      <c r="O17" s="137"/>
      <c r="P17" s="137"/>
      <c r="Q17" s="137"/>
      <c r="R17" s="137"/>
      <c r="S17" s="137"/>
      <c r="T17" s="137"/>
      <c r="U17" s="137"/>
      <c r="V17" s="137"/>
      <c r="W17" s="137"/>
      <c r="X17" s="137"/>
      <c r="Y17" s="137"/>
      <c r="Z17" s="137"/>
      <c r="AA17" s="137"/>
      <c r="AB17" s="137"/>
      <c r="AC17" s="137"/>
      <c r="AD17" s="137"/>
      <c r="AE17" s="137"/>
      <c r="AF17" s="137"/>
      <c r="AG17" s="137"/>
      <c r="AH17" s="137"/>
      <c r="AI17" s="137"/>
      <c r="AJ17" s="137"/>
      <c r="AK17" s="137"/>
      <c r="AL17" s="137"/>
      <c r="AM17" s="137"/>
      <c r="AN17" s="137"/>
      <c r="AO17" s="137"/>
      <c r="AP17" s="137"/>
      <c r="AQ17" s="137"/>
      <c r="AR17" s="137"/>
      <c r="AS17" s="137"/>
      <c r="AT17" s="137"/>
      <c r="AU17" s="137"/>
      <c r="AV17" s="137"/>
      <c r="AW17" s="137"/>
      <c r="AX17" s="137"/>
      <c r="AY17" s="137"/>
      <c r="AZ17" s="137"/>
      <c r="BA17" s="137"/>
      <c r="BB17" s="137"/>
      <c r="BC17" s="137"/>
      <c r="BD17" s="137"/>
      <c r="BE17" s="137"/>
      <c r="BF17" s="137"/>
      <c r="BG17" s="137"/>
      <c r="BH17" s="137"/>
      <c r="BI17" s="137"/>
      <c r="BJ17" s="137"/>
      <c r="BK17" s="137"/>
      <c r="BL17" s="137"/>
      <c r="BM17" s="137"/>
      <c r="BN17" s="137"/>
      <c r="BO17" s="137"/>
      <c r="BP17" s="137"/>
      <c r="BQ17" s="137"/>
      <c r="BR17" s="137"/>
      <c r="BS17" s="137"/>
      <c r="BT17" s="137"/>
      <c r="BU17" s="137"/>
      <c r="BV17" s="137"/>
      <c r="BW17" s="137"/>
      <c r="BX17" s="137"/>
      <c r="BY17" s="137"/>
      <c r="BZ17" s="137"/>
      <c r="CA17" s="137"/>
      <c r="CB17" s="137"/>
      <c r="CC17" s="137"/>
      <c r="CD17" s="137"/>
      <c r="CE17" s="137"/>
      <c r="CF17" s="137"/>
      <c r="CG17" s="137"/>
      <c r="CH17" s="137"/>
      <c r="CI17" s="137"/>
      <c r="CJ17" s="137"/>
      <c r="CK17" s="137"/>
      <c r="CL17" s="137"/>
      <c r="CM17" s="137"/>
      <c r="CN17" s="137"/>
      <c r="CO17" s="137"/>
      <c r="CP17" s="137"/>
      <c r="CQ17" s="137"/>
      <c r="CR17" s="137"/>
      <c r="CS17" s="137"/>
      <c r="CT17" s="137"/>
      <c r="CU17" s="137"/>
      <c r="CV17" s="137"/>
      <c r="CW17" s="137"/>
      <c r="CX17" s="137"/>
      <c r="CY17" s="137"/>
      <c r="CZ17" s="137"/>
      <c r="DA17" s="137"/>
      <c r="DB17" s="137"/>
      <c r="DC17" s="137"/>
      <c r="DD17" s="137"/>
      <c r="DE17" s="137"/>
      <c r="DF17" s="137"/>
      <c r="DG17" s="137"/>
      <c r="DH17" s="137"/>
      <c r="DI17" s="137"/>
      <c r="DJ17" s="137"/>
      <c r="DK17" s="137"/>
      <c r="DL17" s="137"/>
      <c r="DM17" s="137"/>
      <c r="DN17" s="137"/>
      <c r="DO17" s="137"/>
      <c r="DP17" s="137"/>
      <c r="DQ17" s="137"/>
      <c r="DR17" s="137"/>
      <c r="DS17" s="137"/>
      <c r="DT17" s="137"/>
      <c r="DU17" s="137"/>
      <c r="DV17" s="137"/>
      <c r="DW17" s="137"/>
      <c r="DX17" s="137"/>
      <c r="DY17" s="137"/>
      <c r="DZ17" s="137"/>
      <c r="EA17" s="137"/>
      <c r="EB17" s="137"/>
      <c r="EC17" s="137"/>
      <c r="ED17" s="137"/>
      <c r="EE17" s="137"/>
      <c r="EF17" s="137"/>
      <c r="EG17" s="137"/>
      <c r="EH17" s="137"/>
      <c r="EI17" s="137"/>
      <c r="EJ17" s="137"/>
      <c r="EK17" s="137"/>
      <c r="EL17" s="137"/>
      <c r="EM17" s="137"/>
      <c r="EN17" s="137"/>
      <c r="EO17" s="137"/>
      <c r="EP17" s="137"/>
      <c r="EQ17" s="137"/>
      <c r="ER17" s="137"/>
      <c r="ES17" s="137"/>
      <c r="ET17" s="137"/>
      <c r="EU17" s="137"/>
      <c r="EV17" s="137"/>
      <c r="EW17" s="137"/>
      <c r="EX17" s="137"/>
      <c r="EY17" s="137"/>
      <c r="EZ17" s="137"/>
      <c r="FA17" s="137"/>
      <c r="FB17" s="137"/>
      <c r="FC17" s="137"/>
      <c r="FD17" s="137"/>
      <c r="FE17" s="137"/>
      <c r="FF17" s="137"/>
      <c r="FG17" s="137"/>
      <c r="FH17" s="137"/>
      <c r="FI17" s="137"/>
      <c r="FJ17" s="137"/>
      <c r="FK17" s="137"/>
      <c r="FL17" s="137"/>
      <c r="FM17" s="137"/>
      <c r="FN17" s="137"/>
      <c r="FO17" s="137"/>
      <c r="FP17" s="137"/>
      <c r="FQ17" s="137"/>
      <c r="FR17" s="137"/>
      <c r="FS17" s="137"/>
      <c r="FT17" s="137"/>
      <c r="FU17" s="137"/>
      <c r="FV17" s="137"/>
      <c r="FW17" s="137"/>
      <c r="FX17" s="137"/>
      <c r="FY17" s="137"/>
      <c r="FZ17" s="137"/>
      <c r="GA17" s="137"/>
      <c r="GB17" s="137"/>
      <c r="GC17" s="137"/>
      <c r="GD17" s="137"/>
      <c r="GE17" s="137"/>
      <c r="GF17" s="137"/>
      <c r="GG17" s="137"/>
      <c r="GH17" s="137"/>
      <c r="GI17" s="137"/>
      <c r="GJ17" s="137"/>
      <c r="GK17" s="137"/>
      <c r="GL17" s="137"/>
      <c r="GM17" s="137"/>
      <c r="GN17" s="137"/>
      <c r="GO17" s="137"/>
      <c r="GP17" s="137"/>
      <c r="GQ17" s="137"/>
      <c r="GR17" s="137"/>
      <c r="GS17" s="137"/>
      <c r="GT17" s="137"/>
      <c r="GU17" s="137"/>
      <c r="GV17" s="137"/>
      <c r="GW17" s="137"/>
      <c r="GX17" s="137"/>
      <c r="GY17" s="137"/>
      <c r="GZ17" s="137"/>
      <c r="HA17" s="137"/>
      <c r="HB17" s="137"/>
      <c r="HC17" s="137"/>
      <c r="HD17" s="137"/>
      <c r="HE17" s="137"/>
      <c r="HF17" s="137"/>
      <c r="HG17" s="137"/>
      <c r="HH17" s="137"/>
      <c r="HI17" s="137"/>
      <c r="HJ17" s="137"/>
      <c r="HK17" s="137"/>
      <c r="HL17" s="137"/>
      <c r="HM17" s="137"/>
      <c r="HN17" s="137"/>
      <c r="HO17" s="137"/>
      <c r="HP17" s="137"/>
      <c r="HQ17" s="137"/>
      <c r="HR17" s="137"/>
      <c r="HS17" s="137"/>
      <c r="HT17" s="137"/>
      <c r="HU17" s="137"/>
      <c r="HV17" s="137"/>
      <c r="HW17" s="137"/>
      <c r="HX17" s="137"/>
      <c r="HY17" s="137"/>
      <c r="HZ17" s="137"/>
      <c r="IA17" s="137"/>
      <c r="IB17" s="137"/>
      <c r="IC17" s="137"/>
      <c r="ID17" s="137"/>
      <c r="IE17" s="137"/>
    </row>
    <row r="18" spans="1:239" s="3" customFormat="1" x14ac:dyDescent="0.25">
      <c r="A18" s="8"/>
      <c r="B18" s="136" t="s">
        <v>92</v>
      </c>
      <c r="C18" s="138" t="s">
        <v>16</v>
      </c>
      <c r="D18" s="13">
        <v>102</v>
      </c>
      <c r="E18" s="13">
        <f>D18*E15</f>
        <v>5.8583496000000004</v>
      </c>
      <c r="F18" s="13"/>
      <c r="G18" s="6"/>
      <c r="H18" s="6"/>
      <c r="I18" s="6"/>
      <c r="J18" s="13"/>
      <c r="K18" s="13">
        <f>E18*J18</f>
        <v>0</v>
      </c>
      <c r="L18" s="13">
        <f>G18+I18+K18</f>
        <v>0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</row>
    <row r="19" spans="1:239" s="7" customFormat="1" x14ac:dyDescent="0.25">
      <c r="A19" s="139"/>
      <c r="B19" s="140"/>
      <c r="C19" s="139"/>
      <c r="D19" s="114"/>
      <c r="E19" s="6"/>
      <c r="F19" s="6"/>
      <c r="G19" s="6"/>
      <c r="H19" s="6"/>
      <c r="I19" s="6"/>
      <c r="J19" s="6"/>
      <c r="K19" s="6"/>
      <c r="L19" s="6"/>
    </row>
    <row r="20" spans="1:239" s="77" customFormat="1" x14ac:dyDescent="0.2">
      <c r="A20" s="8">
        <v>3</v>
      </c>
      <c r="B20" s="134" t="s">
        <v>93</v>
      </c>
      <c r="C20" s="9" t="s">
        <v>18</v>
      </c>
      <c r="D20" s="10"/>
      <c r="E20" s="10">
        <f>E14*1.65</f>
        <v>94.767420000000001</v>
      </c>
      <c r="F20" s="10"/>
      <c r="G20" s="10"/>
      <c r="H20" s="10"/>
      <c r="I20" s="10"/>
      <c r="J20" s="5"/>
      <c r="K20" s="10"/>
      <c r="L20" s="10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1"/>
      <c r="AY20" s="11"/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1"/>
      <c r="CF20" s="11"/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1"/>
      <c r="DM20" s="11"/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1"/>
      <c r="ET20" s="11"/>
      <c r="EU20" s="11"/>
      <c r="EV20" s="11"/>
      <c r="EW20" s="11"/>
      <c r="EX20" s="11"/>
      <c r="EY20" s="11"/>
      <c r="EZ20" s="11"/>
      <c r="FA20" s="11"/>
      <c r="FB20" s="11"/>
      <c r="FC20" s="11"/>
      <c r="FD20" s="11"/>
      <c r="FE20" s="11"/>
      <c r="FF20" s="11"/>
      <c r="FG20" s="11"/>
      <c r="FH20" s="11"/>
      <c r="FI20" s="11"/>
      <c r="FJ20" s="11"/>
      <c r="FK20" s="11"/>
      <c r="FL20" s="11"/>
      <c r="FM20" s="11"/>
      <c r="FN20" s="11"/>
      <c r="FO20" s="11"/>
      <c r="FP20" s="11"/>
      <c r="FQ20" s="11"/>
      <c r="FR20" s="11"/>
      <c r="FS20" s="11"/>
      <c r="FT20" s="11"/>
      <c r="FU20" s="11"/>
      <c r="FV20" s="11"/>
      <c r="FW20" s="11"/>
      <c r="FX20" s="11"/>
      <c r="FY20" s="11"/>
      <c r="FZ20" s="11"/>
      <c r="GA20" s="11"/>
      <c r="GB20" s="11"/>
      <c r="GC20" s="11"/>
      <c r="GD20" s="11"/>
      <c r="GE20" s="11"/>
      <c r="GF20" s="11"/>
      <c r="GG20" s="11"/>
      <c r="GH20" s="11"/>
      <c r="GI20" s="11"/>
      <c r="GJ20" s="11"/>
      <c r="GK20" s="11"/>
      <c r="GL20" s="11"/>
      <c r="GM20" s="11"/>
      <c r="GN20" s="11"/>
      <c r="GO20" s="11"/>
      <c r="GP20" s="11"/>
      <c r="GQ20" s="11"/>
      <c r="GR20" s="11"/>
      <c r="GS20" s="11"/>
      <c r="GT20" s="11"/>
      <c r="GU20" s="11"/>
      <c r="GV20" s="11"/>
      <c r="GW20" s="11"/>
    </row>
    <row r="21" spans="1:239" s="7" customFormat="1" x14ac:dyDescent="0.25">
      <c r="A21" s="9"/>
      <c r="B21" s="16"/>
      <c r="C21" s="14"/>
      <c r="D21" s="13"/>
      <c r="E21" s="13"/>
      <c r="F21" s="13"/>
      <c r="G21" s="13"/>
      <c r="H21" s="13"/>
      <c r="I21" s="13"/>
      <c r="J21" s="6"/>
      <c r="K21" s="13"/>
      <c r="L21" s="13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7"/>
      <c r="BK21" s="17"/>
      <c r="BL21" s="17"/>
      <c r="BM21" s="17"/>
      <c r="BN21" s="17"/>
      <c r="BO21" s="17"/>
      <c r="BP21" s="17"/>
      <c r="BQ21" s="17"/>
      <c r="BR21" s="17"/>
      <c r="BS21" s="17"/>
      <c r="BT21" s="17"/>
      <c r="BU21" s="17"/>
      <c r="BV21" s="17"/>
      <c r="BW21" s="17"/>
      <c r="BX21" s="17"/>
      <c r="BY21" s="17"/>
      <c r="BZ21" s="17"/>
      <c r="CA21" s="17"/>
      <c r="CB21" s="17"/>
      <c r="CC21" s="17"/>
      <c r="CD21" s="17"/>
      <c r="CE21" s="17"/>
      <c r="CF21" s="17"/>
      <c r="CG21" s="17"/>
      <c r="CH21" s="17"/>
      <c r="CI21" s="17"/>
      <c r="CJ21" s="17"/>
      <c r="CK21" s="17"/>
      <c r="CL21" s="17"/>
      <c r="CM21" s="17"/>
      <c r="CN21" s="17"/>
      <c r="CO21" s="17"/>
      <c r="CP21" s="17"/>
      <c r="CQ21" s="17"/>
      <c r="CR21" s="17"/>
      <c r="CS21" s="17"/>
      <c r="CT21" s="17"/>
      <c r="CU21" s="17"/>
      <c r="CV21" s="17"/>
      <c r="CW21" s="17"/>
      <c r="CX21" s="17"/>
      <c r="CY21" s="17"/>
      <c r="CZ21" s="17"/>
      <c r="DA21" s="17"/>
      <c r="DB21" s="17"/>
      <c r="DC21" s="17"/>
      <c r="DD21" s="17"/>
      <c r="DE21" s="17"/>
      <c r="DF21" s="17"/>
      <c r="DG21" s="17"/>
      <c r="DH21" s="17"/>
      <c r="DI21" s="17"/>
      <c r="DJ21" s="17"/>
      <c r="DK21" s="17"/>
      <c r="DL21" s="17"/>
      <c r="DM21" s="17"/>
      <c r="DN21" s="17"/>
      <c r="DO21" s="17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7"/>
      <c r="EE21" s="17"/>
      <c r="EF21" s="17"/>
      <c r="EG21" s="17"/>
      <c r="EH21" s="17"/>
      <c r="EI21" s="17"/>
      <c r="EJ21" s="17"/>
      <c r="EK21" s="17"/>
      <c r="EL21" s="17"/>
      <c r="EM21" s="17"/>
      <c r="EN21" s="17"/>
      <c r="EO21" s="17"/>
      <c r="EP21" s="17"/>
      <c r="EQ21" s="17"/>
      <c r="ER21" s="17"/>
      <c r="ES21" s="17"/>
      <c r="ET21" s="17"/>
      <c r="EU21" s="17"/>
      <c r="EV21" s="17"/>
      <c r="EW21" s="17"/>
      <c r="EX21" s="17"/>
      <c r="EY21" s="17"/>
      <c r="EZ21" s="17"/>
      <c r="FA21" s="17"/>
      <c r="FB21" s="17"/>
      <c r="FC21" s="17"/>
      <c r="FD21" s="17"/>
      <c r="FE21" s="17"/>
      <c r="FF21" s="17"/>
      <c r="FG21" s="17"/>
      <c r="FH21" s="17"/>
      <c r="FI21" s="17"/>
      <c r="FJ21" s="17"/>
      <c r="FK21" s="17"/>
      <c r="FL21" s="17"/>
      <c r="FM21" s="17"/>
      <c r="FN21" s="17"/>
      <c r="FO21" s="17"/>
      <c r="FP21" s="17"/>
      <c r="FQ21" s="17"/>
      <c r="FR21" s="17"/>
      <c r="FS21" s="17"/>
      <c r="FT21" s="17"/>
      <c r="FU21" s="17"/>
      <c r="FV21" s="17"/>
      <c r="FW21" s="17"/>
      <c r="FX21" s="17"/>
      <c r="FY21" s="17"/>
      <c r="FZ21" s="17"/>
      <c r="GA21" s="17"/>
      <c r="GB21" s="17"/>
      <c r="GC21" s="17"/>
      <c r="GD21" s="17"/>
      <c r="GE21" s="17"/>
      <c r="GF21" s="17"/>
      <c r="GG21" s="17"/>
      <c r="GH21" s="17"/>
      <c r="GI21" s="17"/>
      <c r="GJ21" s="17"/>
      <c r="GK21" s="17"/>
      <c r="GL21" s="17"/>
      <c r="GM21" s="17"/>
      <c r="GN21" s="17"/>
      <c r="GO21" s="17"/>
      <c r="GP21" s="17"/>
      <c r="GQ21" s="17"/>
      <c r="GR21" s="17"/>
      <c r="GS21" s="17"/>
      <c r="GT21" s="17"/>
      <c r="GU21" s="17"/>
      <c r="GV21" s="17"/>
      <c r="GW21" s="17"/>
      <c r="GX21" s="17"/>
      <c r="GY21" s="17"/>
      <c r="GZ21" s="17"/>
      <c r="HA21" s="17"/>
      <c r="HB21" s="17"/>
      <c r="HC21" s="17"/>
      <c r="HD21" s="17"/>
      <c r="HE21" s="17"/>
      <c r="HF21" s="17"/>
      <c r="HG21" s="17"/>
      <c r="HH21" s="17"/>
      <c r="HI21" s="17"/>
      <c r="HJ21" s="17"/>
      <c r="HK21" s="17"/>
      <c r="HL21" s="17"/>
      <c r="HM21" s="17"/>
      <c r="HN21" s="17"/>
      <c r="HO21" s="17"/>
      <c r="HP21" s="17"/>
      <c r="HQ21" s="17"/>
      <c r="HR21" s="17"/>
      <c r="HS21" s="17"/>
      <c r="HT21" s="17"/>
      <c r="HU21" s="17"/>
      <c r="HV21" s="17"/>
      <c r="HW21" s="17"/>
      <c r="HX21" s="17"/>
      <c r="HY21" s="17"/>
      <c r="HZ21" s="17"/>
      <c r="IA21" s="17"/>
      <c r="IB21" s="17"/>
      <c r="IC21" s="17"/>
      <c r="ID21" s="17"/>
      <c r="IE21" s="17"/>
    </row>
    <row r="22" spans="1:239" s="7" customFormat="1" x14ac:dyDescent="0.25">
      <c r="A22" s="9"/>
      <c r="B22" s="141" t="s">
        <v>52</v>
      </c>
      <c r="C22" s="14" t="s">
        <v>18</v>
      </c>
      <c r="D22" s="13">
        <v>1</v>
      </c>
      <c r="E22" s="13">
        <f>D22*E20</f>
        <v>94.767420000000001</v>
      </c>
      <c r="F22" s="13"/>
      <c r="G22" s="13"/>
      <c r="H22" s="13"/>
      <c r="I22" s="13"/>
      <c r="J22" s="6"/>
      <c r="K22" s="13">
        <f>E22*J22</f>
        <v>0</v>
      </c>
      <c r="L22" s="13">
        <f>G22+I22+K22</f>
        <v>0</v>
      </c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  <c r="FF22" s="17"/>
      <c r="FG22" s="17"/>
      <c r="FH22" s="17"/>
      <c r="FI22" s="17"/>
      <c r="FJ22" s="17"/>
      <c r="FK22" s="17"/>
      <c r="FL22" s="17"/>
      <c r="FM22" s="17"/>
      <c r="FN22" s="17"/>
      <c r="FO22" s="17"/>
      <c r="FP22" s="17"/>
      <c r="FQ22" s="17"/>
      <c r="FR22" s="17"/>
      <c r="FS22" s="17"/>
      <c r="FT22" s="17"/>
      <c r="FU22" s="17"/>
      <c r="FV22" s="17"/>
      <c r="FW22" s="17"/>
      <c r="FX22" s="17"/>
      <c r="FY22" s="17"/>
      <c r="FZ22" s="17"/>
      <c r="GA22" s="17"/>
      <c r="GB22" s="17"/>
      <c r="GC22" s="17"/>
      <c r="GD22" s="17"/>
      <c r="GE22" s="17"/>
      <c r="GF22" s="17"/>
      <c r="GG22" s="17"/>
      <c r="GH22" s="17"/>
      <c r="GI22" s="17"/>
      <c r="GJ22" s="17"/>
      <c r="GK22" s="17"/>
      <c r="GL22" s="17"/>
      <c r="GM22" s="17"/>
      <c r="GN22" s="17"/>
      <c r="GO22" s="17"/>
      <c r="GP22" s="17"/>
      <c r="GQ22" s="17"/>
      <c r="GR22" s="17"/>
      <c r="GS22" s="17"/>
      <c r="GT22" s="17"/>
      <c r="GU22" s="17"/>
      <c r="GV22" s="17"/>
      <c r="GW22" s="17"/>
      <c r="GX22" s="17"/>
      <c r="GY22" s="17"/>
      <c r="GZ22" s="17"/>
      <c r="HA22" s="17"/>
      <c r="HB22" s="17"/>
      <c r="HC22" s="17"/>
      <c r="HD22" s="17"/>
      <c r="HE22" s="17"/>
      <c r="HF22" s="17"/>
      <c r="HG22" s="17"/>
      <c r="HH22" s="17"/>
      <c r="HI22" s="17"/>
      <c r="HJ22" s="17"/>
      <c r="HK22" s="17"/>
      <c r="HL22" s="17"/>
      <c r="HM22" s="17"/>
      <c r="HN22" s="17"/>
      <c r="HO22" s="17"/>
      <c r="HP22" s="17"/>
      <c r="HQ22" s="17"/>
      <c r="HR22" s="17"/>
      <c r="HS22" s="17"/>
      <c r="HT22" s="17"/>
      <c r="HU22" s="17"/>
      <c r="HV22" s="17"/>
      <c r="HW22" s="17"/>
      <c r="HX22" s="17"/>
      <c r="HY22" s="17"/>
      <c r="HZ22" s="17"/>
      <c r="IA22" s="17"/>
      <c r="IB22" s="17"/>
      <c r="IC22" s="17"/>
      <c r="ID22" s="17"/>
      <c r="IE22" s="17"/>
    </row>
    <row r="23" spans="1:239" s="7" customFormat="1" x14ac:dyDescent="0.25">
      <c r="A23" s="14"/>
      <c r="B23" s="16"/>
      <c r="C23" s="14"/>
      <c r="D23" s="13"/>
      <c r="E23" s="13"/>
      <c r="F23" s="13"/>
      <c r="G23" s="13"/>
      <c r="H23" s="13"/>
      <c r="I23" s="13"/>
      <c r="J23" s="6"/>
      <c r="K23" s="13"/>
      <c r="L23" s="13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7"/>
      <c r="BK23" s="17"/>
      <c r="BL23" s="17"/>
      <c r="BM23" s="17"/>
      <c r="BN23" s="17"/>
      <c r="BO23" s="17"/>
      <c r="BP23" s="17"/>
      <c r="BQ23" s="17"/>
      <c r="BR23" s="17"/>
      <c r="BS23" s="17"/>
      <c r="BT23" s="17"/>
      <c r="BU23" s="17"/>
      <c r="BV23" s="17"/>
      <c r="BW23" s="17"/>
      <c r="BX23" s="17"/>
      <c r="BY23" s="17"/>
      <c r="BZ23" s="17"/>
      <c r="CA23" s="17"/>
      <c r="CB23" s="17"/>
      <c r="CC23" s="17"/>
      <c r="CD23" s="17"/>
      <c r="CE23" s="17"/>
      <c r="CF23" s="17"/>
      <c r="CG23" s="17"/>
      <c r="CH23" s="17"/>
      <c r="CI23" s="17"/>
      <c r="CJ23" s="17"/>
      <c r="CK23" s="17"/>
      <c r="CL23" s="17"/>
      <c r="CM23" s="17"/>
      <c r="CN23" s="17"/>
      <c r="CO23" s="17"/>
      <c r="CP23" s="17"/>
      <c r="CQ23" s="17"/>
      <c r="CR23" s="17"/>
      <c r="CS23" s="17"/>
      <c r="CT23" s="17"/>
      <c r="CU23" s="17"/>
      <c r="CV23" s="17"/>
      <c r="CW23" s="17"/>
      <c r="CX23" s="17"/>
      <c r="CY23" s="17"/>
      <c r="CZ23" s="17"/>
      <c r="DA23" s="17"/>
      <c r="DB23" s="17"/>
      <c r="DC23" s="17"/>
      <c r="DD23" s="17"/>
      <c r="DE23" s="17"/>
      <c r="DF23" s="17"/>
      <c r="DG23" s="17"/>
      <c r="DH23" s="17"/>
      <c r="DI23" s="17"/>
      <c r="DJ23" s="17"/>
      <c r="DK23" s="17"/>
      <c r="DL23" s="17"/>
      <c r="DM23" s="17"/>
      <c r="DN23" s="17"/>
      <c r="DO23" s="17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7"/>
      <c r="EE23" s="17"/>
      <c r="EF23" s="17"/>
      <c r="EG23" s="17"/>
      <c r="EH23" s="17"/>
      <c r="EI23" s="17"/>
      <c r="EJ23" s="17"/>
      <c r="EK23" s="17"/>
      <c r="EL23" s="17"/>
      <c r="EM23" s="17"/>
      <c r="EN23" s="17"/>
      <c r="EO23" s="17"/>
      <c r="EP23" s="17"/>
      <c r="EQ23" s="17"/>
      <c r="ER23" s="17"/>
      <c r="ES23" s="17"/>
      <c r="ET23" s="17"/>
      <c r="EU23" s="17"/>
      <c r="EV23" s="17"/>
      <c r="EW23" s="17"/>
      <c r="EX23" s="17"/>
      <c r="EY23" s="17"/>
      <c r="EZ23" s="17"/>
      <c r="FA23" s="17"/>
      <c r="FB23" s="17"/>
      <c r="FC23" s="17"/>
      <c r="FD23" s="17"/>
      <c r="FE23" s="17"/>
      <c r="FF23" s="17"/>
      <c r="FG23" s="17"/>
      <c r="FH23" s="17"/>
      <c r="FI23" s="17"/>
      <c r="FJ23" s="17"/>
      <c r="FK23" s="17"/>
      <c r="FL23" s="17"/>
      <c r="FM23" s="17"/>
      <c r="FN23" s="17"/>
      <c r="FO23" s="17"/>
      <c r="FP23" s="17"/>
      <c r="FQ23" s="17"/>
      <c r="FR23" s="17"/>
      <c r="FS23" s="17"/>
      <c r="FT23" s="17"/>
      <c r="FU23" s="17"/>
      <c r="FV23" s="17"/>
      <c r="FW23" s="17"/>
      <c r="FX23" s="17"/>
      <c r="FY23" s="17"/>
      <c r="FZ23" s="17"/>
      <c r="GA23" s="17"/>
      <c r="GB23" s="17"/>
      <c r="GC23" s="17"/>
      <c r="GD23" s="17"/>
      <c r="GE23" s="17"/>
      <c r="GF23" s="17"/>
      <c r="GG23" s="17"/>
      <c r="GH23" s="17"/>
      <c r="GI23" s="17"/>
      <c r="GJ23" s="17"/>
      <c r="GK23" s="17"/>
      <c r="GL23" s="17"/>
      <c r="GM23" s="17"/>
      <c r="GN23" s="17"/>
      <c r="GO23" s="17"/>
      <c r="GP23" s="17"/>
      <c r="GQ23" s="17"/>
      <c r="GR23" s="17"/>
      <c r="GS23" s="17"/>
      <c r="GT23" s="17"/>
      <c r="GU23" s="17"/>
      <c r="GV23" s="17"/>
      <c r="GW23" s="17"/>
      <c r="GX23" s="17"/>
      <c r="GY23" s="17"/>
      <c r="GZ23" s="17"/>
      <c r="HA23" s="17"/>
      <c r="HB23" s="17"/>
      <c r="HC23" s="17"/>
      <c r="HD23" s="17"/>
      <c r="HE23" s="17"/>
      <c r="HF23" s="17"/>
      <c r="HG23" s="17"/>
      <c r="HH23" s="17"/>
      <c r="HI23" s="17"/>
      <c r="HJ23" s="17"/>
      <c r="HK23" s="17"/>
      <c r="HL23" s="17"/>
      <c r="HM23" s="17"/>
      <c r="HN23" s="17"/>
      <c r="HO23" s="17"/>
      <c r="HP23" s="17"/>
      <c r="HQ23" s="17"/>
      <c r="HR23" s="17"/>
      <c r="HS23" s="17"/>
      <c r="HT23" s="17"/>
      <c r="HU23" s="17"/>
      <c r="HV23" s="17"/>
      <c r="HW23" s="17"/>
      <c r="HX23" s="17"/>
      <c r="HY23" s="17"/>
      <c r="HZ23" s="17"/>
      <c r="IA23" s="17"/>
      <c r="IB23" s="17"/>
      <c r="IC23" s="17"/>
      <c r="ID23" s="17"/>
      <c r="IE23" s="17"/>
    </row>
    <row r="24" spans="1:239" s="3" customFormat="1" x14ac:dyDescent="0.25">
      <c r="A24" s="28">
        <v>4</v>
      </c>
      <c r="B24" s="29" t="s">
        <v>94</v>
      </c>
      <c r="C24" s="21" t="s">
        <v>36</v>
      </c>
      <c r="D24" s="31"/>
      <c r="E24" s="10">
        <v>1290.58</v>
      </c>
      <c r="F24" s="5"/>
      <c r="G24" s="31"/>
      <c r="H24" s="31"/>
      <c r="I24" s="5"/>
      <c r="J24" s="5"/>
      <c r="K24" s="5"/>
      <c r="L24" s="10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</row>
    <row r="25" spans="1:239" s="7" customFormat="1" x14ac:dyDescent="0.25">
      <c r="A25" s="12"/>
      <c r="B25" s="22"/>
      <c r="C25" s="12" t="s">
        <v>24</v>
      </c>
      <c r="D25" s="30"/>
      <c r="E25" s="27">
        <f>E24/1000</f>
        <v>1.2905799999999998</v>
      </c>
      <c r="F25" s="6"/>
      <c r="G25" s="30"/>
      <c r="H25" s="30"/>
      <c r="I25" s="6"/>
      <c r="J25" s="6"/>
      <c r="K25" s="6"/>
      <c r="L25" s="6"/>
    </row>
    <row r="26" spans="1:239" s="7" customFormat="1" x14ac:dyDescent="0.25">
      <c r="A26" s="14"/>
      <c r="B26" s="34" t="s">
        <v>21</v>
      </c>
      <c r="C26" s="12" t="s">
        <v>17</v>
      </c>
      <c r="D26" s="13">
        <v>32.1</v>
      </c>
      <c r="E26" s="13">
        <f>E25*D26</f>
        <v>41.427617999999995</v>
      </c>
      <c r="F26" s="6"/>
      <c r="G26" s="31"/>
      <c r="H26" s="6"/>
      <c r="I26" s="13">
        <f>E26*H26</f>
        <v>0</v>
      </c>
      <c r="J26" s="13"/>
      <c r="K26" s="13"/>
      <c r="L26" s="13">
        <f t="shared" ref="L26:L32" si="0">G26+I26+K26</f>
        <v>0</v>
      </c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  <c r="BD26" s="23"/>
      <c r="BE26" s="23"/>
      <c r="BF26" s="23"/>
      <c r="BG26" s="23"/>
      <c r="BH26" s="23"/>
      <c r="BI26" s="23"/>
      <c r="BJ26" s="23"/>
      <c r="BK26" s="23"/>
      <c r="BL26" s="23"/>
      <c r="BM26" s="23"/>
      <c r="BN26" s="23"/>
      <c r="BO26" s="23"/>
      <c r="BP26" s="23"/>
      <c r="BQ26" s="23"/>
      <c r="BR26" s="23"/>
      <c r="BS26" s="23"/>
      <c r="BT26" s="23"/>
      <c r="BU26" s="23"/>
      <c r="BV26" s="23"/>
      <c r="BW26" s="23"/>
      <c r="BX26" s="23"/>
      <c r="BY26" s="23"/>
      <c r="BZ26" s="23"/>
      <c r="CA26" s="23"/>
      <c r="CB26" s="23"/>
      <c r="CC26" s="23"/>
      <c r="CD26" s="23"/>
      <c r="CE26" s="23"/>
      <c r="CF26" s="23"/>
      <c r="CG26" s="23"/>
      <c r="CH26" s="23"/>
      <c r="CI26" s="23"/>
      <c r="CJ26" s="23"/>
      <c r="CK26" s="23"/>
      <c r="CL26" s="23"/>
      <c r="CM26" s="23"/>
      <c r="CN26" s="23"/>
      <c r="CO26" s="23"/>
      <c r="CP26" s="23"/>
      <c r="CQ26" s="23"/>
      <c r="CR26" s="23"/>
      <c r="CS26" s="23"/>
      <c r="CT26" s="23"/>
      <c r="CU26" s="23"/>
      <c r="CV26" s="23"/>
      <c r="CW26" s="23"/>
      <c r="CX26" s="23"/>
      <c r="CY26" s="23"/>
      <c r="CZ26" s="23"/>
      <c r="DA26" s="23"/>
      <c r="DB26" s="23"/>
      <c r="DC26" s="23"/>
      <c r="DD26" s="23"/>
      <c r="DE26" s="23"/>
      <c r="DF26" s="23"/>
      <c r="DG26" s="23"/>
      <c r="DH26" s="23"/>
      <c r="DI26" s="23"/>
      <c r="DJ26" s="23"/>
      <c r="DK26" s="23"/>
      <c r="DL26" s="23"/>
      <c r="DM26" s="23"/>
      <c r="DN26" s="23"/>
      <c r="DO26" s="23"/>
      <c r="DP26" s="23"/>
      <c r="DQ26" s="23"/>
      <c r="DR26" s="23"/>
      <c r="DS26" s="23"/>
      <c r="DT26" s="23"/>
      <c r="DU26" s="23"/>
      <c r="DV26" s="23"/>
      <c r="DW26" s="23"/>
      <c r="DX26" s="23"/>
      <c r="DY26" s="23"/>
      <c r="DZ26" s="23"/>
      <c r="EA26" s="23"/>
      <c r="EB26" s="23"/>
      <c r="EC26" s="23"/>
      <c r="ED26" s="23"/>
      <c r="EE26" s="23"/>
      <c r="EF26" s="23"/>
      <c r="EG26" s="23"/>
      <c r="EH26" s="23"/>
      <c r="EI26" s="23"/>
      <c r="EJ26" s="23"/>
      <c r="EK26" s="23"/>
      <c r="EL26" s="23"/>
      <c r="EM26" s="23"/>
      <c r="EN26" s="23"/>
      <c r="EO26" s="23"/>
      <c r="EP26" s="23"/>
      <c r="EQ26" s="23"/>
      <c r="ER26" s="23"/>
      <c r="ES26" s="23"/>
      <c r="ET26" s="23"/>
      <c r="EU26" s="23"/>
      <c r="EV26" s="23"/>
      <c r="EW26" s="23"/>
      <c r="EX26" s="23"/>
      <c r="EY26" s="23"/>
      <c r="EZ26" s="23"/>
      <c r="FA26" s="23"/>
      <c r="FB26" s="23"/>
      <c r="FC26" s="23"/>
      <c r="FD26" s="23"/>
      <c r="FE26" s="23"/>
      <c r="FF26" s="23"/>
      <c r="FG26" s="23"/>
      <c r="FH26" s="23"/>
      <c r="FI26" s="23"/>
      <c r="FJ26" s="23"/>
      <c r="FK26" s="23"/>
      <c r="FL26" s="23"/>
      <c r="FM26" s="23"/>
      <c r="FN26" s="23"/>
      <c r="FO26" s="23"/>
      <c r="FP26" s="23"/>
      <c r="FQ26" s="23"/>
      <c r="FR26" s="23"/>
      <c r="FS26" s="23"/>
      <c r="FT26" s="23"/>
      <c r="FU26" s="23"/>
      <c r="FV26" s="23"/>
      <c r="FW26" s="23"/>
      <c r="FX26" s="23"/>
      <c r="FY26" s="23"/>
      <c r="FZ26" s="23"/>
      <c r="GA26" s="23"/>
      <c r="GB26" s="23"/>
      <c r="GC26" s="23"/>
      <c r="GD26" s="23"/>
      <c r="GE26" s="23"/>
      <c r="GF26" s="23"/>
      <c r="GG26" s="23"/>
      <c r="GH26" s="23"/>
      <c r="GI26" s="23"/>
      <c r="GJ26" s="23"/>
      <c r="GK26" s="23"/>
      <c r="GL26" s="23"/>
      <c r="GM26" s="23"/>
      <c r="GN26" s="23"/>
      <c r="GO26" s="23"/>
      <c r="GP26" s="23"/>
      <c r="GQ26" s="23"/>
      <c r="GR26" s="23"/>
      <c r="GS26" s="23"/>
      <c r="GT26" s="23"/>
      <c r="GU26" s="23"/>
      <c r="GV26" s="23"/>
      <c r="GW26" s="23"/>
      <c r="GX26" s="23"/>
      <c r="GY26" s="23"/>
      <c r="GZ26" s="23"/>
      <c r="HA26" s="23"/>
      <c r="HB26" s="23"/>
      <c r="HC26" s="23"/>
      <c r="HD26" s="23"/>
      <c r="HE26" s="23"/>
      <c r="HF26" s="23"/>
      <c r="HG26" s="23"/>
      <c r="HH26" s="23"/>
      <c r="HI26" s="23"/>
      <c r="HJ26" s="23"/>
      <c r="HK26" s="23"/>
      <c r="HL26" s="23"/>
      <c r="HM26" s="23"/>
      <c r="HN26" s="23"/>
      <c r="HO26" s="23"/>
      <c r="HP26" s="23"/>
      <c r="HQ26" s="23"/>
      <c r="HR26" s="23"/>
      <c r="HS26" s="23"/>
      <c r="HT26" s="23"/>
      <c r="HU26" s="23"/>
      <c r="HV26" s="23"/>
      <c r="HW26" s="23"/>
      <c r="HX26" s="23"/>
      <c r="HY26" s="23"/>
      <c r="HZ26" s="23"/>
      <c r="IA26" s="23"/>
      <c r="IB26" s="23"/>
      <c r="IC26" s="23"/>
      <c r="ID26" s="23"/>
      <c r="IE26" s="23"/>
    </row>
    <row r="27" spans="1:239" s="7" customFormat="1" x14ac:dyDescent="0.25">
      <c r="A27" s="14"/>
      <c r="B27" s="34" t="s">
        <v>25</v>
      </c>
      <c r="C27" s="12" t="s">
        <v>20</v>
      </c>
      <c r="D27" s="13">
        <v>0.71</v>
      </c>
      <c r="E27" s="13">
        <f>D27*E25</f>
        <v>0.91631179999999979</v>
      </c>
      <c r="F27" s="6"/>
      <c r="G27" s="31"/>
      <c r="H27" s="31"/>
      <c r="I27" s="6"/>
      <c r="J27" s="6"/>
      <c r="K27" s="13">
        <f>E27*J27</f>
        <v>0</v>
      </c>
      <c r="L27" s="13">
        <f t="shared" si="0"/>
        <v>0</v>
      </c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  <c r="BD27" s="23"/>
      <c r="BE27" s="23"/>
      <c r="BF27" s="23"/>
      <c r="BG27" s="23"/>
      <c r="BH27" s="23"/>
      <c r="BI27" s="23"/>
      <c r="BJ27" s="23"/>
      <c r="BK27" s="23"/>
      <c r="BL27" s="23"/>
      <c r="BM27" s="23"/>
      <c r="BN27" s="23"/>
      <c r="BO27" s="23"/>
      <c r="BP27" s="23"/>
      <c r="BQ27" s="23"/>
      <c r="BR27" s="23"/>
      <c r="BS27" s="23"/>
      <c r="BT27" s="23"/>
      <c r="BU27" s="23"/>
      <c r="BV27" s="23"/>
      <c r="BW27" s="23"/>
      <c r="BX27" s="23"/>
      <c r="BY27" s="23"/>
      <c r="BZ27" s="23"/>
      <c r="CA27" s="23"/>
      <c r="CB27" s="23"/>
      <c r="CC27" s="23"/>
      <c r="CD27" s="23"/>
      <c r="CE27" s="23"/>
      <c r="CF27" s="23"/>
      <c r="CG27" s="23"/>
      <c r="CH27" s="23"/>
      <c r="CI27" s="23"/>
      <c r="CJ27" s="23"/>
      <c r="CK27" s="23"/>
      <c r="CL27" s="23"/>
      <c r="CM27" s="23"/>
      <c r="CN27" s="23"/>
      <c r="CO27" s="23"/>
      <c r="CP27" s="23"/>
      <c r="CQ27" s="23"/>
      <c r="CR27" s="23"/>
      <c r="CS27" s="23"/>
      <c r="CT27" s="23"/>
      <c r="CU27" s="23"/>
      <c r="CV27" s="23"/>
      <c r="CW27" s="23"/>
      <c r="CX27" s="23"/>
      <c r="CY27" s="23"/>
      <c r="CZ27" s="23"/>
      <c r="DA27" s="23"/>
      <c r="DB27" s="23"/>
      <c r="DC27" s="23"/>
      <c r="DD27" s="23"/>
      <c r="DE27" s="23"/>
      <c r="DF27" s="23"/>
      <c r="DG27" s="23"/>
      <c r="DH27" s="23"/>
      <c r="DI27" s="23"/>
      <c r="DJ27" s="23"/>
      <c r="DK27" s="23"/>
      <c r="DL27" s="23"/>
      <c r="DM27" s="23"/>
      <c r="DN27" s="23"/>
      <c r="DO27" s="23"/>
      <c r="DP27" s="23"/>
      <c r="DQ27" s="23"/>
      <c r="DR27" s="23"/>
      <c r="DS27" s="23"/>
      <c r="DT27" s="23"/>
      <c r="DU27" s="23"/>
      <c r="DV27" s="23"/>
      <c r="DW27" s="23"/>
      <c r="DX27" s="23"/>
      <c r="DY27" s="23"/>
      <c r="DZ27" s="23"/>
      <c r="EA27" s="23"/>
      <c r="EB27" s="23"/>
      <c r="EC27" s="23"/>
      <c r="ED27" s="23"/>
      <c r="EE27" s="23"/>
      <c r="EF27" s="23"/>
      <c r="EG27" s="23"/>
      <c r="EH27" s="23"/>
      <c r="EI27" s="23"/>
      <c r="EJ27" s="23"/>
      <c r="EK27" s="23"/>
      <c r="EL27" s="23"/>
      <c r="EM27" s="23"/>
      <c r="EN27" s="23"/>
      <c r="EO27" s="23"/>
      <c r="EP27" s="23"/>
      <c r="EQ27" s="23"/>
      <c r="ER27" s="23"/>
      <c r="ES27" s="23"/>
      <c r="ET27" s="23"/>
      <c r="EU27" s="23"/>
      <c r="EV27" s="23"/>
      <c r="EW27" s="23"/>
      <c r="EX27" s="23"/>
      <c r="EY27" s="23"/>
      <c r="EZ27" s="23"/>
      <c r="FA27" s="23"/>
      <c r="FB27" s="23"/>
      <c r="FC27" s="23"/>
      <c r="FD27" s="23"/>
      <c r="FE27" s="23"/>
      <c r="FF27" s="23"/>
      <c r="FG27" s="23"/>
      <c r="FH27" s="23"/>
      <c r="FI27" s="23"/>
      <c r="FJ27" s="23"/>
      <c r="FK27" s="23"/>
      <c r="FL27" s="23"/>
      <c r="FM27" s="23"/>
      <c r="FN27" s="23"/>
      <c r="FO27" s="23"/>
      <c r="FP27" s="23"/>
      <c r="FQ27" s="23"/>
      <c r="FR27" s="23"/>
      <c r="FS27" s="23"/>
      <c r="FT27" s="23"/>
      <c r="FU27" s="23"/>
      <c r="FV27" s="23"/>
      <c r="FW27" s="23"/>
      <c r="FX27" s="23"/>
      <c r="FY27" s="23"/>
      <c r="FZ27" s="23"/>
      <c r="GA27" s="23"/>
      <c r="GB27" s="23"/>
      <c r="GC27" s="23"/>
      <c r="GD27" s="23"/>
      <c r="GE27" s="23"/>
      <c r="GF27" s="23"/>
      <c r="GG27" s="23"/>
      <c r="GH27" s="23"/>
      <c r="GI27" s="23"/>
      <c r="GJ27" s="23"/>
      <c r="GK27" s="23"/>
      <c r="GL27" s="23"/>
      <c r="GM27" s="23"/>
      <c r="GN27" s="23"/>
      <c r="GO27" s="23"/>
      <c r="GP27" s="23"/>
      <c r="GQ27" s="23"/>
      <c r="GR27" s="23"/>
      <c r="GS27" s="23"/>
      <c r="GT27" s="23"/>
      <c r="GU27" s="23"/>
      <c r="GV27" s="23"/>
      <c r="GW27" s="23"/>
      <c r="GX27" s="23"/>
      <c r="GY27" s="23"/>
      <c r="GZ27" s="23"/>
      <c r="HA27" s="23"/>
      <c r="HB27" s="23"/>
      <c r="HC27" s="23"/>
      <c r="HD27" s="23"/>
      <c r="HE27" s="23"/>
      <c r="HF27" s="23"/>
      <c r="HG27" s="23"/>
      <c r="HH27" s="23"/>
      <c r="HI27" s="23"/>
      <c r="HJ27" s="23"/>
      <c r="HK27" s="23"/>
      <c r="HL27" s="23"/>
      <c r="HM27" s="23"/>
      <c r="HN27" s="23"/>
      <c r="HO27" s="23"/>
      <c r="HP27" s="23"/>
      <c r="HQ27" s="23"/>
      <c r="HR27" s="23"/>
      <c r="HS27" s="23"/>
      <c r="HT27" s="23"/>
      <c r="HU27" s="23"/>
      <c r="HV27" s="23"/>
      <c r="HW27" s="23"/>
      <c r="HX27" s="23"/>
      <c r="HY27" s="23"/>
      <c r="HZ27" s="23"/>
      <c r="IA27" s="23"/>
      <c r="IB27" s="23"/>
      <c r="IC27" s="23"/>
      <c r="ID27" s="23"/>
      <c r="IE27" s="23"/>
    </row>
    <row r="28" spans="1:239" s="7" customFormat="1" x14ac:dyDescent="0.25">
      <c r="A28" s="14"/>
      <c r="B28" s="34" t="s">
        <v>26</v>
      </c>
      <c r="C28" s="12" t="s">
        <v>20</v>
      </c>
      <c r="D28" s="13">
        <v>3.88</v>
      </c>
      <c r="E28" s="13">
        <f>E25*D28</f>
        <v>5.0074503999999989</v>
      </c>
      <c r="F28" s="6"/>
      <c r="G28" s="31"/>
      <c r="H28" s="31"/>
      <c r="I28" s="6"/>
      <c r="J28" s="6"/>
      <c r="K28" s="13">
        <f>E28*J28</f>
        <v>0</v>
      </c>
      <c r="L28" s="13">
        <f t="shared" si="0"/>
        <v>0</v>
      </c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  <c r="BD28" s="23"/>
      <c r="BE28" s="23"/>
      <c r="BF28" s="23"/>
      <c r="BG28" s="23"/>
      <c r="BH28" s="23"/>
      <c r="BI28" s="23"/>
      <c r="BJ28" s="23"/>
      <c r="BK28" s="23"/>
      <c r="BL28" s="23"/>
      <c r="BM28" s="23"/>
      <c r="BN28" s="23"/>
      <c r="BO28" s="23"/>
      <c r="BP28" s="23"/>
      <c r="BQ28" s="23"/>
      <c r="BR28" s="23"/>
      <c r="BS28" s="23"/>
      <c r="BT28" s="23"/>
      <c r="BU28" s="23"/>
      <c r="BV28" s="23"/>
      <c r="BW28" s="23"/>
      <c r="BX28" s="23"/>
      <c r="BY28" s="23"/>
      <c r="BZ28" s="23"/>
      <c r="CA28" s="23"/>
      <c r="CB28" s="23"/>
      <c r="CC28" s="23"/>
      <c r="CD28" s="23"/>
      <c r="CE28" s="23"/>
      <c r="CF28" s="23"/>
      <c r="CG28" s="23"/>
      <c r="CH28" s="23"/>
      <c r="CI28" s="23"/>
      <c r="CJ28" s="23"/>
      <c r="CK28" s="23"/>
      <c r="CL28" s="23"/>
      <c r="CM28" s="23"/>
      <c r="CN28" s="23"/>
      <c r="CO28" s="23"/>
      <c r="CP28" s="23"/>
      <c r="CQ28" s="23"/>
      <c r="CR28" s="23"/>
      <c r="CS28" s="23"/>
      <c r="CT28" s="23"/>
      <c r="CU28" s="23"/>
      <c r="CV28" s="23"/>
      <c r="CW28" s="23"/>
      <c r="CX28" s="23"/>
      <c r="CY28" s="23"/>
      <c r="CZ28" s="23"/>
      <c r="DA28" s="23"/>
      <c r="DB28" s="23"/>
      <c r="DC28" s="23"/>
      <c r="DD28" s="23"/>
      <c r="DE28" s="23"/>
      <c r="DF28" s="23"/>
      <c r="DG28" s="23"/>
      <c r="DH28" s="23"/>
      <c r="DI28" s="23"/>
      <c r="DJ28" s="23"/>
      <c r="DK28" s="23"/>
      <c r="DL28" s="23"/>
      <c r="DM28" s="23"/>
      <c r="DN28" s="23"/>
      <c r="DO28" s="23"/>
      <c r="DP28" s="23"/>
      <c r="DQ28" s="23"/>
      <c r="DR28" s="23"/>
      <c r="DS28" s="23"/>
      <c r="DT28" s="23"/>
      <c r="DU28" s="23"/>
      <c r="DV28" s="23"/>
      <c r="DW28" s="23"/>
      <c r="DX28" s="23"/>
      <c r="DY28" s="23"/>
      <c r="DZ28" s="23"/>
      <c r="EA28" s="23"/>
      <c r="EB28" s="23"/>
      <c r="EC28" s="23"/>
      <c r="ED28" s="23"/>
      <c r="EE28" s="23"/>
      <c r="EF28" s="23"/>
      <c r="EG28" s="23"/>
      <c r="EH28" s="23"/>
      <c r="EI28" s="23"/>
      <c r="EJ28" s="23"/>
      <c r="EK28" s="23"/>
      <c r="EL28" s="23"/>
      <c r="EM28" s="23"/>
      <c r="EN28" s="23"/>
      <c r="EO28" s="23"/>
      <c r="EP28" s="23"/>
      <c r="EQ28" s="23"/>
      <c r="ER28" s="23"/>
      <c r="ES28" s="23"/>
      <c r="ET28" s="23"/>
      <c r="EU28" s="23"/>
      <c r="EV28" s="23"/>
      <c r="EW28" s="23"/>
      <c r="EX28" s="23"/>
      <c r="EY28" s="23"/>
      <c r="EZ28" s="23"/>
      <c r="FA28" s="23"/>
      <c r="FB28" s="23"/>
      <c r="FC28" s="23"/>
      <c r="FD28" s="23"/>
      <c r="FE28" s="23"/>
      <c r="FF28" s="23"/>
      <c r="FG28" s="23"/>
      <c r="FH28" s="23"/>
      <c r="FI28" s="23"/>
      <c r="FJ28" s="23"/>
      <c r="FK28" s="23"/>
      <c r="FL28" s="23"/>
      <c r="FM28" s="23"/>
      <c r="FN28" s="23"/>
      <c r="FO28" s="23"/>
      <c r="FP28" s="23"/>
      <c r="FQ28" s="23"/>
      <c r="FR28" s="23"/>
      <c r="FS28" s="23"/>
      <c r="FT28" s="23"/>
      <c r="FU28" s="23"/>
      <c r="FV28" s="23"/>
      <c r="FW28" s="23"/>
      <c r="FX28" s="23"/>
      <c r="FY28" s="23"/>
      <c r="FZ28" s="23"/>
      <c r="GA28" s="23"/>
      <c r="GB28" s="23"/>
      <c r="GC28" s="23"/>
      <c r="GD28" s="23"/>
      <c r="GE28" s="23"/>
      <c r="GF28" s="23"/>
      <c r="GG28" s="23"/>
      <c r="GH28" s="23"/>
      <c r="GI28" s="23"/>
      <c r="GJ28" s="23"/>
      <c r="GK28" s="23"/>
      <c r="GL28" s="23"/>
      <c r="GM28" s="23"/>
      <c r="GN28" s="23"/>
      <c r="GO28" s="23"/>
      <c r="GP28" s="23"/>
      <c r="GQ28" s="23"/>
      <c r="GR28" s="23"/>
      <c r="GS28" s="23"/>
      <c r="GT28" s="23"/>
      <c r="GU28" s="23"/>
      <c r="GV28" s="23"/>
      <c r="GW28" s="23"/>
      <c r="GX28" s="23"/>
      <c r="GY28" s="23"/>
      <c r="GZ28" s="23"/>
      <c r="HA28" s="23"/>
      <c r="HB28" s="23"/>
      <c r="HC28" s="23"/>
      <c r="HD28" s="23"/>
      <c r="HE28" s="23"/>
      <c r="HF28" s="23"/>
      <c r="HG28" s="23"/>
      <c r="HH28" s="23"/>
      <c r="HI28" s="23"/>
      <c r="HJ28" s="23"/>
      <c r="HK28" s="23"/>
      <c r="HL28" s="23"/>
      <c r="HM28" s="23"/>
      <c r="HN28" s="23"/>
      <c r="HO28" s="23"/>
      <c r="HP28" s="23"/>
      <c r="HQ28" s="23"/>
      <c r="HR28" s="23"/>
      <c r="HS28" s="23"/>
      <c r="HT28" s="23"/>
      <c r="HU28" s="23"/>
      <c r="HV28" s="23"/>
      <c r="HW28" s="23"/>
      <c r="HX28" s="23"/>
      <c r="HY28" s="23"/>
      <c r="HZ28" s="23"/>
      <c r="IA28" s="23"/>
      <c r="IB28" s="23"/>
      <c r="IC28" s="23"/>
      <c r="ID28" s="23"/>
      <c r="IE28" s="23"/>
    </row>
    <row r="29" spans="1:239" s="7" customFormat="1" x14ac:dyDescent="0.25">
      <c r="A29" s="14"/>
      <c r="B29" s="34" t="s">
        <v>27</v>
      </c>
      <c r="C29" s="12" t="s">
        <v>20</v>
      </c>
      <c r="D29" s="13">
        <v>6.16</v>
      </c>
      <c r="E29" s="13">
        <f>D29*E25</f>
        <v>7.9499727999999994</v>
      </c>
      <c r="F29" s="6"/>
      <c r="G29" s="31"/>
      <c r="H29" s="31"/>
      <c r="I29" s="6"/>
      <c r="J29" s="6"/>
      <c r="K29" s="13">
        <f t="shared" ref="K29:K31" si="1">E29*J29</f>
        <v>0</v>
      </c>
      <c r="L29" s="13">
        <f t="shared" si="0"/>
        <v>0</v>
      </c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  <c r="BD29" s="23"/>
      <c r="BE29" s="23"/>
      <c r="BF29" s="23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23"/>
      <c r="CC29" s="23"/>
      <c r="CD29" s="23"/>
      <c r="CE29" s="23"/>
      <c r="CF29" s="23"/>
      <c r="CG29" s="23"/>
      <c r="CH29" s="23"/>
      <c r="CI29" s="23"/>
      <c r="CJ29" s="23"/>
      <c r="CK29" s="23"/>
      <c r="CL29" s="23"/>
      <c r="CM29" s="23"/>
      <c r="CN29" s="23"/>
      <c r="CO29" s="23"/>
      <c r="CP29" s="23"/>
      <c r="CQ29" s="23"/>
      <c r="CR29" s="23"/>
      <c r="CS29" s="23"/>
      <c r="CT29" s="23"/>
      <c r="CU29" s="23"/>
      <c r="CV29" s="23"/>
      <c r="CW29" s="23"/>
      <c r="CX29" s="23"/>
      <c r="CY29" s="23"/>
      <c r="CZ29" s="23"/>
      <c r="DA29" s="23"/>
      <c r="DB29" s="23"/>
      <c r="DC29" s="23"/>
      <c r="DD29" s="23"/>
      <c r="DE29" s="23"/>
      <c r="DF29" s="23"/>
      <c r="DG29" s="23"/>
      <c r="DH29" s="23"/>
      <c r="DI29" s="23"/>
      <c r="DJ29" s="23"/>
      <c r="DK29" s="23"/>
      <c r="DL29" s="23"/>
      <c r="DM29" s="23"/>
      <c r="DN29" s="23"/>
      <c r="DO29" s="23"/>
      <c r="DP29" s="23"/>
      <c r="DQ29" s="23"/>
      <c r="DR29" s="23"/>
      <c r="DS29" s="23"/>
      <c r="DT29" s="23"/>
      <c r="DU29" s="23"/>
      <c r="DV29" s="23"/>
      <c r="DW29" s="23"/>
      <c r="DX29" s="23"/>
      <c r="DY29" s="23"/>
      <c r="DZ29" s="23"/>
      <c r="EA29" s="23"/>
      <c r="EB29" s="23"/>
      <c r="EC29" s="23"/>
      <c r="ED29" s="23"/>
      <c r="EE29" s="23"/>
      <c r="EF29" s="23"/>
      <c r="EG29" s="23"/>
      <c r="EH29" s="23"/>
      <c r="EI29" s="23"/>
      <c r="EJ29" s="23"/>
      <c r="EK29" s="23"/>
      <c r="EL29" s="23"/>
      <c r="EM29" s="23"/>
      <c r="EN29" s="23"/>
      <c r="EO29" s="23"/>
      <c r="EP29" s="23"/>
      <c r="EQ29" s="23"/>
      <c r="ER29" s="23"/>
      <c r="ES29" s="23"/>
      <c r="ET29" s="23"/>
      <c r="EU29" s="23"/>
      <c r="EV29" s="23"/>
      <c r="EW29" s="23"/>
      <c r="EX29" s="23"/>
      <c r="EY29" s="23"/>
      <c r="EZ29" s="23"/>
      <c r="FA29" s="23"/>
      <c r="FB29" s="23"/>
      <c r="FC29" s="23"/>
      <c r="FD29" s="23"/>
      <c r="FE29" s="23"/>
      <c r="FF29" s="23"/>
      <c r="FG29" s="23"/>
      <c r="FH29" s="23"/>
      <c r="FI29" s="23"/>
      <c r="FJ29" s="23"/>
      <c r="FK29" s="23"/>
      <c r="FL29" s="23"/>
      <c r="FM29" s="23"/>
      <c r="FN29" s="23"/>
      <c r="FO29" s="23"/>
      <c r="FP29" s="23"/>
      <c r="FQ29" s="23"/>
      <c r="FR29" s="23"/>
      <c r="FS29" s="23"/>
      <c r="FT29" s="23"/>
      <c r="FU29" s="23"/>
      <c r="FV29" s="23"/>
      <c r="FW29" s="23"/>
      <c r="FX29" s="23"/>
      <c r="FY29" s="23"/>
      <c r="FZ29" s="23"/>
      <c r="GA29" s="23"/>
      <c r="GB29" s="23"/>
      <c r="GC29" s="23"/>
      <c r="GD29" s="23"/>
      <c r="GE29" s="23"/>
      <c r="GF29" s="23"/>
      <c r="GG29" s="23"/>
      <c r="GH29" s="23"/>
      <c r="GI29" s="23"/>
      <c r="GJ29" s="23"/>
      <c r="GK29" s="23"/>
      <c r="GL29" s="23"/>
      <c r="GM29" s="23"/>
      <c r="GN29" s="23"/>
      <c r="GO29" s="23"/>
      <c r="GP29" s="23"/>
      <c r="GQ29" s="23"/>
      <c r="GR29" s="23"/>
      <c r="GS29" s="23"/>
      <c r="GT29" s="23"/>
      <c r="GU29" s="23"/>
      <c r="GV29" s="23"/>
      <c r="GW29" s="23"/>
      <c r="GX29" s="23"/>
      <c r="GY29" s="23"/>
      <c r="GZ29" s="23"/>
      <c r="HA29" s="23"/>
      <c r="HB29" s="23"/>
      <c r="HC29" s="23"/>
      <c r="HD29" s="23"/>
      <c r="HE29" s="23"/>
      <c r="HF29" s="23"/>
      <c r="HG29" s="23"/>
      <c r="HH29" s="23"/>
      <c r="HI29" s="23"/>
      <c r="HJ29" s="23"/>
      <c r="HK29" s="23"/>
      <c r="HL29" s="23"/>
      <c r="HM29" s="23"/>
      <c r="HN29" s="23"/>
      <c r="HO29" s="23"/>
      <c r="HP29" s="23"/>
      <c r="HQ29" s="23"/>
      <c r="HR29" s="23"/>
      <c r="HS29" s="23"/>
      <c r="HT29" s="23"/>
      <c r="HU29" s="23"/>
      <c r="HV29" s="23"/>
      <c r="HW29" s="23"/>
      <c r="HX29" s="23"/>
      <c r="HY29" s="23"/>
      <c r="HZ29" s="23"/>
      <c r="IA29" s="23"/>
      <c r="IB29" s="23"/>
      <c r="IC29" s="23"/>
      <c r="ID29" s="23"/>
      <c r="IE29" s="23"/>
    </row>
    <row r="30" spans="1:239" s="7" customFormat="1" x14ac:dyDescent="0.25">
      <c r="A30" s="14"/>
      <c r="B30" s="34" t="s">
        <v>28</v>
      </c>
      <c r="C30" s="12" t="s">
        <v>20</v>
      </c>
      <c r="D30" s="13">
        <v>4.53</v>
      </c>
      <c r="E30" s="6">
        <f>D30*E25</f>
        <v>5.8463273999999998</v>
      </c>
      <c r="F30" s="6"/>
      <c r="G30" s="31"/>
      <c r="H30" s="31"/>
      <c r="I30" s="6"/>
      <c r="J30" s="6"/>
      <c r="K30" s="13">
        <f t="shared" si="1"/>
        <v>0</v>
      </c>
      <c r="L30" s="13">
        <f t="shared" si="0"/>
        <v>0</v>
      </c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  <c r="BD30" s="23"/>
      <c r="BE30" s="23"/>
      <c r="BF30" s="23"/>
      <c r="BG30" s="23"/>
      <c r="BH30" s="23"/>
      <c r="BI30" s="23"/>
      <c r="BJ30" s="23"/>
      <c r="BK30" s="23"/>
      <c r="BL30" s="23"/>
      <c r="BM30" s="23"/>
      <c r="BN30" s="23"/>
      <c r="BO30" s="23"/>
      <c r="BP30" s="23"/>
      <c r="BQ30" s="23"/>
      <c r="BR30" s="23"/>
      <c r="BS30" s="23"/>
      <c r="BT30" s="23"/>
      <c r="BU30" s="23"/>
      <c r="BV30" s="23"/>
      <c r="BW30" s="23"/>
      <c r="BX30" s="23"/>
      <c r="BY30" s="23"/>
      <c r="BZ30" s="23"/>
      <c r="CA30" s="23"/>
      <c r="CB30" s="23"/>
      <c r="CC30" s="23"/>
      <c r="CD30" s="23"/>
      <c r="CE30" s="23"/>
      <c r="CF30" s="23"/>
      <c r="CG30" s="23"/>
      <c r="CH30" s="23"/>
      <c r="CI30" s="23"/>
      <c r="CJ30" s="23"/>
      <c r="CK30" s="23"/>
      <c r="CL30" s="23"/>
      <c r="CM30" s="23"/>
      <c r="CN30" s="23"/>
      <c r="CO30" s="23"/>
      <c r="CP30" s="23"/>
      <c r="CQ30" s="23"/>
      <c r="CR30" s="23"/>
      <c r="CS30" s="23"/>
      <c r="CT30" s="23"/>
      <c r="CU30" s="23"/>
      <c r="CV30" s="23"/>
      <c r="CW30" s="23"/>
      <c r="CX30" s="23"/>
      <c r="CY30" s="23"/>
      <c r="CZ30" s="23"/>
      <c r="DA30" s="23"/>
      <c r="DB30" s="23"/>
      <c r="DC30" s="23"/>
      <c r="DD30" s="23"/>
      <c r="DE30" s="23"/>
      <c r="DF30" s="23"/>
      <c r="DG30" s="23"/>
      <c r="DH30" s="23"/>
      <c r="DI30" s="23"/>
      <c r="DJ30" s="23"/>
      <c r="DK30" s="23"/>
      <c r="DL30" s="23"/>
      <c r="DM30" s="23"/>
      <c r="DN30" s="23"/>
      <c r="DO30" s="23"/>
      <c r="DP30" s="23"/>
      <c r="DQ30" s="23"/>
      <c r="DR30" s="23"/>
      <c r="DS30" s="23"/>
      <c r="DT30" s="23"/>
      <c r="DU30" s="23"/>
      <c r="DV30" s="23"/>
      <c r="DW30" s="23"/>
      <c r="DX30" s="23"/>
      <c r="DY30" s="23"/>
      <c r="DZ30" s="23"/>
      <c r="EA30" s="23"/>
      <c r="EB30" s="23"/>
      <c r="EC30" s="23"/>
      <c r="ED30" s="23"/>
      <c r="EE30" s="23"/>
      <c r="EF30" s="23"/>
      <c r="EG30" s="23"/>
      <c r="EH30" s="23"/>
      <c r="EI30" s="23"/>
      <c r="EJ30" s="23"/>
      <c r="EK30" s="23"/>
      <c r="EL30" s="23"/>
      <c r="EM30" s="23"/>
      <c r="EN30" s="23"/>
      <c r="EO30" s="23"/>
      <c r="EP30" s="23"/>
      <c r="EQ30" s="23"/>
      <c r="ER30" s="23"/>
      <c r="ES30" s="23"/>
      <c r="ET30" s="23"/>
      <c r="EU30" s="23"/>
      <c r="EV30" s="23"/>
      <c r="EW30" s="23"/>
      <c r="EX30" s="23"/>
      <c r="EY30" s="23"/>
      <c r="EZ30" s="23"/>
      <c r="FA30" s="23"/>
      <c r="FB30" s="23"/>
      <c r="FC30" s="23"/>
      <c r="FD30" s="23"/>
      <c r="FE30" s="23"/>
      <c r="FF30" s="23"/>
      <c r="FG30" s="23"/>
      <c r="FH30" s="23"/>
      <c r="FI30" s="23"/>
      <c r="FJ30" s="23"/>
      <c r="FK30" s="23"/>
      <c r="FL30" s="23"/>
      <c r="FM30" s="23"/>
      <c r="FN30" s="23"/>
      <c r="FO30" s="23"/>
      <c r="FP30" s="23"/>
      <c r="FQ30" s="23"/>
      <c r="FR30" s="23"/>
      <c r="FS30" s="23"/>
      <c r="FT30" s="23"/>
      <c r="FU30" s="23"/>
      <c r="FV30" s="23"/>
      <c r="FW30" s="23"/>
      <c r="FX30" s="23"/>
      <c r="FY30" s="23"/>
      <c r="FZ30" s="23"/>
      <c r="GA30" s="23"/>
      <c r="GB30" s="23"/>
      <c r="GC30" s="23"/>
      <c r="GD30" s="23"/>
      <c r="GE30" s="23"/>
      <c r="GF30" s="23"/>
      <c r="GG30" s="23"/>
      <c r="GH30" s="23"/>
      <c r="GI30" s="23"/>
      <c r="GJ30" s="23"/>
      <c r="GK30" s="23"/>
      <c r="GL30" s="23"/>
      <c r="GM30" s="23"/>
      <c r="GN30" s="23"/>
      <c r="GO30" s="23"/>
      <c r="GP30" s="23"/>
      <c r="GQ30" s="23"/>
      <c r="GR30" s="23"/>
      <c r="GS30" s="23"/>
      <c r="GT30" s="23"/>
      <c r="GU30" s="23"/>
      <c r="GV30" s="23"/>
      <c r="GW30" s="23"/>
      <c r="GX30" s="23"/>
      <c r="GY30" s="23"/>
      <c r="GZ30" s="23"/>
      <c r="HA30" s="23"/>
      <c r="HB30" s="23"/>
      <c r="HC30" s="23"/>
      <c r="HD30" s="23"/>
      <c r="HE30" s="23"/>
      <c r="HF30" s="23"/>
      <c r="HG30" s="23"/>
      <c r="HH30" s="23"/>
      <c r="HI30" s="23"/>
      <c r="HJ30" s="23"/>
      <c r="HK30" s="23"/>
      <c r="HL30" s="23"/>
      <c r="HM30" s="23"/>
      <c r="HN30" s="23"/>
      <c r="HO30" s="23"/>
      <c r="HP30" s="23"/>
      <c r="HQ30" s="23"/>
      <c r="HR30" s="23"/>
      <c r="HS30" s="23"/>
      <c r="HT30" s="23"/>
      <c r="HU30" s="23"/>
      <c r="HV30" s="23"/>
      <c r="HW30" s="23"/>
      <c r="HX30" s="23"/>
      <c r="HY30" s="23"/>
      <c r="HZ30" s="23"/>
      <c r="IA30" s="23"/>
      <c r="IB30" s="23"/>
      <c r="IC30" s="23"/>
      <c r="ID30" s="23"/>
      <c r="IE30" s="23"/>
    </row>
    <row r="31" spans="1:239" s="7" customFormat="1" x14ac:dyDescent="0.25">
      <c r="A31" s="14"/>
      <c r="B31" s="34" t="s">
        <v>29</v>
      </c>
      <c r="C31" s="12" t="s">
        <v>20</v>
      </c>
      <c r="D31" s="13">
        <v>2.0699999999999998</v>
      </c>
      <c r="E31" s="6">
        <f>D31*E25</f>
        <v>2.6715005999999994</v>
      </c>
      <c r="F31" s="6"/>
      <c r="G31" s="31"/>
      <c r="H31" s="31"/>
      <c r="I31" s="6"/>
      <c r="J31" s="6"/>
      <c r="K31" s="13">
        <f t="shared" si="1"/>
        <v>0</v>
      </c>
      <c r="L31" s="13">
        <f t="shared" si="0"/>
        <v>0</v>
      </c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  <c r="BD31" s="23"/>
      <c r="BE31" s="23"/>
      <c r="BF31" s="23"/>
      <c r="BG31" s="23"/>
      <c r="BH31" s="23"/>
      <c r="BI31" s="23"/>
      <c r="BJ31" s="23"/>
      <c r="BK31" s="23"/>
      <c r="BL31" s="23"/>
      <c r="BM31" s="23"/>
      <c r="BN31" s="23"/>
      <c r="BO31" s="23"/>
      <c r="BP31" s="23"/>
      <c r="BQ31" s="23"/>
      <c r="BR31" s="23"/>
      <c r="BS31" s="23"/>
      <c r="BT31" s="23"/>
      <c r="BU31" s="23"/>
      <c r="BV31" s="23"/>
      <c r="BW31" s="23"/>
      <c r="BX31" s="23"/>
      <c r="BY31" s="23"/>
      <c r="BZ31" s="23"/>
      <c r="CA31" s="23"/>
      <c r="CB31" s="23"/>
      <c r="CC31" s="23"/>
      <c r="CD31" s="23"/>
      <c r="CE31" s="23"/>
      <c r="CF31" s="23"/>
      <c r="CG31" s="23"/>
      <c r="CH31" s="23"/>
      <c r="CI31" s="23"/>
      <c r="CJ31" s="23"/>
      <c r="CK31" s="23"/>
      <c r="CL31" s="23"/>
      <c r="CM31" s="23"/>
      <c r="CN31" s="23"/>
      <c r="CO31" s="23"/>
      <c r="CP31" s="23"/>
      <c r="CQ31" s="23"/>
      <c r="CR31" s="23"/>
      <c r="CS31" s="23"/>
      <c r="CT31" s="23"/>
      <c r="CU31" s="23"/>
      <c r="CV31" s="23"/>
      <c r="CW31" s="23"/>
      <c r="CX31" s="23"/>
      <c r="CY31" s="23"/>
      <c r="CZ31" s="23"/>
      <c r="DA31" s="23"/>
      <c r="DB31" s="23"/>
      <c r="DC31" s="23"/>
      <c r="DD31" s="23"/>
      <c r="DE31" s="23"/>
      <c r="DF31" s="23"/>
      <c r="DG31" s="23"/>
      <c r="DH31" s="23"/>
      <c r="DI31" s="23"/>
      <c r="DJ31" s="23"/>
      <c r="DK31" s="23"/>
      <c r="DL31" s="23"/>
      <c r="DM31" s="23"/>
      <c r="DN31" s="23"/>
      <c r="DO31" s="23"/>
      <c r="DP31" s="23"/>
      <c r="DQ31" s="23"/>
      <c r="DR31" s="23"/>
      <c r="DS31" s="23"/>
      <c r="DT31" s="23"/>
      <c r="DU31" s="23"/>
      <c r="DV31" s="23"/>
      <c r="DW31" s="23"/>
      <c r="DX31" s="23"/>
      <c r="DY31" s="23"/>
      <c r="DZ31" s="23"/>
      <c r="EA31" s="23"/>
      <c r="EB31" s="23"/>
      <c r="EC31" s="23"/>
      <c r="ED31" s="23"/>
      <c r="EE31" s="23"/>
      <c r="EF31" s="23"/>
      <c r="EG31" s="23"/>
      <c r="EH31" s="23"/>
      <c r="EI31" s="23"/>
      <c r="EJ31" s="23"/>
      <c r="EK31" s="23"/>
      <c r="EL31" s="23"/>
      <c r="EM31" s="23"/>
      <c r="EN31" s="23"/>
      <c r="EO31" s="23"/>
      <c r="EP31" s="23"/>
      <c r="EQ31" s="23"/>
      <c r="ER31" s="23"/>
      <c r="ES31" s="23"/>
      <c r="ET31" s="23"/>
      <c r="EU31" s="23"/>
      <c r="EV31" s="23"/>
      <c r="EW31" s="23"/>
      <c r="EX31" s="23"/>
      <c r="EY31" s="23"/>
      <c r="EZ31" s="23"/>
      <c r="FA31" s="23"/>
      <c r="FB31" s="23"/>
      <c r="FC31" s="23"/>
      <c r="FD31" s="23"/>
      <c r="FE31" s="23"/>
      <c r="FF31" s="23"/>
      <c r="FG31" s="23"/>
      <c r="FH31" s="23"/>
      <c r="FI31" s="23"/>
      <c r="FJ31" s="23"/>
      <c r="FK31" s="23"/>
      <c r="FL31" s="23"/>
      <c r="FM31" s="23"/>
      <c r="FN31" s="23"/>
      <c r="FO31" s="23"/>
      <c r="FP31" s="23"/>
      <c r="FQ31" s="23"/>
      <c r="FR31" s="23"/>
      <c r="FS31" s="23"/>
      <c r="FT31" s="23"/>
      <c r="FU31" s="23"/>
      <c r="FV31" s="23"/>
      <c r="FW31" s="23"/>
      <c r="FX31" s="23"/>
      <c r="FY31" s="23"/>
      <c r="FZ31" s="23"/>
      <c r="GA31" s="23"/>
      <c r="GB31" s="23"/>
      <c r="GC31" s="23"/>
      <c r="GD31" s="23"/>
      <c r="GE31" s="23"/>
      <c r="GF31" s="23"/>
      <c r="GG31" s="23"/>
      <c r="GH31" s="23"/>
      <c r="GI31" s="23"/>
      <c r="GJ31" s="23"/>
      <c r="GK31" s="23"/>
      <c r="GL31" s="23"/>
      <c r="GM31" s="23"/>
      <c r="GN31" s="23"/>
      <c r="GO31" s="23"/>
      <c r="GP31" s="23"/>
      <c r="GQ31" s="23"/>
      <c r="GR31" s="23"/>
      <c r="GS31" s="23"/>
      <c r="GT31" s="23"/>
      <c r="GU31" s="23"/>
      <c r="GV31" s="23"/>
      <c r="GW31" s="23"/>
      <c r="GX31" s="23"/>
      <c r="GY31" s="23"/>
      <c r="GZ31" s="23"/>
      <c r="HA31" s="23"/>
      <c r="HB31" s="23"/>
      <c r="HC31" s="23"/>
      <c r="HD31" s="23"/>
      <c r="HE31" s="23"/>
      <c r="HF31" s="23"/>
      <c r="HG31" s="23"/>
      <c r="HH31" s="23"/>
      <c r="HI31" s="23"/>
      <c r="HJ31" s="23"/>
      <c r="HK31" s="23"/>
      <c r="HL31" s="23"/>
      <c r="HM31" s="23"/>
      <c r="HN31" s="23"/>
      <c r="HO31" s="23"/>
      <c r="HP31" s="23"/>
      <c r="HQ31" s="23"/>
      <c r="HR31" s="23"/>
      <c r="HS31" s="23"/>
      <c r="HT31" s="23"/>
      <c r="HU31" s="23"/>
      <c r="HV31" s="23"/>
      <c r="HW31" s="23"/>
      <c r="HX31" s="23"/>
      <c r="HY31" s="23"/>
      <c r="HZ31" s="23"/>
      <c r="IA31" s="23"/>
      <c r="IB31" s="23"/>
      <c r="IC31" s="23"/>
      <c r="ID31" s="23"/>
      <c r="IE31" s="23"/>
    </row>
    <row r="32" spans="1:239" s="7" customFormat="1" x14ac:dyDescent="0.25">
      <c r="A32" s="24"/>
      <c r="B32" s="18" t="s">
        <v>22</v>
      </c>
      <c r="C32" s="14" t="s">
        <v>0</v>
      </c>
      <c r="D32" s="13">
        <v>1.02</v>
      </c>
      <c r="E32" s="6">
        <f>D32*E25</f>
        <v>1.3163915999999998</v>
      </c>
      <c r="F32" s="5"/>
      <c r="G32" s="5"/>
      <c r="H32" s="5"/>
      <c r="I32" s="6"/>
      <c r="J32" s="13"/>
      <c r="K32" s="13">
        <f>E32*J32</f>
        <v>0</v>
      </c>
      <c r="L32" s="13">
        <f t="shared" si="0"/>
        <v>0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</row>
    <row r="33" spans="1:239" s="7" customFormat="1" x14ac:dyDescent="0.25">
      <c r="A33" s="14"/>
      <c r="B33" s="34" t="s">
        <v>41</v>
      </c>
      <c r="C33" s="12" t="s">
        <v>16</v>
      </c>
      <c r="D33" s="13">
        <v>15</v>
      </c>
      <c r="E33" s="13">
        <f>D33*E25</f>
        <v>19.358699999999999</v>
      </c>
      <c r="F33" s="6"/>
      <c r="G33" s="13">
        <f>E33*F33</f>
        <v>0</v>
      </c>
      <c r="H33" s="13"/>
      <c r="I33" s="13"/>
      <c r="J33" s="13"/>
      <c r="K33" s="13"/>
      <c r="L33" s="13">
        <f>G33+I33+K33</f>
        <v>0</v>
      </c>
      <c r="M33" s="23"/>
      <c r="N33" s="23">
        <v>6.6000000000000003E-2</v>
      </c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  <c r="BD33" s="23"/>
      <c r="BE33" s="23"/>
      <c r="BF33" s="23"/>
      <c r="BG33" s="23"/>
      <c r="BH33" s="23"/>
      <c r="BI33" s="23"/>
      <c r="BJ33" s="23"/>
      <c r="BK33" s="23"/>
      <c r="BL33" s="23"/>
      <c r="BM33" s="23"/>
      <c r="BN33" s="23"/>
      <c r="BO33" s="23"/>
      <c r="BP33" s="23"/>
      <c r="BQ33" s="23"/>
      <c r="BR33" s="23"/>
      <c r="BS33" s="23"/>
      <c r="BT33" s="23"/>
      <c r="BU33" s="23"/>
      <c r="BV33" s="23"/>
      <c r="BW33" s="23"/>
      <c r="BX33" s="23"/>
      <c r="BY33" s="23"/>
      <c r="BZ33" s="23"/>
      <c r="CA33" s="23"/>
      <c r="CB33" s="23"/>
      <c r="CC33" s="23"/>
      <c r="CD33" s="23"/>
      <c r="CE33" s="23"/>
      <c r="CF33" s="23"/>
      <c r="CG33" s="23"/>
      <c r="CH33" s="23"/>
      <c r="CI33" s="23"/>
      <c r="CJ33" s="23"/>
      <c r="CK33" s="23"/>
      <c r="CL33" s="23"/>
      <c r="CM33" s="23"/>
      <c r="CN33" s="23"/>
      <c r="CO33" s="23"/>
      <c r="CP33" s="23"/>
      <c r="CQ33" s="23"/>
      <c r="CR33" s="23"/>
      <c r="CS33" s="23"/>
      <c r="CT33" s="23"/>
      <c r="CU33" s="23"/>
      <c r="CV33" s="23"/>
      <c r="CW33" s="23"/>
      <c r="CX33" s="23"/>
      <c r="CY33" s="23"/>
      <c r="CZ33" s="23"/>
      <c r="DA33" s="23"/>
      <c r="DB33" s="23"/>
      <c r="DC33" s="23"/>
      <c r="DD33" s="23"/>
      <c r="DE33" s="23"/>
      <c r="DF33" s="23"/>
      <c r="DG33" s="23"/>
      <c r="DH33" s="23"/>
      <c r="DI33" s="23"/>
      <c r="DJ33" s="23"/>
      <c r="DK33" s="23"/>
      <c r="DL33" s="23"/>
      <c r="DM33" s="23"/>
      <c r="DN33" s="23"/>
      <c r="DO33" s="23"/>
      <c r="DP33" s="23"/>
      <c r="DQ33" s="23"/>
      <c r="DR33" s="23"/>
      <c r="DS33" s="23"/>
      <c r="DT33" s="23"/>
      <c r="DU33" s="23"/>
      <c r="DV33" s="23"/>
      <c r="DW33" s="23"/>
      <c r="DX33" s="23"/>
      <c r="DY33" s="23"/>
      <c r="DZ33" s="23"/>
      <c r="EA33" s="23"/>
      <c r="EB33" s="23"/>
      <c r="EC33" s="23"/>
      <c r="ED33" s="23"/>
      <c r="EE33" s="23"/>
      <c r="EF33" s="23"/>
      <c r="EG33" s="23"/>
      <c r="EH33" s="23"/>
      <c r="EI33" s="23"/>
      <c r="EJ33" s="23"/>
      <c r="EK33" s="23"/>
      <c r="EL33" s="23"/>
      <c r="EM33" s="23"/>
      <c r="EN33" s="23"/>
      <c r="EO33" s="23"/>
      <c r="EP33" s="23"/>
      <c r="EQ33" s="23"/>
      <c r="ER33" s="23"/>
      <c r="ES33" s="23"/>
      <c r="ET33" s="23"/>
      <c r="EU33" s="23"/>
      <c r="EV33" s="23"/>
      <c r="EW33" s="23"/>
      <c r="EX33" s="23"/>
      <c r="EY33" s="23"/>
      <c r="EZ33" s="23"/>
      <c r="FA33" s="23"/>
      <c r="FB33" s="23"/>
      <c r="FC33" s="23"/>
      <c r="FD33" s="23"/>
      <c r="FE33" s="23"/>
      <c r="FF33" s="23"/>
      <c r="FG33" s="23"/>
      <c r="FH33" s="23"/>
      <c r="FI33" s="23"/>
      <c r="FJ33" s="23"/>
      <c r="FK33" s="23"/>
      <c r="FL33" s="23"/>
      <c r="FM33" s="23"/>
      <c r="FN33" s="23"/>
      <c r="FO33" s="23"/>
      <c r="FP33" s="23"/>
      <c r="FQ33" s="23"/>
      <c r="FR33" s="23"/>
      <c r="FS33" s="23"/>
      <c r="FT33" s="23"/>
      <c r="FU33" s="23"/>
      <c r="FV33" s="23"/>
      <c r="FW33" s="23"/>
      <c r="FX33" s="23"/>
      <c r="FY33" s="23"/>
      <c r="FZ33" s="23"/>
      <c r="GA33" s="23"/>
      <c r="GB33" s="23"/>
      <c r="GC33" s="23"/>
      <c r="GD33" s="23"/>
      <c r="GE33" s="23"/>
      <c r="GF33" s="23"/>
      <c r="GG33" s="23"/>
      <c r="GH33" s="23"/>
      <c r="GI33" s="23"/>
      <c r="GJ33" s="23"/>
      <c r="GK33" s="23"/>
      <c r="GL33" s="23"/>
      <c r="GM33" s="23"/>
      <c r="GN33" s="23"/>
      <c r="GO33" s="23"/>
      <c r="GP33" s="23"/>
      <c r="GQ33" s="23"/>
      <c r="GR33" s="23"/>
      <c r="GS33" s="23"/>
      <c r="GT33" s="23"/>
      <c r="GU33" s="23"/>
      <c r="GV33" s="23"/>
      <c r="GW33" s="23"/>
      <c r="GX33" s="23"/>
      <c r="GY33" s="23"/>
      <c r="GZ33" s="23"/>
      <c r="HA33" s="23"/>
      <c r="HB33" s="23"/>
      <c r="HC33" s="23"/>
      <c r="HD33" s="23"/>
      <c r="HE33" s="23"/>
      <c r="HF33" s="23"/>
      <c r="HG33" s="23"/>
      <c r="HH33" s="23"/>
      <c r="HI33" s="23"/>
      <c r="HJ33" s="23"/>
      <c r="HK33" s="23"/>
      <c r="HL33" s="23"/>
      <c r="HM33" s="23"/>
      <c r="HN33" s="23"/>
      <c r="HO33" s="23"/>
      <c r="HP33" s="23"/>
      <c r="HQ33" s="23"/>
      <c r="HR33" s="23"/>
      <c r="HS33" s="23"/>
      <c r="HT33" s="23"/>
      <c r="HU33" s="23"/>
      <c r="HV33" s="23"/>
      <c r="HW33" s="23"/>
      <c r="HX33" s="23"/>
      <c r="HY33" s="23"/>
      <c r="HZ33" s="23"/>
      <c r="IA33" s="23"/>
      <c r="IB33" s="23"/>
      <c r="IC33" s="23"/>
      <c r="ID33" s="23"/>
      <c r="IE33" s="23"/>
    </row>
    <row r="34" spans="1:239" s="7" customFormat="1" x14ac:dyDescent="0.25">
      <c r="A34" s="14"/>
      <c r="B34" s="16" t="s">
        <v>42</v>
      </c>
      <c r="C34" s="12" t="s">
        <v>16</v>
      </c>
      <c r="D34" s="13">
        <v>66</v>
      </c>
      <c r="E34" s="13">
        <f>D34*E25</f>
        <v>85.178279999999987</v>
      </c>
      <c r="F34" s="6"/>
      <c r="G34" s="13">
        <f>E34*F34</f>
        <v>0</v>
      </c>
      <c r="H34" s="13"/>
      <c r="I34" s="13"/>
      <c r="J34" s="13"/>
      <c r="K34" s="13"/>
      <c r="L34" s="13">
        <f t="shared" ref="L34" si="2">G34+I34+K34</f>
        <v>0</v>
      </c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  <c r="BD34" s="23"/>
      <c r="BE34" s="23"/>
      <c r="BF34" s="23"/>
      <c r="BG34" s="23"/>
      <c r="BH34" s="23"/>
      <c r="BI34" s="23"/>
      <c r="BJ34" s="23"/>
      <c r="BK34" s="23"/>
      <c r="BL34" s="23"/>
      <c r="BM34" s="23"/>
      <c r="BN34" s="23"/>
      <c r="BO34" s="23"/>
      <c r="BP34" s="23"/>
      <c r="BQ34" s="23"/>
      <c r="BR34" s="23"/>
      <c r="BS34" s="23"/>
      <c r="BT34" s="23"/>
      <c r="BU34" s="23"/>
      <c r="BV34" s="23"/>
      <c r="BW34" s="23"/>
      <c r="BX34" s="23"/>
      <c r="BY34" s="23"/>
      <c r="BZ34" s="23"/>
      <c r="CA34" s="23"/>
      <c r="CB34" s="23"/>
      <c r="CC34" s="23"/>
      <c r="CD34" s="23"/>
      <c r="CE34" s="23"/>
      <c r="CF34" s="23"/>
      <c r="CG34" s="23"/>
      <c r="CH34" s="23"/>
      <c r="CI34" s="23"/>
      <c r="CJ34" s="23"/>
      <c r="CK34" s="23"/>
      <c r="CL34" s="23"/>
      <c r="CM34" s="23"/>
      <c r="CN34" s="23"/>
      <c r="CO34" s="23"/>
      <c r="CP34" s="23"/>
      <c r="CQ34" s="23"/>
      <c r="CR34" s="23"/>
      <c r="CS34" s="23"/>
      <c r="CT34" s="23"/>
      <c r="CU34" s="23"/>
      <c r="CV34" s="23"/>
      <c r="CW34" s="23"/>
      <c r="CX34" s="23"/>
      <c r="CY34" s="23"/>
      <c r="CZ34" s="23"/>
      <c r="DA34" s="23"/>
      <c r="DB34" s="23"/>
      <c r="DC34" s="23"/>
      <c r="DD34" s="23"/>
      <c r="DE34" s="23"/>
      <c r="DF34" s="23"/>
      <c r="DG34" s="23"/>
      <c r="DH34" s="23"/>
      <c r="DI34" s="23"/>
      <c r="DJ34" s="23"/>
      <c r="DK34" s="23"/>
      <c r="DL34" s="23"/>
      <c r="DM34" s="23"/>
      <c r="DN34" s="23"/>
      <c r="DO34" s="23"/>
      <c r="DP34" s="23"/>
      <c r="DQ34" s="23"/>
      <c r="DR34" s="23"/>
      <c r="DS34" s="23"/>
      <c r="DT34" s="23"/>
      <c r="DU34" s="23"/>
      <c r="DV34" s="23"/>
      <c r="DW34" s="23"/>
      <c r="DX34" s="23"/>
      <c r="DY34" s="23"/>
      <c r="DZ34" s="23"/>
      <c r="EA34" s="23"/>
      <c r="EB34" s="23"/>
      <c r="EC34" s="23"/>
      <c r="ED34" s="23"/>
      <c r="EE34" s="23"/>
      <c r="EF34" s="23"/>
      <c r="EG34" s="23"/>
      <c r="EH34" s="23"/>
      <c r="EI34" s="23"/>
      <c r="EJ34" s="23"/>
      <c r="EK34" s="23"/>
      <c r="EL34" s="23"/>
      <c r="EM34" s="23"/>
      <c r="EN34" s="23"/>
      <c r="EO34" s="23"/>
      <c r="EP34" s="23"/>
      <c r="EQ34" s="23"/>
      <c r="ER34" s="23"/>
      <c r="ES34" s="23"/>
      <c r="ET34" s="23"/>
      <c r="EU34" s="23"/>
      <c r="EV34" s="23"/>
      <c r="EW34" s="23"/>
      <c r="EX34" s="23"/>
      <c r="EY34" s="23"/>
      <c r="EZ34" s="23"/>
      <c r="FA34" s="23"/>
      <c r="FB34" s="23"/>
      <c r="FC34" s="23"/>
      <c r="FD34" s="23"/>
      <c r="FE34" s="23"/>
      <c r="FF34" s="23"/>
      <c r="FG34" s="23"/>
      <c r="FH34" s="23"/>
      <c r="FI34" s="23"/>
      <c r="FJ34" s="23"/>
      <c r="FK34" s="23"/>
      <c r="FL34" s="23"/>
      <c r="FM34" s="23"/>
      <c r="FN34" s="23"/>
      <c r="FO34" s="23"/>
      <c r="FP34" s="23"/>
      <c r="FQ34" s="23"/>
      <c r="FR34" s="23"/>
      <c r="FS34" s="23"/>
      <c r="FT34" s="23"/>
      <c r="FU34" s="23"/>
      <c r="FV34" s="23"/>
      <c r="FW34" s="23"/>
      <c r="FX34" s="23"/>
      <c r="FY34" s="23"/>
      <c r="FZ34" s="23"/>
      <c r="GA34" s="23"/>
      <c r="GB34" s="23"/>
      <c r="GC34" s="23"/>
      <c r="GD34" s="23"/>
      <c r="GE34" s="23"/>
      <c r="GF34" s="23"/>
      <c r="GG34" s="23"/>
      <c r="GH34" s="23"/>
      <c r="GI34" s="23"/>
      <c r="GJ34" s="23"/>
      <c r="GK34" s="23"/>
      <c r="GL34" s="23"/>
      <c r="GM34" s="23"/>
      <c r="GN34" s="23"/>
      <c r="GO34" s="23"/>
      <c r="GP34" s="23"/>
      <c r="GQ34" s="23"/>
      <c r="GR34" s="23"/>
      <c r="GS34" s="23"/>
      <c r="GT34" s="23"/>
      <c r="GU34" s="23"/>
      <c r="GV34" s="23"/>
      <c r="GW34" s="23"/>
      <c r="GX34" s="23"/>
      <c r="GY34" s="23"/>
      <c r="GZ34" s="23"/>
      <c r="HA34" s="23"/>
      <c r="HB34" s="23"/>
      <c r="HC34" s="23"/>
      <c r="HD34" s="23"/>
      <c r="HE34" s="23"/>
      <c r="HF34" s="23"/>
      <c r="HG34" s="23"/>
      <c r="HH34" s="23"/>
      <c r="HI34" s="23"/>
      <c r="HJ34" s="23"/>
      <c r="HK34" s="23"/>
      <c r="HL34" s="23"/>
      <c r="HM34" s="23"/>
      <c r="HN34" s="23"/>
      <c r="HO34" s="23"/>
      <c r="HP34" s="23"/>
      <c r="HQ34" s="23"/>
      <c r="HR34" s="23"/>
      <c r="HS34" s="23"/>
      <c r="HT34" s="23"/>
      <c r="HU34" s="23"/>
      <c r="HV34" s="23"/>
      <c r="HW34" s="23"/>
      <c r="HX34" s="23"/>
      <c r="HY34" s="23"/>
      <c r="HZ34" s="23"/>
      <c r="IA34" s="23"/>
      <c r="IB34" s="23"/>
      <c r="IC34" s="23"/>
      <c r="ID34" s="23"/>
      <c r="IE34" s="23"/>
    </row>
    <row r="35" spans="1:239" s="7" customFormat="1" x14ac:dyDescent="0.25">
      <c r="A35" s="14"/>
      <c r="B35" s="16"/>
      <c r="C35" s="12"/>
      <c r="D35" s="13"/>
      <c r="E35" s="13"/>
      <c r="F35" s="6"/>
      <c r="G35" s="13"/>
      <c r="H35" s="13"/>
      <c r="I35" s="13"/>
      <c r="J35" s="13"/>
      <c r="K35" s="13"/>
      <c r="L35" s="1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  <c r="BD35" s="23"/>
      <c r="BE35" s="23"/>
      <c r="BF35" s="23"/>
      <c r="BG35" s="23"/>
      <c r="BH35" s="23"/>
      <c r="BI35" s="23"/>
      <c r="BJ35" s="23"/>
      <c r="BK35" s="23"/>
      <c r="BL35" s="23"/>
      <c r="BM35" s="23"/>
      <c r="BN35" s="23"/>
      <c r="BO35" s="23"/>
      <c r="BP35" s="23"/>
      <c r="BQ35" s="23"/>
      <c r="BR35" s="23"/>
      <c r="BS35" s="23"/>
      <c r="BT35" s="23"/>
      <c r="BU35" s="23"/>
      <c r="BV35" s="23"/>
      <c r="BW35" s="23"/>
      <c r="BX35" s="23"/>
      <c r="BY35" s="23"/>
      <c r="BZ35" s="23"/>
      <c r="CA35" s="23"/>
      <c r="CB35" s="23"/>
      <c r="CC35" s="23"/>
      <c r="CD35" s="23"/>
      <c r="CE35" s="23"/>
      <c r="CF35" s="23"/>
      <c r="CG35" s="23"/>
      <c r="CH35" s="23"/>
      <c r="CI35" s="23"/>
      <c r="CJ35" s="23"/>
      <c r="CK35" s="23"/>
      <c r="CL35" s="23"/>
      <c r="CM35" s="23"/>
      <c r="CN35" s="23"/>
      <c r="CO35" s="23"/>
      <c r="CP35" s="23"/>
      <c r="CQ35" s="23"/>
      <c r="CR35" s="23"/>
      <c r="CS35" s="23"/>
      <c r="CT35" s="23"/>
      <c r="CU35" s="23"/>
      <c r="CV35" s="23"/>
      <c r="CW35" s="23"/>
      <c r="CX35" s="23"/>
      <c r="CY35" s="23"/>
      <c r="CZ35" s="23"/>
      <c r="DA35" s="23"/>
      <c r="DB35" s="23"/>
      <c r="DC35" s="23"/>
      <c r="DD35" s="23"/>
      <c r="DE35" s="23"/>
      <c r="DF35" s="23"/>
      <c r="DG35" s="23"/>
      <c r="DH35" s="23"/>
      <c r="DI35" s="23"/>
      <c r="DJ35" s="23"/>
      <c r="DK35" s="23"/>
      <c r="DL35" s="23"/>
      <c r="DM35" s="23"/>
      <c r="DN35" s="23"/>
      <c r="DO35" s="23"/>
      <c r="DP35" s="23"/>
      <c r="DQ35" s="23"/>
      <c r="DR35" s="23"/>
      <c r="DS35" s="23"/>
      <c r="DT35" s="23"/>
      <c r="DU35" s="23"/>
      <c r="DV35" s="23"/>
      <c r="DW35" s="23"/>
      <c r="DX35" s="23"/>
      <c r="DY35" s="23"/>
      <c r="DZ35" s="23"/>
      <c r="EA35" s="23"/>
      <c r="EB35" s="23"/>
      <c r="EC35" s="23"/>
      <c r="ED35" s="23"/>
      <c r="EE35" s="23"/>
      <c r="EF35" s="23"/>
      <c r="EG35" s="23"/>
      <c r="EH35" s="23"/>
      <c r="EI35" s="23"/>
      <c r="EJ35" s="23"/>
      <c r="EK35" s="23"/>
      <c r="EL35" s="23"/>
      <c r="EM35" s="23"/>
      <c r="EN35" s="23"/>
      <c r="EO35" s="23"/>
      <c r="EP35" s="23"/>
      <c r="EQ35" s="23"/>
      <c r="ER35" s="23"/>
      <c r="ES35" s="23"/>
      <c r="ET35" s="23"/>
      <c r="EU35" s="23"/>
      <c r="EV35" s="23"/>
      <c r="EW35" s="23"/>
      <c r="EX35" s="23"/>
      <c r="EY35" s="23"/>
      <c r="EZ35" s="23"/>
      <c r="FA35" s="23"/>
      <c r="FB35" s="23"/>
      <c r="FC35" s="23"/>
      <c r="FD35" s="23"/>
      <c r="FE35" s="23"/>
      <c r="FF35" s="23"/>
      <c r="FG35" s="23"/>
      <c r="FH35" s="23"/>
      <c r="FI35" s="23"/>
      <c r="FJ35" s="23"/>
      <c r="FK35" s="23"/>
      <c r="FL35" s="23"/>
      <c r="FM35" s="23"/>
      <c r="FN35" s="23"/>
      <c r="FO35" s="23"/>
      <c r="FP35" s="23"/>
      <c r="FQ35" s="23"/>
      <c r="FR35" s="23"/>
      <c r="FS35" s="23"/>
      <c r="FT35" s="23"/>
      <c r="FU35" s="23"/>
      <c r="FV35" s="23"/>
      <c r="FW35" s="23"/>
      <c r="FX35" s="23"/>
      <c r="FY35" s="23"/>
      <c r="FZ35" s="23"/>
      <c r="GA35" s="23"/>
      <c r="GB35" s="23"/>
      <c r="GC35" s="23"/>
      <c r="GD35" s="23"/>
      <c r="GE35" s="23"/>
      <c r="GF35" s="23"/>
      <c r="GG35" s="23"/>
      <c r="GH35" s="23"/>
      <c r="GI35" s="23"/>
      <c r="GJ35" s="23"/>
      <c r="GK35" s="23"/>
      <c r="GL35" s="23"/>
      <c r="GM35" s="23"/>
      <c r="GN35" s="23"/>
      <c r="GO35" s="23"/>
      <c r="GP35" s="23"/>
      <c r="GQ35" s="23"/>
      <c r="GR35" s="23"/>
      <c r="GS35" s="23"/>
      <c r="GT35" s="23"/>
      <c r="GU35" s="23"/>
      <c r="GV35" s="23"/>
      <c r="GW35" s="23"/>
      <c r="GX35" s="23"/>
      <c r="GY35" s="23"/>
      <c r="GZ35" s="23"/>
      <c r="HA35" s="23"/>
      <c r="HB35" s="23"/>
      <c r="HC35" s="23"/>
      <c r="HD35" s="23"/>
      <c r="HE35" s="23"/>
      <c r="HF35" s="23"/>
      <c r="HG35" s="23"/>
      <c r="HH35" s="23"/>
      <c r="HI35" s="23"/>
      <c r="HJ35" s="23"/>
      <c r="HK35" s="23"/>
      <c r="HL35" s="23"/>
      <c r="HM35" s="23"/>
      <c r="HN35" s="23"/>
      <c r="HO35" s="23"/>
      <c r="HP35" s="23"/>
      <c r="HQ35" s="23"/>
      <c r="HR35" s="23"/>
      <c r="HS35" s="23"/>
      <c r="HT35" s="23"/>
      <c r="HU35" s="23"/>
      <c r="HV35" s="23"/>
      <c r="HW35" s="23"/>
      <c r="HX35" s="23"/>
      <c r="HY35" s="23"/>
      <c r="HZ35" s="23"/>
      <c r="IA35" s="23"/>
      <c r="IB35" s="23"/>
      <c r="IC35" s="23"/>
      <c r="ID35" s="23"/>
      <c r="IE35" s="23"/>
    </row>
    <row r="36" spans="1:239" s="3" customFormat="1" x14ac:dyDescent="0.25">
      <c r="A36" s="8">
        <v>5</v>
      </c>
      <c r="B36" s="35" t="s">
        <v>30</v>
      </c>
      <c r="C36" s="9" t="s">
        <v>23</v>
      </c>
      <c r="D36" s="10"/>
      <c r="E36" s="10">
        <v>1187.3335999999999</v>
      </c>
      <c r="F36" s="10"/>
      <c r="G36" s="31"/>
      <c r="H36" s="10"/>
      <c r="I36" s="10"/>
      <c r="J36" s="31"/>
      <c r="K36" s="10"/>
      <c r="L36" s="10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1"/>
      <c r="AY36" s="11"/>
      <c r="AZ36" s="11"/>
      <c r="BA36" s="11"/>
      <c r="BB36" s="11"/>
      <c r="BC36" s="11"/>
      <c r="BD36" s="11"/>
      <c r="BE36" s="11"/>
      <c r="BF36" s="11"/>
      <c r="BG36" s="11"/>
      <c r="BH36" s="11"/>
      <c r="BI36" s="11"/>
      <c r="BJ36" s="11"/>
      <c r="BK36" s="11"/>
      <c r="BL36" s="11"/>
      <c r="BM36" s="11"/>
      <c r="BN36" s="11"/>
      <c r="BO36" s="11"/>
      <c r="BP36" s="11"/>
      <c r="BQ36" s="11"/>
      <c r="BR36" s="11"/>
      <c r="BS36" s="11"/>
      <c r="BT36" s="11"/>
      <c r="BU36" s="11"/>
      <c r="BV36" s="11"/>
      <c r="BW36" s="11"/>
      <c r="BX36" s="11"/>
      <c r="BY36" s="11"/>
      <c r="BZ36" s="11"/>
      <c r="CA36" s="11"/>
      <c r="CB36" s="11"/>
      <c r="CC36" s="11"/>
      <c r="CD36" s="11"/>
      <c r="CE36" s="11"/>
      <c r="CF36" s="11"/>
      <c r="CG36" s="11"/>
      <c r="CH36" s="11"/>
      <c r="CI36" s="11"/>
      <c r="CJ36" s="11"/>
      <c r="CK36" s="11"/>
      <c r="CL36" s="11"/>
      <c r="CM36" s="11"/>
      <c r="CN36" s="11"/>
      <c r="CO36" s="11"/>
      <c r="CP36" s="11"/>
      <c r="CQ36" s="11"/>
      <c r="CR36" s="11"/>
      <c r="CS36" s="11"/>
      <c r="CT36" s="11"/>
      <c r="CU36" s="11"/>
      <c r="CV36" s="11"/>
      <c r="CW36" s="11"/>
      <c r="CX36" s="11"/>
      <c r="CY36" s="11"/>
      <c r="CZ36" s="11"/>
      <c r="DA36" s="11"/>
      <c r="DB36" s="11"/>
      <c r="DC36" s="11"/>
      <c r="DD36" s="11"/>
      <c r="DE36" s="11"/>
      <c r="DF36" s="11"/>
      <c r="DG36" s="11"/>
      <c r="DH36" s="11"/>
      <c r="DI36" s="11"/>
      <c r="DJ36" s="11"/>
      <c r="DK36" s="11"/>
      <c r="DL36" s="11"/>
      <c r="DM36" s="11"/>
      <c r="DN36" s="11"/>
      <c r="DO36" s="11"/>
      <c r="DP36" s="11"/>
      <c r="DQ36" s="11"/>
      <c r="DR36" s="11"/>
      <c r="DS36" s="11"/>
      <c r="DT36" s="11"/>
      <c r="DU36" s="11"/>
      <c r="DV36" s="11"/>
      <c r="DW36" s="11"/>
      <c r="DX36" s="11"/>
      <c r="DY36" s="11"/>
      <c r="DZ36" s="11"/>
      <c r="EA36" s="11"/>
      <c r="EB36" s="11"/>
      <c r="EC36" s="11"/>
      <c r="ED36" s="11"/>
      <c r="EE36" s="11"/>
      <c r="EF36" s="11"/>
      <c r="EG36" s="11"/>
      <c r="EH36" s="11"/>
      <c r="EI36" s="11"/>
      <c r="EJ36" s="11"/>
      <c r="EK36" s="11"/>
      <c r="EL36" s="11"/>
      <c r="EM36" s="11"/>
      <c r="EN36" s="11"/>
      <c r="EO36" s="11"/>
      <c r="EP36" s="11"/>
      <c r="EQ36" s="11"/>
      <c r="ER36" s="11"/>
      <c r="ES36" s="11"/>
      <c r="ET36" s="11"/>
      <c r="EU36" s="11"/>
      <c r="EV36" s="11"/>
      <c r="EW36" s="11"/>
      <c r="EX36" s="11"/>
      <c r="EY36" s="11"/>
      <c r="EZ36" s="11"/>
      <c r="FA36" s="11"/>
      <c r="FB36" s="11"/>
      <c r="FC36" s="11"/>
      <c r="FD36" s="11"/>
      <c r="FE36" s="11"/>
      <c r="FF36" s="11"/>
      <c r="FG36" s="11"/>
      <c r="FH36" s="11"/>
      <c r="FI36" s="11"/>
      <c r="FJ36" s="11"/>
      <c r="FK36" s="11"/>
      <c r="FL36" s="11"/>
      <c r="FM36" s="11"/>
      <c r="FN36" s="11"/>
      <c r="FO36" s="11"/>
      <c r="FP36" s="11"/>
      <c r="FQ36" s="11"/>
      <c r="FR36" s="11"/>
      <c r="FS36" s="11"/>
      <c r="FT36" s="11"/>
      <c r="FU36" s="11"/>
      <c r="FV36" s="11"/>
      <c r="FW36" s="11"/>
      <c r="FX36" s="11"/>
      <c r="FY36" s="11"/>
      <c r="FZ36" s="11"/>
      <c r="GA36" s="11"/>
      <c r="GB36" s="11"/>
      <c r="GC36" s="11"/>
      <c r="GD36" s="11"/>
      <c r="GE36" s="11"/>
      <c r="GF36" s="11"/>
      <c r="GG36" s="11"/>
      <c r="GH36" s="11"/>
      <c r="GI36" s="11"/>
      <c r="GJ36" s="11"/>
      <c r="GK36" s="11"/>
      <c r="GL36" s="11"/>
      <c r="GM36" s="11"/>
      <c r="GN36" s="11"/>
      <c r="GO36" s="11"/>
      <c r="GP36" s="11"/>
      <c r="GQ36" s="11"/>
      <c r="GR36" s="11"/>
      <c r="GS36" s="11"/>
      <c r="GT36" s="11"/>
      <c r="GU36" s="11"/>
      <c r="GV36" s="11"/>
      <c r="GW36" s="11"/>
      <c r="GX36" s="11"/>
      <c r="GY36" s="11"/>
      <c r="GZ36" s="11"/>
      <c r="HA36" s="11"/>
      <c r="HB36" s="11"/>
      <c r="HC36" s="11"/>
      <c r="HD36" s="11"/>
      <c r="HE36" s="11"/>
      <c r="HF36" s="11"/>
      <c r="HG36" s="11"/>
      <c r="HH36" s="11"/>
      <c r="HI36" s="11"/>
      <c r="HJ36" s="11"/>
      <c r="HK36" s="11"/>
      <c r="HL36" s="11"/>
      <c r="HM36" s="11"/>
      <c r="HN36" s="11"/>
      <c r="HO36" s="11"/>
      <c r="HP36" s="11"/>
      <c r="HQ36" s="11"/>
      <c r="HR36" s="11"/>
      <c r="HS36" s="11"/>
      <c r="HT36" s="11"/>
      <c r="HU36" s="11"/>
      <c r="HV36" s="11"/>
      <c r="HW36" s="11"/>
      <c r="HX36" s="11"/>
      <c r="HY36" s="11"/>
      <c r="HZ36" s="11"/>
      <c r="IA36" s="11"/>
      <c r="IB36" s="11"/>
      <c r="IC36" s="11"/>
      <c r="ID36" s="11"/>
      <c r="IE36" s="11"/>
    </row>
    <row r="37" spans="1:239" s="7" customFormat="1" x14ac:dyDescent="0.25">
      <c r="A37" s="24"/>
      <c r="B37" s="25"/>
      <c r="C37" s="14" t="s">
        <v>24</v>
      </c>
      <c r="D37" s="13"/>
      <c r="E37" s="27">
        <f>E36/1000</f>
        <v>1.1873335999999999</v>
      </c>
      <c r="F37" s="13"/>
      <c r="G37" s="30"/>
      <c r="H37" s="13"/>
      <c r="I37" s="13"/>
      <c r="J37" s="30"/>
      <c r="K37" s="13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</row>
    <row r="38" spans="1:239" s="7" customFormat="1" x14ac:dyDescent="0.25">
      <c r="A38" s="24"/>
      <c r="B38" s="34" t="s">
        <v>21</v>
      </c>
      <c r="C38" s="12" t="s">
        <v>17</v>
      </c>
      <c r="D38" s="13">
        <v>42.9</v>
      </c>
      <c r="E38" s="13">
        <f>E37*D38</f>
        <v>50.936611439999993</v>
      </c>
      <c r="F38" s="13"/>
      <c r="G38" s="31"/>
      <c r="H38" s="13"/>
      <c r="I38" s="13">
        <f>E38*H38</f>
        <v>0</v>
      </c>
      <c r="J38" s="13"/>
      <c r="K38" s="13"/>
      <c r="L38" s="13">
        <f t="shared" ref="L38:L43" si="3">G38+I38+K38</f>
        <v>0</v>
      </c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</row>
    <row r="39" spans="1:239" s="7" customFormat="1" x14ac:dyDescent="0.25">
      <c r="A39" s="24"/>
      <c r="B39" s="34" t="s">
        <v>26</v>
      </c>
      <c r="C39" s="12" t="s">
        <v>20</v>
      </c>
      <c r="D39" s="13">
        <v>2.69</v>
      </c>
      <c r="E39" s="13">
        <f>E37*D39</f>
        <v>3.1939273839999998</v>
      </c>
      <c r="F39" s="13"/>
      <c r="G39" s="31"/>
      <c r="H39" s="13"/>
      <c r="I39" s="13"/>
      <c r="J39" s="6"/>
      <c r="K39" s="13">
        <f>E39*J39</f>
        <v>0</v>
      </c>
      <c r="L39" s="13">
        <f t="shared" si="3"/>
        <v>0</v>
      </c>
      <c r="M39" s="17"/>
      <c r="N39" s="17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</row>
    <row r="40" spans="1:239" s="7" customFormat="1" x14ac:dyDescent="0.25">
      <c r="A40" s="24"/>
      <c r="B40" s="34" t="s">
        <v>27</v>
      </c>
      <c r="C40" s="12" t="s">
        <v>20</v>
      </c>
      <c r="D40" s="13">
        <v>7.6</v>
      </c>
      <c r="E40" s="13">
        <f>D40*E37</f>
        <v>9.0237353599999981</v>
      </c>
      <c r="F40" s="13"/>
      <c r="G40" s="31"/>
      <c r="H40" s="13"/>
      <c r="I40" s="13"/>
      <c r="J40" s="6"/>
      <c r="K40" s="13">
        <f>E40*J40</f>
        <v>0</v>
      </c>
      <c r="L40" s="13">
        <f t="shared" si="3"/>
        <v>0</v>
      </c>
      <c r="M40" s="17"/>
      <c r="N40" s="17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</row>
    <row r="41" spans="1:239" s="7" customFormat="1" x14ac:dyDescent="0.25">
      <c r="A41" s="24"/>
      <c r="B41" s="34" t="s">
        <v>28</v>
      </c>
      <c r="C41" s="12" t="s">
        <v>20</v>
      </c>
      <c r="D41" s="13">
        <v>7.4</v>
      </c>
      <c r="E41" s="6">
        <f>D41*E37</f>
        <v>8.7862686399999994</v>
      </c>
      <c r="F41" s="13"/>
      <c r="G41" s="31"/>
      <c r="H41" s="13"/>
      <c r="I41" s="13"/>
      <c r="J41" s="6"/>
      <c r="K41" s="13">
        <f>E41*J41</f>
        <v>0</v>
      </c>
      <c r="L41" s="13">
        <f t="shared" si="3"/>
        <v>0</v>
      </c>
      <c r="M41" s="17"/>
      <c r="N41" s="17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  <c r="GU41" s="1"/>
      <c r="GV41" s="1"/>
      <c r="GW41" s="1"/>
      <c r="GX41" s="1"/>
      <c r="GY41" s="1"/>
      <c r="GZ41" s="1"/>
      <c r="HA41" s="1"/>
      <c r="HB41" s="1"/>
      <c r="HC41" s="1"/>
      <c r="HD41" s="1"/>
      <c r="HE41" s="1"/>
      <c r="HF41" s="1"/>
      <c r="HG41" s="1"/>
      <c r="HH41" s="1"/>
      <c r="HI41" s="1"/>
      <c r="HJ41" s="1"/>
      <c r="HK41" s="1"/>
      <c r="HL41" s="1"/>
      <c r="HM41" s="1"/>
      <c r="HN41" s="1"/>
      <c r="HO41" s="1"/>
      <c r="HP41" s="1"/>
      <c r="HQ41" s="1"/>
      <c r="HR41" s="1"/>
      <c r="HS41" s="1"/>
      <c r="HT41" s="1"/>
      <c r="HU41" s="1"/>
      <c r="HV41" s="1"/>
      <c r="HW41" s="1"/>
      <c r="HX41" s="1"/>
      <c r="HY41" s="1"/>
      <c r="HZ41" s="1"/>
      <c r="IA41" s="1"/>
      <c r="IB41" s="1"/>
      <c r="IC41" s="1"/>
      <c r="ID41" s="1"/>
      <c r="IE41" s="1"/>
    </row>
    <row r="42" spans="1:239" s="7" customFormat="1" x14ac:dyDescent="0.25">
      <c r="A42" s="24"/>
      <c r="B42" s="26" t="s">
        <v>31</v>
      </c>
      <c r="C42" s="12" t="s">
        <v>20</v>
      </c>
      <c r="D42" s="13">
        <v>0.41</v>
      </c>
      <c r="E42" s="13">
        <f>D42*E37</f>
        <v>0.48680677599999994</v>
      </c>
      <c r="F42" s="13"/>
      <c r="G42" s="31"/>
      <c r="H42" s="13"/>
      <c r="I42" s="13"/>
      <c r="J42" s="13"/>
      <c r="K42" s="13">
        <f>E42*J42</f>
        <v>0</v>
      </c>
      <c r="L42" s="13">
        <f t="shared" si="3"/>
        <v>0</v>
      </c>
      <c r="M42" s="17"/>
      <c r="N42" s="17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  <c r="GU42" s="1"/>
      <c r="GV42" s="1"/>
      <c r="GW42" s="1"/>
      <c r="GX42" s="1"/>
      <c r="GY42" s="1"/>
      <c r="GZ42" s="1"/>
      <c r="HA42" s="1"/>
      <c r="HB42" s="1"/>
      <c r="HC42" s="1"/>
      <c r="HD42" s="1"/>
      <c r="HE42" s="1"/>
      <c r="HF42" s="1"/>
      <c r="HG42" s="1"/>
      <c r="HH42" s="1"/>
      <c r="HI42" s="1"/>
      <c r="HJ42" s="1"/>
      <c r="HK42" s="1"/>
      <c r="HL42" s="1"/>
      <c r="HM42" s="1"/>
      <c r="HN42" s="1"/>
      <c r="HO42" s="1"/>
      <c r="HP42" s="1"/>
      <c r="HQ42" s="1"/>
      <c r="HR42" s="1"/>
      <c r="HS42" s="1"/>
      <c r="HT42" s="1"/>
      <c r="HU42" s="1"/>
      <c r="HV42" s="1"/>
      <c r="HW42" s="1"/>
      <c r="HX42" s="1"/>
      <c r="HY42" s="1"/>
      <c r="HZ42" s="1"/>
      <c r="IA42" s="1"/>
      <c r="IB42" s="1"/>
      <c r="IC42" s="1"/>
      <c r="ID42" s="1"/>
      <c r="IE42" s="1"/>
    </row>
    <row r="43" spans="1:239" s="7" customFormat="1" x14ac:dyDescent="0.25">
      <c r="A43" s="24"/>
      <c r="B43" s="34" t="s">
        <v>29</v>
      </c>
      <c r="C43" s="12" t="s">
        <v>20</v>
      </c>
      <c r="D43" s="13">
        <v>1.48</v>
      </c>
      <c r="E43" s="6">
        <f>D43*E37</f>
        <v>1.7572537279999998</v>
      </c>
      <c r="F43" s="13"/>
      <c r="G43" s="31"/>
      <c r="H43" s="13"/>
      <c r="I43" s="13"/>
      <c r="J43" s="6"/>
      <c r="K43" s="13">
        <f>E43*J43</f>
        <v>0</v>
      </c>
      <c r="L43" s="13">
        <f t="shared" si="3"/>
        <v>0</v>
      </c>
      <c r="M43" s="17"/>
      <c r="N43" s="17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  <c r="GU43" s="1"/>
      <c r="GV43" s="1"/>
      <c r="GW43" s="1"/>
      <c r="GX43" s="1"/>
      <c r="GY43" s="1"/>
      <c r="GZ43" s="1"/>
      <c r="HA43" s="1"/>
      <c r="HB43" s="1"/>
      <c r="HC43" s="1"/>
      <c r="HD43" s="1"/>
      <c r="HE43" s="1"/>
      <c r="HF43" s="1"/>
      <c r="HG43" s="1"/>
      <c r="HH43" s="1"/>
      <c r="HI43" s="1"/>
      <c r="HJ43" s="1"/>
      <c r="HK43" s="1"/>
      <c r="HL43" s="1"/>
      <c r="HM43" s="1"/>
      <c r="HN43" s="1"/>
      <c r="HO43" s="1"/>
      <c r="HP43" s="1"/>
      <c r="HQ43" s="1"/>
      <c r="HR43" s="1"/>
      <c r="HS43" s="1"/>
      <c r="HT43" s="1"/>
      <c r="HU43" s="1"/>
      <c r="HV43" s="1"/>
      <c r="HW43" s="1"/>
      <c r="HX43" s="1"/>
      <c r="HY43" s="1"/>
      <c r="HZ43" s="1"/>
      <c r="IA43" s="1"/>
      <c r="IB43" s="1"/>
      <c r="IC43" s="1"/>
      <c r="ID43" s="1"/>
      <c r="IE43" s="1"/>
    </row>
    <row r="44" spans="1:239" s="7" customFormat="1" x14ac:dyDescent="0.25">
      <c r="A44" s="24"/>
      <c r="B44" s="34" t="s">
        <v>41</v>
      </c>
      <c r="C44" s="12" t="s">
        <v>16</v>
      </c>
      <c r="D44" s="13">
        <v>11</v>
      </c>
      <c r="E44" s="13">
        <f>D44*E37</f>
        <v>13.060669599999999</v>
      </c>
      <c r="F44" s="6"/>
      <c r="G44" s="13">
        <f>E44*F44</f>
        <v>0</v>
      </c>
      <c r="H44" s="13"/>
      <c r="I44" s="13"/>
      <c r="J44" s="13"/>
      <c r="K44" s="13"/>
      <c r="L44" s="13">
        <f>G44+I44+K44</f>
        <v>0</v>
      </c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  <c r="GU44" s="1"/>
      <c r="GV44" s="1"/>
      <c r="GW44" s="1"/>
      <c r="GX44" s="1"/>
      <c r="GY44" s="1"/>
      <c r="GZ44" s="1"/>
      <c r="HA44" s="1"/>
      <c r="HB44" s="1"/>
      <c r="HC44" s="1"/>
      <c r="HD44" s="1"/>
      <c r="HE44" s="1"/>
      <c r="HF44" s="1"/>
      <c r="HG44" s="1"/>
      <c r="HH44" s="1"/>
      <c r="HI44" s="1"/>
      <c r="HJ44" s="1"/>
      <c r="HK44" s="1"/>
      <c r="HL44" s="1"/>
      <c r="HM44" s="1"/>
      <c r="HN44" s="1"/>
      <c r="HO44" s="1"/>
      <c r="HP44" s="1"/>
      <c r="HQ44" s="1"/>
      <c r="HR44" s="1"/>
      <c r="HS44" s="1"/>
      <c r="HT44" s="1"/>
      <c r="HU44" s="1"/>
      <c r="HV44" s="1"/>
      <c r="HW44" s="1"/>
      <c r="HX44" s="1"/>
      <c r="HY44" s="1"/>
      <c r="HZ44" s="1"/>
      <c r="IA44" s="1"/>
      <c r="IB44" s="1"/>
      <c r="IC44" s="1"/>
      <c r="ID44" s="1"/>
      <c r="IE44" s="1"/>
    </row>
    <row r="45" spans="1:239" s="7" customFormat="1" x14ac:dyDescent="0.25">
      <c r="A45" s="24"/>
      <c r="B45" s="16" t="s">
        <v>43</v>
      </c>
      <c r="C45" s="12" t="s">
        <v>16</v>
      </c>
      <c r="D45" s="13">
        <f>149-2*12.4</f>
        <v>124.2</v>
      </c>
      <c r="E45" s="13">
        <f>D45*E37</f>
        <v>147.46683311999999</v>
      </c>
      <c r="F45" s="6"/>
      <c r="G45" s="13">
        <f>F45*E45</f>
        <v>0</v>
      </c>
      <c r="H45" s="13"/>
      <c r="I45" s="13"/>
      <c r="J45" s="13"/>
      <c r="K45" s="13"/>
      <c r="L45" s="13">
        <f t="shared" ref="L45" si="4">G45+I45+K45</f>
        <v>0</v>
      </c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  <c r="GU45" s="1"/>
      <c r="GV45" s="1"/>
      <c r="GW45" s="1"/>
      <c r="GX45" s="1"/>
      <c r="GY45" s="1"/>
      <c r="GZ45" s="1"/>
      <c r="HA45" s="1"/>
      <c r="HB45" s="1"/>
      <c r="HC45" s="1"/>
      <c r="HD45" s="1"/>
      <c r="HE45" s="1"/>
      <c r="HF45" s="1"/>
      <c r="HG45" s="1"/>
      <c r="HH45" s="1"/>
      <c r="HI45" s="1"/>
      <c r="HJ45" s="1"/>
      <c r="HK45" s="1"/>
      <c r="HL45" s="1"/>
      <c r="HM45" s="1"/>
      <c r="HN45" s="1"/>
      <c r="HO45" s="1"/>
      <c r="HP45" s="1"/>
      <c r="HQ45" s="1"/>
      <c r="HR45" s="1"/>
      <c r="HS45" s="1"/>
      <c r="HT45" s="1"/>
      <c r="HU45" s="1"/>
      <c r="HV45" s="1"/>
      <c r="HW45" s="1"/>
      <c r="HX45" s="1"/>
      <c r="HY45" s="1"/>
      <c r="HZ45" s="1"/>
      <c r="IA45" s="1"/>
      <c r="IB45" s="1"/>
      <c r="IC45" s="1"/>
      <c r="ID45" s="1"/>
      <c r="IE45" s="1"/>
    </row>
    <row r="46" spans="1:239" s="7" customFormat="1" x14ac:dyDescent="0.25">
      <c r="A46" s="14"/>
      <c r="B46" s="26"/>
      <c r="C46" s="12"/>
      <c r="D46" s="13"/>
      <c r="E46" s="13"/>
      <c r="F46" s="6"/>
      <c r="G46" s="13"/>
      <c r="H46" s="13"/>
      <c r="I46" s="13"/>
      <c r="J46" s="13"/>
      <c r="K46" s="13"/>
      <c r="L46" s="13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7"/>
      <c r="BK46" s="17"/>
      <c r="BL46" s="17"/>
      <c r="BM46" s="17"/>
      <c r="BN46" s="17"/>
      <c r="BO46" s="17"/>
      <c r="BP46" s="17"/>
      <c r="BQ46" s="17"/>
      <c r="BR46" s="17"/>
      <c r="BS46" s="17"/>
      <c r="BT46" s="17"/>
      <c r="BU46" s="17"/>
      <c r="BV46" s="17"/>
      <c r="BW46" s="17"/>
      <c r="BX46" s="17"/>
      <c r="BY46" s="17"/>
      <c r="BZ46" s="17"/>
      <c r="CA46" s="17"/>
      <c r="CB46" s="17"/>
      <c r="CC46" s="17"/>
      <c r="CD46" s="17"/>
      <c r="CE46" s="17"/>
      <c r="CF46" s="17"/>
      <c r="CG46" s="17"/>
      <c r="CH46" s="17"/>
      <c r="CI46" s="17"/>
      <c r="CJ46" s="17"/>
      <c r="CK46" s="17"/>
      <c r="CL46" s="17"/>
      <c r="CM46" s="17"/>
      <c r="CN46" s="17"/>
      <c r="CO46" s="17"/>
      <c r="CP46" s="17"/>
      <c r="CQ46" s="17"/>
      <c r="CR46" s="17"/>
      <c r="CS46" s="17"/>
      <c r="CT46" s="17"/>
      <c r="CU46" s="17"/>
      <c r="CV46" s="17"/>
      <c r="CW46" s="17"/>
      <c r="CX46" s="17"/>
      <c r="CY46" s="17"/>
      <c r="CZ46" s="17"/>
      <c r="DA46" s="17"/>
      <c r="DB46" s="17"/>
      <c r="DC46" s="17"/>
      <c r="DD46" s="17"/>
      <c r="DE46" s="17"/>
      <c r="DF46" s="17"/>
      <c r="DG46" s="17"/>
      <c r="DH46" s="17"/>
      <c r="DI46" s="17"/>
      <c r="DJ46" s="17"/>
      <c r="DK46" s="17"/>
      <c r="DL46" s="17"/>
      <c r="DM46" s="17"/>
      <c r="DN46" s="17"/>
      <c r="DO46" s="17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7"/>
      <c r="EE46" s="17"/>
      <c r="EF46" s="17"/>
      <c r="EG46" s="17"/>
      <c r="EH46" s="17"/>
      <c r="EI46" s="17"/>
      <c r="EJ46" s="17"/>
      <c r="EK46" s="17"/>
      <c r="EL46" s="17"/>
      <c r="EM46" s="17"/>
      <c r="EN46" s="17"/>
      <c r="EO46" s="17"/>
      <c r="EP46" s="17"/>
      <c r="EQ46" s="17"/>
      <c r="ER46" s="17"/>
      <c r="ES46" s="17"/>
      <c r="ET46" s="17"/>
      <c r="EU46" s="17"/>
      <c r="EV46" s="17"/>
      <c r="EW46" s="17"/>
      <c r="EX46" s="17"/>
      <c r="EY46" s="17"/>
      <c r="EZ46" s="17"/>
      <c r="FA46" s="17"/>
      <c r="FB46" s="17"/>
      <c r="FC46" s="17"/>
      <c r="FD46" s="17"/>
      <c r="FE46" s="17"/>
      <c r="FF46" s="17"/>
      <c r="FG46" s="17"/>
      <c r="FH46" s="17"/>
      <c r="FI46" s="17"/>
      <c r="FJ46" s="17"/>
      <c r="FK46" s="17"/>
      <c r="FL46" s="17"/>
      <c r="FM46" s="17"/>
      <c r="FN46" s="17"/>
      <c r="FO46" s="17"/>
      <c r="FP46" s="17"/>
      <c r="FQ46" s="17"/>
      <c r="FR46" s="17"/>
      <c r="FS46" s="17"/>
      <c r="FT46" s="17"/>
      <c r="FU46" s="17"/>
      <c r="FV46" s="17"/>
      <c r="FW46" s="17"/>
      <c r="FX46" s="17"/>
      <c r="FY46" s="17"/>
      <c r="FZ46" s="17"/>
      <c r="GA46" s="17"/>
      <c r="GB46" s="17"/>
      <c r="GC46" s="17"/>
      <c r="GD46" s="17"/>
      <c r="GE46" s="17"/>
      <c r="GF46" s="17"/>
      <c r="GG46" s="17"/>
      <c r="GH46" s="17"/>
      <c r="GI46" s="17"/>
      <c r="GJ46" s="17"/>
      <c r="GK46" s="17"/>
      <c r="GL46" s="17"/>
      <c r="GM46" s="17"/>
      <c r="GN46" s="17"/>
      <c r="GO46" s="17"/>
      <c r="GP46" s="17"/>
      <c r="GQ46" s="17"/>
      <c r="GR46" s="17"/>
      <c r="GS46" s="17"/>
      <c r="GT46" s="17"/>
      <c r="GU46" s="17"/>
      <c r="GV46" s="17"/>
      <c r="GW46" s="17"/>
      <c r="GX46" s="17"/>
      <c r="GY46" s="17"/>
      <c r="GZ46" s="17"/>
      <c r="HA46" s="17"/>
      <c r="HB46" s="17"/>
      <c r="HC46" s="17"/>
      <c r="HD46" s="17"/>
      <c r="HE46" s="17"/>
      <c r="HF46" s="17"/>
      <c r="HG46" s="17"/>
      <c r="HH46" s="17"/>
      <c r="HI46" s="17"/>
      <c r="HJ46" s="17"/>
      <c r="HK46" s="17"/>
      <c r="HL46" s="17"/>
      <c r="HM46" s="17"/>
      <c r="HN46" s="17"/>
      <c r="HO46" s="17"/>
      <c r="HP46" s="17"/>
      <c r="HQ46" s="17"/>
      <c r="HR46" s="17"/>
      <c r="HS46" s="17"/>
      <c r="HT46" s="17"/>
      <c r="HU46" s="17"/>
      <c r="HV46" s="17"/>
      <c r="HW46" s="17"/>
      <c r="HX46" s="17"/>
      <c r="HY46" s="17"/>
      <c r="HZ46" s="17"/>
      <c r="IA46" s="17"/>
      <c r="IB46" s="17"/>
      <c r="IC46" s="17"/>
      <c r="ID46" s="17"/>
      <c r="IE46" s="17"/>
    </row>
    <row r="47" spans="1:239" s="3" customFormat="1" x14ac:dyDescent="0.25">
      <c r="A47" s="8">
        <v>6</v>
      </c>
      <c r="B47" s="35" t="s">
        <v>38</v>
      </c>
      <c r="C47" s="9" t="s">
        <v>18</v>
      </c>
      <c r="D47" s="10"/>
      <c r="E47" s="32">
        <f>E53*0.6</f>
        <v>0.61947839999999998</v>
      </c>
      <c r="F47" s="10"/>
      <c r="G47" s="10"/>
      <c r="H47" s="10"/>
      <c r="I47" s="10"/>
      <c r="J47" s="10"/>
      <c r="K47" s="68"/>
      <c r="L47" s="10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  <c r="BW47" s="11"/>
      <c r="BX47" s="11"/>
      <c r="BY47" s="11"/>
      <c r="BZ47" s="11"/>
      <c r="CA47" s="11"/>
      <c r="CB47" s="11"/>
      <c r="CC47" s="11"/>
      <c r="CD47" s="11"/>
      <c r="CE47" s="11"/>
      <c r="CF47" s="11"/>
      <c r="CG47" s="11"/>
      <c r="CH47" s="11"/>
      <c r="CI47" s="11"/>
      <c r="CJ47" s="11"/>
      <c r="CK47" s="11"/>
      <c r="CL47" s="11"/>
      <c r="CM47" s="11"/>
      <c r="CN47" s="11"/>
      <c r="CO47" s="11"/>
      <c r="CP47" s="11"/>
      <c r="CQ47" s="11"/>
      <c r="CR47" s="11"/>
      <c r="CS47" s="11"/>
      <c r="CT47" s="11"/>
      <c r="CU47" s="11"/>
      <c r="CV47" s="11"/>
      <c r="CW47" s="11"/>
      <c r="CX47" s="11"/>
      <c r="CY47" s="11"/>
      <c r="CZ47" s="11"/>
      <c r="DA47" s="11"/>
      <c r="DB47" s="11"/>
      <c r="DC47" s="11"/>
      <c r="DD47" s="11"/>
      <c r="DE47" s="11"/>
      <c r="DF47" s="11"/>
      <c r="DG47" s="11"/>
      <c r="DH47" s="11"/>
      <c r="DI47" s="11"/>
      <c r="DJ47" s="11"/>
      <c r="DK47" s="11"/>
      <c r="DL47" s="11"/>
      <c r="DM47" s="11"/>
      <c r="DN47" s="11"/>
      <c r="DO47" s="11"/>
      <c r="DP47" s="11"/>
      <c r="DQ47" s="11"/>
      <c r="DR47" s="11"/>
      <c r="DS47" s="11"/>
      <c r="DT47" s="11"/>
      <c r="DU47" s="11"/>
      <c r="DV47" s="11"/>
      <c r="DW47" s="11"/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</row>
    <row r="48" spans="1:239" s="7" customFormat="1" x14ac:dyDescent="0.25">
      <c r="A48" s="14"/>
      <c r="B48" s="16"/>
      <c r="C48" s="14" t="s">
        <v>19</v>
      </c>
      <c r="D48" s="13"/>
      <c r="E48" s="27">
        <f>E47</f>
        <v>0.61947839999999998</v>
      </c>
      <c r="F48" s="13"/>
      <c r="G48" s="13"/>
      <c r="H48" s="13"/>
      <c r="I48" s="13"/>
      <c r="J48" s="13"/>
      <c r="K48" s="44"/>
      <c r="L48" s="44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7"/>
      <c r="BK48" s="17"/>
      <c r="BL48" s="17"/>
      <c r="BM48" s="17"/>
      <c r="BN48" s="17"/>
      <c r="BO48" s="17"/>
      <c r="BP48" s="17"/>
      <c r="BQ48" s="17"/>
      <c r="BR48" s="17"/>
      <c r="BS48" s="17"/>
      <c r="BT48" s="17"/>
      <c r="BU48" s="17"/>
      <c r="BV48" s="17"/>
      <c r="BW48" s="17"/>
      <c r="BX48" s="17"/>
      <c r="BY48" s="17"/>
      <c r="BZ48" s="17"/>
      <c r="CA48" s="17"/>
      <c r="CB48" s="17"/>
      <c r="CC48" s="17"/>
      <c r="CD48" s="17"/>
      <c r="CE48" s="17"/>
      <c r="CF48" s="17"/>
      <c r="CG48" s="17"/>
      <c r="CH48" s="17"/>
      <c r="CI48" s="17"/>
      <c r="CJ48" s="17"/>
      <c r="CK48" s="17"/>
      <c r="CL48" s="17"/>
      <c r="CM48" s="17"/>
      <c r="CN48" s="17"/>
      <c r="CO48" s="17"/>
      <c r="CP48" s="17"/>
      <c r="CQ48" s="17"/>
      <c r="CR48" s="17"/>
      <c r="CS48" s="17"/>
      <c r="CT48" s="17"/>
      <c r="CU48" s="17"/>
      <c r="CV48" s="17"/>
      <c r="CW48" s="17"/>
      <c r="CX48" s="17"/>
      <c r="CY48" s="17"/>
      <c r="CZ48" s="17"/>
      <c r="DA48" s="17"/>
      <c r="DB48" s="17"/>
      <c r="DC48" s="17"/>
      <c r="DD48" s="17"/>
      <c r="DE48" s="17"/>
      <c r="DF48" s="17"/>
      <c r="DG48" s="17"/>
      <c r="DH48" s="17"/>
      <c r="DI48" s="17"/>
      <c r="DJ48" s="17"/>
      <c r="DK48" s="17"/>
      <c r="DL48" s="17"/>
      <c r="DM48" s="17"/>
      <c r="DN48" s="17"/>
      <c r="DO48" s="17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7"/>
      <c r="EE48" s="17"/>
      <c r="EF48" s="17"/>
      <c r="EG48" s="17"/>
      <c r="EH48" s="17"/>
      <c r="EI48" s="17"/>
      <c r="EJ48" s="17"/>
      <c r="EK48" s="17"/>
      <c r="EL48" s="17"/>
      <c r="EM48" s="17"/>
      <c r="EN48" s="17"/>
      <c r="EO48" s="17"/>
      <c r="EP48" s="17"/>
      <c r="EQ48" s="17"/>
      <c r="ER48" s="17"/>
      <c r="ES48" s="17"/>
      <c r="ET48" s="17"/>
      <c r="EU48" s="17"/>
      <c r="EV48" s="17"/>
      <c r="EW48" s="17"/>
      <c r="EX48" s="17"/>
      <c r="EY48" s="17"/>
      <c r="EZ48" s="17"/>
      <c r="FA48" s="17"/>
      <c r="FB48" s="17"/>
      <c r="FC48" s="17"/>
      <c r="FD48" s="17"/>
      <c r="FE48" s="17"/>
      <c r="FF48" s="17"/>
      <c r="FG48" s="17"/>
      <c r="FH48" s="17"/>
      <c r="FI48" s="17"/>
      <c r="FJ48" s="17"/>
      <c r="FK48" s="17"/>
      <c r="FL48" s="17"/>
      <c r="FM48" s="17"/>
      <c r="FN48" s="17"/>
      <c r="FO48" s="17"/>
      <c r="FP48" s="17"/>
      <c r="FQ48" s="17"/>
      <c r="FR48" s="17"/>
      <c r="FS48" s="17"/>
      <c r="FT48" s="17"/>
      <c r="FU48" s="17"/>
      <c r="FV48" s="17"/>
      <c r="FW48" s="17"/>
      <c r="FX48" s="17"/>
      <c r="FY48" s="17"/>
      <c r="FZ48" s="17"/>
      <c r="GA48" s="17"/>
      <c r="GB48" s="17"/>
      <c r="GC48" s="17"/>
      <c r="GD48" s="17"/>
      <c r="GE48" s="17"/>
      <c r="GF48" s="17"/>
      <c r="GG48" s="17"/>
      <c r="GH48" s="17"/>
      <c r="GI48" s="17"/>
      <c r="GJ48" s="17"/>
      <c r="GK48" s="17"/>
      <c r="GL48" s="17"/>
      <c r="GM48" s="17"/>
      <c r="GN48" s="17"/>
      <c r="GO48" s="17"/>
      <c r="GP48" s="17"/>
      <c r="GQ48" s="17"/>
      <c r="GR48" s="17"/>
      <c r="GS48" s="17"/>
      <c r="GT48" s="17"/>
      <c r="GU48" s="17"/>
      <c r="GV48" s="17"/>
      <c r="GW48" s="17"/>
      <c r="GX48" s="17"/>
      <c r="GY48" s="17"/>
      <c r="GZ48" s="17"/>
      <c r="HA48" s="17"/>
      <c r="HB48" s="17"/>
      <c r="HC48" s="17"/>
      <c r="HD48" s="17"/>
      <c r="HE48" s="17"/>
      <c r="HF48" s="17"/>
      <c r="HG48" s="17"/>
      <c r="HH48" s="17"/>
      <c r="HI48" s="17"/>
      <c r="HJ48" s="17"/>
      <c r="HK48" s="17"/>
      <c r="HL48" s="17"/>
      <c r="HM48" s="17"/>
      <c r="HN48" s="17"/>
      <c r="HO48" s="17"/>
      <c r="HP48" s="17"/>
      <c r="HQ48" s="17"/>
      <c r="HR48" s="17"/>
      <c r="HS48" s="17"/>
      <c r="HT48" s="17"/>
      <c r="HU48" s="17"/>
      <c r="HV48" s="17"/>
      <c r="HW48" s="17"/>
      <c r="HX48" s="17"/>
      <c r="HY48" s="17"/>
      <c r="HZ48" s="17"/>
      <c r="IA48" s="17"/>
      <c r="IB48" s="17"/>
      <c r="IC48" s="17"/>
      <c r="ID48" s="17"/>
      <c r="IE48" s="17"/>
    </row>
    <row r="49" spans="1:239" s="7" customFormat="1" x14ac:dyDescent="0.25">
      <c r="A49" s="24"/>
      <c r="B49" s="18" t="s">
        <v>37</v>
      </c>
      <c r="C49" s="12" t="s">
        <v>20</v>
      </c>
      <c r="D49" s="44">
        <v>0.3</v>
      </c>
      <c r="E49" s="13">
        <f>E48*D49</f>
        <v>0.18584351999999998</v>
      </c>
      <c r="F49" s="13"/>
      <c r="G49" s="13"/>
      <c r="H49" s="13"/>
      <c r="I49" s="13"/>
      <c r="J49" s="6"/>
      <c r="K49" s="13">
        <f>E49*J49</f>
        <v>0</v>
      </c>
      <c r="L49" s="13">
        <f t="shared" ref="L49:L50" si="5">G49+I49+K49</f>
        <v>0</v>
      </c>
      <c r="M49" s="17"/>
      <c r="N49" s="17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  <c r="GU49" s="1"/>
      <c r="GV49" s="1"/>
      <c r="GW49" s="1"/>
      <c r="GX49" s="1"/>
      <c r="GY49" s="1"/>
      <c r="GZ49" s="1"/>
      <c r="HA49" s="1"/>
      <c r="HB49" s="1"/>
      <c r="HC49" s="1"/>
      <c r="HD49" s="1"/>
      <c r="HE49" s="1"/>
      <c r="HF49" s="1"/>
      <c r="HG49" s="1"/>
      <c r="HH49" s="1"/>
      <c r="HI49" s="1"/>
      <c r="HJ49" s="1"/>
      <c r="HK49" s="1"/>
      <c r="HL49" s="1"/>
      <c r="HM49" s="1"/>
      <c r="HN49" s="1"/>
      <c r="HO49" s="1"/>
      <c r="HP49" s="1"/>
      <c r="HQ49" s="1"/>
      <c r="HR49" s="1"/>
      <c r="HS49" s="1"/>
      <c r="HT49" s="1"/>
      <c r="HU49" s="1"/>
      <c r="HV49" s="1"/>
      <c r="HW49" s="1"/>
      <c r="HX49" s="1"/>
      <c r="HY49" s="1"/>
      <c r="HZ49" s="1"/>
      <c r="IA49" s="1"/>
      <c r="IB49" s="1"/>
      <c r="IC49" s="1"/>
      <c r="ID49" s="1"/>
      <c r="IE49" s="1"/>
    </row>
    <row r="50" spans="1:239" s="7" customFormat="1" x14ac:dyDescent="0.25">
      <c r="A50" s="24"/>
      <c r="B50" s="18" t="s">
        <v>32</v>
      </c>
      <c r="C50" s="14" t="s">
        <v>18</v>
      </c>
      <c r="D50" s="44">
        <v>1.03</v>
      </c>
      <c r="E50" s="13">
        <f>D50*E48</f>
        <v>0.63806275199999996</v>
      </c>
      <c r="F50" s="13"/>
      <c r="G50" s="13">
        <f>E50*F50</f>
        <v>0</v>
      </c>
      <c r="H50" s="13"/>
      <c r="I50" s="13"/>
      <c r="J50" s="13"/>
      <c r="K50" s="13"/>
      <c r="L50" s="13">
        <f t="shared" si="5"/>
        <v>0</v>
      </c>
      <c r="M50" s="1"/>
      <c r="N50" s="1">
        <f>670+171</f>
        <v>841</v>
      </c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  <c r="GU50" s="1"/>
      <c r="GV50" s="1"/>
      <c r="GW50" s="1"/>
      <c r="GX50" s="1"/>
      <c r="GY50" s="1"/>
      <c r="GZ50" s="1"/>
      <c r="HA50" s="1"/>
      <c r="HB50" s="1"/>
      <c r="HC50" s="1"/>
      <c r="HD50" s="1"/>
      <c r="HE50" s="1"/>
      <c r="HF50" s="1"/>
      <c r="HG50" s="1"/>
      <c r="HH50" s="1"/>
      <c r="HI50" s="1"/>
      <c r="HJ50" s="1"/>
      <c r="HK50" s="1"/>
      <c r="HL50" s="1"/>
      <c r="HM50" s="1"/>
      <c r="HN50" s="1"/>
      <c r="HO50" s="1"/>
      <c r="HP50" s="1"/>
      <c r="HQ50" s="1"/>
      <c r="HR50" s="1"/>
      <c r="HS50" s="1"/>
      <c r="HT50" s="1"/>
      <c r="HU50" s="1"/>
      <c r="HV50" s="1"/>
      <c r="HW50" s="1"/>
      <c r="HX50" s="1"/>
      <c r="HY50" s="1"/>
      <c r="HZ50" s="1"/>
      <c r="IA50" s="1"/>
      <c r="IB50" s="1"/>
      <c r="IC50" s="1"/>
      <c r="ID50" s="1"/>
      <c r="IE50" s="1"/>
    </row>
    <row r="51" spans="1:239" s="7" customFormat="1" x14ac:dyDescent="0.25">
      <c r="A51" s="14"/>
      <c r="B51" s="18"/>
      <c r="C51" s="14"/>
      <c r="D51" s="44"/>
      <c r="E51" s="13"/>
      <c r="F51" s="13"/>
      <c r="G51" s="13"/>
      <c r="H51" s="13"/>
      <c r="I51" s="13"/>
      <c r="J51" s="13"/>
      <c r="K51" s="13"/>
      <c r="L51" s="13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7"/>
      <c r="BK51" s="17"/>
      <c r="BL51" s="17"/>
      <c r="BM51" s="17"/>
      <c r="BN51" s="17"/>
      <c r="BO51" s="17"/>
      <c r="BP51" s="17"/>
      <c r="BQ51" s="17"/>
      <c r="BR51" s="17"/>
      <c r="BS51" s="17"/>
      <c r="BT51" s="17"/>
      <c r="BU51" s="17"/>
      <c r="BV51" s="17"/>
      <c r="BW51" s="17"/>
      <c r="BX51" s="17"/>
      <c r="BY51" s="17"/>
      <c r="BZ51" s="17"/>
      <c r="CA51" s="17"/>
      <c r="CB51" s="17"/>
      <c r="CC51" s="17"/>
      <c r="CD51" s="17"/>
      <c r="CE51" s="17"/>
      <c r="CF51" s="17"/>
      <c r="CG51" s="17"/>
      <c r="CH51" s="17"/>
      <c r="CI51" s="17"/>
      <c r="CJ51" s="17"/>
      <c r="CK51" s="17"/>
      <c r="CL51" s="17"/>
      <c r="CM51" s="17"/>
      <c r="CN51" s="17"/>
      <c r="CO51" s="17"/>
      <c r="CP51" s="17"/>
      <c r="CQ51" s="17"/>
      <c r="CR51" s="17"/>
      <c r="CS51" s="17"/>
      <c r="CT51" s="17"/>
      <c r="CU51" s="17"/>
      <c r="CV51" s="17"/>
      <c r="CW51" s="17"/>
      <c r="CX51" s="17"/>
      <c r="CY51" s="17"/>
      <c r="CZ51" s="17"/>
      <c r="DA51" s="17"/>
      <c r="DB51" s="17"/>
      <c r="DC51" s="17"/>
      <c r="DD51" s="17"/>
      <c r="DE51" s="17"/>
      <c r="DF51" s="17"/>
      <c r="DG51" s="17"/>
      <c r="DH51" s="17"/>
      <c r="DI51" s="17"/>
      <c r="DJ51" s="17"/>
      <c r="DK51" s="17"/>
      <c r="DL51" s="17"/>
      <c r="DM51" s="17"/>
      <c r="DN51" s="17"/>
      <c r="DO51" s="17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7"/>
      <c r="EE51" s="17"/>
      <c r="EF51" s="17"/>
      <c r="EG51" s="17"/>
      <c r="EH51" s="17"/>
      <c r="EI51" s="17"/>
      <c r="EJ51" s="17"/>
      <c r="EK51" s="17"/>
      <c r="EL51" s="17"/>
      <c r="EM51" s="17"/>
      <c r="EN51" s="17"/>
      <c r="EO51" s="17"/>
      <c r="EP51" s="17"/>
      <c r="EQ51" s="17"/>
      <c r="ER51" s="17"/>
      <c r="ES51" s="17"/>
      <c r="ET51" s="17"/>
      <c r="EU51" s="17"/>
      <c r="EV51" s="17"/>
      <c r="EW51" s="17"/>
      <c r="EX51" s="17"/>
      <c r="EY51" s="17"/>
      <c r="EZ51" s="17"/>
      <c r="FA51" s="17"/>
      <c r="FB51" s="17"/>
      <c r="FC51" s="17"/>
      <c r="FD51" s="17"/>
      <c r="FE51" s="17"/>
      <c r="FF51" s="17"/>
      <c r="FG51" s="17"/>
      <c r="FH51" s="17"/>
      <c r="FI51" s="17"/>
      <c r="FJ51" s="17"/>
      <c r="FK51" s="17"/>
      <c r="FL51" s="17"/>
      <c r="FM51" s="17"/>
      <c r="FN51" s="17"/>
      <c r="FO51" s="17"/>
      <c r="FP51" s="17"/>
      <c r="FQ51" s="17"/>
      <c r="FR51" s="17"/>
      <c r="FS51" s="17"/>
      <c r="FT51" s="17"/>
      <c r="FU51" s="17"/>
      <c r="FV51" s="17"/>
      <c r="FW51" s="17"/>
      <c r="FX51" s="17"/>
      <c r="FY51" s="17"/>
      <c r="FZ51" s="17"/>
      <c r="GA51" s="17"/>
      <c r="GB51" s="17"/>
      <c r="GC51" s="17"/>
      <c r="GD51" s="17"/>
      <c r="GE51" s="17"/>
      <c r="GF51" s="17"/>
      <c r="GG51" s="17"/>
      <c r="GH51" s="17"/>
      <c r="GI51" s="17"/>
      <c r="GJ51" s="17"/>
      <c r="GK51" s="17"/>
      <c r="GL51" s="17"/>
      <c r="GM51" s="17"/>
      <c r="GN51" s="17"/>
      <c r="GO51" s="17"/>
      <c r="GP51" s="17"/>
      <c r="GQ51" s="17"/>
      <c r="GR51" s="17"/>
      <c r="GS51" s="17"/>
      <c r="GT51" s="17"/>
      <c r="GU51" s="17"/>
      <c r="GV51" s="17"/>
      <c r="GW51" s="17"/>
      <c r="GX51" s="17"/>
      <c r="GY51" s="17"/>
      <c r="GZ51" s="17"/>
      <c r="HA51" s="17"/>
      <c r="HB51" s="17"/>
      <c r="HC51" s="17"/>
      <c r="HD51" s="17"/>
      <c r="HE51" s="17"/>
      <c r="HF51" s="17"/>
      <c r="HG51" s="17"/>
      <c r="HH51" s="17"/>
      <c r="HI51" s="17"/>
      <c r="HJ51" s="17"/>
      <c r="HK51" s="17"/>
      <c r="HL51" s="17"/>
      <c r="HM51" s="17"/>
      <c r="HN51" s="17"/>
      <c r="HO51" s="17"/>
      <c r="HP51" s="17"/>
      <c r="HQ51" s="17"/>
      <c r="HR51" s="17"/>
      <c r="HS51" s="17"/>
      <c r="HT51" s="17"/>
      <c r="HU51" s="17"/>
      <c r="HV51" s="17"/>
      <c r="HW51" s="17"/>
      <c r="HX51" s="17"/>
      <c r="HY51" s="17"/>
      <c r="HZ51" s="17"/>
      <c r="IA51" s="17"/>
      <c r="IB51" s="17"/>
      <c r="IC51" s="17"/>
      <c r="ID51" s="17"/>
      <c r="IE51" s="17"/>
    </row>
    <row r="52" spans="1:239" s="3" customFormat="1" ht="25.5" x14ac:dyDescent="0.25">
      <c r="A52" s="8">
        <v>7</v>
      </c>
      <c r="B52" s="33" t="s">
        <v>112</v>
      </c>
      <c r="C52" s="9" t="s">
        <v>23</v>
      </c>
      <c r="D52" s="10"/>
      <c r="E52" s="10">
        <v>1032.4639999999999</v>
      </c>
      <c r="F52" s="10"/>
      <c r="G52" s="10"/>
      <c r="H52" s="10"/>
      <c r="I52" s="10"/>
      <c r="J52" s="10"/>
      <c r="K52" s="10"/>
      <c r="L52" s="10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1"/>
      <c r="AY52" s="11"/>
      <c r="AZ52" s="11"/>
      <c r="BA52" s="11"/>
      <c r="BB52" s="11"/>
      <c r="BC52" s="11"/>
      <c r="BD52" s="11"/>
      <c r="BE52" s="11"/>
      <c r="BF52" s="11"/>
      <c r="BG52" s="11"/>
      <c r="BH52" s="11"/>
      <c r="BI52" s="11"/>
      <c r="BJ52" s="11"/>
      <c r="BK52" s="11"/>
      <c r="BL52" s="11"/>
      <c r="BM52" s="11"/>
      <c r="BN52" s="11"/>
      <c r="BO52" s="11"/>
      <c r="BP52" s="11"/>
      <c r="BQ52" s="11"/>
      <c r="BR52" s="11"/>
      <c r="BS52" s="11"/>
      <c r="BT52" s="11"/>
      <c r="BU52" s="11"/>
      <c r="BV52" s="11"/>
      <c r="BW52" s="11"/>
      <c r="BX52" s="11"/>
      <c r="BY52" s="11"/>
      <c r="BZ52" s="11"/>
      <c r="CA52" s="11"/>
      <c r="CB52" s="11"/>
      <c r="CC52" s="11"/>
      <c r="CD52" s="11"/>
      <c r="CE52" s="11"/>
      <c r="CF52" s="11"/>
      <c r="CG52" s="11"/>
      <c r="CH52" s="11"/>
      <c r="CI52" s="11"/>
      <c r="CJ52" s="11"/>
      <c r="CK52" s="11"/>
      <c r="CL52" s="11"/>
      <c r="CM52" s="11"/>
      <c r="CN52" s="11"/>
      <c r="CO52" s="11"/>
      <c r="CP52" s="11"/>
      <c r="CQ52" s="11"/>
      <c r="CR52" s="11"/>
      <c r="CS52" s="11"/>
      <c r="CT52" s="11"/>
      <c r="CU52" s="11"/>
      <c r="CV52" s="11"/>
      <c r="CW52" s="11"/>
      <c r="CX52" s="11"/>
      <c r="CY52" s="11"/>
      <c r="CZ52" s="11"/>
      <c r="DA52" s="11"/>
      <c r="DB52" s="11"/>
      <c r="DC52" s="11"/>
      <c r="DD52" s="11"/>
      <c r="DE52" s="11"/>
      <c r="DF52" s="11"/>
      <c r="DG52" s="11"/>
      <c r="DH52" s="11"/>
      <c r="DI52" s="11"/>
      <c r="DJ52" s="11"/>
      <c r="DK52" s="11"/>
      <c r="DL52" s="11"/>
      <c r="DM52" s="11"/>
      <c r="DN52" s="11"/>
      <c r="DO52" s="11"/>
      <c r="DP52" s="11"/>
      <c r="DQ52" s="11"/>
      <c r="DR52" s="11"/>
      <c r="DS52" s="11"/>
      <c r="DT52" s="11"/>
      <c r="DU52" s="11"/>
      <c r="DV52" s="11"/>
      <c r="DW52" s="11"/>
      <c r="DX52" s="11"/>
      <c r="DY52" s="11"/>
      <c r="DZ52" s="11"/>
      <c r="EA52" s="11"/>
      <c r="EB52" s="11"/>
      <c r="EC52" s="11"/>
      <c r="ED52" s="11"/>
      <c r="EE52" s="11"/>
      <c r="EF52" s="11"/>
      <c r="EG52" s="11"/>
      <c r="EH52" s="11"/>
      <c r="EI52" s="11"/>
      <c r="EJ52" s="11"/>
      <c r="EK52" s="11"/>
      <c r="EL52" s="11"/>
      <c r="EM52" s="11"/>
      <c r="EN52" s="11"/>
      <c r="EO52" s="11"/>
      <c r="EP52" s="11"/>
      <c r="EQ52" s="11"/>
      <c r="ER52" s="11"/>
      <c r="ES52" s="11"/>
      <c r="ET52" s="11"/>
      <c r="EU52" s="11"/>
      <c r="EV52" s="11"/>
      <c r="EW52" s="11"/>
      <c r="EX52" s="11"/>
      <c r="EY52" s="11"/>
      <c r="EZ52" s="11"/>
      <c r="FA52" s="11"/>
      <c r="FB52" s="11"/>
      <c r="FC52" s="11"/>
      <c r="FD52" s="11"/>
      <c r="FE52" s="11"/>
      <c r="FF52" s="11"/>
      <c r="FG52" s="11"/>
      <c r="FH52" s="11"/>
      <c r="FI52" s="11"/>
      <c r="FJ52" s="11"/>
      <c r="FK52" s="11"/>
      <c r="FL52" s="11"/>
      <c r="FM52" s="11"/>
      <c r="FN52" s="11"/>
      <c r="FO52" s="11"/>
      <c r="FP52" s="11"/>
      <c r="FQ52" s="11"/>
      <c r="FR52" s="11"/>
      <c r="FS52" s="11"/>
      <c r="FT52" s="11"/>
      <c r="FU52" s="11"/>
      <c r="FV52" s="11"/>
      <c r="FW52" s="11"/>
      <c r="FX52" s="11"/>
      <c r="FY52" s="11"/>
      <c r="FZ52" s="11"/>
      <c r="GA52" s="11"/>
      <c r="GB52" s="11"/>
      <c r="GC52" s="11"/>
      <c r="GD52" s="11"/>
      <c r="GE52" s="11"/>
      <c r="GF52" s="11"/>
      <c r="GG52" s="11"/>
      <c r="GH52" s="11"/>
      <c r="GI52" s="11"/>
      <c r="GJ52" s="11"/>
      <c r="GK52" s="11"/>
      <c r="GL52" s="11"/>
      <c r="GM52" s="11"/>
      <c r="GN52" s="11"/>
      <c r="GO52" s="11"/>
      <c r="GP52" s="11"/>
      <c r="GQ52" s="11"/>
      <c r="GR52" s="11"/>
      <c r="GS52" s="11"/>
      <c r="GT52" s="11"/>
      <c r="GU52" s="11"/>
      <c r="GV52" s="11"/>
      <c r="GW52" s="11"/>
      <c r="GX52" s="11"/>
      <c r="GY52" s="11"/>
      <c r="GZ52" s="11"/>
      <c r="HA52" s="11"/>
      <c r="HB52" s="11"/>
      <c r="HC52" s="11"/>
      <c r="HD52" s="11"/>
      <c r="HE52" s="11"/>
      <c r="HF52" s="11"/>
      <c r="HG52" s="11"/>
      <c r="HH52" s="11"/>
      <c r="HI52" s="11"/>
      <c r="HJ52" s="11"/>
      <c r="HK52" s="11"/>
      <c r="HL52" s="11"/>
      <c r="HM52" s="11"/>
      <c r="HN52" s="11"/>
      <c r="HO52" s="11"/>
      <c r="HP52" s="11"/>
      <c r="HQ52" s="11"/>
      <c r="HR52" s="11"/>
      <c r="HS52" s="11"/>
      <c r="HT52" s="11"/>
      <c r="HU52" s="11"/>
      <c r="HV52" s="11"/>
      <c r="HW52" s="11"/>
      <c r="HX52" s="11"/>
      <c r="HY52" s="11"/>
      <c r="HZ52" s="11"/>
      <c r="IA52" s="11"/>
      <c r="IB52" s="11"/>
      <c r="IC52" s="11"/>
      <c r="ID52" s="11"/>
      <c r="IE52" s="11"/>
    </row>
    <row r="53" spans="1:239" s="7" customFormat="1" x14ac:dyDescent="0.25">
      <c r="A53" s="14"/>
      <c r="B53" s="16"/>
      <c r="C53" s="14" t="s">
        <v>24</v>
      </c>
      <c r="D53" s="13"/>
      <c r="E53" s="27">
        <f>E52/1000</f>
        <v>1.032464</v>
      </c>
      <c r="F53" s="13"/>
      <c r="G53" s="13"/>
      <c r="H53" s="13"/>
      <c r="I53" s="13"/>
      <c r="J53" s="13"/>
      <c r="K53" s="13"/>
      <c r="L53" s="13"/>
      <c r="M53" s="11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7"/>
      <c r="EE53" s="17"/>
      <c r="EF53" s="17"/>
      <c r="EG53" s="17"/>
      <c r="EH53" s="17"/>
      <c r="EI53" s="17"/>
      <c r="EJ53" s="17"/>
      <c r="EK53" s="17"/>
      <c r="EL53" s="17"/>
      <c r="EM53" s="17"/>
      <c r="EN53" s="17"/>
      <c r="EO53" s="17"/>
      <c r="EP53" s="17"/>
      <c r="EQ53" s="17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</row>
    <row r="54" spans="1:239" s="7" customFormat="1" x14ac:dyDescent="0.25">
      <c r="A54" s="24"/>
      <c r="B54" s="34" t="s">
        <v>21</v>
      </c>
      <c r="C54" s="12" t="s">
        <v>17</v>
      </c>
      <c r="D54" s="13">
        <f>37.5+4*0.07</f>
        <v>37.78</v>
      </c>
      <c r="E54" s="13">
        <f>E53*D54</f>
        <v>39.00648992</v>
      </c>
      <c r="F54" s="13"/>
      <c r="G54" s="13"/>
      <c r="H54" s="13"/>
      <c r="I54" s="13">
        <f>E54*H54</f>
        <v>0</v>
      </c>
      <c r="J54" s="13"/>
      <c r="K54" s="13"/>
      <c r="L54" s="13">
        <f t="shared" ref="L54:L60" si="6">G54+I54+K54</f>
        <v>0</v>
      </c>
      <c r="M54" s="1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  <c r="GU54" s="1"/>
      <c r="GV54" s="1"/>
      <c r="GW54" s="1"/>
      <c r="GX54" s="1"/>
      <c r="GY54" s="1"/>
      <c r="GZ54" s="1"/>
      <c r="HA54" s="1"/>
      <c r="HB54" s="1"/>
      <c r="HC54" s="1"/>
      <c r="HD54" s="1"/>
      <c r="HE54" s="1"/>
      <c r="HF54" s="1"/>
      <c r="HG54" s="1"/>
      <c r="HH54" s="1"/>
      <c r="HI54" s="1"/>
      <c r="HJ54" s="1"/>
      <c r="HK54" s="1"/>
      <c r="HL54" s="1"/>
      <c r="HM54" s="1"/>
      <c r="HN54" s="1"/>
      <c r="HO54" s="1"/>
      <c r="HP54" s="1"/>
      <c r="HQ54" s="1"/>
      <c r="HR54" s="1"/>
      <c r="HS54" s="1"/>
      <c r="HT54" s="1"/>
      <c r="HU54" s="1"/>
      <c r="HV54" s="1"/>
      <c r="HW54" s="1"/>
      <c r="HX54" s="1"/>
      <c r="HY54" s="1"/>
      <c r="HZ54" s="1"/>
      <c r="IA54" s="1"/>
      <c r="IB54" s="1"/>
      <c r="IC54" s="1"/>
      <c r="ID54" s="1"/>
      <c r="IE54" s="1"/>
    </row>
    <row r="55" spans="1:239" s="7" customFormat="1" x14ac:dyDescent="0.25">
      <c r="A55" s="24"/>
      <c r="B55" s="16" t="s">
        <v>33</v>
      </c>
      <c r="C55" s="12" t="s">
        <v>20</v>
      </c>
      <c r="D55" s="13">
        <v>3.02</v>
      </c>
      <c r="E55" s="13">
        <f>E53*D55</f>
        <v>3.1180412800000004</v>
      </c>
      <c r="F55" s="13"/>
      <c r="G55" s="13"/>
      <c r="H55" s="13"/>
      <c r="I55" s="13"/>
      <c r="J55" s="13"/>
      <c r="K55" s="13">
        <f t="shared" ref="K55:K57" si="7">E55*J55</f>
        <v>0</v>
      </c>
      <c r="L55" s="13">
        <f t="shared" si="6"/>
        <v>0</v>
      </c>
      <c r="M55" s="11"/>
      <c r="N55" s="17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</row>
    <row r="56" spans="1:239" s="7" customFormat="1" x14ac:dyDescent="0.25">
      <c r="A56" s="24"/>
      <c r="B56" s="34" t="s">
        <v>27</v>
      </c>
      <c r="C56" s="12" t="s">
        <v>20</v>
      </c>
      <c r="D56" s="13">
        <v>3.7</v>
      </c>
      <c r="E56" s="13">
        <f>D56*E53</f>
        <v>3.8201168000000005</v>
      </c>
      <c r="F56" s="13"/>
      <c r="G56" s="13"/>
      <c r="H56" s="13"/>
      <c r="I56" s="13"/>
      <c r="J56" s="6"/>
      <c r="K56" s="13">
        <f t="shared" si="7"/>
        <v>0</v>
      </c>
      <c r="L56" s="13">
        <f t="shared" si="6"/>
        <v>0</v>
      </c>
      <c r="M56" s="11"/>
      <c r="N56" s="17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</row>
    <row r="57" spans="1:239" s="7" customFormat="1" x14ac:dyDescent="0.25">
      <c r="A57" s="24"/>
      <c r="B57" s="34" t="s">
        <v>28</v>
      </c>
      <c r="C57" s="12" t="s">
        <v>20</v>
      </c>
      <c r="D57" s="13">
        <v>11.1</v>
      </c>
      <c r="E57" s="6">
        <f>D57*E53</f>
        <v>11.460350399999999</v>
      </c>
      <c r="F57" s="13"/>
      <c r="G57" s="13"/>
      <c r="H57" s="13"/>
      <c r="I57" s="13"/>
      <c r="J57" s="6"/>
      <c r="K57" s="13">
        <f t="shared" si="7"/>
        <v>0</v>
      </c>
      <c r="L57" s="13">
        <f t="shared" si="6"/>
        <v>0</v>
      </c>
      <c r="M57" s="11"/>
      <c r="N57" s="17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  <c r="GU57" s="1"/>
      <c r="GV57" s="1"/>
      <c r="GW57" s="1"/>
      <c r="GX57" s="1"/>
      <c r="GY57" s="1"/>
      <c r="GZ57" s="1"/>
      <c r="HA57" s="1"/>
      <c r="HB57" s="1"/>
      <c r="HC57" s="1"/>
      <c r="HD57" s="1"/>
      <c r="HE57" s="1"/>
      <c r="HF57" s="1"/>
      <c r="HG57" s="1"/>
      <c r="HH57" s="1"/>
      <c r="HI57" s="1"/>
      <c r="HJ57" s="1"/>
      <c r="HK57" s="1"/>
      <c r="HL57" s="1"/>
      <c r="HM57" s="1"/>
      <c r="HN57" s="1"/>
      <c r="HO57" s="1"/>
      <c r="HP57" s="1"/>
      <c r="HQ57" s="1"/>
      <c r="HR57" s="1"/>
      <c r="HS57" s="1"/>
      <c r="HT57" s="1"/>
      <c r="HU57" s="1"/>
      <c r="HV57" s="1"/>
      <c r="HW57" s="1"/>
      <c r="HX57" s="1"/>
      <c r="HY57" s="1"/>
      <c r="HZ57" s="1"/>
      <c r="IA57" s="1"/>
      <c r="IB57" s="1"/>
      <c r="IC57" s="1"/>
      <c r="ID57" s="1"/>
      <c r="IE57" s="1"/>
    </row>
    <row r="58" spans="1:239" s="7" customFormat="1" x14ac:dyDescent="0.25">
      <c r="A58" s="24"/>
      <c r="B58" s="18" t="s">
        <v>22</v>
      </c>
      <c r="C58" s="14" t="s">
        <v>0</v>
      </c>
      <c r="D58" s="13">
        <v>2.2999999999999998</v>
      </c>
      <c r="E58" s="6">
        <f>D58*E53</f>
        <v>2.3746671999999998</v>
      </c>
      <c r="F58" s="5"/>
      <c r="G58" s="5"/>
      <c r="H58" s="5"/>
      <c r="I58" s="6"/>
      <c r="J58" s="13"/>
      <c r="K58" s="13">
        <f>E58*J58</f>
        <v>0</v>
      </c>
      <c r="L58" s="13">
        <f t="shared" si="6"/>
        <v>0</v>
      </c>
      <c r="M58" s="1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  <c r="GU58" s="1"/>
      <c r="GV58" s="1"/>
      <c r="GW58" s="1"/>
      <c r="GX58" s="1"/>
      <c r="GY58" s="1"/>
      <c r="GZ58" s="1"/>
      <c r="HA58" s="1"/>
      <c r="HB58" s="1"/>
      <c r="HC58" s="1"/>
      <c r="HD58" s="1"/>
      <c r="HE58" s="1"/>
      <c r="HF58" s="1"/>
      <c r="HG58" s="1"/>
      <c r="HH58" s="1"/>
      <c r="HI58" s="1"/>
      <c r="HJ58" s="1"/>
      <c r="HK58" s="1"/>
      <c r="HL58" s="1"/>
      <c r="HM58" s="1"/>
      <c r="HN58" s="1"/>
      <c r="HO58" s="1"/>
      <c r="HP58" s="1"/>
      <c r="HQ58" s="1"/>
      <c r="HR58" s="1"/>
      <c r="HS58" s="1"/>
      <c r="HT58" s="1"/>
      <c r="HU58" s="1"/>
      <c r="HV58" s="1"/>
      <c r="HW58" s="1"/>
      <c r="HX58" s="1"/>
      <c r="HY58" s="1"/>
      <c r="HZ58" s="1"/>
      <c r="IA58" s="1"/>
      <c r="IB58" s="1"/>
      <c r="IC58" s="1"/>
      <c r="ID58" s="1"/>
      <c r="IE58" s="1"/>
    </row>
    <row r="59" spans="1:239" s="7" customFormat="1" x14ac:dyDescent="0.25">
      <c r="A59" s="24"/>
      <c r="B59" s="16" t="s">
        <v>39</v>
      </c>
      <c r="C59" s="14" t="s">
        <v>18</v>
      </c>
      <c r="D59" s="13">
        <f>93.1+4*11.6</f>
        <v>139.5</v>
      </c>
      <c r="E59" s="13">
        <f>D59*E53</f>
        <v>144.028728</v>
      </c>
      <c r="F59" s="13"/>
      <c r="G59" s="6">
        <f>E59*F59</f>
        <v>0</v>
      </c>
      <c r="H59" s="6"/>
      <c r="I59" s="6"/>
      <c r="J59" s="13"/>
      <c r="K59" s="13"/>
      <c r="L59" s="13">
        <f t="shared" si="6"/>
        <v>0</v>
      </c>
      <c r="M59" s="1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  <c r="GU59" s="1"/>
      <c r="GV59" s="1"/>
      <c r="GW59" s="1"/>
      <c r="GX59" s="1"/>
      <c r="GY59" s="1"/>
      <c r="GZ59" s="1"/>
      <c r="HA59" s="1"/>
      <c r="HB59" s="1"/>
      <c r="HC59" s="1"/>
      <c r="HD59" s="1"/>
      <c r="HE59" s="1"/>
      <c r="HF59" s="1"/>
      <c r="HG59" s="1"/>
      <c r="HH59" s="1"/>
      <c r="HI59" s="1"/>
      <c r="HJ59" s="1"/>
      <c r="HK59" s="1"/>
      <c r="HL59" s="1"/>
      <c r="HM59" s="1"/>
      <c r="HN59" s="1"/>
      <c r="HO59" s="1"/>
      <c r="HP59" s="1"/>
      <c r="HQ59" s="1"/>
      <c r="HR59" s="1"/>
      <c r="HS59" s="1"/>
      <c r="HT59" s="1"/>
      <c r="HU59" s="1"/>
      <c r="HV59" s="1"/>
      <c r="HW59" s="1"/>
      <c r="HX59" s="1"/>
      <c r="HY59" s="1"/>
      <c r="HZ59" s="1"/>
      <c r="IA59" s="1"/>
      <c r="IB59" s="1"/>
      <c r="IC59" s="1"/>
      <c r="ID59" s="1"/>
      <c r="IE59" s="1"/>
    </row>
    <row r="60" spans="1:239" s="7" customFormat="1" x14ac:dyDescent="0.25">
      <c r="A60" s="24"/>
      <c r="B60" s="18" t="s">
        <v>35</v>
      </c>
      <c r="C60" s="14" t="s">
        <v>0</v>
      </c>
      <c r="D60" s="13">
        <f>14.5+4*0.2</f>
        <v>15.3</v>
      </c>
      <c r="E60" s="13">
        <f>D60*E53</f>
        <v>15.796699200000001</v>
      </c>
      <c r="F60" s="6"/>
      <c r="G60" s="6">
        <f>E60*F60</f>
        <v>0</v>
      </c>
      <c r="H60" s="6"/>
      <c r="I60" s="6"/>
      <c r="J60" s="13"/>
      <c r="K60" s="13"/>
      <c r="L60" s="13">
        <f t="shared" si="6"/>
        <v>0</v>
      </c>
      <c r="M60" s="1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  <c r="GU60" s="1"/>
      <c r="GV60" s="1"/>
      <c r="GW60" s="1"/>
      <c r="GX60" s="1"/>
      <c r="GY60" s="1"/>
      <c r="GZ60" s="1"/>
      <c r="HA60" s="1"/>
      <c r="HB60" s="1"/>
      <c r="HC60" s="1"/>
      <c r="HD60" s="1"/>
      <c r="HE60" s="1"/>
      <c r="HF60" s="1"/>
      <c r="HG60" s="1"/>
      <c r="HH60" s="1"/>
      <c r="HI60" s="1"/>
      <c r="HJ60" s="1"/>
      <c r="HK60" s="1"/>
      <c r="HL60" s="1"/>
      <c r="HM60" s="1"/>
      <c r="HN60" s="1"/>
      <c r="HO60" s="1"/>
      <c r="HP60" s="1"/>
      <c r="HQ60" s="1"/>
      <c r="HR60" s="1"/>
      <c r="HS60" s="1"/>
      <c r="HT60" s="1"/>
      <c r="HU60" s="1"/>
      <c r="HV60" s="1"/>
      <c r="HW60" s="1"/>
      <c r="HX60" s="1"/>
      <c r="HY60" s="1"/>
      <c r="HZ60" s="1"/>
      <c r="IA60" s="1"/>
      <c r="IB60" s="1"/>
      <c r="IC60" s="1"/>
      <c r="ID60" s="1"/>
      <c r="IE60" s="1"/>
    </row>
    <row r="61" spans="1:239" s="7" customFormat="1" x14ac:dyDescent="0.25">
      <c r="A61" s="14"/>
      <c r="B61" s="18"/>
      <c r="C61" s="14"/>
      <c r="D61" s="13"/>
      <c r="E61" s="13"/>
      <c r="F61" s="6"/>
      <c r="G61" s="6"/>
      <c r="H61" s="6"/>
      <c r="I61" s="6"/>
      <c r="J61" s="13"/>
      <c r="K61" s="13"/>
      <c r="L61" s="13"/>
      <c r="M61" s="11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17"/>
      <c r="AI61" s="17"/>
      <c r="AJ61" s="17"/>
      <c r="AK61" s="17"/>
      <c r="AL61" s="17"/>
      <c r="AM61" s="17"/>
      <c r="AN61" s="17"/>
      <c r="AO61" s="17"/>
      <c r="AP61" s="17"/>
      <c r="AQ61" s="17"/>
      <c r="AR61" s="17"/>
      <c r="AS61" s="17"/>
      <c r="AT61" s="17"/>
      <c r="AU61" s="17"/>
      <c r="AV61" s="17"/>
      <c r="AW61" s="17"/>
      <c r="AX61" s="17"/>
      <c r="AY61" s="17"/>
      <c r="AZ61" s="17"/>
      <c r="BA61" s="17"/>
      <c r="BB61" s="17"/>
      <c r="BC61" s="17"/>
      <c r="BD61" s="17"/>
      <c r="BE61" s="17"/>
      <c r="BF61" s="17"/>
      <c r="BG61" s="17"/>
      <c r="BH61" s="17"/>
      <c r="BI61" s="17"/>
      <c r="BJ61" s="17"/>
      <c r="BK61" s="17"/>
      <c r="BL61" s="17"/>
      <c r="BM61" s="17"/>
      <c r="BN61" s="17"/>
      <c r="BO61" s="17"/>
      <c r="BP61" s="17"/>
      <c r="BQ61" s="17"/>
      <c r="BR61" s="17"/>
      <c r="BS61" s="17"/>
      <c r="BT61" s="17"/>
      <c r="BU61" s="17"/>
      <c r="BV61" s="17"/>
      <c r="BW61" s="17"/>
      <c r="BX61" s="17"/>
      <c r="BY61" s="17"/>
      <c r="BZ61" s="17"/>
      <c r="CA61" s="17"/>
      <c r="CB61" s="17"/>
      <c r="CC61" s="17"/>
      <c r="CD61" s="17"/>
      <c r="CE61" s="17"/>
      <c r="CF61" s="17"/>
      <c r="CG61" s="17"/>
      <c r="CH61" s="17"/>
      <c r="CI61" s="17"/>
      <c r="CJ61" s="17"/>
      <c r="CK61" s="17"/>
      <c r="CL61" s="17"/>
      <c r="CM61" s="17"/>
      <c r="CN61" s="17"/>
      <c r="CO61" s="17"/>
      <c r="CP61" s="17"/>
      <c r="CQ61" s="17"/>
      <c r="CR61" s="17"/>
      <c r="CS61" s="17"/>
      <c r="CT61" s="17"/>
      <c r="CU61" s="17"/>
      <c r="CV61" s="17"/>
      <c r="CW61" s="17"/>
      <c r="CX61" s="17"/>
      <c r="CY61" s="17"/>
      <c r="CZ61" s="17"/>
      <c r="DA61" s="17"/>
      <c r="DB61" s="17"/>
      <c r="DC61" s="17"/>
      <c r="DD61" s="17"/>
      <c r="DE61" s="17"/>
      <c r="DF61" s="17"/>
      <c r="DG61" s="17"/>
      <c r="DH61" s="17"/>
      <c r="DI61" s="17"/>
      <c r="DJ61" s="17"/>
      <c r="DK61" s="17"/>
      <c r="DL61" s="17"/>
      <c r="DM61" s="17"/>
      <c r="DN61" s="17"/>
      <c r="DO61" s="17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7"/>
      <c r="EE61" s="17"/>
      <c r="EF61" s="17"/>
      <c r="EG61" s="17"/>
      <c r="EH61" s="17"/>
      <c r="EI61" s="17"/>
      <c r="EJ61" s="17"/>
      <c r="EK61" s="17"/>
      <c r="EL61" s="17"/>
      <c r="EM61" s="17"/>
      <c r="EN61" s="17"/>
      <c r="EO61" s="17"/>
      <c r="EP61" s="17"/>
      <c r="EQ61" s="17"/>
      <c r="ER61" s="17"/>
      <c r="ES61" s="17"/>
      <c r="ET61" s="17"/>
      <c r="EU61" s="17"/>
      <c r="EV61" s="17"/>
      <c r="EW61" s="17"/>
      <c r="EX61" s="17"/>
      <c r="EY61" s="17"/>
      <c r="EZ61" s="17"/>
      <c r="FA61" s="17"/>
      <c r="FB61" s="17"/>
      <c r="FC61" s="17"/>
      <c r="FD61" s="17"/>
      <c r="FE61" s="17"/>
      <c r="FF61" s="17"/>
      <c r="FG61" s="17"/>
      <c r="FH61" s="17"/>
      <c r="FI61" s="17"/>
      <c r="FJ61" s="17"/>
      <c r="FK61" s="17"/>
      <c r="FL61" s="17"/>
      <c r="FM61" s="17"/>
      <c r="FN61" s="17"/>
      <c r="FO61" s="17"/>
      <c r="FP61" s="17"/>
      <c r="FQ61" s="17"/>
      <c r="FR61" s="17"/>
      <c r="FS61" s="17"/>
      <c r="FT61" s="17"/>
      <c r="FU61" s="17"/>
      <c r="FV61" s="17"/>
      <c r="FW61" s="17"/>
      <c r="FX61" s="17"/>
      <c r="FY61" s="17"/>
      <c r="FZ61" s="17"/>
      <c r="GA61" s="17"/>
      <c r="GB61" s="17"/>
      <c r="GC61" s="17"/>
      <c r="GD61" s="17"/>
      <c r="GE61" s="17"/>
      <c r="GF61" s="17"/>
      <c r="GG61" s="17"/>
      <c r="GH61" s="17"/>
      <c r="GI61" s="17"/>
      <c r="GJ61" s="17"/>
      <c r="GK61" s="17"/>
      <c r="GL61" s="17"/>
      <c r="GM61" s="17"/>
      <c r="GN61" s="17"/>
      <c r="GO61" s="17"/>
      <c r="GP61" s="17"/>
      <c r="GQ61" s="17"/>
      <c r="GR61" s="17"/>
      <c r="GS61" s="17"/>
      <c r="GT61" s="17"/>
      <c r="GU61" s="17"/>
      <c r="GV61" s="17"/>
      <c r="GW61" s="17"/>
      <c r="GX61" s="17"/>
      <c r="GY61" s="17"/>
      <c r="GZ61" s="17"/>
      <c r="HA61" s="17"/>
      <c r="HB61" s="17"/>
      <c r="HC61" s="17"/>
      <c r="HD61" s="17"/>
      <c r="HE61" s="17"/>
      <c r="HF61" s="17"/>
      <c r="HG61" s="17"/>
      <c r="HH61" s="17"/>
      <c r="HI61" s="17"/>
      <c r="HJ61" s="17"/>
      <c r="HK61" s="17"/>
      <c r="HL61" s="17"/>
      <c r="HM61" s="17"/>
      <c r="HN61" s="17"/>
      <c r="HO61" s="17"/>
      <c r="HP61" s="17"/>
      <c r="HQ61" s="17"/>
      <c r="HR61" s="17"/>
      <c r="HS61" s="17"/>
      <c r="HT61" s="17"/>
      <c r="HU61" s="17"/>
      <c r="HV61" s="17"/>
      <c r="HW61" s="17"/>
      <c r="HX61" s="17"/>
      <c r="HY61" s="17"/>
      <c r="HZ61" s="17"/>
      <c r="IA61" s="17"/>
      <c r="IB61" s="17"/>
      <c r="IC61" s="17"/>
      <c r="ID61" s="17"/>
      <c r="IE61" s="17"/>
    </row>
    <row r="62" spans="1:239" s="3" customFormat="1" x14ac:dyDescent="0.25">
      <c r="A62" s="8">
        <v>8</v>
      </c>
      <c r="B62" s="35" t="s">
        <v>40</v>
      </c>
      <c r="C62" s="9" t="s">
        <v>18</v>
      </c>
      <c r="D62" s="10"/>
      <c r="E62" s="10">
        <f>E53*0.3</f>
        <v>0.30973919999999999</v>
      </c>
      <c r="F62" s="10"/>
      <c r="G62" s="10"/>
      <c r="H62" s="10"/>
      <c r="I62" s="10"/>
      <c r="J62" s="10"/>
      <c r="K62" s="68"/>
      <c r="L62" s="10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1"/>
      <c r="AY62" s="11"/>
      <c r="AZ62" s="11"/>
      <c r="BA62" s="11"/>
      <c r="BB62" s="11"/>
      <c r="BC62" s="11"/>
      <c r="BD62" s="11"/>
      <c r="BE62" s="11"/>
      <c r="BF62" s="11"/>
      <c r="BG62" s="11"/>
      <c r="BH62" s="11"/>
      <c r="BI62" s="11"/>
      <c r="BJ62" s="11"/>
      <c r="BK62" s="11"/>
      <c r="BL62" s="11"/>
      <c r="BM62" s="11"/>
      <c r="BN62" s="11"/>
      <c r="BO62" s="11"/>
      <c r="BP62" s="11"/>
      <c r="BQ62" s="11"/>
      <c r="BR62" s="11"/>
      <c r="BS62" s="1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11"/>
      <c r="DE62" s="11"/>
      <c r="DF62" s="11"/>
      <c r="DG62" s="11"/>
      <c r="DH62" s="11"/>
      <c r="DI62" s="11"/>
      <c r="DJ62" s="11"/>
      <c r="DK62" s="11"/>
      <c r="DL62" s="11"/>
      <c r="DM62" s="11"/>
      <c r="DN62" s="11"/>
      <c r="DO62" s="11"/>
      <c r="DP62" s="11"/>
      <c r="DQ62" s="11"/>
      <c r="DR62" s="11"/>
      <c r="DS62" s="11"/>
      <c r="DT62" s="11"/>
      <c r="DU62" s="11"/>
      <c r="DV62" s="11"/>
      <c r="DW62" s="11"/>
      <c r="DX62" s="11"/>
      <c r="DY62" s="11"/>
      <c r="DZ62" s="11"/>
      <c r="EA62" s="11"/>
      <c r="EB62" s="11"/>
      <c r="EC62" s="11"/>
      <c r="ED62" s="11"/>
      <c r="EE62" s="11"/>
      <c r="EF62" s="11"/>
      <c r="EG62" s="11"/>
      <c r="EH62" s="11"/>
      <c r="EI62" s="11"/>
      <c r="EJ62" s="11"/>
      <c r="EK62" s="11"/>
      <c r="EL62" s="11"/>
      <c r="EM62" s="11"/>
      <c r="EN62" s="11"/>
      <c r="EO62" s="11"/>
      <c r="EP62" s="11"/>
      <c r="EQ62" s="11"/>
      <c r="ER62" s="11"/>
      <c r="ES62" s="11"/>
      <c r="ET62" s="11"/>
      <c r="EU62" s="11"/>
      <c r="EV62" s="11"/>
      <c r="EW62" s="11"/>
      <c r="EX62" s="11"/>
      <c r="EY62" s="11"/>
      <c r="EZ62" s="11"/>
      <c r="FA62" s="11"/>
      <c r="FB62" s="11"/>
      <c r="FC62" s="11"/>
      <c r="FD62" s="11"/>
      <c r="FE62" s="11"/>
      <c r="FF62" s="11"/>
      <c r="FG62" s="11"/>
      <c r="FH62" s="11"/>
      <c r="FI62" s="11"/>
      <c r="FJ62" s="11"/>
      <c r="FK62" s="11"/>
      <c r="FL62" s="11"/>
      <c r="FM62" s="11"/>
      <c r="FN62" s="11"/>
      <c r="FO62" s="11"/>
      <c r="FP62" s="11"/>
      <c r="FQ62" s="11"/>
      <c r="FR62" s="11"/>
      <c r="FS62" s="11"/>
      <c r="FT62" s="11"/>
      <c r="FU62" s="11"/>
      <c r="FV62" s="11"/>
      <c r="FW62" s="11"/>
      <c r="FX62" s="11"/>
      <c r="FY62" s="11"/>
      <c r="FZ62" s="11"/>
      <c r="GA62" s="11"/>
      <c r="GB62" s="11"/>
      <c r="GC62" s="11"/>
      <c r="GD62" s="11"/>
      <c r="GE62" s="11"/>
      <c r="GF62" s="11"/>
      <c r="GG62" s="11"/>
      <c r="GH62" s="11"/>
      <c r="GI62" s="11"/>
      <c r="GJ62" s="11"/>
      <c r="GK62" s="11"/>
      <c r="GL62" s="11"/>
      <c r="GM62" s="11"/>
      <c r="GN62" s="11"/>
      <c r="GO62" s="11"/>
      <c r="GP62" s="11"/>
      <c r="GQ62" s="11"/>
      <c r="GR62" s="11"/>
      <c r="GS62" s="11"/>
      <c r="GT62" s="11"/>
      <c r="GU62" s="11"/>
      <c r="GV62" s="11"/>
      <c r="GW62" s="11"/>
      <c r="GX62" s="11"/>
      <c r="GY62" s="11"/>
      <c r="GZ62" s="11"/>
      <c r="HA62" s="11"/>
      <c r="HB62" s="11"/>
      <c r="HC62" s="11"/>
      <c r="HD62" s="11"/>
      <c r="HE62" s="11"/>
      <c r="HF62" s="11"/>
      <c r="HG62" s="11"/>
      <c r="HH62" s="11"/>
      <c r="HI62" s="11"/>
      <c r="HJ62" s="11"/>
      <c r="HK62" s="11"/>
      <c r="HL62" s="11"/>
      <c r="HM62" s="11"/>
      <c r="HN62" s="11"/>
      <c r="HO62" s="11"/>
      <c r="HP62" s="11"/>
      <c r="HQ62" s="11"/>
      <c r="HR62" s="11"/>
      <c r="HS62" s="11"/>
      <c r="HT62" s="11"/>
      <c r="HU62" s="11"/>
      <c r="HV62" s="11"/>
      <c r="HW62" s="11"/>
      <c r="HX62" s="11"/>
      <c r="HY62" s="11"/>
      <c r="HZ62" s="11"/>
      <c r="IA62" s="11"/>
      <c r="IB62" s="11"/>
      <c r="IC62" s="11"/>
      <c r="ID62" s="11"/>
      <c r="IE62" s="11"/>
    </row>
    <row r="63" spans="1:239" s="7" customFormat="1" x14ac:dyDescent="0.25">
      <c r="A63" s="14"/>
      <c r="B63" s="16"/>
      <c r="C63" s="14" t="s">
        <v>19</v>
      </c>
      <c r="D63" s="13"/>
      <c r="E63" s="27">
        <f>E62</f>
        <v>0.30973919999999999</v>
      </c>
      <c r="F63" s="13"/>
      <c r="G63" s="13"/>
      <c r="H63" s="13"/>
      <c r="I63" s="13"/>
      <c r="J63" s="13"/>
      <c r="K63" s="44"/>
      <c r="L63" s="44"/>
      <c r="M63" s="11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7"/>
      <c r="BK63" s="17"/>
      <c r="BL63" s="17"/>
      <c r="BM63" s="17"/>
      <c r="BN63" s="17"/>
      <c r="BO63" s="17"/>
      <c r="BP63" s="17"/>
      <c r="BQ63" s="17"/>
      <c r="BR63" s="17"/>
      <c r="BS63" s="17"/>
      <c r="BT63" s="17"/>
      <c r="BU63" s="17"/>
      <c r="BV63" s="17"/>
      <c r="BW63" s="17"/>
      <c r="BX63" s="17"/>
      <c r="BY63" s="17"/>
      <c r="BZ63" s="17"/>
      <c r="CA63" s="17"/>
      <c r="CB63" s="17"/>
      <c r="CC63" s="17"/>
      <c r="CD63" s="17"/>
      <c r="CE63" s="17"/>
      <c r="CF63" s="17"/>
      <c r="CG63" s="17"/>
      <c r="CH63" s="17"/>
      <c r="CI63" s="17"/>
      <c r="CJ63" s="17"/>
      <c r="CK63" s="17"/>
      <c r="CL63" s="17"/>
      <c r="CM63" s="17"/>
      <c r="CN63" s="17"/>
      <c r="CO63" s="17"/>
      <c r="CP63" s="17"/>
      <c r="CQ63" s="17"/>
      <c r="CR63" s="17"/>
      <c r="CS63" s="17"/>
      <c r="CT63" s="17"/>
      <c r="CU63" s="17"/>
      <c r="CV63" s="17"/>
      <c r="CW63" s="17"/>
      <c r="CX63" s="17"/>
      <c r="CY63" s="17"/>
      <c r="CZ63" s="17"/>
      <c r="DA63" s="17"/>
      <c r="DB63" s="17"/>
      <c r="DC63" s="17"/>
      <c r="DD63" s="17"/>
      <c r="DE63" s="17"/>
      <c r="DF63" s="17"/>
      <c r="DG63" s="17"/>
      <c r="DH63" s="17"/>
      <c r="DI63" s="17"/>
      <c r="DJ63" s="17"/>
      <c r="DK63" s="17"/>
      <c r="DL63" s="17"/>
      <c r="DM63" s="17"/>
      <c r="DN63" s="17"/>
      <c r="DO63" s="17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7"/>
      <c r="EE63" s="17"/>
      <c r="EF63" s="17"/>
      <c r="EG63" s="17"/>
      <c r="EH63" s="17"/>
      <c r="EI63" s="17"/>
      <c r="EJ63" s="17"/>
      <c r="EK63" s="17"/>
      <c r="EL63" s="17"/>
      <c r="EM63" s="17"/>
      <c r="EN63" s="17"/>
      <c r="EO63" s="17"/>
      <c r="EP63" s="17"/>
      <c r="EQ63" s="17"/>
      <c r="ER63" s="17"/>
      <c r="ES63" s="17"/>
      <c r="ET63" s="17"/>
      <c r="EU63" s="17"/>
      <c r="EV63" s="17"/>
      <c r="EW63" s="17"/>
      <c r="EX63" s="17"/>
      <c r="EY63" s="17"/>
      <c r="EZ63" s="17"/>
      <c r="FA63" s="17"/>
      <c r="FB63" s="17"/>
      <c r="FC63" s="17"/>
      <c r="FD63" s="17"/>
      <c r="FE63" s="17"/>
      <c r="FF63" s="17"/>
      <c r="FG63" s="17"/>
      <c r="FH63" s="17"/>
      <c r="FI63" s="17"/>
      <c r="FJ63" s="17"/>
      <c r="FK63" s="17"/>
      <c r="FL63" s="17"/>
      <c r="FM63" s="17"/>
      <c r="FN63" s="17"/>
      <c r="FO63" s="17"/>
      <c r="FP63" s="17"/>
      <c r="FQ63" s="17"/>
      <c r="FR63" s="17"/>
      <c r="FS63" s="17"/>
      <c r="FT63" s="17"/>
      <c r="FU63" s="17"/>
      <c r="FV63" s="17"/>
      <c r="FW63" s="17"/>
      <c r="FX63" s="17"/>
      <c r="FY63" s="17"/>
      <c r="FZ63" s="17"/>
      <c r="GA63" s="17"/>
      <c r="GB63" s="17"/>
      <c r="GC63" s="17"/>
      <c r="GD63" s="17"/>
      <c r="GE63" s="17"/>
      <c r="GF63" s="17"/>
      <c r="GG63" s="17"/>
      <c r="GH63" s="17"/>
      <c r="GI63" s="17"/>
      <c r="GJ63" s="17"/>
      <c r="GK63" s="17"/>
      <c r="GL63" s="17"/>
      <c r="GM63" s="17"/>
      <c r="GN63" s="17"/>
      <c r="GO63" s="17"/>
      <c r="GP63" s="17"/>
      <c r="GQ63" s="17"/>
      <c r="GR63" s="17"/>
      <c r="GS63" s="17"/>
      <c r="GT63" s="17"/>
      <c r="GU63" s="17"/>
      <c r="GV63" s="17"/>
      <c r="GW63" s="17"/>
      <c r="GX63" s="17"/>
      <c r="GY63" s="17"/>
      <c r="GZ63" s="17"/>
      <c r="HA63" s="17"/>
      <c r="HB63" s="17"/>
      <c r="HC63" s="17"/>
      <c r="HD63" s="17"/>
      <c r="HE63" s="17"/>
      <c r="HF63" s="17"/>
      <c r="HG63" s="17"/>
      <c r="HH63" s="17"/>
      <c r="HI63" s="17"/>
      <c r="HJ63" s="17"/>
      <c r="HK63" s="17"/>
      <c r="HL63" s="17"/>
      <c r="HM63" s="17"/>
      <c r="HN63" s="17"/>
      <c r="HO63" s="17"/>
      <c r="HP63" s="17"/>
      <c r="HQ63" s="17"/>
      <c r="HR63" s="17"/>
      <c r="HS63" s="17"/>
      <c r="HT63" s="17"/>
      <c r="HU63" s="17"/>
      <c r="HV63" s="17"/>
      <c r="HW63" s="17"/>
      <c r="HX63" s="17"/>
      <c r="HY63" s="17"/>
      <c r="HZ63" s="17"/>
      <c r="IA63" s="17"/>
      <c r="IB63" s="17"/>
      <c r="IC63" s="17"/>
      <c r="ID63" s="17"/>
      <c r="IE63" s="17"/>
    </row>
    <row r="64" spans="1:239" s="7" customFormat="1" x14ac:dyDescent="0.25">
      <c r="A64" s="24"/>
      <c r="B64" s="18" t="s">
        <v>37</v>
      </c>
      <c r="C64" s="12" t="s">
        <v>20</v>
      </c>
      <c r="D64" s="44">
        <v>0.3</v>
      </c>
      <c r="E64" s="13">
        <f>E63*D64</f>
        <v>9.2921759999999992E-2</v>
      </c>
      <c r="F64" s="13"/>
      <c r="G64" s="13"/>
      <c r="H64" s="13"/>
      <c r="I64" s="13"/>
      <c r="J64" s="6"/>
      <c r="K64" s="13">
        <f>E64*J64</f>
        <v>0</v>
      </c>
      <c r="L64" s="13">
        <f t="shared" ref="L64:L65" si="8">G64+I64+K64</f>
        <v>0</v>
      </c>
      <c r="M64" s="17"/>
      <c r="N64" s="17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  <c r="GU64" s="1"/>
      <c r="GV64" s="1"/>
      <c r="GW64" s="1"/>
      <c r="GX64" s="1"/>
      <c r="GY64" s="1"/>
      <c r="GZ64" s="1"/>
      <c r="HA64" s="1"/>
      <c r="HB64" s="1"/>
      <c r="HC64" s="1"/>
      <c r="HD64" s="1"/>
      <c r="HE64" s="1"/>
      <c r="HF64" s="1"/>
      <c r="HG64" s="1"/>
      <c r="HH64" s="1"/>
      <c r="HI64" s="1"/>
      <c r="HJ64" s="1"/>
      <c r="HK64" s="1"/>
      <c r="HL64" s="1"/>
      <c r="HM64" s="1"/>
      <c r="HN64" s="1"/>
      <c r="HO64" s="1"/>
      <c r="HP64" s="1"/>
      <c r="HQ64" s="1"/>
      <c r="HR64" s="1"/>
      <c r="HS64" s="1"/>
      <c r="HT64" s="1"/>
      <c r="HU64" s="1"/>
      <c r="HV64" s="1"/>
      <c r="HW64" s="1"/>
      <c r="HX64" s="1"/>
      <c r="HY64" s="1"/>
      <c r="HZ64" s="1"/>
      <c r="IA64" s="1"/>
      <c r="IB64" s="1"/>
      <c r="IC64" s="1"/>
      <c r="ID64" s="1"/>
      <c r="IE64" s="1"/>
    </row>
    <row r="65" spans="1:239" s="7" customFormat="1" x14ac:dyDescent="0.25">
      <c r="A65" s="24"/>
      <c r="B65" s="18" t="s">
        <v>32</v>
      </c>
      <c r="C65" s="14" t="s">
        <v>18</v>
      </c>
      <c r="D65" s="44">
        <v>1.03</v>
      </c>
      <c r="E65" s="13">
        <f>D65*E63</f>
        <v>0.31903137599999998</v>
      </c>
      <c r="F65" s="13"/>
      <c r="G65" s="13">
        <f>E65*F65</f>
        <v>0</v>
      </c>
      <c r="H65" s="13"/>
      <c r="I65" s="13"/>
      <c r="J65" s="13"/>
      <c r="K65" s="13"/>
      <c r="L65" s="13">
        <f t="shared" si="8"/>
        <v>0</v>
      </c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  <c r="GU65" s="1"/>
      <c r="GV65" s="1"/>
      <c r="GW65" s="1"/>
      <c r="GX65" s="1"/>
      <c r="GY65" s="1"/>
      <c r="GZ65" s="1"/>
      <c r="HA65" s="1"/>
      <c r="HB65" s="1"/>
      <c r="HC65" s="1"/>
      <c r="HD65" s="1"/>
      <c r="HE65" s="1"/>
      <c r="HF65" s="1"/>
      <c r="HG65" s="1"/>
      <c r="HH65" s="1"/>
      <c r="HI65" s="1"/>
      <c r="HJ65" s="1"/>
      <c r="HK65" s="1"/>
      <c r="HL65" s="1"/>
      <c r="HM65" s="1"/>
      <c r="HN65" s="1"/>
      <c r="HO65" s="1"/>
      <c r="HP65" s="1"/>
      <c r="HQ65" s="1"/>
      <c r="HR65" s="1"/>
      <c r="HS65" s="1"/>
      <c r="HT65" s="1"/>
      <c r="HU65" s="1"/>
      <c r="HV65" s="1"/>
      <c r="HW65" s="1"/>
      <c r="HX65" s="1"/>
      <c r="HY65" s="1"/>
      <c r="HZ65" s="1"/>
      <c r="IA65" s="1"/>
      <c r="IB65" s="1"/>
      <c r="IC65" s="1"/>
      <c r="ID65" s="1"/>
      <c r="IE65" s="1"/>
    </row>
    <row r="66" spans="1:239" s="7" customFormat="1" x14ac:dyDescent="0.25">
      <c r="A66" s="14"/>
      <c r="B66" s="18"/>
      <c r="C66" s="14"/>
      <c r="D66" s="44"/>
      <c r="E66" s="13"/>
      <c r="F66" s="13"/>
      <c r="G66" s="13"/>
      <c r="H66" s="13"/>
      <c r="I66" s="13"/>
      <c r="J66" s="13"/>
      <c r="K66" s="13"/>
      <c r="L66" s="13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7"/>
      <c r="BK66" s="17"/>
      <c r="BL66" s="17"/>
      <c r="BM66" s="17"/>
      <c r="BN66" s="17"/>
      <c r="BO66" s="17"/>
      <c r="BP66" s="17"/>
      <c r="BQ66" s="17"/>
      <c r="BR66" s="17"/>
      <c r="BS66" s="17"/>
      <c r="BT66" s="17"/>
      <c r="BU66" s="17"/>
      <c r="BV66" s="17"/>
      <c r="BW66" s="17"/>
      <c r="BX66" s="17"/>
      <c r="BY66" s="17"/>
      <c r="BZ66" s="17"/>
      <c r="CA66" s="17"/>
      <c r="CB66" s="17"/>
      <c r="CC66" s="17"/>
      <c r="CD66" s="17"/>
      <c r="CE66" s="17"/>
      <c r="CF66" s="17"/>
      <c r="CG66" s="17"/>
      <c r="CH66" s="17"/>
      <c r="CI66" s="17"/>
      <c r="CJ66" s="17"/>
      <c r="CK66" s="17"/>
      <c r="CL66" s="17"/>
      <c r="CM66" s="17"/>
      <c r="CN66" s="17"/>
      <c r="CO66" s="17"/>
      <c r="CP66" s="17"/>
      <c r="CQ66" s="17"/>
      <c r="CR66" s="17"/>
      <c r="CS66" s="17"/>
      <c r="CT66" s="17"/>
      <c r="CU66" s="17"/>
      <c r="CV66" s="17"/>
      <c r="CW66" s="17"/>
      <c r="CX66" s="17"/>
      <c r="CY66" s="17"/>
      <c r="CZ66" s="17"/>
      <c r="DA66" s="17"/>
      <c r="DB66" s="17"/>
      <c r="DC66" s="17"/>
      <c r="DD66" s="17"/>
      <c r="DE66" s="17"/>
      <c r="DF66" s="17"/>
      <c r="DG66" s="17"/>
      <c r="DH66" s="17"/>
      <c r="DI66" s="17"/>
      <c r="DJ66" s="17"/>
      <c r="DK66" s="17"/>
      <c r="DL66" s="17"/>
      <c r="DM66" s="17"/>
      <c r="DN66" s="17"/>
      <c r="DO66" s="17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7"/>
      <c r="EE66" s="17"/>
      <c r="EF66" s="17"/>
      <c r="EG66" s="17"/>
      <c r="EH66" s="17"/>
      <c r="EI66" s="17"/>
      <c r="EJ66" s="17"/>
      <c r="EK66" s="17"/>
      <c r="EL66" s="17"/>
      <c r="EM66" s="17"/>
      <c r="EN66" s="17"/>
      <c r="EO66" s="17"/>
      <c r="EP66" s="17"/>
      <c r="EQ66" s="17"/>
      <c r="ER66" s="17"/>
      <c r="ES66" s="17"/>
      <c r="ET66" s="17"/>
      <c r="EU66" s="17"/>
      <c r="EV66" s="17"/>
      <c r="EW66" s="17"/>
      <c r="EX66" s="17"/>
      <c r="EY66" s="17"/>
      <c r="EZ66" s="17"/>
      <c r="FA66" s="17"/>
      <c r="FB66" s="17"/>
      <c r="FC66" s="17"/>
      <c r="FD66" s="17"/>
      <c r="FE66" s="17"/>
      <c r="FF66" s="17"/>
      <c r="FG66" s="17"/>
      <c r="FH66" s="17"/>
      <c r="FI66" s="17"/>
      <c r="FJ66" s="17"/>
      <c r="FK66" s="17"/>
      <c r="FL66" s="17"/>
      <c r="FM66" s="17"/>
      <c r="FN66" s="17"/>
      <c r="FO66" s="17"/>
      <c r="FP66" s="17"/>
      <c r="FQ66" s="17"/>
      <c r="FR66" s="17"/>
      <c r="FS66" s="17"/>
      <c r="FT66" s="17"/>
      <c r="FU66" s="17"/>
      <c r="FV66" s="17"/>
      <c r="FW66" s="17"/>
      <c r="FX66" s="17"/>
      <c r="FY66" s="17"/>
      <c r="FZ66" s="17"/>
      <c r="GA66" s="17"/>
      <c r="GB66" s="17"/>
      <c r="GC66" s="17"/>
      <c r="GD66" s="17"/>
      <c r="GE66" s="17"/>
      <c r="GF66" s="17"/>
      <c r="GG66" s="17"/>
      <c r="GH66" s="17"/>
      <c r="GI66" s="17"/>
      <c r="GJ66" s="17"/>
      <c r="GK66" s="17"/>
      <c r="GL66" s="17"/>
      <c r="GM66" s="17"/>
      <c r="GN66" s="17"/>
      <c r="GO66" s="17"/>
      <c r="GP66" s="17"/>
      <c r="GQ66" s="17"/>
      <c r="GR66" s="17"/>
      <c r="GS66" s="17"/>
      <c r="GT66" s="17"/>
      <c r="GU66" s="17"/>
      <c r="GV66" s="17"/>
      <c r="GW66" s="17"/>
      <c r="GX66" s="17"/>
      <c r="GY66" s="17"/>
      <c r="GZ66" s="17"/>
      <c r="HA66" s="17"/>
      <c r="HB66" s="17"/>
      <c r="HC66" s="17"/>
      <c r="HD66" s="17"/>
      <c r="HE66" s="17"/>
      <c r="HF66" s="17"/>
      <c r="HG66" s="17"/>
      <c r="HH66" s="17"/>
      <c r="HI66" s="17"/>
      <c r="HJ66" s="17"/>
      <c r="HK66" s="17"/>
      <c r="HL66" s="17"/>
      <c r="HM66" s="17"/>
      <c r="HN66" s="17"/>
      <c r="HO66" s="17"/>
      <c r="HP66" s="17"/>
      <c r="HQ66" s="17"/>
      <c r="HR66" s="17"/>
      <c r="HS66" s="17"/>
      <c r="HT66" s="17"/>
      <c r="HU66" s="17"/>
      <c r="HV66" s="17"/>
      <c r="HW66" s="17"/>
      <c r="HX66" s="17"/>
      <c r="HY66" s="17"/>
      <c r="HZ66" s="17"/>
      <c r="IA66" s="17"/>
      <c r="IB66" s="17"/>
      <c r="IC66" s="17"/>
      <c r="ID66" s="17"/>
      <c r="IE66" s="17"/>
    </row>
    <row r="67" spans="1:239" s="3" customFormat="1" ht="25.5" x14ac:dyDescent="0.25">
      <c r="A67" s="8">
        <v>9</v>
      </c>
      <c r="B67" s="33" t="s">
        <v>48</v>
      </c>
      <c r="C67" s="9" t="s">
        <v>23</v>
      </c>
      <c r="D67" s="10"/>
      <c r="E67" s="10">
        <f>E52</f>
        <v>1032.4639999999999</v>
      </c>
      <c r="F67" s="10"/>
      <c r="G67" s="10"/>
      <c r="H67" s="10"/>
      <c r="I67" s="10"/>
      <c r="J67" s="10"/>
      <c r="K67" s="10"/>
      <c r="L67" s="10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1"/>
      <c r="AY67" s="11"/>
      <c r="AZ67" s="11"/>
      <c r="BA67" s="11"/>
      <c r="BB67" s="11"/>
      <c r="BC67" s="11"/>
      <c r="BD67" s="11"/>
      <c r="BE67" s="11"/>
      <c r="BF67" s="11"/>
      <c r="BG67" s="11"/>
      <c r="BH67" s="11"/>
      <c r="BI67" s="11"/>
      <c r="BJ67" s="11"/>
      <c r="BK67" s="11"/>
      <c r="BL67" s="11"/>
      <c r="BM67" s="11"/>
      <c r="BN67" s="11"/>
      <c r="BO67" s="11"/>
      <c r="BP67" s="11"/>
      <c r="BQ67" s="11"/>
      <c r="BR67" s="11"/>
      <c r="BS67" s="1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11"/>
      <c r="DE67" s="11"/>
      <c r="DF67" s="11"/>
      <c r="DG67" s="11"/>
      <c r="DH67" s="11"/>
      <c r="DI67" s="11"/>
      <c r="DJ67" s="11"/>
      <c r="DK67" s="11"/>
      <c r="DL67" s="11"/>
      <c r="DM67" s="11"/>
      <c r="DN67" s="11"/>
      <c r="DO67" s="11"/>
      <c r="DP67" s="11"/>
      <c r="DQ67" s="11"/>
      <c r="DR67" s="11"/>
      <c r="DS67" s="11"/>
      <c r="DT67" s="11"/>
      <c r="DU67" s="11"/>
      <c r="DV67" s="11"/>
      <c r="DW67" s="11"/>
      <c r="DX67" s="11"/>
      <c r="DY67" s="11"/>
      <c r="DZ67" s="11"/>
      <c r="EA67" s="11"/>
      <c r="EB67" s="11"/>
      <c r="EC67" s="11"/>
      <c r="ED67" s="11"/>
      <c r="EE67" s="11"/>
      <c r="EF67" s="11"/>
      <c r="EG67" s="11"/>
      <c r="EH67" s="11"/>
      <c r="EI67" s="11"/>
      <c r="EJ67" s="11"/>
      <c r="EK67" s="11"/>
      <c r="EL67" s="11"/>
      <c r="EM67" s="11"/>
      <c r="EN67" s="11"/>
      <c r="EO67" s="11"/>
      <c r="EP67" s="11"/>
      <c r="EQ67" s="11"/>
      <c r="ER67" s="11"/>
      <c r="ES67" s="11"/>
      <c r="ET67" s="11"/>
      <c r="EU67" s="11"/>
      <c r="EV67" s="11"/>
      <c r="EW67" s="11"/>
      <c r="EX67" s="11"/>
      <c r="EY67" s="11"/>
      <c r="EZ67" s="11"/>
      <c r="FA67" s="11"/>
      <c r="FB67" s="11"/>
      <c r="FC67" s="11"/>
      <c r="FD67" s="11"/>
      <c r="FE67" s="11"/>
      <c r="FF67" s="11"/>
      <c r="FG67" s="11"/>
      <c r="FH67" s="11"/>
      <c r="FI67" s="11"/>
      <c r="FJ67" s="11"/>
      <c r="FK67" s="11"/>
      <c r="FL67" s="11"/>
      <c r="FM67" s="11"/>
      <c r="FN67" s="11"/>
      <c r="FO67" s="11"/>
      <c r="FP67" s="11"/>
      <c r="FQ67" s="11"/>
      <c r="FR67" s="11"/>
      <c r="FS67" s="11"/>
      <c r="FT67" s="11"/>
      <c r="FU67" s="11"/>
      <c r="FV67" s="11"/>
      <c r="FW67" s="11"/>
      <c r="FX67" s="11"/>
      <c r="FY67" s="11"/>
      <c r="FZ67" s="11"/>
      <c r="GA67" s="11"/>
      <c r="GB67" s="11"/>
      <c r="GC67" s="11"/>
      <c r="GD67" s="11"/>
      <c r="GE67" s="11"/>
      <c r="GF67" s="11"/>
      <c r="GG67" s="11"/>
      <c r="GH67" s="11"/>
      <c r="GI67" s="11"/>
      <c r="GJ67" s="11"/>
      <c r="GK67" s="11"/>
      <c r="GL67" s="11"/>
      <c r="GM67" s="11"/>
      <c r="GN67" s="11"/>
      <c r="GO67" s="11"/>
      <c r="GP67" s="11"/>
      <c r="GQ67" s="11"/>
      <c r="GR67" s="11"/>
      <c r="GS67" s="11"/>
      <c r="GT67" s="11"/>
      <c r="GU67" s="11"/>
      <c r="GV67" s="11"/>
      <c r="GW67" s="11"/>
      <c r="GX67" s="11"/>
      <c r="GY67" s="11"/>
      <c r="GZ67" s="11"/>
      <c r="HA67" s="11"/>
      <c r="HB67" s="11"/>
      <c r="HC67" s="11"/>
      <c r="HD67" s="11"/>
      <c r="HE67" s="11"/>
      <c r="HF67" s="11"/>
      <c r="HG67" s="11"/>
      <c r="HH67" s="11"/>
      <c r="HI67" s="11"/>
      <c r="HJ67" s="11"/>
      <c r="HK67" s="11"/>
      <c r="HL67" s="11"/>
      <c r="HM67" s="11"/>
      <c r="HN67" s="11"/>
      <c r="HO67" s="11"/>
      <c r="HP67" s="11"/>
      <c r="HQ67" s="11"/>
      <c r="HR67" s="11"/>
      <c r="HS67" s="11"/>
      <c r="HT67" s="11"/>
      <c r="HU67" s="11"/>
      <c r="HV67" s="11"/>
      <c r="HW67" s="11"/>
      <c r="HX67" s="11"/>
      <c r="HY67" s="11"/>
      <c r="HZ67" s="11"/>
      <c r="IA67" s="11"/>
      <c r="IB67" s="11"/>
      <c r="IC67" s="11"/>
      <c r="ID67" s="11"/>
      <c r="IE67" s="11"/>
    </row>
    <row r="68" spans="1:239" s="7" customFormat="1" x14ac:dyDescent="0.25">
      <c r="A68" s="14"/>
      <c r="B68" s="16"/>
      <c r="C68" s="14" t="s">
        <v>24</v>
      </c>
      <c r="D68" s="13"/>
      <c r="E68" s="27">
        <f>E67/1000</f>
        <v>1.032464</v>
      </c>
      <c r="F68" s="13"/>
      <c r="G68" s="13"/>
      <c r="H68" s="13"/>
      <c r="I68" s="13"/>
      <c r="J68" s="13"/>
      <c r="K68" s="13"/>
      <c r="L68" s="13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7"/>
      <c r="BK68" s="17"/>
      <c r="BL68" s="17"/>
      <c r="BM68" s="17"/>
      <c r="BN68" s="17"/>
      <c r="BO68" s="17"/>
      <c r="BP68" s="17"/>
      <c r="BQ68" s="17"/>
      <c r="BR68" s="17"/>
      <c r="BS68" s="17"/>
      <c r="BT68" s="17"/>
      <c r="BU68" s="17"/>
      <c r="BV68" s="17"/>
      <c r="BW68" s="17"/>
      <c r="BX68" s="17"/>
      <c r="BY68" s="17"/>
      <c r="BZ68" s="17"/>
      <c r="CA68" s="17"/>
      <c r="CB68" s="17"/>
      <c r="CC68" s="17"/>
      <c r="CD68" s="17"/>
      <c r="CE68" s="17"/>
      <c r="CF68" s="17"/>
      <c r="CG68" s="17"/>
      <c r="CH68" s="17"/>
      <c r="CI68" s="17"/>
      <c r="CJ68" s="17"/>
      <c r="CK68" s="17"/>
      <c r="CL68" s="17"/>
      <c r="CM68" s="17"/>
      <c r="CN68" s="17"/>
      <c r="CO68" s="17"/>
      <c r="CP68" s="17"/>
      <c r="CQ68" s="17"/>
      <c r="CR68" s="17"/>
      <c r="CS68" s="17"/>
      <c r="CT68" s="17"/>
      <c r="CU68" s="17"/>
      <c r="CV68" s="17"/>
      <c r="CW68" s="17"/>
      <c r="CX68" s="17"/>
      <c r="CY68" s="17"/>
      <c r="CZ68" s="17"/>
      <c r="DA68" s="17"/>
      <c r="DB68" s="17"/>
      <c r="DC68" s="17"/>
      <c r="DD68" s="17"/>
      <c r="DE68" s="17"/>
      <c r="DF68" s="17"/>
      <c r="DG68" s="17"/>
      <c r="DH68" s="17"/>
      <c r="DI68" s="17"/>
      <c r="DJ68" s="17"/>
      <c r="DK68" s="17"/>
      <c r="DL68" s="17"/>
      <c r="DM68" s="17"/>
      <c r="DN68" s="17"/>
      <c r="DO68" s="17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7"/>
      <c r="EE68" s="17"/>
      <c r="EF68" s="17"/>
      <c r="EG68" s="17"/>
      <c r="EH68" s="17"/>
      <c r="EI68" s="17"/>
      <c r="EJ68" s="17"/>
      <c r="EK68" s="17"/>
      <c r="EL68" s="17"/>
      <c r="EM68" s="17"/>
      <c r="EN68" s="17"/>
      <c r="EO68" s="17"/>
      <c r="EP68" s="17"/>
      <c r="EQ68" s="17"/>
      <c r="ER68" s="17"/>
      <c r="ES68" s="17"/>
      <c r="ET68" s="17"/>
      <c r="EU68" s="17"/>
      <c r="EV68" s="17"/>
      <c r="EW68" s="17"/>
      <c r="EX68" s="17"/>
      <c r="EY68" s="17"/>
      <c r="EZ68" s="17"/>
      <c r="FA68" s="17"/>
      <c r="FB68" s="17"/>
      <c r="FC68" s="17"/>
      <c r="FD68" s="17"/>
      <c r="FE68" s="17"/>
      <c r="FF68" s="17"/>
      <c r="FG68" s="17"/>
      <c r="FH68" s="17"/>
      <c r="FI68" s="17"/>
      <c r="FJ68" s="17"/>
      <c r="FK68" s="17"/>
      <c r="FL68" s="17"/>
      <c r="FM68" s="17"/>
      <c r="FN68" s="17"/>
      <c r="FO68" s="17"/>
      <c r="FP68" s="17"/>
      <c r="FQ68" s="17"/>
      <c r="FR68" s="17"/>
      <c r="FS68" s="17"/>
      <c r="FT68" s="17"/>
      <c r="FU68" s="17"/>
      <c r="FV68" s="17"/>
      <c r="FW68" s="17"/>
      <c r="FX68" s="17"/>
      <c r="FY68" s="17"/>
      <c r="FZ68" s="17"/>
      <c r="GA68" s="17"/>
      <c r="GB68" s="17"/>
      <c r="GC68" s="17"/>
      <c r="GD68" s="17"/>
      <c r="GE68" s="17"/>
      <c r="GF68" s="17"/>
      <c r="GG68" s="17"/>
      <c r="GH68" s="17"/>
      <c r="GI68" s="17"/>
      <c r="GJ68" s="17"/>
      <c r="GK68" s="17"/>
      <c r="GL68" s="17"/>
      <c r="GM68" s="17"/>
      <c r="GN68" s="17"/>
      <c r="GO68" s="17"/>
      <c r="GP68" s="17"/>
      <c r="GQ68" s="17"/>
      <c r="GR68" s="17"/>
      <c r="GS68" s="17"/>
      <c r="GT68" s="17"/>
      <c r="GU68" s="17"/>
      <c r="GV68" s="17"/>
      <c r="GW68" s="17"/>
      <c r="GX68" s="17"/>
      <c r="GY68" s="17"/>
      <c r="GZ68" s="17"/>
      <c r="HA68" s="17"/>
      <c r="HB68" s="17"/>
      <c r="HC68" s="17"/>
      <c r="HD68" s="17"/>
      <c r="HE68" s="17"/>
      <c r="HF68" s="17"/>
      <c r="HG68" s="17"/>
      <c r="HH68" s="17"/>
      <c r="HI68" s="17"/>
      <c r="HJ68" s="17"/>
      <c r="HK68" s="17"/>
      <c r="HL68" s="17"/>
      <c r="HM68" s="17"/>
      <c r="HN68" s="17"/>
      <c r="HO68" s="17"/>
      <c r="HP68" s="17"/>
      <c r="HQ68" s="17"/>
      <c r="HR68" s="17"/>
      <c r="HS68" s="17"/>
      <c r="HT68" s="17"/>
      <c r="HU68" s="17"/>
      <c r="HV68" s="17"/>
      <c r="HW68" s="17"/>
      <c r="HX68" s="17"/>
      <c r="HY68" s="17"/>
      <c r="HZ68" s="17"/>
      <c r="IA68" s="17"/>
      <c r="IB68" s="17"/>
      <c r="IC68" s="17"/>
      <c r="ID68" s="17"/>
      <c r="IE68" s="17"/>
    </row>
    <row r="69" spans="1:239" s="7" customFormat="1" x14ac:dyDescent="0.25">
      <c r="A69" s="24"/>
      <c r="B69" s="34" t="s">
        <v>21</v>
      </c>
      <c r="C69" s="12" t="s">
        <v>17</v>
      </c>
      <c r="D69" s="13">
        <f>37.5</f>
        <v>37.5</v>
      </c>
      <c r="E69" s="13">
        <f>E68*D69</f>
        <v>38.717400000000005</v>
      </c>
      <c r="F69" s="13"/>
      <c r="G69" s="13"/>
      <c r="H69" s="13"/>
      <c r="I69" s="13">
        <f>E69*H69</f>
        <v>0</v>
      </c>
      <c r="J69" s="13"/>
      <c r="K69" s="13"/>
      <c r="L69" s="13">
        <f t="shared" ref="L69:L75" si="9">G69+I69+K69</f>
        <v>0</v>
      </c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  <c r="GU69" s="1"/>
      <c r="GV69" s="1"/>
      <c r="GW69" s="1"/>
      <c r="GX69" s="1"/>
      <c r="GY69" s="1"/>
      <c r="GZ69" s="1"/>
      <c r="HA69" s="1"/>
      <c r="HB69" s="1"/>
      <c r="HC69" s="1"/>
      <c r="HD69" s="1"/>
      <c r="HE69" s="1"/>
      <c r="HF69" s="1"/>
      <c r="HG69" s="1"/>
      <c r="HH69" s="1"/>
      <c r="HI69" s="1"/>
      <c r="HJ69" s="1"/>
      <c r="HK69" s="1"/>
      <c r="HL69" s="1"/>
      <c r="HM69" s="1"/>
      <c r="HN69" s="1"/>
      <c r="HO69" s="1"/>
      <c r="HP69" s="1"/>
      <c r="HQ69" s="1"/>
      <c r="HR69" s="1"/>
      <c r="HS69" s="1"/>
      <c r="HT69" s="1"/>
      <c r="HU69" s="1"/>
      <c r="HV69" s="1"/>
      <c r="HW69" s="1"/>
      <c r="HX69" s="1"/>
      <c r="HY69" s="1"/>
      <c r="HZ69" s="1"/>
      <c r="IA69" s="1"/>
      <c r="IB69" s="1"/>
      <c r="IC69" s="1"/>
      <c r="ID69" s="1"/>
      <c r="IE69" s="1"/>
    </row>
    <row r="70" spans="1:239" s="7" customFormat="1" x14ac:dyDescent="0.25">
      <c r="A70" s="24"/>
      <c r="B70" s="16" t="s">
        <v>33</v>
      </c>
      <c r="C70" s="12" t="s">
        <v>20</v>
      </c>
      <c r="D70" s="13">
        <v>3.02</v>
      </c>
      <c r="E70" s="13">
        <f>E68*D70</f>
        <v>3.1180412800000004</v>
      </c>
      <c r="F70" s="13"/>
      <c r="G70" s="13"/>
      <c r="H70" s="13"/>
      <c r="I70" s="13"/>
      <c r="J70" s="13"/>
      <c r="K70" s="13">
        <f t="shared" ref="K70:K72" si="10">E70*J70</f>
        <v>0</v>
      </c>
      <c r="L70" s="13">
        <f t="shared" si="9"/>
        <v>0</v>
      </c>
      <c r="M70" s="17"/>
      <c r="N70" s="17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  <c r="GU70" s="1"/>
      <c r="GV70" s="1"/>
      <c r="GW70" s="1"/>
      <c r="GX70" s="1"/>
      <c r="GY70" s="1"/>
      <c r="GZ70" s="1"/>
      <c r="HA70" s="1"/>
      <c r="HB70" s="1"/>
      <c r="HC70" s="1"/>
      <c r="HD70" s="1"/>
      <c r="HE70" s="1"/>
      <c r="HF70" s="1"/>
      <c r="HG70" s="1"/>
      <c r="HH70" s="1"/>
      <c r="HI70" s="1"/>
      <c r="HJ70" s="1"/>
      <c r="HK70" s="1"/>
      <c r="HL70" s="1"/>
      <c r="HM70" s="1"/>
      <c r="HN70" s="1"/>
      <c r="HO70" s="1"/>
      <c r="HP70" s="1"/>
      <c r="HQ70" s="1"/>
      <c r="HR70" s="1"/>
      <c r="HS70" s="1"/>
      <c r="HT70" s="1"/>
      <c r="HU70" s="1"/>
      <c r="HV70" s="1"/>
      <c r="HW70" s="1"/>
      <c r="HX70" s="1"/>
      <c r="HY70" s="1"/>
      <c r="HZ70" s="1"/>
      <c r="IA70" s="1"/>
      <c r="IB70" s="1"/>
      <c r="IC70" s="1"/>
      <c r="ID70" s="1"/>
      <c r="IE70" s="1"/>
    </row>
    <row r="71" spans="1:239" s="7" customFormat="1" x14ac:dyDescent="0.25">
      <c r="A71" s="24"/>
      <c r="B71" s="34" t="s">
        <v>27</v>
      </c>
      <c r="C71" s="12" t="s">
        <v>20</v>
      </c>
      <c r="D71" s="13">
        <v>3.7</v>
      </c>
      <c r="E71" s="13">
        <f>D71*E68</f>
        <v>3.8201168000000005</v>
      </c>
      <c r="F71" s="13"/>
      <c r="G71" s="13"/>
      <c r="H71" s="13"/>
      <c r="I71" s="13"/>
      <c r="J71" s="6"/>
      <c r="K71" s="13">
        <f t="shared" si="10"/>
        <v>0</v>
      </c>
      <c r="L71" s="13">
        <f t="shared" si="9"/>
        <v>0</v>
      </c>
      <c r="M71" s="17"/>
      <c r="N71" s="17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  <c r="GU71" s="1"/>
      <c r="GV71" s="1"/>
      <c r="GW71" s="1"/>
      <c r="GX71" s="1"/>
      <c r="GY71" s="1"/>
      <c r="GZ71" s="1"/>
      <c r="HA71" s="1"/>
      <c r="HB71" s="1"/>
      <c r="HC71" s="1"/>
      <c r="HD71" s="1"/>
      <c r="HE71" s="1"/>
      <c r="HF71" s="1"/>
      <c r="HG71" s="1"/>
      <c r="HH71" s="1"/>
      <c r="HI71" s="1"/>
      <c r="HJ71" s="1"/>
      <c r="HK71" s="1"/>
      <c r="HL71" s="1"/>
      <c r="HM71" s="1"/>
      <c r="HN71" s="1"/>
      <c r="HO71" s="1"/>
      <c r="HP71" s="1"/>
      <c r="HQ71" s="1"/>
      <c r="HR71" s="1"/>
      <c r="HS71" s="1"/>
      <c r="HT71" s="1"/>
      <c r="HU71" s="1"/>
      <c r="HV71" s="1"/>
      <c r="HW71" s="1"/>
      <c r="HX71" s="1"/>
      <c r="HY71" s="1"/>
      <c r="HZ71" s="1"/>
      <c r="IA71" s="1"/>
      <c r="IB71" s="1"/>
      <c r="IC71" s="1"/>
      <c r="ID71" s="1"/>
      <c r="IE71" s="1"/>
    </row>
    <row r="72" spans="1:239" s="7" customFormat="1" x14ac:dyDescent="0.25">
      <c r="A72" s="24"/>
      <c r="B72" s="34" t="s">
        <v>28</v>
      </c>
      <c r="C72" s="12" t="s">
        <v>20</v>
      </c>
      <c r="D72" s="13">
        <v>11.1</v>
      </c>
      <c r="E72" s="6">
        <f>D72*E68</f>
        <v>11.460350399999999</v>
      </c>
      <c r="F72" s="13"/>
      <c r="G72" s="13"/>
      <c r="H72" s="13"/>
      <c r="I72" s="13"/>
      <c r="J72" s="6"/>
      <c r="K72" s="13">
        <f t="shared" si="10"/>
        <v>0</v>
      </c>
      <c r="L72" s="13">
        <f t="shared" si="9"/>
        <v>0</v>
      </c>
      <c r="M72" s="17"/>
      <c r="N72" s="17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</row>
    <row r="73" spans="1:239" s="7" customFormat="1" x14ac:dyDescent="0.25">
      <c r="A73" s="24"/>
      <c r="B73" s="18" t="s">
        <v>22</v>
      </c>
      <c r="C73" s="14" t="s">
        <v>0</v>
      </c>
      <c r="D73" s="13">
        <v>2.2999999999999998</v>
      </c>
      <c r="E73" s="6">
        <f>D73*E68</f>
        <v>2.3746671999999998</v>
      </c>
      <c r="F73" s="5"/>
      <c r="G73" s="5"/>
      <c r="H73" s="5"/>
      <c r="I73" s="6"/>
      <c r="J73" s="13"/>
      <c r="K73" s="13">
        <f>E73*J73</f>
        <v>0</v>
      </c>
      <c r="L73" s="13">
        <f t="shared" si="9"/>
        <v>0</v>
      </c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</row>
    <row r="74" spans="1:239" s="7" customFormat="1" x14ac:dyDescent="0.25">
      <c r="A74" s="24"/>
      <c r="B74" s="16" t="s">
        <v>34</v>
      </c>
      <c r="C74" s="14" t="s">
        <v>18</v>
      </c>
      <c r="D74" s="13">
        <f>97.4</f>
        <v>97.4</v>
      </c>
      <c r="E74" s="13">
        <f>D74*E68</f>
        <v>100.56199360000001</v>
      </c>
      <c r="F74" s="13"/>
      <c r="G74" s="6">
        <f>E74*F74</f>
        <v>0</v>
      </c>
      <c r="H74" s="6"/>
      <c r="I74" s="6"/>
      <c r="J74" s="13"/>
      <c r="K74" s="13"/>
      <c r="L74" s="13">
        <f t="shared" si="9"/>
        <v>0</v>
      </c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  <c r="GU74" s="1"/>
      <c r="GV74" s="1"/>
      <c r="GW74" s="1"/>
      <c r="GX74" s="1"/>
      <c r="GY74" s="1"/>
      <c r="GZ74" s="1"/>
      <c r="HA74" s="1"/>
      <c r="HB74" s="1"/>
      <c r="HC74" s="1"/>
      <c r="HD74" s="1"/>
      <c r="HE74" s="1"/>
      <c r="HF74" s="1"/>
      <c r="HG74" s="1"/>
      <c r="HH74" s="1"/>
      <c r="HI74" s="1"/>
      <c r="HJ74" s="1"/>
      <c r="HK74" s="1"/>
      <c r="HL74" s="1"/>
      <c r="HM74" s="1"/>
      <c r="HN74" s="1"/>
      <c r="HO74" s="1"/>
      <c r="HP74" s="1"/>
      <c r="HQ74" s="1"/>
      <c r="HR74" s="1"/>
      <c r="HS74" s="1"/>
      <c r="HT74" s="1"/>
      <c r="HU74" s="1"/>
      <c r="HV74" s="1"/>
      <c r="HW74" s="1"/>
      <c r="HX74" s="1"/>
      <c r="HY74" s="1"/>
      <c r="HZ74" s="1"/>
      <c r="IA74" s="1"/>
      <c r="IB74" s="1"/>
      <c r="IC74" s="1"/>
      <c r="ID74" s="1"/>
      <c r="IE74" s="1"/>
    </row>
    <row r="75" spans="1:239" s="7" customFormat="1" x14ac:dyDescent="0.25">
      <c r="A75" s="24"/>
      <c r="B75" s="18" t="s">
        <v>35</v>
      </c>
      <c r="C75" s="14" t="s">
        <v>0</v>
      </c>
      <c r="D75" s="13">
        <f>14.5-2*0.2</f>
        <v>14.1</v>
      </c>
      <c r="E75" s="13">
        <f>D75*E68</f>
        <v>14.5577424</v>
      </c>
      <c r="F75" s="6"/>
      <c r="G75" s="6">
        <f>E75*F75</f>
        <v>0</v>
      </c>
      <c r="H75" s="6"/>
      <c r="I75" s="6"/>
      <c r="J75" s="13"/>
      <c r="K75" s="13"/>
      <c r="L75" s="13">
        <f t="shared" si="9"/>
        <v>0</v>
      </c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  <c r="GU75" s="1"/>
      <c r="GV75" s="1"/>
      <c r="GW75" s="1"/>
      <c r="GX75" s="1"/>
      <c r="GY75" s="1"/>
      <c r="GZ75" s="1"/>
      <c r="HA75" s="1"/>
      <c r="HB75" s="1"/>
      <c r="HC75" s="1"/>
      <c r="HD75" s="1"/>
      <c r="HE75" s="1"/>
      <c r="HF75" s="1"/>
      <c r="HG75" s="1"/>
      <c r="HH75" s="1"/>
      <c r="HI75" s="1"/>
      <c r="HJ75" s="1"/>
      <c r="HK75" s="1"/>
      <c r="HL75" s="1"/>
      <c r="HM75" s="1"/>
      <c r="HN75" s="1"/>
      <c r="HO75" s="1"/>
      <c r="HP75" s="1"/>
      <c r="HQ75" s="1"/>
      <c r="HR75" s="1"/>
      <c r="HS75" s="1"/>
      <c r="HT75" s="1"/>
      <c r="HU75" s="1"/>
      <c r="HV75" s="1"/>
      <c r="HW75" s="1"/>
      <c r="HX75" s="1"/>
      <c r="HY75" s="1"/>
      <c r="HZ75" s="1"/>
      <c r="IA75" s="1"/>
      <c r="IB75" s="1"/>
      <c r="IC75" s="1"/>
      <c r="ID75" s="1"/>
      <c r="IE75" s="1"/>
    </row>
    <row r="76" spans="1:239" s="7" customFormat="1" x14ac:dyDescent="0.25">
      <c r="A76" s="24"/>
      <c r="B76" s="18"/>
      <c r="C76" s="14"/>
      <c r="D76" s="13"/>
      <c r="E76" s="13"/>
      <c r="F76" s="6"/>
      <c r="G76" s="6"/>
      <c r="H76" s="6"/>
      <c r="I76" s="6"/>
      <c r="J76" s="13"/>
      <c r="K76" s="13"/>
      <c r="L76" s="1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  <c r="GU76" s="1"/>
      <c r="GV76" s="1"/>
      <c r="GW76" s="1"/>
      <c r="GX76" s="1"/>
      <c r="GY76" s="1"/>
      <c r="GZ76" s="1"/>
      <c r="HA76" s="1"/>
      <c r="HB76" s="1"/>
      <c r="HC76" s="1"/>
      <c r="HD76" s="1"/>
      <c r="HE76" s="1"/>
      <c r="HF76" s="1"/>
      <c r="HG76" s="1"/>
      <c r="HH76" s="1"/>
      <c r="HI76" s="1"/>
      <c r="HJ76" s="1"/>
      <c r="HK76" s="1"/>
      <c r="HL76" s="1"/>
      <c r="HM76" s="1"/>
      <c r="HN76" s="1"/>
      <c r="HO76" s="1"/>
      <c r="HP76" s="1"/>
      <c r="HQ76" s="1"/>
      <c r="HR76" s="1"/>
      <c r="HS76" s="1"/>
      <c r="HT76" s="1"/>
      <c r="HU76" s="1"/>
      <c r="HV76" s="1"/>
      <c r="HW76" s="1"/>
      <c r="HX76" s="1"/>
      <c r="HY76" s="1"/>
      <c r="HZ76" s="1"/>
      <c r="IA76" s="1"/>
      <c r="IB76" s="1"/>
      <c r="IC76" s="1"/>
      <c r="ID76" s="1"/>
      <c r="IE76" s="1"/>
    </row>
    <row r="77" spans="1:239" s="3" customFormat="1" ht="24" customHeight="1" x14ac:dyDescent="0.25">
      <c r="A77" s="9">
        <v>10</v>
      </c>
      <c r="B77" s="33" t="s">
        <v>44</v>
      </c>
      <c r="C77" s="9" t="s">
        <v>23</v>
      </c>
      <c r="D77" s="10"/>
      <c r="E77" s="10">
        <v>258.11599999999999</v>
      </c>
      <c r="F77" s="10"/>
      <c r="G77" s="10"/>
      <c r="H77" s="10"/>
      <c r="I77" s="10"/>
      <c r="J77" s="10"/>
      <c r="K77" s="10"/>
      <c r="L77" s="10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  <c r="GU77" s="19"/>
      <c r="GV77" s="19"/>
      <c r="GW77" s="19"/>
      <c r="GX77" s="19"/>
      <c r="GY77" s="19"/>
      <c r="GZ77" s="19"/>
      <c r="HA77" s="19"/>
      <c r="HB77" s="19"/>
      <c r="HC77" s="19"/>
      <c r="HD77" s="19"/>
      <c r="HE77" s="19"/>
      <c r="HF77" s="19"/>
      <c r="HG77" s="19"/>
      <c r="HH77" s="19"/>
      <c r="HI77" s="19"/>
      <c r="HJ77" s="19"/>
      <c r="HK77" s="19"/>
      <c r="HL77" s="19"/>
      <c r="HM77" s="19"/>
      <c r="HN77" s="19"/>
      <c r="HO77" s="19"/>
      <c r="HP77" s="19"/>
      <c r="HQ77" s="19"/>
      <c r="HR77" s="19"/>
      <c r="HS77" s="19"/>
      <c r="HT77" s="19"/>
      <c r="HU77" s="19"/>
      <c r="HV77" s="19"/>
      <c r="HW77" s="19"/>
      <c r="HX77" s="19"/>
      <c r="HY77" s="19"/>
      <c r="HZ77" s="19"/>
      <c r="IA77" s="19"/>
      <c r="IB77" s="19"/>
      <c r="IC77" s="19"/>
      <c r="ID77" s="19"/>
      <c r="IE77" s="19"/>
    </row>
    <row r="78" spans="1:239" s="7" customFormat="1" x14ac:dyDescent="0.25">
      <c r="A78" s="14"/>
      <c r="B78" s="16"/>
      <c r="C78" s="14" t="s">
        <v>24</v>
      </c>
      <c r="D78" s="13"/>
      <c r="E78" s="27">
        <f>E77/1000</f>
        <v>0.25811600000000001</v>
      </c>
      <c r="F78" s="13"/>
      <c r="G78" s="13"/>
      <c r="H78" s="13"/>
      <c r="I78" s="13"/>
      <c r="J78" s="13"/>
      <c r="K78" s="13"/>
      <c r="L78" s="13"/>
      <c r="M78" s="17"/>
      <c r="N78" s="17"/>
      <c r="O78" s="17"/>
      <c r="P78" s="17"/>
      <c r="Q78" s="17"/>
      <c r="R78" s="17"/>
      <c r="S78" s="17"/>
      <c r="T78" s="17"/>
      <c r="U78" s="17"/>
      <c r="V78" s="1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7"/>
      <c r="BK78" s="17"/>
      <c r="BL78" s="17"/>
      <c r="BM78" s="17"/>
      <c r="BN78" s="17"/>
      <c r="BO78" s="17"/>
      <c r="BP78" s="17"/>
      <c r="BQ78" s="17"/>
      <c r="BR78" s="17"/>
      <c r="BS78" s="17"/>
      <c r="BT78" s="17"/>
      <c r="BU78" s="17"/>
      <c r="BV78" s="17"/>
      <c r="BW78" s="17"/>
      <c r="BX78" s="17"/>
      <c r="BY78" s="17"/>
      <c r="BZ78" s="17"/>
      <c r="CA78" s="17"/>
      <c r="CB78" s="17"/>
      <c r="CC78" s="17"/>
      <c r="CD78" s="17"/>
      <c r="CE78" s="17"/>
      <c r="CF78" s="17"/>
      <c r="CG78" s="17"/>
      <c r="CH78" s="17"/>
      <c r="CI78" s="17"/>
      <c r="CJ78" s="17"/>
      <c r="CK78" s="17"/>
      <c r="CL78" s="17"/>
      <c r="CM78" s="17"/>
      <c r="CN78" s="17"/>
      <c r="CO78" s="17"/>
      <c r="CP78" s="17"/>
      <c r="CQ78" s="17"/>
      <c r="CR78" s="17"/>
      <c r="CS78" s="17"/>
      <c r="CT78" s="17"/>
      <c r="CU78" s="17"/>
      <c r="CV78" s="17"/>
      <c r="CW78" s="17"/>
      <c r="CX78" s="17"/>
      <c r="CY78" s="17"/>
      <c r="CZ78" s="17"/>
      <c r="DA78" s="17"/>
      <c r="DB78" s="17"/>
      <c r="DC78" s="17"/>
      <c r="DD78" s="17"/>
      <c r="DE78" s="17"/>
      <c r="DF78" s="17"/>
      <c r="DG78" s="17"/>
      <c r="DH78" s="17"/>
      <c r="DI78" s="17"/>
      <c r="DJ78" s="17"/>
      <c r="DK78" s="17"/>
      <c r="DL78" s="17"/>
      <c r="DM78" s="17"/>
      <c r="DN78" s="17"/>
      <c r="DO78" s="17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7"/>
      <c r="EE78" s="17"/>
      <c r="EF78" s="17"/>
      <c r="EG78" s="17"/>
      <c r="EH78" s="17"/>
      <c r="EI78" s="17"/>
      <c r="EJ78" s="17"/>
      <c r="EK78" s="17"/>
      <c r="EL78" s="17"/>
      <c r="EM78" s="17"/>
      <c r="EN78" s="17"/>
      <c r="EO78" s="17"/>
      <c r="EP78" s="17"/>
      <c r="EQ78" s="17"/>
      <c r="ER78" s="17"/>
      <c r="ES78" s="17"/>
      <c r="ET78" s="17"/>
      <c r="EU78" s="17"/>
      <c r="EV78" s="17"/>
      <c r="EW78" s="17"/>
      <c r="EX78" s="17"/>
      <c r="EY78" s="17"/>
      <c r="EZ78" s="17"/>
      <c r="FA78" s="17"/>
      <c r="FB78" s="17"/>
      <c r="FC78" s="17"/>
      <c r="FD78" s="17"/>
      <c r="FE78" s="17"/>
      <c r="FF78" s="17"/>
      <c r="FG78" s="17"/>
      <c r="FH78" s="17"/>
      <c r="FI78" s="17"/>
      <c r="FJ78" s="17"/>
      <c r="FK78" s="17"/>
      <c r="FL78" s="17"/>
      <c r="FM78" s="17"/>
      <c r="FN78" s="17"/>
      <c r="FO78" s="17"/>
      <c r="FP78" s="17"/>
      <c r="FQ78" s="17"/>
      <c r="FR78" s="17"/>
      <c r="FS78" s="17"/>
      <c r="FT78" s="17"/>
      <c r="FU78" s="17"/>
      <c r="FV78" s="17"/>
      <c r="FW78" s="17"/>
      <c r="FX78" s="17"/>
      <c r="FY78" s="17"/>
      <c r="FZ78" s="17"/>
      <c r="GA78" s="17"/>
      <c r="GB78" s="17"/>
      <c r="GC78" s="17"/>
      <c r="GD78" s="17"/>
      <c r="GE78" s="17"/>
      <c r="GF78" s="17"/>
      <c r="GG78" s="17"/>
      <c r="GH78" s="17"/>
      <c r="GI78" s="17"/>
      <c r="GJ78" s="17"/>
      <c r="GK78" s="17"/>
      <c r="GL78" s="17"/>
      <c r="GM78" s="17"/>
      <c r="GN78" s="17"/>
      <c r="GO78" s="17"/>
      <c r="GP78" s="17"/>
      <c r="GQ78" s="17"/>
      <c r="GR78" s="17"/>
      <c r="GS78" s="17"/>
      <c r="GT78" s="17"/>
      <c r="GU78" s="17"/>
      <c r="GV78" s="17"/>
      <c r="GW78" s="17"/>
      <c r="GX78" s="17"/>
      <c r="GY78" s="17"/>
      <c r="GZ78" s="17"/>
      <c r="HA78" s="17"/>
      <c r="HB78" s="17"/>
      <c r="HC78" s="17"/>
      <c r="HD78" s="17"/>
      <c r="HE78" s="17"/>
      <c r="HF78" s="17"/>
      <c r="HG78" s="17"/>
      <c r="HH78" s="17"/>
      <c r="HI78" s="17"/>
      <c r="HJ78" s="17"/>
      <c r="HK78" s="17"/>
      <c r="HL78" s="17"/>
      <c r="HM78" s="17"/>
      <c r="HN78" s="17"/>
      <c r="HO78" s="17"/>
      <c r="HP78" s="17"/>
      <c r="HQ78" s="17"/>
      <c r="HR78" s="17"/>
      <c r="HS78" s="17"/>
      <c r="HT78" s="17"/>
      <c r="HU78" s="17"/>
      <c r="HV78" s="17"/>
      <c r="HW78" s="17"/>
      <c r="HX78" s="17"/>
      <c r="HY78" s="17"/>
      <c r="HZ78" s="17"/>
      <c r="IA78" s="17"/>
      <c r="IB78" s="17"/>
      <c r="IC78" s="17"/>
      <c r="ID78" s="17"/>
      <c r="IE78" s="17"/>
    </row>
    <row r="79" spans="1:239" s="3" customFormat="1" x14ac:dyDescent="0.25">
      <c r="A79" s="8"/>
      <c r="B79" s="34" t="s">
        <v>21</v>
      </c>
      <c r="C79" s="12" t="s">
        <v>17</v>
      </c>
      <c r="D79" s="13">
        <v>31.7</v>
      </c>
      <c r="E79" s="13">
        <f>E78*D79</f>
        <v>8.1822771999999997</v>
      </c>
      <c r="F79" s="13"/>
      <c r="G79" s="13"/>
      <c r="H79" s="13"/>
      <c r="I79" s="13">
        <f>E79*H79</f>
        <v>0</v>
      </c>
      <c r="J79" s="13"/>
      <c r="K79" s="13"/>
      <c r="L79" s="13">
        <f t="shared" ref="L79:L83" si="11">G79+I79+K79</f>
        <v>0</v>
      </c>
      <c r="M79" s="1"/>
      <c r="N79" s="1"/>
      <c r="O79" s="1"/>
      <c r="P79" s="1"/>
      <c r="Q79" s="1"/>
      <c r="R79" s="1"/>
      <c r="S79" s="1"/>
      <c r="T79" s="1"/>
      <c r="U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  <c r="GU79" s="1"/>
      <c r="GV79" s="1"/>
      <c r="GW79" s="1"/>
      <c r="GX79" s="1"/>
      <c r="GY79" s="1"/>
      <c r="GZ79" s="1"/>
      <c r="HA79" s="1"/>
      <c r="HB79" s="1"/>
      <c r="HC79" s="1"/>
      <c r="HD79" s="1"/>
      <c r="HE79" s="1"/>
      <c r="HF79" s="1"/>
      <c r="HG79" s="1"/>
      <c r="HH79" s="1"/>
      <c r="HI79" s="1"/>
      <c r="HJ79" s="1"/>
      <c r="HK79" s="1"/>
      <c r="HL79" s="1"/>
      <c r="HM79" s="1"/>
      <c r="HN79" s="1"/>
      <c r="HO79" s="1"/>
      <c r="HP79" s="1"/>
      <c r="HQ79" s="1"/>
      <c r="HR79" s="1"/>
      <c r="HS79" s="1"/>
      <c r="HT79" s="1"/>
      <c r="HU79" s="1"/>
      <c r="HV79" s="1"/>
      <c r="HW79" s="1"/>
      <c r="HX79" s="1"/>
      <c r="HY79" s="1"/>
      <c r="HZ79" s="1"/>
      <c r="IA79" s="1"/>
      <c r="IB79" s="1"/>
      <c r="IC79" s="1"/>
      <c r="ID79" s="1"/>
      <c r="IE79" s="1"/>
    </row>
    <row r="80" spans="1:239" s="3" customFormat="1" x14ac:dyDescent="0.25">
      <c r="A80" s="8"/>
      <c r="B80" s="34" t="s">
        <v>26</v>
      </c>
      <c r="C80" s="12" t="s">
        <v>20</v>
      </c>
      <c r="D80" s="13">
        <v>3.51</v>
      </c>
      <c r="E80" s="13">
        <f>E78*D80</f>
        <v>0.90598716000000001</v>
      </c>
      <c r="F80" s="6"/>
      <c r="G80" s="31"/>
      <c r="H80" s="31"/>
      <c r="I80" s="6"/>
      <c r="J80" s="6"/>
      <c r="K80" s="13">
        <f>E80*J80</f>
        <v>0</v>
      </c>
      <c r="L80" s="13">
        <f t="shared" si="11"/>
        <v>0</v>
      </c>
      <c r="M80" s="17"/>
      <c r="N80" s="17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</row>
    <row r="81" spans="1:239" s="3" customFormat="1" x14ac:dyDescent="0.25">
      <c r="A81" s="8"/>
      <c r="B81" s="34" t="s">
        <v>27</v>
      </c>
      <c r="C81" s="12" t="s">
        <v>20</v>
      </c>
      <c r="D81" s="13">
        <v>11</v>
      </c>
      <c r="E81" s="13">
        <f>D81*E78</f>
        <v>2.8392759999999999</v>
      </c>
      <c r="F81" s="13"/>
      <c r="G81" s="13"/>
      <c r="H81" s="13"/>
      <c r="I81" s="13"/>
      <c r="J81" s="6"/>
      <c r="K81" s="13">
        <f>E81*J81</f>
        <v>0</v>
      </c>
      <c r="L81" s="13">
        <f t="shared" si="11"/>
        <v>0</v>
      </c>
      <c r="M81" s="17"/>
      <c r="N81" s="17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</row>
    <row r="82" spans="1:239" s="3" customFormat="1" x14ac:dyDescent="0.25">
      <c r="A82" s="8"/>
      <c r="B82" s="26" t="s">
        <v>31</v>
      </c>
      <c r="C82" s="12" t="s">
        <v>20</v>
      </c>
      <c r="D82" s="13">
        <v>0.45</v>
      </c>
      <c r="E82" s="13">
        <f>D82*E78</f>
        <v>0.11615220000000001</v>
      </c>
      <c r="F82" s="13"/>
      <c r="G82" s="31"/>
      <c r="H82" s="13"/>
      <c r="I82" s="13"/>
      <c r="J82" s="13"/>
      <c r="K82" s="13">
        <f>E82*J82</f>
        <v>0</v>
      </c>
      <c r="L82" s="13">
        <f t="shared" si="11"/>
        <v>0</v>
      </c>
      <c r="M82" s="17"/>
      <c r="N82" s="17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  <c r="GU82" s="1"/>
      <c r="GV82" s="1"/>
      <c r="GW82" s="1"/>
      <c r="GX82" s="1"/>
      <c r="GY82" s="1"/>
      <c r="GZ82" s="1"/>
      <c r="HA82" s="1"/>
      <c r="HB82" s="1"/>
      <c r="HC82" s="1"/>
      <c r="HD82" s="1"/>
      <c r="HE82" s="1"/>
      <c r="HF82" s="1"/>
      <c r="HG82" s="1"/>
      <c r="HH82" s="1"/>
      <c r="HI82" s="1"/>
      <c r="HJ82" s="1"/>
      <c r="HK82" s="1"/>
      <c r="HL82" s="1"/>
      <c r="HM82" s="1"/>
      <c r="HN82" s="1"/>
      <c r="HO82" s="1"/>
      <c r="HP82" s="1"/>
      <c r="HQ82" s="1"/>
      <c r="HR82" s="1"/>
      <c r="HS82" s="1"/>
      <c r="HT82" s="1"/>
      <c r="HU82" s="1"/>
      <c r="HV82" s="1"/>
      <c r="HW82" s="1"/>
      <c r="HX82" s="1"/>
      <c r="HY82" s="1"/>
      <c r="HZ82" s="1"/>
      <c r="IA82" s="1"/>
      <c r="IB82" s="1"/>
      <c r="IC82" s="1"/>
      <c r="ID82" s="1"/>
      <c r="IE82" s="1"/>
    </row>
    <row r="83" spans="1:239" s="3" customFormat="1" x14ac:dyDescent="0.25">
      <c r="A83" s="8"/>
      <c r="B83" s="34" t="s">
        <v>29</v>
      </c>
      <c r="C83" s="12" t="s">
        <v>20</v>
      </c>
      <c r="D83" s="13">
        <v>0.97</v>
      </c>
      <c r="E83" s="6">
        <f>D83*E78</f>
        <v>0.25037251999999999</v>
      </c>
      <c r="F83" s="6"/>
      <c r="G83" s="31"/>
      <c r="H83" s="31"/>
      <c r="I83" s="6"/>
      <c r="J83" s="6"/>
      <c r="K83" s="13">
        <f>E83*J83</f>
        <v>0</v>
      </c>
      <c r="L83" s="13">
        <f t="shared" si="11"/>
        <v>0</v>
      </c>
      <c r="M83" s="17"/>
      <c r="N83" s="17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  <c r="GU83" s="1"/>
      <c r="GV83" s="1"/>
      <c r="GW83" s="1"/>
      <c r="GX83" s="1"/>
      <c r="GY83" s="1"/>
      <c r="GZ83" s="1"/>
      <c r="HA83" s="1"/>
      <c r="HB83" s="1"/>
      <c r="HC83" s="1"/>
      <c r="HD83" s="1"/>
      <c r="HE83" s="1"/>
      <c r="HF83" s="1"/>
      <c r="HG83" s="1"/>
      <c r="HH83" s="1"/>
      <c r="HI83" s="1"/>
      <c r="HJ83" s="1"/>
      <c r="HK83" s="1"/>
      <c r="HL83" s="1"/>
      <c r="HM83" s="1"/>
      <c r="HN83" s="1"/>
      <c r="HO83" s="1"/>
      <c r="HP83" s="1"/>
      <c r="HQ83" s="1"/>
      <c r="HR83" s="1"/>
      <c r="HS83" s="1"/>
      <c r="HT83" s="1"/>
      <c r="HU83" s="1"/>
      <c r="HV83" s="1"/>
      <c r="HW83" s="1"/>
      <c r="HX83" s="1"/>
      <c r="HY83" s="1"/>
      <c r="HZ83" s="1"/>
      <c r="IA83" s="1"/>
      <c r="IB83" s="1"/>
      <c r="IC83" s="1"/>
      <c r="ID83" s="1"/>
      <c r="IE83" s="1"/>
    </row>
    <row r="84" spans="1:239" s="3" customFormat="1" x14ac:dyDescent="0.25">
      <c r="A84" s="8"/>
      <c r="B84" s="34" t="s">
        <v>41</v>
      </c>
      <c r="C84" s="12" t="s">
        <v>16</v>
      </c>
      <c r="D84" s="13">
        <v>7</v>
      </c>
      <c r="E84" s="13">
        <f>D84*E78</f>
        <v>1.8068120000000001</v>
      </c>
      <c r="F84" s="6"/>
      <c r="G84" s="13">
        <f>E84*F84</f>
        <v>0</v>
      </c>
      <c r="H84" s="13"/>
      <c r="I84" s="6"/>
      <c r="J84" s="13"/>
      <c r="K84" s="13"/>
      <c r="L84" s="13">
        <f>G84+I84+K84</f>
        <v>0</v>
      </c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  <c r="GU84" s="1"/>
      <c r="GV84" s="1"/>
      <c r="GW84" s="1"/>
      <c r="GX84" s="1"/>
      <c r="GY84" s="1"/>
      <c r="GZ84" s="1"/>
      <c r="HA84" s="1"/>
      <c r="HB84" s="1"/>
      <c r="HC84" s="1"/>
      <c r="HD84" s="1"/>
      <c r="HE84" s="1"/>
      <c r="HF84" s="1"/>
      <c r="HG84" s="1"/>
      <c r="HH84" s="1"/>
      <c r="HI84" s="1"/>
      <c r="HJ84" s="1"/>
      <c r="HK84" s="1"/>
      <c r="HL84" s="1"/>
      <c r="HM84" s="1"/>
      <c r="HN84" s="1"/>
      <c r="HO84" s="1"/>
      <c r="HP84" s="1"/>
      <c r="HQ84" s="1"/>
      <c r="HR84" s="1"/>
      <c r="HS84" s="1"/>
      <c r="HT84" s="1"/>
      <c r="HU84" s="1"/>
      <c r="HV84" s="1"/>
      <c r="HW84" s="1"/>
      <c r="HX84" s="1"/>
      <c r="HY84" s="1"/>
      <c r="HZ84" s="1"/>
      <c r="IA84" s="1"/>
      <c r="IB84" s="1"/>
      <c r="IC84" s="1"/>
      <c r="ID84" s="1"/>
      <c r="IE84" s="1"/>
    </row>
    <row r="85" spans="1:239" s="3" customFormat="1" x14ac:dyDescent="0.25">
      <c r="A85" s="8"/>
      <c r="B85" s="16" t="s">
        <v>42</v>
      </c>
      <c r="C85" s="14" t="s">
        <v>16</v>
      </c>
      <c r="D85" s="13">
        <f>124+14*12.4</f>
        <v>297.60000000000002</v>
      </c>
      <c r="E85" s="13">
        <f>D85*E78</f>
        <v>76.815321600000004</v>
      </c>
      <c r="F85" s="6"/>
      <c r="G85" s="13">
        <f>F85*E85</f>
        <v>0</v>
      </c>
      <c r="H85" s="13"/>
      <c r="I85" s="6"/>
      <c r="J85" s="13"/>
      <c r="K85" s="13"/>
      <c r="L85" s="13">
        <f t="shared" ref="L85" si="12">G85+I85+K85</f>
        <v>0</v>
      </c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  <c r="GU85" s="1"/>
      <c r="GV85" s="1"/>
      <c r="GW85" s="1"/>
      <c r="GX85" s="1"/>
      <c r="GY85" s="1"/>
      <c r="GZ85" s="1"/>
      <c r="HA85" s="1"/>
      <c r="HB85" s="1"/>
      <c r="HC85" s="1"/>
      <c r="HD85" s="1"/>
      <c r="HE85" s="1"/>
      <c r="HF85" s="1"/>
      <c r="HG85" s="1"/>
      <c r="HH85" s="1"/>
      <c r="HI85" s="1"/>
      <c r="HJ85" s="1"/>
      <c r="HK85" s="1"/>
      <c r="HL85" s="1"/>
      <c r="HM85" s="1"/>
      <c r="HN85" s="1"/>
      <c r="HO85" s="1"/>
      <c r="HP85" s="1"/>
      <c r="HQ85" s="1"/>
      <c r="HR85" s="1"/>
      <c r="HS85" s="1"/>
      <c r="HT85" s="1"/>
      <c r="HU85" s="1"/>
      <c r="HV85" s="1"/>
      <c r="HW85" s="1"/>
      <c r="HX85" s="1"/>
      <c r="HY85" s="1"/>
      <c r="HZ85" s="1"/>
      <c r="IA85" s="1"/>
      <c r="IB85" s="1"/>
      <c r="IC85" s="1"/>
      <c r="ID85" s="1"/>
      <c r="IE85" s="1"/>
    </row>
    <row r="86" spans="1:239" s="3" customFormat="1" x14ac:dyDescent="0.25">
      <c r="A86" s="8"/>
      <c r="B86" s="16"/>
      <c r="C86" s="14"/>
      <c r="D86" s="13"/>
      <c r="E86" s="13"/>
      <c r="F86" s="6"/>
      <c r="G86" s="13"/>
      <c r="H86" s="13"/>
      <c r="I86" s="6"/>
      <c r="J86" s="13"/>
      <c r="K86" s="13"/>
      <c r="L86" s="1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  <c r="GU86" s="1"/>
      <c r="GV86" s="1"/>
      <c r="GW86" s="1"/>
      <c r="GX86" s="1"/>
      <c r="GY86" s="1"/>
      <c r="GZ86" s="1"/>
      <c r="HA86" s="1"/>
      <c r="HB86" s="1"/>
      <c r="HC86" s="1"/>
      <c r="HD86" s="1"/>
      <c r="HE86" s="1"/>
      <c r="HF86" s="1"/>
      <c r="HG86" s="1"/>
      <c r="HH86" s="1"/>
      <c r="HI86" s="1"/>
      <c r="HJ86" s="1"/>
      <c r="HK86" s="1"/>
      <c r="HL86" s="1"/>
      <c r="HM86" s="1"/>
      <c r="HN86" s="1"/>
      <c r="HO86" s="1"/>
      <c r="HP86" s="1"/>
      <c r="HQ86" s="1"/>
      <c r="HR86" s="1"/>
      <c r="HS86" s="1"/>
      <c r="HT86" s="1"/>
      <c r="HU86" s="1"/>
      <c r="HV86" s="1"/>
      <c r="HW86" s="1"/>
      <c r="HX86" s="1"/>
      <c r="HY86" s="1"/>
      <c r="HZ86" s="1"/>
      <c r="IA86" s="1"/>
      <c r="IB86" s="1"/>
      <c r="IC86" s="1"/>
      <c r="ID86" s="1"/>
      <c r="IE86" s="1"/>
    </row>
    <row r="87" spans="1:239" s="3" customFormat="1" ht="30" x14ac:dyDescent="0.25">
      <c r="B87" s="145" t="s">
        <v>114</v>
      </c>
      <c r="C87" s="20"/>
      <c r="D87" s="5"/>
      <c r="E87" s="5"/>
      <c r="F87" s="5"/>
      <c r="G87" s="5"/>
      <c r="H87" s="5"/>
      <c r="I87" s="6"/>
      <c r="J87" s="5"/>
      <c r="K87" s="5"/>
      <c r="L87" s="5"/>
    </row>
    <row r="88" spans="1:239" s="77" customFormat="1" x14ac:dyDescent="0.2">
      <c r="A88" s="85"/>
      <c r="B88" s="146"/>
      <c r="C88" s="4"/>
      <c r="D88" s="86"/>
      <c r="E88" s="5"/>
      <c r="F88" s="5"/>
      <c r="G88" s="5"/>
      <c r="H88" s="5"/>
      <c r="I88" s="5"/>
      <c r="J88" s="5"/>
      <c r="K88" s="5"/>
      <c r="L88" s="5"/>
    </row>
    <row r="89" spans="1:239" s="3" customFormat="1" x14ac:dyDescent="0.25">
      <c r="A89" s="28">
        <v>11</v>
      </c>
      <c r="B89" s="105" t="s">
        <v>115</v>
      </c>
      <c r="C89" s="9" t="s">
        <v>54</v>
      </c>
      <c r="D89" s="10"/>
      <c r="E89" s="10">
        <v>6</v>
      </c>
      <c r="F89" s="10"/>
      <c r="G89" s="10"/>
      <c r="H89" s="10"/>
      <c r="I89" s="10"/>
      <c r="J89" s="10"/>
      <c r="K89" s="10"/>
      <c r="L89" s="10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1"/>
      <c r="AY89" s="11"/>
      <c r="AZ89" s="11"/>
      <c r="BA89" s="11"/>
      <c r="BB89" s="11"/>
      <c r="BC89" s="11"/>
      <c r="BD89" s="11"/>
      <c r="BE89" s="11"/>
      <c r="BF89" s="11"/>
      <c r="BG89" s="11"/>
      <c r="BH89" s="11"/>
      <c r="BI89" s="11"/>
      <c r="BJ89" s="11"/>
      <c r="BK89" s="11"/>
      <c r="BL89" s="11"/>
      <c r="BM89" s="11"/>
      <c r="BN89" s="11"/>
      <c r="BO89" s="11"/>
      <c r="BP89" s="11"/>
      <c r="BQ89" s="11"/>
      <c r="BR89" s="11"/>
      <c r="BS89" s="11"/>
      <c r="BT89" s="11"/>
      <c r="BU89" s="11"/>
      <c r="BV89" s="11"/>
      <c r="BW89" s="11"/>
      <c r="BX89" s="11"/>
      <c r="BY89" s="11"/>
      <c r="BZ89" s="11"/>
      <c r="CA89" s="11"/>
      <c r="CB89" s="11"/>
      <c r="CC89" s="11"/>
      <c r="CD89" s="11"/>
      <c r="CE89" s="11"/>
      <c r="CF89" s="11"/>
      <c r="CG89" s="11"/>
      <c r="CH89" s="11"/>
      <c r="CI89" s="11"/>
      <c r="CJ89" s="11"/>
      <c r="CK89" s="11"/>
      <c r="CL89" s="11"/>
      <c r="CM89" s="11"/>
      <c r="CN89" s="11"/>
      <c r="CO89" s="11"/>
      <c r="CP89" s="11"/>
      <c r="CQ89" s="11"/>
      <c r="CR89" s="11"/>
      <c r="CS89" s="11"/>
      <c r="CT89" s="11"/>
      <c r="CU89" s="11"/>
      <c r="CV89" s="11"/>
      <c r="CW89" s="11"/>
      <c r="CX89" s="11"/>
      <c r="CY89" s="11"/>
      <c r="CZ89" s="11"/>
      <c r="DA89" s="11"/>
      <c r="DB89" s="11"/>
      <c r="DC89" s="11"/>
      <c r="DD89" s="11"/>
      <c r="DE89" s="11"/>
      <c r="DF89" s="11"/>
      <c r="DG89" s="11"/>
      <c r="DH89" s="11"/>
      <c r="DI89" s="11"/>
      <c r="DJ89" s="11"/>
      <c r="DK89" s="11"/>
      <c r="DL89" s="11"/>
      <c r="DM89" s="11"/>
      <c r="DN89" s="11"/>
      <c r="DO89" s="11"/>
      <c r="DP89" s="11"/>
      <c r="DQ89" s="11"/>
      <c r="DR89" s="11"/>
      <c r="DS89" s="11"/>
      <c r="DT89" s="11"/>
      <c r="DU89" s="11"/>
      <c r="DV89" s="11"/>
      <c r="DW89" s="11"/>
      <c r="DX89" s="11"/>
      <c r="DY89" s="11"/>
      <c r="DZ89" s="11"/>
      <c r="EA89" s="11"/>
      <c r="EB89" s="11"/>
      <c r="EC89" s="11"/>
      <c r="ED89" s="11"/>
      <c r="EE89" s="11"/>
      <c r="EF89" s="11"/>
      <c r="EG89" s="11"/>
      <c r="EH89" s="11"/>
      <c r="EI89" s="11"/>
      <c r="EJ89" s="11"/>
      <c r="EK89" s="11"/>
      <c r="EL89" s="11"/>
      <c r="EM89" s="11"/>
      <c r="EN89" s="11"/>
      <c r="EO89" s="11"/>
      <c r="EP89" s="11"/>
      <c r="EQ89" s="11"/>
      <c r="ER89" s="11"/>
      <c r="ES89" s="11"/>
      <c r="ET89" s="11"/>
      <c r="EU89" s="11"/>
      <c r="EV89" s="11"/>
      <c r="EW89" s="11"/>
      <c r="EX89" s="11"/>
      <c r="EY89" s="11"/>
      <c r="EZ89" s="11"/>
      <c r="FA89" s="11"/>
      <c r="FB89" s="11"/>
      <c r="FC89" s="11"/>
      <c r="FD89" s="11"/>
      <c r="FE89" s="11"/>
      <c r="FF89" s="11"/>
      <c r="FG89" s="11"/>
      <c r="FH89" s="11"/>
      <c r="FI89" s="11"/>
      <c r="FJ89" s="11"/>
      <c r="FK89" s="11"/>
      <c r="FL89" s="11"/>
      <c r="FM89" s="11"/>
      <c r="FN89" s="11"/>
      <c r="FO89" s="11"/>
      <c r="FP89" s="11"/>
      <c r="FQ89" s="11"/>
      <c r="FR89" s="11"/>
      <c r="FS89" s="11"/>
      <c r="FT89" s="11"/>
      <c r="FU89" s="11"/>
      <c r="FV89" s="11"/>
      <c r="FW89" s="11"/>
      <c r="FX89" s="11"/>
      <c r="FY89" s="11"/>
      <c r="FZ89" s="11"/>
      <c r="GA89" s="11"/>
      <c r="GB89" s="11"/>
      <c r="GC89" s="11"/>
      <c r="GD89" s="11"/>
      <c r="GE89" s="11"/>
      <c r="GF89" s="11"/>
      <c r="GG89" s="11"/>
      <c r="GH89" s="11"/>
      <c r="GI89" s="11"/>
      <c r="GJ89" s="11"/>
      <c r="GK89" s="11"/>
      <c r="GL89" s="11"/>
      <c r="GM89" s="11"/>
      <c r="GN89" s="11"/>
      <c r="GO89" s="11"/>
      <c r="GP89" s="11"/>
      <c r="GQ89" s="11"/>
      <c r="GR89" s="11"/>
      <c r="GS89" s="11"/>
      <c r="GT89" s="11"/>
      <c r="GU89" s="11"/>
      <c r="GV89" s="11"/>
      <c r="GW89" s="11"/>
      <c r="GX89" s="11"/>
      <c r="GY89" s="11"/>
      <c r="GZ89" s="11"/>
      <c r="HA89" s="11"/>
      <c r="HB89" s="11"/>
      <c r="HC89" s="11"/>
      <c r="HD89" s="11"/>
      <c r="HE89" s="11"/>
      <c r="HF89" s="11"/>
      <c r="HG89" s="11"/>
      <c r="HH89" s="11"/>
      <c r="HI89" s="11"/>
      <c r="HJ89" s="11"/>
      <c r="HK89" s="11"/>
      <c r="HL89" s="11"/>
      <c r="HM89" s="11"/>
      <c r="HN89" s="11"/>
      <c r="HO89" s="11"/>
      <c r="HP89" s="11"/>
      <c r="HQ89" s="11"/>
      <c r="HR89" s="11"/>
      <c r="HS89" s="11"/>
      <c r="HT89" s="11"/>
      <c r="HU89" s="11"/>
      <c r="HV89" s="11"/>
      <c r="HW89" s="11"/>
      <c r="HX89" s="11"/>
      <c r="HY89" s="11"/>
      <c r="HZ89" s="11"/>
      <c r="IA89" s="11"/>
      <c r="IB89" s="11"/>
      <c r="IC89" s="11"/>
      <c r="ID89" s="11"/>
      <c r="IE89" s="11"/>
    </row>
    <row r="90" spans="1:239" s="7" customFormat="1" x14ac:dyDescent="0.25">
      <c r="A90" s="14"/>
      <c r="B90" s="106"/>
      <c r="C90" s="14" t="s">
        <v>55</v>
      </c>
      <c r="D90" s="13"/>
      <c r="E90" s="27">
        <f>E89/1000</f>
        <v>6.0000000000000001E-3</v>
      </c>
      <c r="F90" s="13"/>
      <c r="G90" s="13"/>
      <c r="H90" s="13"/>
      <c r="I90" s="13"/>
      <c r="J90" s="13"/>
      <c r="K90" s="13"/>
      <c r="L90" s="13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  <c r="AA90" s="17"/>
      <c r="AB90" s="17"/>
      <c r="AC90" s="17"/>
      <c r="AD90" s="17"/>
      <c r="AE90" s="17"/>
      <c r="AF90" s="17"/>
      <c r="AG90" s="17"/>
      <c r="AH90" s="17"/>
      <c r="AI90" s="17"/>
      <c r="AJ90" s="17"/>
      <c r="AK90" s="17"/>
      <c r="AL90" s="17"/>
      <c r="AM90" s="17"/>
      <c r="AN90" s="17"/>
      <c r="AO90" s="17"/>
      <c r="AP90" s="17"/>
      <c r="AQ90" s="17"/>
      <c r="AR90" s="17"/>
      <c r="AS90" s="17"/>
      <c r="AT90" s="17"/>
      <c r="AU90" s="17"/>
      <c r="AV90" s="17"/>
      <c r="AW90" s="17"/>
      <c r="AX90" s="17"/>
      <c r="AY90" s="17"/>
      <c r="AZ90" s="17"/>
      <c r="BA90" s="17"/>
      <c r="BB90" s="17"/>
      <c r="BC90" s="17"/>
      <c r="BD90" s="17"/>
      <c r="BE90" s="17"/>
      <c r="BF90" s="17"/>
      <c r="BG90" s="17"/>
      <c r="BH90" s="17"/>
      <c r="BI90" s="17"/>
      <c r="BJ90" s="17"/>
      <c r="BK90" s="17"/>
      <c r="BL90" s="17"/>
      <c r="BM90" s="17"/>
      <c r="BN90" s="17"/>
      <c r="BO90" s="17"/>
      <c r="BP90" s="17"/>
      <c r="BQ90" s="17"/>
      <c r="BR90" s="17"/>
      <c r="BS90" s="17"/>
      <c r="BT90" s="17"/>
      <c r="BU90" s="17"/>
      <c r="BV90" s="17"/>
      <c r="BW90" s="17"/>
      <c r="BX90" s="17"/>
      <c r="BY90" s="17"/>
      <c r="BZ90" s="17"/>
      <c r="CA90" s="17"/>
      <c r="CB90" s="17"/>
      <c r="CC90" s="17"/>
      <c r="CD90" s="17"/>
      <c r="CE90" s="17"/>
      <c r="CF90" s="17"/>
      <c r="CG90" s="17"/>
      <c r="CH90" s="17"/>
      <c r="CI90" s="17"/>
      <c r="CJ90" s="17"/>
      <c r="CK90" s="17"/>
      <c r="CL90" s="17"/>
      <c r="CM90" s="17"/>
      <c r="CN90" s="17"/>
      <c r="CO90" s="17"/>
      <c r="CP90" s="17"/>
      <c r="CQ90" s="17"/>
      <c r="CR90" s="17"/>
      <c r="CS90" s="17"/>
      <c r="CT90" s="17"/>
      <c r="CU90" s="17"/>
      <c r="CV90" s="17"/>
      <c r="CW90" s="17"/>
      <c r="CX90" s="17"/>
      <c r="CY90" s="17"/>
      <c r="CZ90" s="17"/>
      <c r="DA90" s="17"/>
      <c r="DB90" s="17"/>
      <c r="DC90" s="17"/>
      <c r="DD90" s="17"/>
      <c r="DE90" s="17"/>
      <c r="DF90" s="17"/>
      <c r="DG90" s="17"/>
      <c r="DH90" s="17"/>
      <c r="DI90" s="17"/>
      <c r="DJ90" s="17"/>
      <c r="DK90" s="17"/>
      <c r="DL90" s="17"/>
      <c r="DM90" s="17"/>
      <c r="DN90" s="17"/>
      <c r="DO90" s="17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7"/>
      <c r="EE90" s="17"/>
      <c r="EF90" s="17"/>
      <c r="EG90" s="17"/>
      <c r="EH90" s="17"/>
      <c r="EI90" s="17"/>
      <c r="EJ90" s="17"/>
      <c r="EK90" s="17"/>
      <c r="EL90" s="17"/>
      <c r="EM90" s="17"/>
      <c r="EN90" s="17"/>
      <c r="EO90" s="17"/>
      <c r="EP90" s="17"/>
      <c r="EQ90" s="17"/>
      <c r="ER90" s="17"/>
      <c r="ES90" s="17"/>
      <c r="ET90" s="17"/>
      <c r="EU90" s="17"/>
      <c r="EV90" s="17"/>
      <c r="EW90" s="17"/>
      <c r="EX90" s="17"/>
      <c r="EY90" s="17"/>
      <c r="EZ90" s="17"/>
      <c r="FA90" s="17"/>
      <c r="FB90" s="17"/>
      <c r="FC90" s="17"/>
      <c r="FD90" s="17"/>
      <c r="FE90" s="17"/>
      <c r="FF90" s="17"/>
      <c r="FG90" s="17"/>
      <c r="FH90" s="17"/>
      <c r="FI90" s="17"/>
      <c r="FJ90" s="17"/>
      <c r="FK90" s="17"/>
      <c r="FL90" s="17"/>
      <c r="FM90" s="17"/>
      <c r="FN90" s="17"/>
      <c r="FO90" s="17"/>
      <c r="FP90" s="17"/>
      <c r="FQ90" s="17"/>
      <c r="FR90" s="17"/>
      <c r="FS90" s="17"/>
      <c r="FT90" s="17"/>
      <c r="FU90" s="17"/>
      <c r="FV90" s="17"/>
      <c r="FW90" s="17"/>
      <c r="FX90" s="17"/>
      <c r="FY90" s="17"/>
      <c r="FZ90" s="17"/>
      <c r="GA90" s="17"/>
      <c r="GB90" s="17"/>
      <c r="GC90" s="17"/>
      <c r="GD90" s="17"/>
      <c r="GE90" s="17"/>
      <c r="GF90" s="17"/>
      <c r="GG90" s="17"/>
      <c r="GH90" s="17"/>
      <c r="GI90" s="17"/>
      <c r="GJ90" s="17"/>
      <c r="GK90" s="17"/>
      <c r="GL90" s="17"/>
      <c r="GM90" s="17"/>
      <c r="GN90" s="17"/>
      <c r="GO90" s="17"/>
      <c r="GP90" s="17"/>
      <c r="GQ90" s="17"/>
      <c r="GR90" s="17"/>
      <c r="GS90" s="17"/>
      <c r="GT90" s="17"/>
      <c r="GU90" s="17"/>
      <c r="GV90" s="17"/>
      <c r="GW90" s="17"/>
      <c r="GX90" s="17"/>
      <c r="GY90" s="17"/>
      <c r="GZ90" s="17"/>
      <c r="HA90" s="17"/>
      <c r="HB90" s="17"/>
      <c r="HC90" s="17"/>
      <c r="HD90" s="17"/>
      <c r="HE90" s="17"/>
      <c r="HF90" s="17"/>
      <c r="HG90" s="17"/>
      <c r="HH90" s="17"/>
      <c r="HI90" s="17"/>
      <c r="HJ90" s="17"/>
      <c r="HK90" s="17"/>
      <c r="HL90" s="17"/>
      <c r="HM90" s="17"/>
      <c r="HN90" s="17"/>
      <c r="HO90" s="17"/>
      <c r="HP90" s="17"/>
      <c r="HQ90" s="17"/>
      <c r="HR90" s="17"/>
      <c r="HS90" s="17"/>
      <c r="HT90" s="17"/>
      <c r="HU90" s="17"/>
      <c r="HV90" s="17"/>
      <c r="HW90" s="17"/>
      <c r="HX90" s="17"/>
      <c r="HY90" s="17"/>
      <c r="HZ90" s="17"/>
      <c r="IA90" s="17"/>
      <c r="IB90" s="17"/>
      <c r="IC90" s="17"/>
      <c r="ID90" s="17"/>
      <c r="IE90" s="17"/>
    </row>
    <row r="91" spans="1:239" s="7" customFormat="1" x14ac:dyDescent="0.25">
      <c r="A91" s="24"/>
      <c r="B91" s="34" t="s">
        <v>21</v>
      </c>
      <c r="C91" s="12" t="s">
        <v>17</v>
      </c>
      <c r="D91" s="13">
        <f>1150*0.6</f>
        <v>690</v>
      </c>
      <c r="E91" s="13">
        <f>E90*D91</f>
        <v>4.1399999999999997</v>
      </c>
      <c r="F91" s="13"/>
      <c r="G91" s="13"/>
      <c r="H91" s="13"/>
      <c r="I91" s="13">
        <f>E91*H91</f>
        <v>0</v>
      </c>
      <c r="J91" s="13"/>
      <c r="K91" s="13"/>
      <c r="L91" s="13">
        <f>G91+I91+K91</f>
        <v>0</v>
      </c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  <c r="HU91" s="1"/>
      <c r="HV91" s="1"/>
      <c r="HW91" s="1"/>
      <c r="HX91" s="1"/>
      <c r="HY91" s="1"/>
      <c r="HZ91" s="1"/>
      <c r="IA91" s="1"/>
      <c r="IB91" s="1"/>
      <c r="IC91" s="1"/>
      <c r="ID91" s="1"/>
      <c r="IE91" s="1"/>
    </row>
    <row r="92" spans="1:239" s="7" customFormat="1" x14ac:dyDescent="0.25">
      <c r="A92" s="24"/>
      <c r="B92" s="99" t="s">
        <v>22</v>
      </c>
      <c r="C92" s="14" t="s">
        <v>0</v>
      </c>
      <c r="D92" s="13">
        <f>598*0.6</f>
        <v>358.8</v>
      </c>
      <c r="E92" s="13">
        <f>D92*E90</f>
        <v>2.1528</v>
      </c>
      <c r="F92" s="13"/>
      <c r="G92" s="13"/>
      <c r="H92" s="13"/>
      <c r="I92" s="13"/>
      <c r="J92" s="13"/>
      <c r="K92" s="13">
        <f>E92*J92</f>
        <v>0</v>
      </c>
      <c r="L92" s="13">
        <f>G92+I92+K92</f>
        <v>0</v>
      </c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  <c r="HU92" s="1"/>
      <c r="HV92" s="1"/>
      <c r="HW92" s="1"/>
      <c r="HX92" s="1"/>
      <c r="HY92" s="1"/>
      <c r="HZ92" s="1"/>
      <c r="IA92" s="1"/>
      <c r="IB92" s="1"/>
      <c r="IC92" s="1"/>
      <c r="ID92" s="1"/>
      <c r="IE92" s="1"/>
    </row>
    <row r="93" spans="1:239" s="7" customFormat="1" x14ac:dyDescent="0.25">
      <c r="A93" s="24"/>
      <c r="B93" s="99"/>
      <c r="C93" s="14"/>
      <c r="D93" s="13"/>
      <c r="E93" s="13"/>
      <c r="F93" s="6"/>
      <c r="G93" s="6"/>
      <c r="H93" s="6"/>
      <c r="I93" s="6"/>
      <c r="J93" s="13"/>
      <c r="K93" s="13"/>
      <c r="L93" s="1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  <c r="HU93" s="1"/>
      <c r="HV93" s="1"/>
      <c r="HW93" s="1"/>
      <c r="HX93" s="1"/>
      <c r="HY93" s="1"/>
      <c r="HZ93" s="1"/>
      <c r="IA93" s="1"/>
      <c r="IB93" s="1"/>
      <c r="IC93" s="1"/>
      <c r="ID93" s="1"/>
      <c r="IE93" s="1"/>
    </row>
    <row r="94" spans="1:239" s="77" customFormat="1" ht="25.5" x14ac:dyDescent="0.2">
      <c r="A94" s="8">
        <v>12</v>
      </c>
      <c r="B94" s="33" t="s">
        <v>96</v>
      </c>
      <c r="C94" s="9" t="s">
        <v>16</v>
      </c>
      <c r="D94" s="10"/>
      <c r="E94" s="10">
        <f>40/8*6</f>
        <v>30</v>
      </c>
      <c r="F94" s="13"/>
      <c r="G94" s="13"/>
      <c r="H94" s="13"/>
      <c r="I94" s="13"/>
      <c r="J94" s="13"/>
      <c r="K94" s="76"/>
      <c r="L94" s="76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1"/>
      <c r="AY94" s="11"/>
      <c r="AZ94" s="11"/>
      <c r="BA94" s="11"/>
      <c r="BB94" s="11"/>
      <c r="BC94" s="11"/>
      <c r="BD94" s="11"/>
      <c r="BE94" s="11"/>
      <c r="BF94" s="11"/>
      <c r="BG94" s="11"/>
      <c r="BH94" s="11"/>
      <c r="BI94" s="11"/>
      <c r="BJ94" s="11"/>
      <c r="BK94" s="11"/>
      <c r="BL94" s="11"/>
      <c r="BM94" s="11"/>
      <c r="BN94" s="11"/>
      <c r="BO94" s="11"/>
      <c r="BP94" s="11"/>
      <c r="BQ94" s="11"/>
      <c r="BR94" s="11"/>
      <c r="BS94" s="11"/>
      <c r="BT94" s="11"/>
      <c r="BU94" s="11"/>
      <c r="BV94" s="11"/>
      <c r="BW94" s="11"/>
      <c r="BX94" s="11"/>
      <c r="BY94" s="11"/>
      <c r="BZ94" s="11"/>
      <c r="CA94" s="11"/>
      <c r="CB94" s="11"/>
      <c r="CC94" s="11"/>
      <c r="CD94" s="11"/>
      <c r="CE94" s="11"/>
      <c r="CF94" s="11"/>
      <c r="CG94" s="11"/>
      <c r="CH94" s="11"/>
      <c r="CI94" s="11"/>
      <c r="CJ94" s="11"/>
      <c r="CK94" s="11"/>
      <c r="CL94" s="11"/>
      <c r="CM94" s="11"/>
      <c r="CN94" s="11"/>
      <c r="CO94" s="11"/>
      <c r="CP94" s="11"/>
      <c r="CQ94" s="11"/>
      <c r="CR94" s="11"/>
      <c r="CS94" s="11"/>
      <c r="CT94" s="11"/>
      <c r="CU94" s="11"/>
      <c r="CV94" s="11"/>
      <c r="CW94" s="11"/>
      <c r="CX94" s="11"/>
      <c r="CY94" s="11"/>
      <c r="CZ94" s="11"/>
      <c r="DA94" s="11"/>
      <c r="DB94" s="11"/>
      <c r="DC94" s="11"/>
      <c r="DD94" s="11"/>
      <c r="DE94" s="11"/>
      <c r="DF94" s="11"/>
      <c r="DG94" s="11"/>
      <c r="DH94" s="11"/>
      <c r="DI94" s="11"/>
      <c r="DJ94" s="11"/>
      <c r="DK94" s="11"/>
      <c r="DL94" s="11"/>
      <c r="DM94" s="11"/>
      <c r="DN94" s="11"/>
      <c r="DO94" s="11"/>
      <c r="DP94" s="11"/>
      <c r="DQ94" s="11"/>
      <c r="DR94" s="11"/>
      <c r="DS94" s="11"/>
      <c r="DT94" s="11"/>
      <c r="DU94" s="11"/>
      <c r="DV94" s="11"/>
      <c r="DW94" s="11"/>
      <c r="DX94" s="11"/>
      <c r="DY94" s="11"/>
      <c r="DZ94" s="11"/>
      <c r="EA94" s="11"/>
      <c r="EB94" s="11"/>
      <c r="EC94" s="11"/>
      <c r="ED94" s="11"/>
      <c r="EE94" s="11"/>
      <c r="EF94" s="11"/>
      <c r="EG94" s="11"/>
      <c r="EH94" s="11"/>
      <c r="EI94" s="11"/>
      <c r="EJ94" s="11"/>
      <c r="EK94" s="11"/>
      <c r="EL94" s="11"/>
      <c r="EM94" s="11"/>
      <c r="EN94" s="11"/>
      <c r="EO94" s="11"/>
      <c r="EP94" s="11"/>
      <c r="EQ94" s="11"/>
      <c r="ER94" s="11"/>
      <c r="ES94" s="11"/>
      <c r="ET94" s="11"/>
      <c r="EU94" s="11"/>
      <c r="EV94" s="11"/>
      <c r="EW94" s="11"/>
      <c r="EX94" s="11"/>
      <c r="EY94" s="11"/>
      <c r="EZ94" s="11"/>
      <c r="FA94" s="11"/>
      <c r="FB94" s="11"/>
      <c r="FC94" s="11"/>
      <c r="FD94" s="11"/>
      <c r="FE94" s="11"/>
      <c r="FF94" s="11"/>
      <c r="FG94" s="11"/>
      <c r="FH94" s="11"/>
      <c r="FI94" s="11"/>
      <c r="FJ94" s="11"/>
      <c r="FK94" s="11"/>
      <c r="FL94" s="11"/>
      <c r="FM94" s="11"/>
      <c r="FN94" s="11"/>
      <c r="FO94" s="11"/>
      <c r="FP94" s="11"/>
      <c r="FQ94" s="11"/>
      <c r="FR94" s="11"/>
      <c r="FS94" s="11"/>
      <c r="FT94" s="11"/>
      <c r="FU94" s="11"/>
      <c r="FV94" s="11"/>
      <c r="FW94" s="11"/>
      <c r="FX94" s="11"/>
      <c r="FY94" s="11"/>
      <c r="FZ94" s="11"/>
      <c r="GA94" s="11"/>
      <c r="GB94" s="11"/>
      <c r="GC94" s="11"/>
      <c r="GD94" s="11"/>
      <c r="GE94" s="11"/>
      <c r="GF94" s="11"/>
      <c r="GG94" s="11"/>
      <c r="GH94" s="11"/>
      <c r="GI94" s="11"/>
      <c r="GJ94" s="11"/>
      <c r="GK94" s="11"/>
      <c r="GL94" s="11"/>
      <c r="GM94" s="11"/>
      <c r="GN94" s="11"/>
      <c r="GO94" s="11"/>
      <c r="GP94" s="11"/>
      <c r="GQ94" s="11"/>
      <c r="GR94" s="11"/>
      <c r="GS94" s="11"/>
      <c r="GT94" s="11"/>
      <c r="GU94" s="11"/>
      <c r="GV94" s="11"/>
    </row>
    <row r="95" spans="1:239" s="7" customFormat="1" x14ac:dyDescent="0.25">
      <c r="A95" s="9"/>
      <c r="B95" s="16"/>
      <c r="C95" s="14" t="s">
        <v>49</v>
      </c>
      <c r="D95" s="13"/>
      <c r="E95" s="87">
        <f>E94/1000</f>
        <v>0.03</v>
      </c>
      <c r="F95" s="13"/>
      <c r="G95" s="13"/>
      <c r="H95" s="13"/>
      <c r="I95" s="13"/>
      <c r="J95" s="13"/>
      <c r="K95" s="76"/>
      <c r="L95" s="76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  <c r="AA95" s="17"/>
      <c r="AB95" s="17"/>
      <c r="AC95" s="17"/>
      <c r="AD95" s="17"/>
      <c r="AE95" s="17"/>
      <c r="AF95" s="17"/>
      <c r="AG95" s="17"/>
      <c r="AH95" s="17"/>
      <c r="AI95" s="17"/>
      <c r="AJ95" s="17"/>
      <c r="AK95" s="17"/>
      <c r="AL95" s="17"/>
      <c r="AM95" s="17"/>
      <c r="AN95" s="17"/>
      <c r="AO95" s="17"/>
      <c r="AP95" s="17"/>
      <c r="AQ95" s="17"/>
      <c r="AR95" s="17"/>
      <c r="AS95" s="17"/>
      <c r="AT95" s="17"/>
      <c r="AU95" s="17"/>
      <c r="AV95" s="17"/>
      <c r="AW95" s="17"/>
      <c r="AX95" s="17"/>
      <c r="AY95" s="17"/>
      <c r="AZ95" s="17"/>
      <c r="BA95" s="17"/>
      <c r="BB95" s="17"/>
      <c r="BC95" s="17"/>
      <c r="BD95" s="17"/>
      <c r="BE95" s="17"/>
      <c r="BF95" s="17"/>
      <c r="BG95" s="17"/>
      <c r="BH95" s="17"/>
      <c r="BI95" s="17"/>
      <c r="BJ95" s="17"/>
      <c r="BK95" s="17"/>
      <c r="BL95" s="17"/>
      <c r="BM95" s="17"/>
      <c r="BN95" s="17"/>
      <c r="BO95" s="17"/>
      <c r="BP95" s="17"/>
      <c r="BQ95" s="17"/>
      <c r="BR95" s="17"/>
      <c r="BS95" s="17"/>
      <c r="BT95" s="17"/>
      <c r="BU95" s="17"/>
      <c r="BV95" s="17"/>
      <c r="BW95" s="17"/>
      <c r="BX95" s="17"/>
      <c r="BY95" s="17"/>
      <c r="BZ95" s="17"/>
      <c r="CA95" s="17"/>
      <c r="CB95" s="17"/>
      <c r="CC95" s="17"/>
      <c r="CD95" s="17"/>
      <c r="CE95" s="17"/>
      <c r="CF95" s="17"/>
      <c r="CG95" s="17"/>
      <c r="CH95" s="17"/>
      <c r="CI95" s="17"/>
      <c r="CJ95" s="17"/>
      <c r="CK95" s="17"/>
      <c r="CL95" s="17"/>
      <c r="CM95" s="17"/>
      <c r="CN95" s="17"/>
      <c r="CO95" s="17"/>
      <c r="CP95" s="17"/>
      <c r="CQ95" s="17"/>
      <c r="CR95" s="17"/>
      <c r="CS95" s="17"/>
      <c r="CT95" s="17"/>
      <c r="CU95" s="17"/>
      <c r="CV95" s="17"/>
      <c r="CW95" s="17"/>
      <c r="CX95" s="17"/>
      <c r="CY95" s="17"/>
      <c r="CZ95" s="17"/>
      <c r="DA95" s="17"/>
      <c r="DB95" s="17"/>
      <c r="DC95" s="17"/>
      <c r="DD95" s="17"/>
      <c r="DE95" s="17"/>
      <c r="DF95" s="17"/>
      <c r="DG95" s="17"/>
      <c r="DH95" s="17"/>
      <c r="DI95" s="17"/>
      <c r="DJ95" s="17"/>
      <c r="DK95" s="17"/>
      <c r="DL95" s="17"/>
      <c r="DM95" s="17"/>
      <c r="DN95" s="17"/>
      <c r="DO95" s="17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7"/>
      <c r="EE95" s="17"/>
      <c r="EF95" s="17"/>
      <c r="EG95" s="17"/>
      <c r="EH95" s="17"/>
      <c r="EI95" s="17"/>
      <c r="EJ95" s="17"/>
      <c r="EK95" s="17"/>
      <c r="EL95" s="17"/>
      <c r="EM95" s="17"/>
      <c r="EN95" s="17"/>
      <c r="EO95" s="17"/>
      <c r="EP95" s="17"/>
      <c r="EQ95" s="17"/>
      <c r="ER95" s="17"/>
      <c r="ES95" s="17"/>
      <c r="ET95" s="17"/>
      <c r="EU95" s="17"/>
      <c r="EV95" s="17"/>
      <c r="EW95" s="17"/>
      <c r="EX95" s="17"/>
      <c r="EY95" s="17"/>
      <c r="EZ95" s="17"/>
      <c r="FA95" s="17"/>
      <c r="FB95" s="17"/>
      <c r="FC95" s="17"/>
      <c r="FD95" s="17"/>
      <c r="FE95" s="17"/>
      <c r="FF95" s="17"/>
      <c r="FG95" s="17"/>
      <c r="FH95" s="17"/>
      <c r="FI95" s="17"/>
      <c r="FJ95" s="17"/>
      <c r="FK95" s="17"/>
      <c r="FL95" s="17"/>
      <c r="FM95" s="17"/>
      <c r="FN95" s="17"/>
      <c r="FO95" s="17"/>
      <c r="FP95" s="17"/>
      <c r="FQ95" s="17"/>
      <c r="FR95" s="17"/>
      <c r="FS95" s="17"/>
      <c r="FT95" s="17"/>
      <c r="FU95" s="17"/>
      <c r="FV95" s="17"/>
      <c r="FW95" s="17"/>
      <c r="FX95" s="17"/>
      <c r="FY95" s="17"/>
      <c r="FZ95" s="17"/>
      <c r="GA95" s="17"/>
      <c r="GB95" s="17"/>
      <c r="GC95" s="17"/>
      <c r="GD95" s="17"/>
      <c r="GE95" s="17"/>
      <c r="GF95" s="17"/>
      <c r="GG95" s="17"/>
      <c r="GH95" s="17"/>
      <c r="GI95" s="17"/>
      <c r="GJ95" s="17"/>
      <c r="GK95" s="17"/>
      <c r="GL95" s="17"/>
      <c r="GM95" s="17"/>
      <c r="GN95" s="17"/>
      <c r="GO95" s="17"/>
      <c r="GP95" s="17"/>
      <c r="GQ95" s="17"/>
      <c r="GR95" s="17"/>
      <c r="GS95" s="17"/>
      <c r="GT95" s="17"/>
      <c r="GU95" s="17"/>
      <c r="GV95" s="17"/>
      <c r="GW95" s="17"/>
      <c r="GX95" s="17"/>
      <c r="GY95" s="17"/>
      <c r="GZ95" s="17"/>
      <c r="HA95" s="17"/>
      <c r="HB95" s="17"/>
      <c r="HC95" s="17"/>
      <c r="HD95" s="17"/>
      <c r="HE95" s="17"/>
      <c r="HF95" s="17"/>
      <c r="HG95" s="17"/>
      <c r="HH95" s="17"/>
      <c r="HI95" s="17"/>
      <c r="HJ95" s="17"/>
      <c r="HK95" s="17"/>
      <c r="HL95" s="17"/>
      <c r="HM95" s="17"/>
      <c r="HN95" s="17"/>
      <c r="HO95" s="17"/>
      <c r="HP95" s="17"/>
      <c r="HQ95" s="17"/>
      <c r="HR95" s="17"/>
      <c r="HS95" s="17"/>
      <c r="HT95" s="17"/>
      <c r="HU95" s="17"/>
      <c r="HV95" s="17"/>
      <c r="HW95" s="17"/>
      <c r="HX95" s="17"/>
      <c r="HY95" s="17"/>
      <c r="HZ95" s="17"/>
      <c r="IA95" s="17"/>
      <c r="IB95" s="17"/>
      <c r="IC95" s="17"/>
      <c r="ID95" s="17"/>
    </row>
    <row r="96" spans="1:239" s="3" customFormat="1" x14ac:dyDescent="0.25">
      <c r="A96" s="9"/>
      <c r="B96" s="34" t="s">
        <v>21</v>
      </c>
      <c r="C96" s="12" t="s">
        <v>17</v>
      </c>
      <c r="D96" s="13">
        <v>60.8</v>
      </c>
      <c r="E96" s="13">
        <f>D96*E95</f>
        <v>1.8239999999999998</v>
      </c>
      <c r="F96" s="13"/>
      <c r="G96" s="13"/>
      <c r="H96" s="13"/>
      <c r="I96" s="13">
        <f>E96*H96</f>
        <v>0</v>
      </c>
      <c r="J96" s="13"/>
      <c r="K96" s="13"/>
      <c r="L96" s="13">
        <f>G96+I96+K96</f>
        <v>0</v>
      </c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  <c r="HU96" s="1"/>
      <c r="HV96" s="1"/>
      <c r="HW96" s="1"/>
      <c r="HX96" s="1"/>
      <c r="HY96" s="1"/>
      <c r="HZ96" s="1"/>
      <c r="IA96" s="1"/>
      <c r="IB96" s="1"/>
      <c r="IC96" s="1"/>
      <c r="ID96" s="1"/>
    </row>
    <row r="97" spans="1:238" s="3" customFormat="1" x14ac:dyDescent="0.25">
      <c r="A97" s="8"/>
      <c r="B97" s="18" t="s">
        <v>97</v>
      </c>
      <c r="C97" s="12" t="s">
        <v>20</v>
      </c>
      <c r="D97" s="13">
        <v>143</v>
      </c>
      <c r="E97" s="13">
        <f>D97*E95</f>
        <v>4.29</v>
      </c>
      <c r="F97" s="13"/>
      <c r="G97" s="13"/>
      <c r="H97" s="13"/>
      <c r="I97" s="13"/>
      <c r="J97" s="13"/>
      <c r="K97" s="13">
        <f>E97*J97</f>
        <v>0</v>
      </c>
      <c r="L97" s="13">
        <f>G97+I97+K97</f>
        <v>0</v>
      </c>
      <c r="M97" s="17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  <c r="HU97" s="1"/>
      <c r="HV97" s="1"/>
      <c r="HW97" s="1"/>
      <c r="HX97" s="1"/>
      <c r="HY97" s="1"/>
      <c r="HZ97" s="1"/>
      <c r="IA97" s="1"/>
      <c r="IB97" s="1"/>
      <c r="IC97" s="1"/>
      <c r="ID97" s="1"/>
    </row>
    <row r="98" spans="1:238" s="3" customFormat="1" x14ac:dyDescent="0.25">
      <c r="A98" s="14"/>
      <c r="B98" s="26" t="s">
        <v>22</v>
      </c>
      <c r="C98" s="14" t="s">
        <v>0</v>
      </c>
      <c r="D98" s="13">
        <v>6.89</v>
      </c>
      <c r="E98" s="13">
        <f>D98*E95</f>
        <v>0.20669999999999999</v>
      </c>
      <c r="F98" s="13"/>
      <c r="G98" s="13"/>
      <c r="H98" s="13"/>
      <c r="I98" s="13"/>
      <c r="J98" s="13"/>
      <c r="K98" s="13">
        <f>E98*J98</f>
        <v>0</v>
      </c>
      <c r="L98" s="13">
        <f>G98+I98+K98</f>
        <v>0</v>
      </c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  <c r="HU98" s="1"/>
      <c r="HV98" s="1"/>
      <c r="HW98" s="1"/>
      <c r="HX98" s="1"/>
      <c r="HY98" s="1"/>
      <c r="HZ98" s="1"/>
      <c r="IA98" s="1"/>
      <c r="IB98" s="1"/>
      <c r="IC98" s="1"/>
      <c r="ID98" s="1"/>
    </row>
    <row r="99" spans="1:238" s="7" customFormat="1" x14ac:dyDescent="0.25">
      <c r="A99" s="9"/>
      <c r="B99" s="26"/>
      <c r="C99" s="14"/>
      <c r="D99" s="13"/>
      <c r="E99" s="13"/>
      <c r="F99" s="13"/>
      <c r="G99" s="13"/>
      <c r="H99" s="13"/>
      <c r="I99" s="13"/>
      <c r="J99" s="13"/>
      <c r="K99" s="13"/>
      <c r="L99" s="13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  <c r="AA99" s="17"/>
      <c r="AB99" s="17"/>
      <c r="AC99" s="17"/>
      <c r="AD99" s="17"/>
      <c r="AE99" s="17"/>
      <c r="AF99" s="17"/>
      <c r="AG99" s="17"/>
      <c r="AH99" s="17"/>
      <c r="AI99" s="17"/>
      <c r="AJ99" s="17"/>
      <c r="AK99" s="17"/>
      <c r="AL99" s="17"/>
      <c r="AM99" s="17"/>
      <c r="AN99" s="17"/>
      <c r="AO99" s="17"/>
      <c r="AP99" s="17"/>
      <c r="AQ99" s="17"/>
      <c r="AR99" s="17"/>
      <c r="AS99" s="17"/>
      <c r="AT99" s="17"/>
      <c r="AU99" s="17"/>
      <c r="AV99" s="17"/>
      <c r="AW99" s="17"/>
      <c r="AX99" s="17"/>
      <c r="AY99" s="17"/>
      <c r="AZ99" s="17"/>
      <c r="BA99" s="17"/>
      <c r="BB99" s="17"/>
      <c r="BC99" s="17"/>
      <c r="BD99" s="17"/>
      <c r="BE99" s="17"/>
      <c r="BF99" s="17"/>
      <c r="BG99" s="17"/>
      <c r="BH99" s="17"/>
      <c r="BI99" s="17"/>
      <c r="BJ99" s="17"/>
      <c r="BK99" s="17"/>
      <c r="BL99" s="17"/>
      <c r="BM99" s="17"/>
      <c r="BN99" s="17"/>
      <c r="BO99" s="17"/>
      <c r="BP99" s="17"/>
      <c r="BQ99" s="17"/>
      <c r="BR99" s="17"/>
      <c r="BS99" s="17"/>
      <c r="BT99" s="17"/>
      <c r="BU99" s="17"/>
      <c r="BV99" s="17"/>
      <c r="BW99" s="17"/>
      <c r="BX99" s="17"/>
      <c r="BY99" s="17"/>
      <c r="BZ99" s="17"/>
      <c r="CA99" s="17"/>
      <c r="CB99" s="17"/>
      <c r="CC99" s="17"/>
      <c r="CD99" s="17"/>
      <c r="CE99" s="17"/>
      <c r="CF99" s="17"/>
      <c r="CG99" s="17"/>
      <c r="CH99" s="17"/>
      <c r="CI99" s="17"/>
      <c r="CJ99" s="17"/>
      <c r="CK99" s="17"/>
      <c r="CL99" s="17"/>
      <c r="CM99" s="17"/>
      <c r="CN99" s="17"/>
      <c r="CO99" s="17"/>
      <c r="CP99" s="17"/>
      <c r="CQ99" s="17"/>
      <c r="CR99" s="17"/>
      <c r="CS99" s="17"/>
      <c r="CT99" s="17"/>
      <c r="CU99" s="17"/>
      <c r="CV99" s="17"/>
      <c r="CW99" s="17"/>
      <c r="CX99" s="17"/>
      <c r="CY99" s="17"/>
      <c r="CZ99" s="17"/>
      <c r="DA99" s="17"/>
      <c r="DB99" s="17"/>
      <c r="DC99" s="17"/>
      <c r="DD99" s="17"/>
      <c r="DE99" s="17"/>
      <c r="DF99" s="17"/>
      <c r="DG99" s="17"/>
      <c r="DH99" s="17"/>
      <c r="DI99" s="17"/>
      <c r="DJ99" s="17"/>
      <c r="DK99" s="17"/>
      <c r="DL99" s="17"/>
      <c r="DM99" s="17"/>
      <c r="DN99" s="17"/>
      <c r="DO99" s="17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7"/>
      <c r="EE99" s="17"/>
      <c r="EF99" s="17"/>
      <c r="EG99" s="17"/>
      <c r="EH99" s="17"/>
      <c r="EI99" s="17"/>
      <c r="EJ99" s="17"/>
      <c r="EK99" s="17"/>
      <c r="EL99" s="17"/>
      <c r="EM99" s="17"/>
      <c r="EN99" s="17"/>
      <c r="EO99" s="17"/>
      <c r="EP99" s="17"/>
      <c r="EQ99" s="17"/>
      <c r="ER99" s="17"/>
      <c r="ES99" s="17"/>
      <c r="ET99" s="17"/>
      <c r="EU99" s="17"/>
      <c r="EV99" s="17"/>
      <c r="EW99" s="17"/>
      <c r="EX99" s="17"/>
      <c r="EY99" s="17"/>
      <c r="EZ99" s="17"/>
      <c r="FA99" s="17"/>
      <c r="FB99" s="17"/>
      <c r="FC99" s="17"/>
      <c r="FD99" s="17"/>
      <c r="FE99" s="17"/>
      <c r="FF99" s="17"/>
      <c r="FG99" s="17"/>
      <c r="FH99" s="17"/>
      <c r="FI99" s="17"/>
      <c r="FJ99" s="17"/>
      <c r="FK99" s="17"/>
      <c r="FL99" s="17"/>
      <c r="FM99" s="17"/>
      <c r="FN99" s="17"/>
      <c r="FO99" s="17"/>
      <c r="FP99" s="17"/>
      <c r="FQ99" s="17"/>
      <c r="FR99" s="17"/>
      <c r="FS99" s="17"/>
      <c r="FT99" s="17"/>
      <c r="FU99" s="17"/>
      <c r="FV99" s="17"/>
      <c r="FW99" s="17"/>
      <c r="FX99" s="17"/>
      <c r="FY99" s="17"/>
      <c r="FZ99" s="17"/>
      <c r="GA99" s="17"/>
      <c r="GB99" s="17"/>
      <c r="GC99" s="17"/>
      <c r="GD99" s="17"/>
      <c r="GE99" s="17"/>
      <c r="GF99" s="17"/>
      <c r="GG99" s="17"/>
      <c r="GH99" s="17"/>
      <c r="GI99" s="17"/>
      <c r="GJ99" s="17"/>
      <c r="GK99" s="17"/>
      <c r="GL99" s="17"/>
      <c r="GM99" s="17"/>
      <c r="GN99" s="17"/>
      <c r="GO99" s="17"/>
      <c r="GP99" s="17"/>
      <c r="GQ99" s="17"/>
      <c r="GR99" s="17"/>
      <c r="GS99" s="17"/>
      <c r="GT99" s="17"/>
      <c r="GU99" s="17"/>
      <c r="GV99" s="17"/>
      <c r="GW99" s="17"/>
      <c r="GX99" s="17"/>
      <c r="GY99" s="17"/>
      <c r="GZ99" s="17"/>
      <c r="HA99" s="17"/>
      <c r="HB99" s="17"/>
      <c r="HC99" s="17"/>
      <c r="HD99" s="17"/>
      <c r="HE99" s="17"/>
      <c r="HF99" s="17"/>
      <c r="HG99" s="17"/>
      <c r="HH99" s="17"/>
      <c r="HI99" s="17"/>
      <c r="HJ99" s="17"/>
      <c r="HK99" s="17"/>
      <c r="HL99" s="17"/>
      <c r="HM99" s="17"/>
      <c r="HN99" s="17"/>
      <c r="HO99" s="17"/>
      <c r="HP99" s="17"/>
      <c r="HQ99" s="17"/>
      <c r="HR99" s="17"/>
      <c r="HS99" s="17"/>
      <c r="HT99" s="17"/>
      <c r="HU99" s="17"/>
      <c r="HV99" s="17"/>
      <c r="HW99" s="17"/>
      <c r="HX99" s="17"/>
      <c r="HY99" s="17"/>
      <c r="HZ99" s="17"/>
      <c r="IA99" s="17"/>
      <c r="IB99" s="17"/>
      <c r="IC99" s="17"/>
      <c r="ID99" s="17"/>
    </row>
    <row r="100" spans="1:238" s="77" customFormat="1" x14ac:dyDescent="0.2">
      <c r="A100" s="8">
        <v>13</v>
      </c>
      <c r="B100" s="33" t="s">
        <v>98</v>
      </c>
      <c r="C100" s="9" t="s">
        <v>16</v>
      </c>
      <c r="D100" s="13"/>
      <c r="E100" s="10">
        <f>E94</f>
        <v>30</v>
      </c>
      <c r="F100" s="10"/>
      <c r="G100" s="10"/>
      <c r="H100" s="10"/>
      <c r="I100" s="10"/>
      <c r="J100" s="5"/>
      <c r="K100" s="10"/>
      <c r="L100" s="10"/>
      <c r="M100" s="11"/>
      <c r="N100" s="11"/>
      <c r="O100" s="11">
        <f>441</f>
        <v>441</v>
      </c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1"/>
      <c r="AY100" s="11"/>
      <c r="AZ100" s="11"/>
      <c r="BA100" s="11"/>
      <c r="BB100" s="11"/>
      <c r="BC100" s="11"/>
      <c r="BD100" s="11"/>
      <c r="BE100" s="11"/>
      <c r="BF100" s="11"/>
      <c r="BG100" s="11"/>
      <c r="BH100" s="11"/>
      <c r="BI100" s="11"/>
      <c r="BJ100" s="11"/>
      <c r="BK100" s="11"/>
      <c r="BL100" s="11"/>
      <c r="BM100" s="11"/>
      <c r="BN100" s="11"/>
      <c r="BO100" s="11"/>
      <c r="BP100" s="11"/>
      <c r="BQ100" s="11"/>
      <c r="BR100" s="11"/>
      <c r="BS100" s="11"/>
      <c r="BT100" s="11"/>
      <c r="BU100" s="11"/>
      <c r="BV100" s="11"/>
      <c r="BW100" s="11"/>
      <c r="BX100" s="11"/>
      <c r="BY100" s="11"/>
      <c r="BZ100" s="11"/>
      <c r="CA100" s="11"/>
      <c r="CB100" s="11"/>
      <c r="CC100" s="11"/>
      <c r="CD100" s="11"/>
      <c r="CE100" s="11"/>
      <c r="CF100" s="11"/>
      <c r="CG100" s="11"/>
      <c r="CH100" s="11"/>
      <c r="CI100" s="11"/>
      <c r="CJ100" s="11"/>
      <c r="CK100" s="11"/>
      <c r="CL100" s="11"/>
      <c r="CM100" s="11"/>
      <c r="CN100" s="11"/>
      <c r="CO100" s="11"/>
      <c r="CP100" s="11"/>
      <c r="CQ100" s="11"/>
      <c r="CR100" s="11"/>
      <c r="CS100" s="11"/>
      <c r="CT100" s="11"/>
      <c r="CU100" s="11"/>
      <c r="CV100" s="11"/>
      <c r="CW100" s="11"/>
      <c r="CX100" s="11"/>
      <c r="CY100" s="11"/>
      <c r="CZ100" s="11"/>
      <c r="DA100" s="11"/>
      <c r="DB100" s="11"/>
      <c r="DC100" s="11"/>
      <c r="DD100" s="11"/>
      <c r="DE100" s="11"/>
      <c r="DF100" s="11"/>
      <c r="DG100" s="11"/>
      <c r="DH100" s="11"/>
      <c r="DI100" s="11"/>
      <c r="DJ100" s="11"/>
      <c r="DK100" s="11"/>
      <c r="DL100" s="11"/>
      <c r="DM100" s="11"/>
      <c r="DN100" s="11"/>
      <c r="DO100" s="11"/>
      <c r="DP100" s="11"/>
      <c r="DQ100" s="11"/>
      <c r="DR100" s="11"/>
      <c r="DS100" s="11"/>
      <c r="DT100" s="11"/>
      <c r="DU100" s="11"/>
      <c r="DV100" s="11"/>
      <c r="DW100" s="11"/>
      <c r="DX100" s="11"/>
      <c r="DY100" s="11"/>
      <c r="DZ100" s="11"/>
      <c r="EA100" s="11"/>
      <c r="EB100" s="11"/>
      <c r="EC100" s="11"/>
      <c r="ED100" s="11"/>
      <c r="EE100" s="11"/>
      <c r="EF100" s="11"/>
      <c r="EG100" s="11"/>
      <c r="EH100" s="11"/>
      <c r="EI100" s="11"/>
      <c r="EJ100" s="11"/>
      <c r="EK100" s="11"/>
      <c r="EL100" s="11"/>
      <c r="EM100" s="11"/>
      <c r="EN100" s="11"/>
      <c r="EO100" s="11"/>
      <c r="EP100" s="11"/>
      <c r="EQ100" s="11"/>
      <c r="ER100" s="11"/>
      <c r="ES100" s="11"/>
      <c r="ET100" s="11"/>
      <c r="EU100" s="11"/>
      <c r="EV100" s="11"/>
      <c r="EW100" s="11"/>
      <c r="EX100" s="11"/>
      <c r="EY100" s="11"/>
      <c r="EZ100" s="11"/>
      <c r="FA100" s="11"/>
      <c r="FB100" s="11"/>
      <c r="FC100" s="11"/>
      <c r="FD100" s="11"/>
      <c r="FE100" s="11"/>
      <c r="FF100" s="11"/>
      <c r="FG100" s="11"/>
      <c r="FH100" s="11"/>
      <c r="FI100" s="11"/>
      <c r="FJ100" s="11"/>
      <c r="FK100" s="11"/>
      <c r="FL100" s="11"/>
      <c r="FM100" s="11"/>
      <c r="FN100" s="11"/>
      <c r="FO100" s="11"/>
      <c r="FP100" s="11"/>
      <c r="FQ100" s="11"/>
      <c r="FR100" s="11"/>
      <c r="FS100" s="11"/>
      <c r="FT100" s="11"/>
      <c r="FU100" s="11"/>
      <c r="FV100" s="11"/>
      <c r="FW100" s="11"/>
      <c r="FX100" s="11"/>
      <c r="FY100" s="11"/>
      <c r="FZ100" s="11"/>
      <c r="GA100" s="11"/>
      <c r="GB100" s="11"/>
      <c r="GC100" s="11"/>
      <c r="GD100" s="11"/>
      <c r="GE100" s="11"/>
      <c r="GF100" s="11"/>
      <c r="GG100" s="11"/>
      <c r="GH100" s="11"/>
      <c r="GI100" s="11"/>
      <c r="GJ100" s="11"/>
      <c r="GK100" s="11"/>
      <c r="GL100" s="11"/>
      <c r="GM100" s="11"/>
      <c r="GN100" s="11"/>
      <c r="GO100" s="11"/>
      <c r="GP100" s="11"/>
      <c r="GQ100" s="11"/>
      <c r="GR100" s="11"/>
      <c r="GS100" s="11"/>
      <c r="GT100" s="11"/>
      <c r="GU100" s="11"/>
      <c r="GV100" s="11"/>
    </row>
    <row r="101" spans="1:238" s="7" customFormat="1" x14ac:dyDescent="0.25">
      <c r="A101" s="9"/>
      <c r="B101" s="16"/>
      <c r="C101" s="14"/>
      <c r="D101" s="13"/>
      <c r="E101" s="13"/>
      <c r="F101" s="13"/>
      <c r="G101" s="13"/>
      <c r="H101" s="13"/>
      <c r="I101" s="13"/>
      <c r="J101" s="6"/>
      <c r="K101" s="13"/>
      <c r="L101" s="13"/>
      <c r="M101" s="17"/>
      <c r="N101" s="17"/>
      <c r="O101" s="17">
        <v>284</v>
      </c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  <c r="AA101" s="17"/>
      <c r="AB101" s="17"/>
      <c r="AC101" s="17"/>
      <c r="AD101" s="17"/>
      <c r="AE101" s="17"/>
      <c r="AF101" s="17"/>
      <c r="AG101" s="17"/>
      <c r="AH101" s="17"/>
      <c r="AI101" s="17"/>
      <c r="AJ101" s="17"/>
      <c r="AK101" s="17"/>
      <c r="AL101" s="17"/>
      <c r="AM101" s="17"/>
      <c r="AN101" s="17"/>
      <c r="AO101" s="17"/>
      <c r="AP101" s="17"/>
      <c r="AQ101" s="17"/>
      <c r="AR101" s="17"/>
      <c r="AS101" s="17"/>
      <c r="AT101" s="17"/>
      <c r="AU101" s="17"/>
      <c r="AV101" s="17"/>
      <c r="AW101" s="17"/>
      <c r="AX101" s="17"/>
      <c r="AY101" s="17"/>
      <c r="AZ101" s="17"/>
      <c r="BA101" s="17"/>
      <c r="BB101" s="17"/>
      <c r="BC101" s="17"/>
      <c r="BD101" s="17"/>
      <c r="BE101" s="17"/>
      <c r="BF101" s="17"/>
      <c r="BG101" s="17"/>
      <c r="BH101" s="17"/>
      <c r="BI101" s="17"/>
      <c r="BJ101" s="17"/>
      <c r="BK101" s="17"/>
      <c r="BL101" s="17"/>
      <c r="BM101" s="17"/>
      <c r="BN101" s="17"/>
      <c r="BO101" s="17"/>
      <c r="BP101" s="17"/>
      <c r="BQ101" s="17"/>
      <c r="BR101" s="17"/>
      <c r="BS101" s="17"/>
      <c r="BT101" s="17"/>
      <c r="BU101" s="17"/>
      <c r="BV101" s="17"/>
      <c r="BW101" s="17"/>
      <c r="BX101" s="17"/>
      <c r="BY101" s="17"/>
      <c r="BZ101" s="17"/>
      <c r="CA101" s="17"/>
      <c r="CB101" s="17"/>
      <c r="CC101" s="17"/>
      <c r="CD101" s="17"/>
      <c r="CE101" s="17"/>
      <c r="CF101" s="17"/>
      <c r="CG101" s="17"/>
      <c r="CH101" s="17"/>
      <c r="CI101" s="17"/>
      <c r="CJ101" s="17"/>
      <c r="CK101" s="17"/>
      <c r="CL101" s="17"/>
      <c r="CM101" s="17"/>
      <c r="CN101" s="17"/>
      <c r="CO101" s="17"/>
      <c r="CP101" s="17"/>
      <c r="CQ101" s="17"/>
      <c r="CR101" s="17"/>
      <c r="CS101" s="17"/>
      <c r="CT101" s="17"/>
      <c r="CU101" s="17"/>
      <c r="CV101" s="17"/>
      <c r="CW101" s="17"/>
      <c r="CX101" s="17"/>
      <c r="CY101" s="17"/>
      <c r="CZ101" s="17"/>
      <c r="DA101" s="17"/>
      <c r="DB101" s="17"/>
      <c r="DC101" s="17"/>
      <c r="DD101" s="17"/>
      <c r="DE101" s="17"/>
      <c r="DF101" s="17"/>
      <c r="DG101" s="17"/>
      <c r="DH101" s="17"/>
      <c r="DI101" s="17"/>
      <c r="DJ101" s="17"/>
      <c r="DK101" s="17"/>
      <c r="DL101" s="17"/>
      <c r="DM101" s="17"/>
      <c r="DN101" s="17"/>
      <c r="DO101" s="17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7"/>
      <c r="EE101" s="17"/>
      <c r="EF101" s="17"/>
      <c r="EG101" s="17"/>
      <c r="EH101" s="17"/>
      <c r="EI101" s="17"/>
      <c r="EJ101" s="17"/>
      <c r="EK101" s="17"/>
      <c r="EL101" s="17"/>
      <c r="EM101" s="17"/>
      <c r="EN101" s="17"/>
      <c r="EO101" s="17"/>
      <c r="EP101" s="17"/>
      <c r="EQ101" s="17"/>
      <c r="ER101" s="17"/>
      <c r="ES101" s="17"/>
      <c r="ET101" s="17"/>
      <c r="EU101" s="17"/>
      <c r="EV101" s="17"/>
      <c r="EW101" s="17"/>
      <c r="EX101" s="17"/>
      <c r="EY101" s="17"/>
      <c r="EZ101" s="17"/>
      <c r="FA101" s="17"/>
      <c r="FB101" s="17"/>
      <c r="FC101" s="17"/>
      <c r="FD101" s="17"/>
      <c r="FE101" s="17"/>
      <c r="FF101" s="17"/>
      <c r="FG101" s="17"/>
      <c r="FH101" s="17"/>
      <c r="FI101" s="17"/>
      <c r="FJ101" s="17"/>
      <c r="FK101" s="17"/>
      <c r="FL101" s="17"/>
      <c r="FM101" s="17"/>
      <c r="FN101" s="17"/>
      <c r="FO101" s="17"/>
      <c r="FP101" s="17"/>
      <c r="FQ101" s="17"/>
      <c r="FR101" s="17"/>
      <c r="FS101" s="17"/>
      <c r="FT101" s="17"/>
      <c r="FU101" s="17"/>
      <c r="FV101" s="17"/>
      <c r="FW101" s="17"/>
      <c r="FX101" s="17"/>
      <c r="FY101" s="17"/>
      <c r="FZ101" s="17"/>
      <c r="GA101" s="17"/>
      <c r="GB101" s="17"/>
      <c r="GC101" s="17"/>
      <c r="GD101" s="17"/>
      <c r="GE101" s="17"/>
      <c r="GF101" s="17"/>
      <c r="GG101" s="17"/>
      <c r="GH101" s="17"/>
      <c r="GI101" s="17"/>
      <c r="GJ101" s="17"/>
      <c r="GK101" s="17"/>
      <c r="GL101" s="17"/>
      <c r="GM101" s="17"/>
      <c r="GN101" s="17"/>
      <c r="GO101" s="17"/>
      <c r="GP101" s="17"/>
      <c r="GQ101" s="17"/>
      <c r="GR101" s="17"/>
      <c r="GS101" s="17"/>
      <c r="GT101" s="17"/>
      <c r="GU101" s="17"/>
      <c r="GV101" s="17"/>
      <c r="GW101" s="17"/>
      <c r="GX101" s="17"/>
      <c r="GY101" s="17"/>
      <c r="GZ101" s="17"/>
      <c r="HA101" s="17"/>
      <c r="HB101" s="17"/>
      <c r="HC101" s="17"/>
      <c r="HD101" s="17"/>
      <c r="HE101" s="17"/>
      <c r="HF101" s="17"/>
      <c r="HG101" s="17"/>
      <c r="HH101" s="17"/>
      <c r="HI101" s="17"/>
      <c r="HJ101" s="17"/>
      <c r="HK101" s="17"/>
      <c r="HL101" s="17"/>
      <c r="HM101" s="17"/>
      <c r="HN101" s="17"/>
      <c r="HO101" s="17"/>
      <c r="HP101" s="17"/>
      <c r="HQ101" s="17"/>
      <c r="HR101" s="17"/>
      <c r="HS101" s="17"/>
      <c r="HT101" s="17"/>
      <c r="HU101" s="17"/>
      <c r="HV101" s="17"/>
      <c r="HW101" s="17"/>
      <c r="HX101" s="17"/>
      <c r="HY101" s="17"/>
      <c r="HZ101" s="17"/>
      <c r="IA101" s="17"/>
      <c r="IB101" s="17"/>
      <c r="IC101" s="17"/>
      <c r="ID101" s="17"/>
    </row>
    <row r="102" spans="1:238" s="7" customFormat="1" x14ac:dyDescent="0.25">
      <c r="A102" s="9"/>
      <c r="B102" s="16" t="s">
        <v>99</v>
      </c>
      <c r="C102" s="14" t="s">
        <v>18</v>
      </c>
      <c r="D102" s="13">
        <v>1.85</v>
      </c>
      <c r="E102" s="13">
        <f>D102*E100</f>
        <v>55.5</v>
      </c>
      <c r="F102" s="13"/>
      <c r="G102" s="13"/>
      <c r="H102" s="13"/>
      <c r="I102" s="13"/>
      <c r="J102" s="13"/>
      <c r="K102" s="13">
        <f>E102*J102</f>
        <v>0</v>
      </c>
      <c r="L102" s="13">
        <f>G102+I102+K102</f>
        <v>0</v>
      </c>
      <c r="M102" s="17"/>
      <c r="N102" s="17"/>
      <c r="O102" s="17">
        <v>312</v>
      </c>
      <c r="P102" s="17"/>
      <c r="Q102" s="17"/>
      <c r="R102" s="17">
        <f>290+112</f>
        <v>402</v>
      </c>
      <c r="S102" s="17"/>
      <c r="T102" s="17"/>
      <c r="U102" s="17"/>
      <c r="V102" s="17"/>
      <c r="W102" s="17"/>
      <c r="X102" s="17"/>
      <c r="Y102" s="17"/>
      <c r="Z102" s="17"/>
      <c r="AA102" s="17"/>
      <c r="AB102" s="17"/>
      <c r="AC102" s="17"/>
      <c r="AD102" s="17"/>
      <c r="AE102" s="17"/>
      <c r="AF102" s="17"/>
      <c r="AG102" s="17"/>
      <c r="AH102" s="17"/>
      <c r="AI102" s="17"/>
      <c r="AJ102" s="17"/>
      <c r="AK102" s="17"/>
      <c r="AL102" s="17"/>
      <c r="AM102" s="17"/>
      <c r="AN102" s="17"/>
      <c r="AO102" s="17"/>
      <c r="AP102" s="17"/>
      <c r="AQ102" s="17"/>
      <c r="AR102" s="17"/>
      <c r="AS102" s="17"/>
      <c r="AT102" s="17"/>
      <c r="AU102" s="17"/>
      <c r="AV102" s="17"/>
      <c r="AW102" s="17"/>
      <c r="AX102" s="17"/>
      <c r="AY102" s="17"/>
      <c r="AZ102" s="17"/>
      <c r="BA102" s="17"/>
      <c r="BB102" s="17"/>
      <c r="BC102" s="17"/>
      <c r="BD102" s="17"/>
      <c r="BE102" s="17"/>
      <c r="BF102" s="17"/>
      <c r="BG102" s="17"/>
      <c r="BH102" s="17"/>
      <c r="BI102" s="17"/>
      <c r="BJ102" s="17"/>
      <c r="BK102" s="17"/>
      <c r="BL102" s="17"/>
      <c r="BM102" s="17"/>
      <c r="BN102" s="17"/>
      <c r="BO102" s="17"/>
      <c r="BP102" s="17"/>
      <c r="BQ102" s="17"/>
      <c r="BR102" s="17"/>
      <c r="BS102" s="17"/>
      <c r="BT102" s="17"/>
      <c r="BU102" s="17"/>
      <c r="BV102" s="17"/>
      <c r="BW102" s="17"/>
      <c r="BX102" s="17"/>
      <c r="BY102" s="17"/>
      <c r="BZ102" s="17"/>
      <c r="CA102" s="17"/>
      <c r="CB102" s="17"/>
      <c r="CC102" s="17"/>
      <c r="CD102" s="17"/>
      <c r="CE102" s="17"/>
      <c r="CF102" s="17"/>
      <c r="CG102" s="17"/>
      <c r="CH102" s="17"/>
      <c r="CI102" s="17"/>
      <c r="CJ102" s="17"/>
      <c r="CK102" s="17"/>
      <c r="CL102" s="17"/>
      <c r="CM102" s="17"/>
      <c r="CN102" s="17"/>
      <c r="CO102" s="17"/>
      <c r="CP102" s="17"/>
      <c r="CQ102" s="17"/>
      <c r="CR102" s="17"/>
      <c r="CS102" s="17"/>
      <c r="CT102" s="17"/>
      <c r="CU102" s="17"/>
      <c r="CV102" s="17"/>
      <c r="CW102" s="17"/>
      <c r="CX102" s="17"/>
      <c r="CY102" s="17"/>
      <c r="CZ102" s="17"/>
      <c r="DA102" s="17"/>
      <c r="DB102" s="17"/>
      <c r="DC102" s="17"/>
      <c r="DD102" s="17"/>
      <c r="DE102" s="17"/>
      <c r="DF102" s="17"/>
      <c r="DG102" s="17"/>
      <c r="DH102" s="17"/>
      <c r="DI102" s="17"/>
      <c r="DJ102" s="17"/>
      <c r="DK102" s="17"/>
      <c r="DL102" s="17"/>
      <c r="DM102" s="17"/>
      <c r="DN102" s="17"/>
      <c r="DO102" s="17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7"/>
      <c r="EE102" s="17"/>
      <c r="EF102" s="17"/>
      <c r="EG102" s="17"/>
      <c r="EH102" s="17"/>
      <c r="EI102" s="17"/>
      <c r="EJ102" s="17"/>
      <c r="EK102" s="17"/>
      <c r="EL102" s="17"/>
      <c r="EM102" s="17"/>
      <c r="EN102" s="17"/>
      <c r="EO102" s="17"/>
      <c r="EP102" s="17"/>
      <c r="EQ102" s="17"/>
      <c r="ER102" s="17"/>
      <c r="ES102" s="17"/>
      <c r="ET102" s="17"/>
      <c r="EU102" s="17"/>
      <c r="EV102" s="17"/>
      <c r="EW102" s="17"/>
      <c r="EX102" s="17"/>
      <c r="EY102" s="17"/>
      <c r="EZ102" s="17"/>
      <c r="FA102" s="17"/>
      <c r="FB102" s="17"/>
      <c r="FC102" s="17"/>
      <c r="FD102" s="17"/>
      <c r="FE102" s="17"/>
      <c r="FF102" s="17"/>
      <c r="FG102" s="17"/>
      <c r="FH102" s="17"/>
      <c r="FI102" s="17"/>
      <c r="FJ102" s="17"/>
      <c r="FK102" s="17"/>
      <c r="FL102" s="17"/>
      <c r="FM102" s="17"/>
      <c r="FN102" s="17"/>
      <c r="FO102" s="17"/>
      <c r="FP102" s="17"/>
      <c r="FQ102" s="17"/>
      <c r="FR102" s="17"/>
      <c r="FS102" s="17"/>
      <c r="FT102" s="17"/>
      <c r="FU102" s="17"/>
      <c r="FV102" s="17"/>
      <c r="FW102" s="17"/>
      <c r="FX102" s="17"/>
      <c r="FY102" s="17"/>
      <c r="FZ102" s="17"/>
      <c r="GA102" s="17"/>
      <c r="GB102" s="17"/>
      <c r="GC102" s="17"/>
      <c r="GD102" s="17"/>
      <c r="GE102" s="17"/>
      <c r="GF102" s="17"/>
      <c r="GG102" s="17"/>
      <c r="GH102" s="17"/>
      <c r="GI102" s="17"/>
      <c r="GJ102" s="17"/>
      <c r="GK102" s="17"/>
      <c r="GL102" s="17"/>
      <c r="GM102" s="17"/>
      <c r="GN102" s="17"/>
      <c r="GO102" s="17"/>
      <c r="GP102" s="17"/>
      <c r="GQ102" s="17"/>
      <c r="GR102" s="17"/>
      <c r="GS102" s="17"/>
      <c r="GT102" s="17"/>
      <c r="GU102" s="17"/>
      <c r="GV102" s="17"/>
      <c r="GW102" s="17"/>
      <c r="GX102" s="17"/>
      <c r="GY102" s="17"/>
      <c r="GZ102" s="17"/>
      <c r="HA102" s="17"/>
      <c r="HB102" s="17"/>
      <c r="HC102" s="17"/>
      <c r="HD102" s="17"/>
      <c r="HE102" s="17"/>
      <c r="HF102" s="17"/>
      <c r="HG102" s="17"/>
      <c r="HH102" s="17"/>
      <c r="HI102" s="17"/>
      <c r="HJ102" s="17"/>
      <c r="HK102" s="17"/>
      <c r="HL102" s="17"/>
      <c r="HM102" s="17"/>
      <c r="HN102" s="17"/>
      <c r="HO102" s="17"/>
      <c r="HP102" s="17"/>
      <c r="HQ102" s="17"/>
      <c r="HR102" s="17"/>
      <c r="HS102" s="17"/>
      <c r="HT102" s="17"/>
      <c r="HU102" s="17"/>
      <c r="HV102" s="17"/>
      <c r="HW102" s="17"/>
      <c r="HX102" s="17"/>
      <c r="HY102" s="17"/>
      <c r="HZ102" s="17"/>
      <c r="IA102" s="17"/>
      <c r="IB102" s="17"/>
      <c r="IC102" s="17"/>
      <c r="ID102" s="17"/>
    </row>
    <row r="103" spans="1:238" s="7" customFormat="1" x14ac:dyDescent="0.25">
      <c r="A103" s="9"/>
      <c r="B103" s="16"/>
      <c r="C103" s="14"/>
      <c r="D103" s="13"/>
      <c r="E103" s="13"/>
      <c r="F103" s="13"/>
      <c r="G103" s="13"/>
      <c r="H103" s="13"/>
      <c r="I103" s="13"/>
      <c r="J103" s="13"/>
      <c r="K103" s="13"/>
      <c r="L103" s="13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  <c r="AA103" s="17"/>
      <c r="AB103" s="17"/>
      <c r="AC103" s="17"/>
      <c r="AD103" s="17"/>
      <c r="AE103" s="17"/>
      <c r="AF103" s="17"/>
      <c r="AG103" s="17"/>
      <c r="AH103" s="17"/>
      <c r="AI103" s="17"/>
      <c r="AJ103" s="17"/>
      <c r="AK103" s="17"/>
      <c r="AL103" s="17"/>
      <c r="AM103" s="17"/>
      <c r="AN103" s="17"/>
      <c r="AO103" s="17"/>
      <c r="AP103" s="17"/>
      <c r="AQ103" s="17"/>
      <c r="AR103" s="17"/>
      <c r="AS103" s="17"/>
      <c r="AT103" s="17"/>
      <c r="AU103" s="17"/>
      <c r="AV103" s="17"/>
      <c r="AW103" s="17"/>
      <c r="AX103" s="17"/>
      <c r="AY103" s="17"/>
      <c r="AZ103" s="17"/>
      <c r="BA103" s="17"/>
      <c r="BB103" s="17"/>
      <c r="BC103" s="17"/>
      <c r="BD103" s="17"/>
      <c r="BE103" s="17"/>
      <c r="BF103" s="17"/>
      <c r="BG103" s="17"/>
      <c r="BH103" s="17"/>
      <c r="BI103" s="17"/>
      <c r="BJ103" s="17"/>
      <c r="BK103" s="17"/>
      <c r="BL103" s="17"/>
      <c r="BM103" s="17"/>
      <c r="BN103" s="17"/>
      <c r="BO103" s="17"/>
      <c r="BP103" s="17"/>
      <c r="BQ103" s="17"/>
      <c r="BR103" s="17"/>
      <c r="BS103" s="17"/>
      <c r="BT103" s="17"/>
      <c r="BU103" s="17"/>
      <c r="BV103" s="17"/>
      <c r="BW103" s="17"/>
      <c r="BX103" s="17"/>
      <c r="BY103" s="17"/>
      <c r="BZ103" s="17"/>
      <c r="CA103" s="17"/>
      <c r="CB103" s="17"/>
      <c r="CC103" s="17"/>
      <c r="CD103" s="17"/>
      <c r="CE103" s="17"/>
      <c r="CF103" s="17"/>
      <c r="CG103" s="17"/>
      <c r="CH103" s="17"/>
      <c r="CI103" s="17"/>
      <c r="CJ103" s="17"/>
      <c r="CK103" s="17"/>
      <c r="CL103" s="17"/>
      <c r="CM103" s="17"/>
      <c r="CN103" s="17"/>
      <c r="CO103" s="17"/>
      <c r="CP103" s="17"/>
      <c r="CQ103" s="17"/>
      <c r="CR103" s="17"/>
      <c r="CS103" s="17"/>
      <c r="CT103" s="17"/>
      <c r="CU103" s="17"/>
      <c r="CV103" s="17"/>
      <c r="CW103" s="17"/>
      <c r="CX103" s="17"/>
      <c r="CY103" s="17"/>
      <c r="CZ103" s="17"/>
      <c r="DA103" s="17"/>
      <c r="DB103" s="17"/>
      <c r="DC103" s="17"/>
      <c r="DD103" s="17"/>
      <c r="DE103" s="17"/>
      <c r="DF103" s="17"/>
      <c r="DG103" s="17"/>
      <c r="DH103" s="17"/>
      <c r="DI103" s="17"/>
      <c r="DJ103" s="17"/>
      <c r="DK103" s="17"/>
      <c r="DL103" s="17"/>
      <c r="DM103" s="17"/>
      <c r="DN103" s="17"/>
      <c r="DO103" s="17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7"/>
      <c r="EE103" s="17"/>
      <c r="EF103" s="17"/>
      <c r="EG103" s="17"/>
      <c r="EH103" s="17"/>
      <c r="EI103" s="17"/>
      <c r="EJ103" s="17"/>
      <c r="EK103" s="17"/>
      <c r="EL103" s="17"/>
      <c r="EM103" s="17"/>
      <c r="EN103" s="17"/>
      <c r="EO103" s="17"/>
      <c r="EP103" s="17"/>
      <c r="EQ103" s="17"/>
      <c r="ER103" s="17"/>
      <c r="ES103" s="17"/>
      <c r="ET103" s="17"/>
      <c r="EU103" s="17"/>
      <c r="EV103" s="17"/>
      <c r="EW103" s="17"/>
      <c r="EX103" s="17"/>
      <c r="EY103" s="17"/>
      <c r="EZ103" s="17"/>
      <c r="FA103" s="17"/>
      <c r="FB103" s="17"/>
      <c r="FC103" s="17"/>
      <c r="FD103" s="17"/>
      <c r="FE103" s="17"/>
      <c r="FF103" s="17"/>
      <c r="FG103" s="17"/>
      <c r="FH103" s="17"/>
      <c r="FI103" s="17"/>
      <c r="FJ103" s="17"/>
      <c r="FK103" s="17"/>
      <c r="FL103" s="17"/>
      <c r="FM103" s="17"/>
      <c r="FN103" s="17"/>
      <c r="FO103" s="17"/>
      <c r="FP103" s="17"/>
      <c r="FQ103" s="17"/>
      <c r="FR103" s="17"/>
      <c r="FS103" s="17"/>
      <c r="FT103" s="17"/>
      <c r="FU103" s="17"/>
      <c r="FV103" s="17"/>
      <c r="FW103" s="17"/>
      <c r="FX103" s="17"/>
      <c r="FY103" s="17"/>
      <c r="FZ103" s="17"/>
      <c r="GA103" s="17"/>
      <c r="GB103" s="17"/>
      <c r="GC103" s="17"/>
      <c r="GD103" s="17"/>
      <c r="GE103" s="17"/>
      <c r="GF103" s="17"/>
      <c r="GG103" s="17"/>
      <c r="GH103" s="17"/>
      <c r="GI103" s="17"/>
      <c r="GJ103" s="17"/>
      <c r="GK103" s="17"/>
      <c r="GL103" s="17"/>
      <c r="GM103" s="17"/>
      <c r="GN103" s="17"/>
      <c r="GO103" s="17"/>
      <c r="GP103" s="17"/>
      <c r="GQ103" s="17"/>
      <c r="GR103" s="17"/>
      <c r="GS103" s="17"/>
      <c r="GT103" s="17"/>
      <c r="GU103" s="17"/>
      <c r="GV103" s="17"/>
      <c r="GW103" s="17"/>
      <c r="GX103" s="17"/>
      <c r="GY103" s="17"/>
      <c r="GZ103" s="17"/>
      <c r="HA103" s="17"/>
      <c r="HB103" s="17"/>
      <c r="HC103" s="17"/>
      <c r="HD103" s="17"/>
      <c r="HE103" s="17"/>
      <c r="HF103" s="17"/>
      <c r="HG103" s="17"/>
      <c r="HH103" s="17"/>
      <c r="HI103" s="17"/>
      <c r="HJ103" s="17"/>
      <c r="HK103" s="17"/>
      <c r="HL103" s="17"/>
      <c r="HM103" s="17"/>
      <c r="HN103" s="17"/>
      <c r="HO103" s="17"/>
      <c r="HP103" s="17"/>
      <c r="HQ103" s="17"/>
      <c r="HR103" s="17"/>
      <c r="HS103" s="17"/>
      <c r="HT103" s="17"/>
      <c r="HU103" s="17"/>
      <c r="HV103" s="17"/>
      <c r="HW103" s="17"/>
      <c r="HX103" s="17"/>
      <c r="HY103" s="17"/>
      <c r="HZ103" s="17"/>
      <c r="IA103" s="17"/>
      <c r="IB103" s="17"/>
      <c r="IC103" s="17"/>
      <c r="ID103" s="17"/>
    </row>
    <row r="104" spans="1:238" s="77" customFormat="1" x14ac:dyDescent="0.2">
      <c r="A104" s="8">
        <v>14</v>
      </c>
      <c r="B104" s="33" t="s">
        <v>100</v>
      </c>
      <c r="C104" s="8" t="s">
        <v>16</v>
      </c>
      <c r="D104" s="143"/>
      <c r="E104" s="143">
        <f>1.75/8*6</f>
        <v>1.3125</v>
      </c>
      <c r="F104" s="143"/>
      <c r="G104" s="143"/>
      <c r="H104" s="143"/>
      <c r="I104" s="143"/>
      <c r="J104" s="143"/>
      <c r="K104" s="143"/>
      <c r="L104" s="143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1"/>
      <c r="AY104" s="11"/>
      <c r="AZ104" s="11"/>
      <c r="BA104" s="11"/>
      <c r="BB104" s="11"/>
      <c r="BC104" s="11"/>
      <c r="BD104" s="11"/>
      <c r="BE104" s="11"/>
      <c r="BF104" s="11"/>
      <c r="BG104" s="11"/>
      <c r="BH104" s="11"/>
      <c r="BI104" s="11"/>
      <c r="BJ104" s="11"/>
      <c r="BK104" s="11"/>
      <c r="BL104" s="11"/>
      <c r="BM104" s="11"/>
      <c r="BN104" s="11"/>
      <c r="BO104" s="11"/>
      <c r="BP104" s="11"/>
      <c r="BQ104" s="11"/>
      <c r="BR104" s="11"/>
      <c r="BS104" s="11"/>
      <c r="BT104" s="11"/>
      <c r="BU104" s="11"/>
      <c r="BV104" s="11"/>
      <c r="BW104" s="11"/>
      <c r="BX104" s="11"/>
      <c r="BY104" s="11"/>
      <c r="BZ104" s="11"/>
      <c r="CA104" s="11"/>
      <c r="CB104" s="11"/>
      <c r="CC104" s="11"/>
      <c r="CD104" s="11"/>
      <c r="CE104" s="11"/>
      <c r="CF104" s="11"/>
      <c r="CG104" s="11"/>
      <c r="CH104" s="11"/>
      <c r="CI104" s="11"/>
      <c r="CJ104" s="11"/>
      <c r="CK104" s="11"/>
      <c r="CL104" s="11"/>
      <c r="CM104" s="11"/>
      <c r="CN104" s="11"/>
      <c r="CO104" s="11"/>
      <c r="CP104" s="11"/>
      <c r="CQ104" s="11"/>
      <c r="CR104" s="11"/>
      <c r="CS104" s="11"/>
      <c r="CT104" s="11"/>
      <c r="CU104" s="11"/>
      <c r="CV104" s="11"/>
      <c r="CW104" s="11"/>
      <c r="CX104" s="11"/>
      <c r="CY104" s="11"/>
      <c r="CZ104" s="11"/>
      <c r="DA104" s="11"/>
      <c r="DB104" s="11"/>
      <c r="DC104" s="11"/>
      <c r="DD104" s="11"/>
      <c r="DE104" s="11"/>
      <c r="DF104" s="11"/>
      <c r="DG104" s="11"/>
      <c r="DH104" s="11"/>
      <c r="DI104" s="11"/>
      <c r="DJ104" s="11"/>
      <c r="DK104" s="11"/>
      <c r="DL104" s="11"/>
      <c r="DM104" s="11"/>
      <c r="DN104" s="11"/>
      <c r="DO104" s="11"/>
      <c r="DP104" s="11"/>
      <c r="DQ104" s="11"/>
      <c r="DR104" s="11"/>
      <c r="DS104" s="11"/>
      <c r="DT104" s="11"/>
      <c r="DU104" s="11"/>
      <c r="DV104" s="11"/>
      <c r="DW104" s="11"/>
      <c r="DX104" s="11"/>
      <c r="DY104" s="11"/>
      <c r="DZ104" s="11"/>
      <c r="EA104" s="11"/>
      <c r="EB104" s="11"/>
      <c r="EC104" s="11"/>
      <c r="ED104" s="11"/>
      <c r="EE104" s="11"/>
      <c r="EF104" s="11"/>
      <c r="EG104" s="11"/>
      <c r="EH104" s="11"/>
      <c r="EI104" s="11"/>
      <c r="EJ104" s="11"/>
      <c r="EK104" s="11"/>
      <c r="EL104" s="11"/>
      <c r="EM104" s="11"/>
      <c r="EN104" s="11"/>
      <c r="EO104" s="11"/>
      <c r="EP104" s="11"/>
      <c r="EQ104" s="11"/>
      <c r="ER104" s="11"/>
      <c r="ES104" s="11"/>
      <c r="ET104" s="11"/>
      <c r="EU104" s="11"/>
      <c r="EV104" s="11"/>
      <c r="EW104" s="11"/>
      <c r="EX104" s="11"/>
      <c r="EY104" s="11"/>
      <c r="EZ104" s="11"/>
      <c r="FA104" s="11"/>
      <c r="FB104" s="11"/>
      <c r="FC104" s="11"/>
      <c r="FD104" s="11"/>
      <c r="FE104" s="11"/>
      <c r="FF104" s="11"/>
      <c r="FG104" s="11"/>
      <c r="FH104" s="11"/>
      <c r="FI104" s="11"/>
      <c r="FJ104" s="11"/>
      <c r="FK104" s="11"/>
      <c r="FL104" s="11"/>
      <c r="FM104" s="11"/>
      <c r="FN104" s="11"/>
      <c r="FO104" s="11"/>
      <c r="FP104" s="11"/>
      <c r="FQ104" s="11"/>
      <c r="FR104" s="11"/>
      <c r="FS104" s="11"/>
      <c r="FT104" s="11"/>
      <c r="FU104" s="11"/>
      <c r="FV104" s="11"/>
      <c r="FW104" s="11"/>
      <c r="FX104" s="11"/>
      <c r="FY104" s="11"/>
      <c r="FZ104" s="11"/>
      <c r="GA104" s="11"/>
      <c r="GB104" s="11"/>
      <c r="GC104" s="11"/>
      <c r="GD104" s="11"/>
      <c r="GE104" s="11"/>
      <c r="GF104" s="11"/>
      <c r="GG104" s="11"/>
      <c r="GH104" s="11"/>
      <c r="GI104" s="11"/>
      <c r="GJ104" s="11"/>
      <c r="GK104" s="11"/>
      <c r="GL104" s="11"/>
      <c r="GM104" s="11"/>
      <c r="GN104" s="11"/>
      <c r="GO104" s="11"/>
      <c r="GP104" s="11"/>
      <c r="GQ104" s="11"/>
      <c r="GR104" s="11"/>
      <c r="GS104" s="11"/>
      <c r="GT104" s="11"/>
      <c r="GU104" s="11"/>
      <c r="GV104" s="11"/>
      <c r="GW104" s="11"/>
      <c r="GX104" s="11"/>
      <c r="GY104" s="11"/>
      <c r="GZ104" s="11"/>
      <c r="HA104" s="11"/>
      <c r="HB104" s="11"/>
      <c r="HC104" s="11"/>
      <c r="HD104" s="11"/>
      <c r="HE104" s="11"/>
      <c r="HF104" s="11"/>
      <c r="HG104" s="11"/>
      <c r="HH104" s="11"/>
      <c r="HI104" s="11"/>
      <c r="HJ104" s="11"/>
      <c r="HK104" s="11"/>
      <c r="HL104" s="11"/>
      <c r="HM104" s="11"/>
      <c r="HN104" s="11"/>
      <c r="HO104" s="11"/>
      <c r="HP104" s="11"/>
      <c r="HQ104" s="11"/>
      <c r="HR104" s="11"/>
    </row>
    <row r="105" spans="1:238" s="7" customFormat="1" x14ac:dyDescent="0.25">
      <c r="A105" s="88"/>
      <c r="B105" s="89"/>
      <c r="C105" s="88" t="s">
        <v>56</v>
      </c>
      <c r="D105" s="90"/>
      <c r="E105" s="87">
        <f>E104/10</f>
        <v>0.13125000000000001</v>
      </c>
      <c r="F105" s="90"/>
      <c r="G105" s="90"/>
      <c r="H105" s="90"/>
      <c r="I105" s="90"/>
      <c r="J105" s="90"/>
      <c r="K105" s="90"/>
      <c r="L105" s="90"/>
      <c r="M105" s="91"/>
      <c r="N105" s="91"/>
      <c r="O105" s="91"/>
      <c r="P105" s="91"/>
      <c r="Q105" s="91"/>
      <c r="R105" s="91"/>
      <c r="S105" s="91"/>
      <c r="T105" s="91"/>
      <c r="U105" s="91"/>
      <c r="V105" s="91"/>
      <c r="W105" s="91"/>
      <c r="X105" s="91"/>
      <c r="Y105" s="91"/>
      <c r="Z105" s="91"/>
      <c r="AA105" s="91"/>
      <c r="AB105" s="91"/>
      <c r="AC105" s="91"/>
      <c r="AD105" s="91"/>
      <c r="AE105" s="91"/>
      <c r="AF105" s="91"/>
      <c r="AG105" s="91"/>
      <c r="AH105" s="91"/>
      <c r="AI105" s="91"/>
      <c r="AJ105" s="91"/>
      <c r="AK105" s="91"/>
      <c r="AL105" s="91"/>
      <c r="AM105" s="91"/>
      <c r="AN105" s="91"/>
      <c r="AO105" s="91"/>
      <c r="AP105" s="91"/>
      <c r="AQ105" s="91"/>
      <c r="AR105" s="91"/>
      <c r="AS105" s="91"/>
      <c r="AT105" s="91"/>
      <c r="AU105" s="91"/>
      <c r="AV105" s="91"/>
      <c r="AW105" s="91"/>
      <c r="AX105" s="91"/>
      <c r="AY105" s="91"/>
      <c r="AZ105" s="91"/>
      <c r="BA105" s="91"/>
      <c r="BB105" s="91"/>
      <c r="BC105" s="91"/>
      <c r="BD105" s="91"/>
      <c r="BE105" s="91"/>
      <c r="BF105" s="91"/>
      <c r="BG105" s="91"/>
      <c r="BH105" s="91"/>
      <c r="BI105" s="91"/>
      <c r="BJ105" s="91"/>
      <c r="BK105" s="91"/>
      <c r="BL105" s="91"/>
      <c r="BM105" s="91"/>
      <c r="BN105" s="91"/>
      <c r="BO105" s="91"/>
      <c r="BP105" s="91"/>
      <c r="BQ105" s="91"/>
      <c r="BR105" s="91"/>
      <c r="BS105" s="91"/>
      <c r="BT105" s="91"/>
      <c r="BU105" s="91"/>
      <c r="BV105" s="91"/>
      <c r="BW105" s="91"/>
      <c r="BX105" s="91"/>
      <c r="BY105" s="91"/>
      <c r="BZ105" s="91"/>
      <c r="CA105" s="91"/>
      <c r="CB105" s="91"/>
      <c r="CC105" s="91"/>
      <c r="CD105" s="91"/>
      <c r="CE105" s="91"/>
      <c r="CF105" s="91"/>
      <c r="CG105" s="91"/>
      <c r="CH105" s="91"/>
      <c r="CI105" s="91"/>
      <c r="CJ105" s="91"/>
      <c r="CK105" s="91"/>
      <c r="CL105" s="91"/>
      <c r="CM105" s="91"/>
      <c r="CN105" s="91"/>
      <c r="CO105" s="91"/>
      <c r="CP105" s="91"/>
      <c r="CQ105" s="91"/>
      <c r="CR105" s="91"/>
      <c r="CS105" s="91"/>
      <c r="CT105" s="91"/>
      <c r="CU105" s="91"/>
      <c r="CV105" s="91"/>
      <c r="CW105" s="91"/>
      <c r="CX105" s="91"/>
      <c r="CY105" s="91"/>
      <c r="CZ105" s="91"/>
      <c r="DA105" s="91"/>
      <c r="DB105" s="91"/>
      <c r="DC105" s="91"/>
      <c r="DD105" s="91"/>
      <c r="DE105" s="91"/>
      <c r="DF105" s="91"/>
      <c r="DG105" s="91"/>
      <c r="DH105" s="91"/>
      <c r="DI105" s="91"/>
      <c r="DJ105" s="91"/>
      <c r="DK105" s="91"/>
      <c r="DL105" s="91"/>
      <c r="DM105" s="91"/>
      <c r="DN105" s="91"/>
      <c r="DO105" s="91"/>
      <c r="DP105" s="91"/>
      <c r="DQ105" s="91"/>
      <c r="DR105" s="91"/>
      <c r="DS105" s="91"/>
      <c r="DT105" s="91"/>
      <c r="DU105" s="91"/>
      <c r="DV105" s="91"/>
      <c r="DW105" s="91"/>
      <c r="DX105" s="91"/>
      <c r="DY105" s="91"/>
      <c r="DZ105" s="91"/>
      <c r="EA105" s="91"/>
      <c r="EB105" s="91"/>
      <c r="EC105" s="91"/>
      <c r="ED105" s="91"/>
      <c r="EE105" s="91"/>
      <c r="EF105" s="91"/>
      <c r="EG105" s="91"/>
      <c r="EH105" s="91"/>
      <c r="EI105" s="91"/>
      <c r="EJ105" s="91"/>
      <c r="EK105" s="91"/>
      <c r="EL105" s="91"/>
      <c r="EM105" s="91"/>
      <c r="EN105" s="91"/>
      <c r="EO105" s="91"/>
      <c r="EP105" s="91"/>
      <c r="EQ105" s="91"/>
      <c r="ER105" s="91"/>
      <c r="ES105" s="91"/>
      <c r="ET105" s="91"/>
      <c r="EU105" s="91"/>
      <c r="EV105" s="91"/>
      <c r="EW105" s="91"/>
      <c r="EX105" s="91"/>
      <c r="EY105" s="91"/>
      <c r="EZ105" s="91"/>
      <c r="FA105" s="91"/>
      <c r="FB105" s="91"/>
      <c r="FC105" s="91"/>
      <c r="FD105" s="91"/>
      <c r="FE105" s="91"/>
      <c r="FF105" s="91"/>
      <c r="FG105" s="91"/>
      <c r="FH105" s="91"/>
      <c r="FI105" s="91"/>
      <c r="FJ105" s="91"/>
      <c r="FK105" s="91"/>
      <c r="FL105" s="91"/>
      <c r="FM105" s="91"/>
      <c r="FN105" s="91"/>
      <c r="FO105" s="91"/>
      <c r="FP105" s="91"/>
      <c r="FQ105" s="91"/>
      <c r="FR105" s="91"/>
      <c r="FS105" s="91"/>
      <c r="FT105" s="91"/>
      <c r="FU105" s="91"/>
      <c r="FV105" s="91"/>
      <c r="FW105" s="91"/>
      <c r="FX105" s="91"/>
      <c r="FY105" s="91"/>
      <c r="FZ105" s="91"/>
      <c r="GA105" s="91"/>
      <c r="GB105" s="91"/>
      <c r="GC105" s="91"/>
      <c r="GD105" s="91"/>
      <c r="GE105" s="91"/>
      <c r="GF105" s="91"/>
      <c r="GG105" s="91"/>
      <c r="GH105" s="91"/>
      <c r="GI105" s="91"/>
      <c r="GJ105" s="91"/>
      <c r="GK105" s="91"/>
      <c r="GL105" s="91"/>
      <c r="GM105" s="91"/>
      <c r="GN105" s="91"/>
      <c r="GO105" s="91"/>
      <c r="GP105" s="91"/>
      <c r="GQ105" s="91"/>
      <c r="GR105" s="91"/>
      <c r="GS105" s="91"/>
      <c r="GT105" s="91"/>
      <c r="GU105" s="91"/>
      <c r="GV105" s="91"/>
      <c r="GW105" s="91"/>
      <c r="GX105" s="91"/>
      <c r="GY105" s="91"/>
      <c r="GZ105" s="91"/>
      <c r="HA105" s="91"/>
      <c r="HB105" s="91"/>
      <c r="HC105" s="91"/>
      <c r="HD105" s="91"/>
      <c r="HE105" s="91"/>
      <c r="HF105" s="91"/>
      <c r="HG105" s="91"/>
      <c r="HH105" s="91"/>
      <c r="HI105" s="91"/>
      <c r="HJ105" s="91"/>
      <c r="HK105" s="91"/>
      <c r="HL105" s="91"/>
      <c r="HM105" s="91"/>
      <c r="HN105" s="91"/>
      <c r="HO105" s="91"/>
      <c r="HP105" s="91"/>
      <c r="HQ105" s="91"/>
      <c r="HR105" s="91"/>
      <c r="HS105" s="91"/>
      <c r="HT105" s="91"/>
      <c r="HU105" s="91"/>
      <c r="HV105" s="91"/>
      <c r="HW105" s="91"/>
      <c r="HX105" s="91"/>
      <c r="HY105" s="91"/>
      <c r="HZ105" s="91"/>
      <c r="IA105" s="91"/>
      <c r="IB105" s="91"/>
      <c r="IC105" s="91"/>
      <c r="ID105" s="91"/>
    </row>
    <row r="106" spans="1:238" s="3" customFormat="1" x14ac:dyDescent="0.25">
      <c r="A106" s="92"/>
      <c r="B106" s="34" t="s">
        <v>21</v>
      </c>
      <c r="C106" s="12" t="s">
        <v>17</v>
      </c>
      <c r="D106" s="13">
        <v>17.8</v>
      </c>
      <c r="E106" s="90">
        <f>D106*E105</f>
        <v>2.3362500000000002</v>
      </c>
      <c r="F106" s="90"/>
      <c r="G106" s="90"/>
      <c r="H106" s="13"/>
      <c r="I106" s="13">
        <f>E106*H106</f>
        <v>0</v>
      </c>
      <c r="J106" s="13"/>
      <c r="K106" s="13"/>
      <c r="L106" s="13">
        <f>G106+I106+K106</f>
        <v>0</v>
      </c>
      <c r="M106" s="93"/>
      <c r="N106" s="93"/>
      <c r="O106" s="93"/>
      <c r="P106" s="93"/>
      <c r="Q106" s="93"/>
      <c r="R106" s="93"/>
      <c r="S106" s="93"/>
      <c r="T106" s="93"/>
      <c r="U106" s="93"/>
      <c r="V106" s="93"/>
      <c r="W106" s="93"/>
      <c r="X106" s="93"/>
      <c r="Y106" s="93"/>
      <c r="Z106" s="93"/>
      <c r="AA106" s="93"/>
      <c r="AB106" s="93"/>
      <c r="AC106" s="93"/>
      <c r="AD106" s="93"/>
      <c r="AE106" s="93"/>
      <c r="AF106" s="93"/>
      <c r="AG106" s="93"/>
      <c r="AH106" s="93"/>
      <c r="AI106" s="93"/>
      <c r="AJ106" s="93"/>
      <c r="AK106" s="93"/>
      <c r="AL106" s="93"/>
      <c r="AM106" s="93"/>
      <c r="AN106" s="93"/>
      <c r="AO106" s="93"/>
      <c r="AP106" s="93"/>
      <c r="AQ106" s="93"/>
      <c r="AR106" s="93"/>
      <c r="AS106" s="93"/>
      <c r="AT106" s="93"/>
      <c r="AU106" s="93"/>
      <c r="AV106" s="93"/>
      <c r="AW106" s="93"/>
      <c r="AX106" s="93"/>
      <c r="AY106" s="93"/>
      <c r="AZ106" s="93"/>
      <c r="BA106" s="93"/>
      <c r="BB106" s="93"/>
      <c r="BC106" s="93"/>
      <c r="BD106" s="93"/>
      <c r="BE106" s="93"/>
      <c r="BF106" s="93"/>
      <c r="BG106" s="93"/>
      <c r="BH106" s="93"/>
      <c r="BI106" s="93"/>
      <c r="BJ106" s="93"/>
      <c r="BK106" s="93"/>
      <c r="BL106" s="93"/>
      <c r="BM106" s="93"/>
      <c r="BN106" s="93"/>
      <c r="BO106" s="93"/>
      <c r="BP106" s="93"/>
      <c r="BQ106" s="93"/>
      <c r="BR106" s="93"/>
      <c r="BS106" s="93"/>
      <c r="BT106" s="93"/>
      <c r="BU106" s="93"/>
      <c r="BV106" s="93"/>
      <c r="BW106" s="93"/>
      <c r="BX106" s="93"/>
      <c r="BY106" s="93"/>
      <c r="BZ106" s="93"/>
      <c r="CA106" s="93"/>
      <c r="CB106" s="93"/>
      <c r="CC106" s="93"/>
      <c r="CD106" s="93"/>
      <c r="CE106" s="93"/>
      <c r="CF106" s="93"/>
      <c r="CG106" s="93"/>
      <c r="CH106" s="93"/>
      <c r="CI106" s="93"/>
      <c r="CJ106" s="93"/>
      <c r="CK106" s="93"/>
      <c r="CL106" s="93"/>
      <c r="CM106" s="93"/>
      <c r="CN106" s="93"/>
      <c r="CO106" s="93"/>
      <c r="CP106" s="93"/>
      <c r="CQ106" s="93"/>
      <c r="CR106" s="93"/>
      <c r="CS106" s="93"/>
      <c r="CT106" s="93"/>
      <c r="CU106" s="93"/>
      <c r="CV106" s="93"/>
      <c r="CW106" s="93"/>
      <c r="CX106" s="93"/>
      <c r="CY106" s="93"/>
      <c r="CZ106" s="93"/>
      <c r="DA106" s="93"/>
      <c r="DB106" s="93"/>
      <c r="DC106" s="93"/>
      <c r="DD106" s="93"/>
      <c r="DE106" s="93"/>
      <c r="DF106" s="93"/>
      <c r="DG106" s="93"/>
      <c r="DH106" s="93"/>
      <c r="DI106" s="93"/>
      <c r="DJ106" s="93"/>
      <c r="DK106" s="93"/>
      <c r="DL106" s="93"/>
      <c r="DM106" s="93"/>
      <c r="DN106" s="93"/>
      <c r="DO106" s="93"/>
      <c r="DP106" s="93"/>
      <c r="DQ106" s="93"/>
      <c r="DR106" s="93"/>
      <c r="DS106" s="93"/>
      <c r="DT106" s="93"/>
      <c r="DU106" s="93"/>
      <c r="DV106" s="93"/>
      <c r="DW106" s="93"/>
      <c r="DX106" s="93"/>
      <c r="DY106" s="93"/>
      <c r="DZ106" s="93"/>
      <c r="EA106" s="93"/>
      <c r="EB106" s="93"/>
      <c r="EC106" s="93"/>
      <c r="ED106" s="93"/>
      <c r="EE106" s="93"/>
      <c r="EF106" s="93"/>
      <c r="EG106" s="93"/>
      <c r="EH106" s="93"/>
      <c r="EI106" s="93"/>
      <c r="EJ106" s="93"/>
      <c r="EK106" s="93"/>
      <c r="EL106" s="93"/>
      <c r="EM106" s="93"/>
      <c r="EN106" s="93"/>
      <c r="EO106" s="93"/>
      <c r="EP106" s="93"/>
      <c r="EQ106" s="93"/>
      <c r="ER106" s="93"/>
      <c r="ES106" s="93"/>
      <c r="ET106" s="93"/>
      <c r="EU106" s="93"/>
      <c r="EV106" s="93"/>
      <c r="EW106" s="93"/>
      <c r="EX106" s="93"/>
      <c r="EY106" s="93"/>
      <c r="EZ106" s="93"/>
      <c r="FA106" s="93"/>
      <c r="FB106" s="93"/>
      <c r="FC106" s="93"/>
      <c r="FD106" s="93"/>
      <c r="FE106" s="93"/>
      <c r="FF106" s="93"/>
      <c r="FG106" s="93"/>
      <c r="FH106" s="93"/>
      <c r="FI106" s="93"/>
      <c r="FJ106" s="93"/>
      <c r="FK106" s="93"/>
      <c r="FL106" s="93"/>
      <c r="FM106" s="93"/>
      <c r="FN106" s="93"/>
      <c r="FO106" s="93"/>
      <c r="FP106" s="93"/>
      <c r="FQ106" s="93"/>
      <c r="FR106" s="93"/>
      <c r="FS106" s="93"/>
      <c r="FT106" s="93"/>
      <c r="FU106" s="93"/>
      <c r="FV106" s="93"/>
      <c r="FW106" s="93"/>
      <c r="FX106" s="93"/>
      <c r="FY106" s="93"/>
      <c r="FZ106" s="93"/>
      <c r="GA106" s="93"/>
      <c r="GB106" s="93"/>
      <c r="GC106" s="93"/>
      <c r="GD106" s="93"/>
      <c r="GE106" s="93"/>
      <c r="GF106" s="93"/>
      <c r="GG106" s="93"/>
      <c r="GH106" s="93"/>
      <c r="GI106" s="93"/>
      <c r="GJ106" s="93"/>
      <c r="GK106" s="93"/>
      <c r="GL106" s="93"/>
      <c r="GM106" s="93"/>
      <c r="GN106" s="93"/>
      <c r="GO106" s="93"/>
      <c r="GP106" s="93"/>
      <c r="GQ106" s="93"/>
      <c r="GR106" s="93"/>
      <c r="GS106" s="93"/>
      <c r="GT106" s="93"/>
      <c r="GU106" s="93"/>
      <c r="GV106" s="93"/>
      <c r="GW106" s="93"/>
      <c r="GX106" s="93"/>
      <c r="GY106" s="93"/>
      <c r="GZ106" s="93"/>
      <c r="HA106" s="93"/>
      <c r="HB106" s="93"/>
      <c r="HC106" s="93"/>
      <c r="HD106" s="93"/>
      <c r="HE106" s="93"/>
      <c r="HF106" s="93"/>
      <c r="HG106" s="93"/>
      <c r="HH106" s="93"/>
      <c r="HI106" s="93"/>
      <c r="HJ106" s="93"/>
      <c r="HK106" s="93"/>
      <c r="HL106" s="93"/>
      <c r="HM106" s="93"/>
      <c r="HN106" s="93"/>
      <c r="HO106" s="93"/>
      <c r="HP106" s="93"/>
      <c r="HQ106" s="93"/>
      <c r="HR106" s="93"/>
      <c r="HS106" s="93"/>
      <c r="HT106" s="93"/>
      <c r="HU106" s="93"/>
      <c r="HV106" s="93"/>
      <c r="HW106" s="93"/>
      <c r="HX106" s="93"/>
      <c r="HY106" s="93"/>
      <c r="HZ106" s="93"/>
      <c r="IA106" s="93"/>
      <c r="IB106" s="93"/>
      <c r="IC106" s="93"/>
      <c r="ID106" s="93"/>
    </row>
    <row r="107" spans="1:238" s="3" customFormat="1" x14ac:dyDescent="0.25">
      <c r="A107" s="94"/>
      <c r="B107" s="95" t="s">
        <v>101</v>
      </c>
      <c r="C107" s="88" t="s">
        <v>16</v>
      </c>
      <c r="D107" s="13">
        <v>11</v>
      </c>
      <c r="E107" s="83">
        <f>D107*E105</f>
        <v>1.4437500000000001</v>
      </c>
      <c r="F107" s="6"/>
      <c r="G107" s="90">
        <f>E107*F107</f>
        <v>0</v>
      </c>
      <c r="H107" s="90"/>
      <c r="I107" s="90"/>
      <c r="J107" s="90"/>
      <c r="K107" s="90"/>
      <c r="L107" s="90">
        <f>G107+I107+K107</f>
        <v>0</v>
      </c>
      <c r="M107" s="93"/>
      <c r="N107" s="93"/>
      <c r="O107" s="93"/>
      <c r="P107" s="93"/>
      <c r="Q107" s="93"/>
      <c r="R107" s="93"/>
      <c r="S107" s="93"/>
      <c r="T107" s="93"/>
      <c r="U107" s="93"/>
      <c r="V107" s="93"/>
      <c r="W107" s="93"/>
      <c r="X107" s="93"/>
      <c r="Y107" s="93"/>
      <c r="Z107" s="93"/>
      <c r="AA107" s="93"/>
      <c r="AB107" s="93"/>
      <c r="AC107" s="93"/>
      <c r="AD107" s="93"/>
      <c r="AE107" s="93"/>
      <c r="AF107" s="93"/>
      <c r="AG107" s="93"/>
      <c r="AH107" s="93"/>
      <c r="AI107" s="93"/>
      <c r="AJ107" s="93"/>
      <c r="AK107" s="93"/>
      <c r="AL107" s="93"/>
      <c r="AM107" s="93"/>
      <c r="AN107" s="93"/>
      <c r="AO107" s="93"/>
      <c r="AP107" s="93"/>
      <c r="AQ107" s="93"/>
      <c r="AR107" s="93"/>
      <c r="AS107" s="93"/>
      <c r="AT107" s="93"/>
      <c r="AU107" s="93"/>
      <c r="AV107" s="93"/>
      <c r="AW107" s="93"/>
      <c r="AX107" s="93"/>
      <c r="AY107" s="93"/>
      <c r="AZ107" s="93"/>
      <c r="BA107" s="93"/>
      <c r="BB107" s="93"/>
      <c r="BC107" s="93"/>
      <c r="BD107" s="93"/>
      <c r="BE107" s="93"/>
      <c r="BF107" s="93"/>
      <c r="BG107" s="93"/>
      <c r="BH107" s="93"/>
      <c r="BI107" s="93"/>
      <c r="BJ107" s="93"/>
      <c r="BK107" s="93"/>
      <c r="BL107" s="93"/>
      <c r="BM107" s="93"/>
      <c r="BN107" s="93"/>
      <c r="BO107" s="93"/>
      <c r="BP107" s="93"/>
      <c r="BQ107" s="93"/>
      <c r="BR107" s="93"/>
      <c r="BS107" s="93"/>
      <c r="BT107" s="93"/>
      <c r="BU107" s="93"/>
      <c r="BV107" s="93"/>
      <c r="BW107" s="93"/>
      <c r="BX107" s="93"/>
      <c r="BY107" s="93"/>
      <c r="BZ107" s="93"/>
      <c r="CA107" s="93"/>
      <c r="CB107" s="93"/>
      <c r="CC107" s="93"/>
      <c r="CD107" s="93"/>
      <c r="CE107" s="93"/>
      <c r="CF107" s="93"/>
      <c r="CG107" s="93"/>
      <c r="CH107" s="93"/>
      <c r="CI107" s="93"/>
      <c r="CJ107" s="93"/>
      <c r="CK107" s="93"/>
      <c r="CL107" s="93"/>
      <c r="CM107" s="93"/>
      <c r="CN107" s="93"/>
      <c r="CO107" s="93"/>
      <c r="CP107" s="93"/>
      <c r="CQ107" s="93"/>
      <c r="CR107" s="93"/>
      <c r="CS107" s="93"/>
      <c r="CT107" s="93"/>
      <c r="CU107" s="93"/>
      <c r="CV107" s="93"/>
      <c r="CW107" s="93"/>
      <c r="CX107" s="93"/>
      <c r="CY107" s="93"/>
      <c r="CZ107" s="93"/>
      <c r="DA107" s="93"/>
      <c r="DB107" s="93"/>
      <c r="DC107" s="93"/>
      <c r="DD107" s="93"/>
      <c r="DE107" s="93"/>
      <c r="DF107" s="93"/>
      <c r="DG107" s="93"/>
      <c r="DH107" s="93"/>
      <c r="DI107" s="93"/>
      <c r="DJ107" s="93"/>
      <c r="DK107" s="93"/>
      <c r="DL107" s="93"/>
      <c r="DM107" s="93"/>
      <c r="DN107" s="93"/>
      <c r="DO107" s="93"/>
      <c r="DP107" s="93"/>
      <c r="DQ107" s="93"/>
      <c r="DR107" s="93"/>
      <c r="DS107" s="93"/>
      <c r="DT107" s="93"/>
      <c r="DU107" s="93"/>
      <c r="DV107" s="93"/>
      <c r="DW107" s="93"/>
      <c r="DX107" s="93"/>
      <c r="DY107" s="93"/>
      <c r="DZ107" s="93"/>
      <c r="EA107" s="93"/>
      <c r="EB107" s="93"/>
      <c r="EC107" s="93"/>
      <c r="ED107" s="93"/>
      <c r="EE107" s="93"/>
      <c r="EF107" s="93"/>
      <c r="EG107" s="93"/>
      <c r="EH107" s="93"/>
      <c r="EI107" s="93"/>
      <c r="EJ107" s="93"/>
      <c r="EK107" s="93"/>
      <c r="EL107" s="93"/>
      <c r="EM107" s="93"/>
      <c r="EN107" s="93"/>
      <c r="EO107" s="93"/>
      <c r="EP107" s="93"/>
      <c r="EQ107" s="93"/>
      <c r="ER107" s="93"/>
      <c r="ES107" s="93"/>
      <c r="ET107" s="93"/>
      <c r="EU107" s="93"/>
      <c r="EV107" s="93"/>
      <c r="EW107" s="93"/>
      <c r="EX107" s="93"/>
      <c r="EY107" s="93"/>
      <c r="EZ107" s="93"/>
      <c r="FA107" s="93"/>
      <c r="FB107" s="93"/>
      <c r="FC107" s="93"/>
      <c r="FD107" s="93"/>
      <c r="FE107" s="93"/>
      <c r="FF107" s="93"/>
      <c r="FG107" s="93"/>
      <c r="FH107" s="93"/>
      <c r="FI107" s="93"/>
      <c r="FJ107" s="93"/>
      <c r="FK107" s="93"/>
      <c r="FL107" s="93"/>
      <c r="FM107" s="93"/>
      <c r="FN107" s="93"/>
      <c r="FO107" s="93"/>
      <c r="FP107" s="93"/>
      <c r="FQ107" s="93"/>
      <c r="FR107" s="93"/>
      <c r="FS107" s="93"/>
      <c r="FT107" s="93"/>
      <c r="FU107" s="93"/>
      <c r="FV107" s="93"/>
      <c r="FW107" s="93"/>
      <c r="FX107" s="93"/>
      <c r="FY107" s="93"/>
      <c r="FZ107" s="93"/>
      <c r="GA107" s="93"/>
      <c r="GB107" s="93"/>
      <c r="GC107" s="93"/>
      <c r="GD107" s="93"/>
      <c r="GE107" s="93"/>
      <c r="GF107" s="93"/>
      <c r="GG107" s="93"/>
      <c r="GH107" s="93"/>
      <c r="GI107" s="93"/>
      <c r="GJ107" s="93"/>
      <c r="GK107" s="93"/>
      <c r="GL107" s="93"/>
      <c r="GM107" s="93"/>
      <c r="GN107" s="93"/>
      <c r="GO107" s="93"/>
      <c r="GP107" s="93"/>
      <c r="GQ107" s="93"/>
      <c r="GR107" s="93"/>
      <c r="GS107" s="93"/>
      <c r="GT107" s="93"/>
      <c r="GU107" s="93"/>
      <c r="GV107" s="93"/>
      <c r="GW107" s="93"/>
      <c r="GX107" s="93"/>
      <c r="GY107" s="93"/>
      <c r="GZ107" s="93"/>
      <c r="HA107" s="93"/>
      <c r="HB107" s="93"/>
      <c r="HC107" s="93"/>
      <c r="HD107" s="93"/>
      <c r="HE107" s="93"/>
      <c r="HF107" s="93"/>
      <c r="HG107" s="93"/>
      <c r="HH107" s="93"/>
      <c r="HI107" s="93"/>
      <c r="HJ107" s="93"/>
      <c r="HK107" s="93"/>
      <c r="HL107" s="93"/>
      <c r="HM107" s="93"/>
      <c r="HN107" s="93"/>
      <c r="HO107" s="93"/>
      <c r="HP107" s="93"/>
      <c r="HQ107" s="93"/>
      <c r="HR107" s="93"/>
      <c r="HS107" s="93"/>
      <c r="HT107" s="93"/>
      <c r="HU107" s="93"/>
      <c r="HV107" s="93"/>
      <c r="HW107" s="93"/>
      <c r="HX107" s="93"/>
      <c r="HY107" s="93"/>
      <c r="HZ107" s="93"/>
      <c r="IA107" s="93"/>
      <c r="IB107" s="93"/>
      <c r="IC107" s="93"/>
      <c r="ID107" s="93"/>
    </row>
    <row r="108" spans="1:238" s="3" customFormat="1" x14ac:dyDescent="0.25">
      <c r="A108" s="94"/>
      <c r="B108" s="89"/>
      <c r="C108" s="88"/>
      <c r="D108" s="13"/>
      <c r="E108" s="83"/>
      <c r="F108" s="6"/>
      <c r="G108" s="90"/>
      <c r="H108" s="90"/>
      <c r="I108" s="90"/>
      <c r="J108" s="90"/>
      <c r="K108" s="90"/>
      <c r="L108" s="90"/>
      <c r="M108" s="93"/>
      <c r="N108" s="93"/>
      <c r="O108" s="93"/>
      <c r="P108" s="93"/>
      <c r="Q108" s="93"/>
      <c r="R108" s="93"/>
      <c r="S108" s="93"/>
      <c r="T108" s="93"/>
      <c r="U108" s="93"/>
      <c r="V108" s="93"/>
      <c r="W108" s="93"/>
      <c r="X108" s="93"/>
      <c r="Y108" s="93"/>
      <c r="Z108" s="93"/>
      <c r="AA108" s="93"/>
      <c r="AB108" s="93"/>
      <c r="AC108" s="93"/>
      <c r="AD108" s="93"/>
      <c r="AE108" s="93"/>
      <c r="AF108" s="93"/>
      <c r="AG108" s="93"/>
      <c r="AH108" s="93"/>
      <c r="AI108" s="93"/>
      <c r="AJ108" s="93"/>
      <c r="AK108" s="93"/>
      <c r="AL108" s="93"/>
      <c r="AM108" s="93"/>
      <c r="AN108" s="93"/>
      <c r="AO108" s="93"/>
      <c r="AP108" s="93"/>
      <c r="AQ108" s="93"/>
      <c r="AR108" s="93"/>
      <c r="AS108" s="93"/>
      <c r="AT108" s="93"/>
      <c r="AU108" s="93"/>
      <c r="AV108" s="93"/>
      <c r="AW108" s="93"/>
      <c r="AX108" s="93"/>
      <c r="AY108" s="93"/>
      <c r="AZ108" s="93"/>
      <c r="BA108" s="93"/>
      <c r="BB108" s="93"/>
      <c r="BC108" s="93"/>
      <c r="BD108" s="93"/>
      <c r="BE108" s="93"/>
      <c r="BF108" s="93"/>
      <c r="BG108" s="93"/>
      <c r="BH108" s="93"/>
      <c r="BI108" s="93"/>
      <c r="BJ108" s="93"/>
      <c r="BK108" s="93"/>
      <c r="BL108" s="93"/>
      <c r="BM108" s="93"/>
      <c r="BN108" s="93"/>
      <c r="BO108" s="93"/>
      <c r="BP108" s="93"/>
      <c r="BQ108" s="93"/>
      <c r="BR108" s="93"/>
      <c r="BS108" s="93"/>
      <c r="BT108" s="93"/>
      <c r="BU108" s="93"/>
      <c r="BV108" s="93"/>
      <c r="BW108" s="93"/>
      <c r="BX108" s="93"/>
      <c r="BY108" s="93"/>
      <c r="BZ108" s="93"/>
      <c r="CA108" s="93"/>
      <c r="CB108" s="93"/>
      <c r="CC108" s="93"/>
      <c r="CD108" s="93"/>
      <c r="CE108" s="93"/>
      <c r="CF108" s="93"/>
      <c r="CG108" s="93"/>
      <c r="CH108" s="93"/>
      <c r="CI108" s="93"/>
      <c r="CJ108" s="93"/>
      <c r="CK108" s="93"/>
      <c r="CL108" s="93"/>
      <c r="CM108" s="93"/>
      <c r="CN108" s="93"/>
      <c r="CO108" s="93"/>
      <c r="CP108" s="93"/>
      <c r="CQ108" s="93"/>
      <c r="CR108" s="93"/>
      <c r="CS108" s="93"/>
      <c r="CT108" s="93"/>
      <c r="CU108" s="93"/>
      <c r="CV108" s="93"/>
      <c r="CW108" s="93"/>
      <c r="CX108" s="93"/>
      <c r="CY108" s="93"/>
      <c r="CZ108" s="93"/>
      <c r="DA108" s="93"/>
      <c r="DB108" s="93"/>
      <c r="DC108" s="93"/>
      <c r="DD108" s="93"/>
      <c r="DE108" s="93"/>
      <c r="DF108" s="93"/>
      <c r="DG108" s="93"/>
      <c r="DH108" s="93"/>
      <c r="DI108" s="93"/>
      <c r="DJ108" s="93"/>
      <c r="DK108" s="93"/>
      <c r="DL108" s="93"/>
      <c r="DM108" s="93"/>
      <c r="DN108" s="93"/>
      <c r="DO108" s="93"/>
      <c r="DP108" s="93"/>
      <c r="DQ108" s="93"/>
      <c r="DR108" s="93"/>
      <c r="DS108" s="93"/>
      <c r="DT108" s="93"/>
      <c r="DU108" s="93"/>
      <c r="DV108" s="93"/>
      <c r="DW108" s="93"/>
      <c r="DX108" s="93"/>
      <c r="DY108" s="93"/>
      <c r="DZ108" s="93"/>
      <c r="EA108" s="93"/>
      <c r="EB108" s="93"/>
      <c r="EC108" s="93"/>
      <c r="ED108" s="93"/>
      <c r="EE108" s="93"/>
      <c r="EF108" s="93"/>
      <c r="EG108" s="93"/>
      <c r="EH108" s="93"/>
      <c r="EI108" s="93"/>
      <c r="EJ108" s="93"/>
      <c r="EK108" s="93"/>
      <c r="EL108" s="93"/>
      <c r="EM108" s="93"/>
      <c r="EN108" s="93"/>
      <c r="EO108" s="93"/>
      <c r="EP108" s="93"/>
      <c r="EQ108" s="93"/>
      <c r="ER108" s="93"/>
      <c r="ES108" s="93"/>
      <c r="ET108" s="93"/>
      <c r="EU108" s="93"/>
      <c r="EV108" s="93"/>
      <c r="EW108" s="93"/>
      <c r="EX108" s="93"/>
      <c r="EY108" s="93"/>
      <c r="EZ108" s="93"/>
      <c r="FA108" s="93"/>
      <c r="FB108" s="93"/>
      <c r="FC108" s="93"/>
      <c r="FD108" s="93"/>
      <c r="FE108" s="93"/>
      <c r="FF108" s="93"/>
      <c r="FG108" s="93"/>
      <c r="FH108" s="93"/>
      <c r="FI108" s="93"/>
      <c r="FJ108" s="93"/>
      <c r="FK108" s="93"/>
      <c r="FL108" s="93"/>
      <c r="FM108" s="93"/>
      <c r="FN108" s="93"/>
      <c r="FO108" s="93"/>
      <c r="FP108" s="93"/>
      <c r="FQ108" s="93"/>
      <c r="FR108" s="93"/>
      <c r="FS108" s="93"/>
      <c r="FT108" s="93"/>
      <c r="FU108" s="93"/>
      <c r="FV108" s="93"/>
      <c r="FW108" s="93"/>
      <c r="FX108" s="93"/>
      <c r="FY108" s="93"/>
      <c r="FZ108" s="93"/>
      <c r="GA108" s="93"/>
      <c r="GB108" s="93"/>
      <c r="GC108" s="93"/>
      <c r="GD108" s="93"/>
      <c r="GE108" s="93"/>
      <c r="GF108" s="93"/>
      <c r="GG108" s="93"/>
      <c r="GH108" s="93"/>
      <c r="GI108" s="93"/>
      <c r="GJ108" s="93"/>
      <c r="GK108" s="93"/>
      <c r="GL108" s="93"/>
      <c r="GM108" s="93"/>
      <c r="GN108" s="93"/>
      <c r="GO108" s="93"/>
      <c r="GP108" s="93"/>
      <c r="GQ108" s="93"/>
      <c r="GR108" s="93"/>
      <c r="GS108" s="93"/>
      <c r="GT108" s="93"/>
      <c r="GU108" s="93"/>
      <c r="GV108" s="93"/>
      <c r="GW108" s="93"/>
      <c r="GX108" s="93"/>
      <c r="GY108" s="93"/>
      <c r="GZ108" s="93"/>
      <c r="HA108" s="93"/>
      <c r="HB108" s="93"/>
      <c r="HC108" s="93"/>
      <c r="HD108" s="93"/>
      <c r="HE108" s="93"/>
      <c r="HF108" s="93"/>
      <c r="HG108" s="93"/>
      <c r="HH108" s="93"/>
      <c r="HI108" s="93"/>
      <c r="HJ108" s="93"/>
      <c r="HK108" s="93"/>
      <c r="HL108" s="93"/>
      <c r="HM108" s="93"/>
      <c r="HN108" s="93"/>
      <c r="HO108" s="93"/>
      <c r="HP108" s="93"/>
      <c r="HQ108" s="93"/>
      <c r="HR108" s="93"/>
      <c r="HS108" s="93"/>
      <c r="HT108" s="93"/>
      <c r="HU108" s="93"/>
      <c r="HV108" s="93"/>
      <c r="HW108" s="93"/>
      <c r="HX108" s="93"/>
      <c r="HY108" s="93"/>
      <c r="HZ108" s="93"/>
      <c r="IA108" s="93"/>
      <c r="IB108" s="93"/>
      <c r="IC108" s="93"/>
      <c r="ID108" s="93"/>
    </row>
    <row r="109" spans="1:238" s="77" customFormat="1" ht="25.5" customHeight="1" x14ac:dyDescent="0.2">
      <c r="A109" s="8">
        <v>15</v>
      </c>
      <c r="B109" s="33" t="s">
        <v>102</v>
      </c>
      <c r="C109" s="8" t="s">
        <v>16</v>
      </c>
      <c r="D109" s="143"/>
      <c r="E109" s="143">
        <f>3.37/10*6</f>
        <v>2.0220000000000002</v>
      </c>
      <c r="F109" s="143"/>
      <c r="G109" s="143"/>
      <c r="H109" s="143"/>
      <c r="I109" s="143"/>
      <c r="J109" s="143"/>
      <c r="K109" s="143"/>
      <c r="L109" s="143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1"/>
      <c r="AY109" s="11"/>
      <c r="AZ109" s="11"/>
      <c r="BA109" s="11"/>
      <c r="BB109" s="11"/>
      <c r="BC109" s="11"/>
      <c r="BD109" s="11"/>
      <c r="BE109" s="11"/>
      <c r="BF109" s="11"/>
      <c r="BG109" s="11"/>
      <c r="BH109" s="11"/>
      <c r="BI109" s="11"/>
      <c r="BJ109" s="11"/>
      <c r="BK109" s="11"/>
      <c r="BL109" s="11"/>
      <c r="BM109" s="11"/>
      <c r="BN109" s="11"/>
      <c r="BO109" s="11"/>
      <c r="BP109" s="11"/>
      <c r="BQ109" s="11"/>
      <c r="BR109" s="11"/>
      <c r="BS109" s="11"/>
      <c r="BT109" s="11"/>
      <c r="BU109" s="11"/>
      <c r="BV109" s="11"/>
      <c r="BW109" s="11"/>
      <c r="BX109" s="11"/>
      <c r="BY109" s="11"/>
      <c r="BZ109" s="11"/>
      <c r="CA109" s="11"/>
      <c r="CB109" s="11"/>
      <c r="CC109" s="11"/>
      <c r="CD109" s="11"/>
      <c r="CE109" s="11"/>
      <c r="CF109" s="11"/>
      <c r="CG109" s="11"/>
      <c r="CH109" s="11"/>
      <c r="CI109" s="11"/>
      <c r="CJ109" s="11"/>
      <c r="CK109" s="11"/>
      <c r="CL109" s="11"/>
      <c r="CM109" s="11"/>
      <c r="CN109" s="11"/>
      <c r="CO109" s="11"/>
      <c r="CP109" s="11"/>
      <c r="CQ109" s="11"/>
      <c r="CR109" s="11"/>
      <c r="CS109" s="11"/>
      <c r="CT109" s="11"/>
      <c r="CU109" s="11"/>
      <c r="CV109" s="11"/>
      <c r="CW109" s="11"/>
      <c r="CX109" s="11"/>
      <c r="CY109" s="11"/>
      <c r="CZ109" s="11"/>
      <c r="DA109" s="11"/>
      <c r="DB109" s="11"/>
      <c r="DC109" s="11"/>
      <c r="DD109" s="11"/>
      <c r="DE109" s="11"/>
      <c r="DF109" s="11"/>
      <c r="DG109" s="11"/>
      <c r="DH109" s="11"/>
      <c r="DI109" s="11"/>
      <c r="DJ109" s="11"/>
      <c r="DK109" s="11"/>
      <c r="DL109" s="11"/>
      <c r="DM109" s="11"/>
      <c r="DN109" s="11"/>
      <c r="DO109" s="11"/>
      <c r="DP109" s="11"/>
      <c r="DQ109" s="11"/>
      <c r="DR109" s="11"/>
      <c r="DS109" s="11"/>
      <c r="DT109" s="11"/>
      <c r="DU109" s="11"/>
      <c r="DV109" s="11"/>
      <c r="DW109" s="11"/>
      <c r="DX109" s="11"/>
      <c r="DY109" s="11"/>
      <c r="DZ109" s="11"/>
      <c r="EA109" s="11"/>
      <c r="EB109" s="11"/>
      <c r="EC109" s="11"/>
      <c r="ED109" s="11"/>
      <c r="EE109" s="11"/>
      <c r="EF109" s="11"/>
      <c r="EG109" s="11"/>
      <c r="EH109" s="11"/>
      <c r="EI109" s="11"/>
      <c r="EJ109" s="11"/>
      <c r="EK109" s="11"/>
      <c r="EL109" s="11"/>
      <c r="EM109" s="11"/>
      <c r="EN109" s="11"/>
      <c r="EO109" s="11"/>
      <c r="EP109" s="11"/>
      <c r="EQ109" s="11"/>
      <c r="ER109" s="11"/>
      <c r="ES109" s="11"/>
      <c r="ET109" s="11"/>
      <c r="EU109" s="11"/>
      <c r="EV109" s="11"/>
      <c r="EW109" s="11"/>
      <c r="EX109" s="11"/>
      <c r="EY109" s="11"/>
      <c r="EZ109" s="11"/>
      <c r="FA109" s="11"/>
      <c r="FB109" s="11"/>
      <c r="FC109" s="11"/>
      <c r="FD109" s="11"/>
      <c r="FE109" s="11"/>
      <c r="FF109" s="11"/>
      <c r="FG109" s="11"/>
      <c r="FH109" s="11"/>
      <c r="FI109" s="11"/>
      <c r="FJ109" s="11"/>
      <c r="FK109" s="11"/>
      <c r="FL109" s="11"/>
      <c r="FM109" s="11"/>
      <c r="FN109" s="11"/>
      <c r="FO109" s="11"/>
      <c r="FP109" s="11"/>
      <c r="FQ109" s="11"/>
      <c r="FR109" s="11"/>
      <c r="FS109" s="11"/>
      <c r="FT109" s="11"/>
      <c r="FU109" s="11"/>
      <c r="FV109" s="11"/>
      <c r="FW109" s="11"/>
      <c r="FX109" s="11"/>
      <c r="FY109" s="11"/>
      <c r="FZ109" s="11"/>
      <c r="GA109" s="11"/>
      <c r="GB109" s="11"/>
      <c r="GC109" s="11"/>
      <c r="GD109" s="11"/>
      <c r="GE109" s="11"/>
      <c r="GF109" s="11"/>
      <c r="GG109" s="11"/>
      <c r="GH109" s="11"/>
      <c r="GI109" s="11"/>
      <c r="GJ109" s="11"/>
      <c r="GK109" s="11"/>
      <c r="GL109" s="11"/>
      <c r="GM109" s="11"/>
      <c r="GN109" s="11"/>
      <c r="GO109" s="11"/>
      <c r="GP109" s="11"/>
      <c r="GQ109" s="11"/>
      <c r="GR109" s="11"/>
      <c r="GS109" s="11"/>
      <c r="GT109" s="11"/>
      <c r="GU109" s="11"/>
      <c r="GV109" s="11"/>
      <c r="GW109" s="11"/>
      <c r="GX109" s="11"/>
      <c r="GY109" s="11"/>
      <c r="GZ109" s="11"/>
      <c r="HA109" s="11"/>
      <c r="HB109" s="11"/>
      <c r="HC109" s="11"/>
      <c r="HD109" s="11"/>
      <c r="HE109" s="11"/>
      <c r="HF109" s="11"/>
      <c r="HG109" s="11"/>
      <c r="HH109" s="11"/>
      <c r="HI109" s="11"/>
      <c r="HJ109" s="11"/>
      <c r="HK109" s="11"/>
      <c r="HL109" s="11"/>
      <c r="HM109" s="11"/>
      <c r="HN109" s="11"/>
      <c r="HO109" s="11"/>
      <c r="HP109" s="11"/>
      <c r="HQ109" s="11"/>
      <c r="HR109" s="11"/>
    </row>
    <row r="110" spans="1:238" s="7" customFormat="1" x14ac:dyDescent="0.25">
      <c r="A110" s="88"/>
      <c r="B110" s="89" t="s">
        <v>21</v>
      </c>
      <c r="C110" s="88" t="s">
        <v>17</v>
      </c>
      <c r="D110" s="90">
        <v>1.37</v>
      </c>
      <c r="E110" s="87">
        <f>D110*E109</f>
        <v>2.7701400000000005</v>
      </c>
      <c r="F110" s="90"/>
      <c r="G110" s="90"/>
      <c r="H110" s="90"/>
      <c r="I110" s="90">
        <f>H110*E110</f>
        <v>0</v>
      </c>
      <c r="J110" s="90"/>
      <c r="K110" s="90"/>
      <c r="L110" s="90">
        <f>I110</f>
        <v>0</v>
      </c>
      <c r="M110" s="91"/>
      <c r="N110" s="91"/>
      <c r="O110" s="91"/>
      <c r="P110" s="91"/>
      <c r="Q110" s="91"/>
      <c r="R110" s="91"/>
      <c r="S110" s="91"/>
      <c r="T110" s="91"/>
      <c r="U110" s="91"/>
      <c r="V110" s="91"/>
      <c r="W110" s="91"/>
      <c r="X110" s="91"/>
      <c r="Y110" s="91"/>
      <c r="Z110" s="91"/>
      <c r="AA110" s="91"/>
      <c r="AB110" s="91"/>
      <c r="AC110" s="91"/>
      <c r="AD110" s="91"/>
      <c r="AE110" s="91"/>
      <c r="AF110" s="91"/>
      <c r="AG110" s="91"/>
      <c r="AH110" s="91"/>
      <c r="AI110" s="91"/>
      <c r="AJ110" s="91"/>
      <c r="AK110" s="91"/>
      <c r="AL110" s="91"/>
      <c r="AM110" s="91"/>
      <c r="AN110" s="91"/>
      <c r="AO110" s="91"/>
      <c r="AP110" s="91"/>
      <c r="AQ110" s="91"/>
      <c r="AR110" s="91"/>
      <c r="AS110" s="91"/>
      <c r="AT110" s="91"/>
      <c r="AU110" s="91"/>
      <c r="AV110" s="91"/>
      <c r="AW110" s="91"/>
      <c r="AX110" s="91"/>
      <c r="AY110" s="91"/>
      <c r="AZ110" s="91"/>
      <c r="BA110" s="91"/>
      <c r="BB110" s="91"/>
      <c r="BC110" s="91"/>
      <c r="BD110" s="91"/>
      <c r="BE110" s="91"/>
      <c r="BF110" s="91"/>
      <c r="BG110" s="91"/>
      <c r="BH110" s="91"/>
      <c r="BI110" s="91"/>
      <c r="BJ110" s="91"/>
      <c r="BK110" s="91"/>
      <c r="BL110" s="91"/>
      <c r="BM110" s="91"/>
      <c r="BN110" s="91"/>
      <c r="BO110" s="91"/>
      <c r="BP110" s="91"/>
      <c r="BQ110" s="91"/>
      <c r="BR110" s="91"/>
      <c r="BS110" s="91"/>
      <c r="BT110" s="91"/>
      <c r="BU110" s="91"/>
      <c r="BV110" s="91"/>
      <c r="BW110" s="91"/>
      <c r="BX110" s="91"/>
      <c r="BY110" s="91"/>
      <c r="BZ110" s="91"/>
      <c r="CA110" s="91"/>
      <c r="CB110" s="91"/>
      <c r="CC110" s="91"/>
      <c r="CD110" s="91"/>
      <c r="CE110" s="91"/>
      <c r="CF110" s="91"/>
      <c r="CG110" s="91"/>
      <c r="CH110" s="91"/>
      <c r="CI110" s="91"/>
      <c r="CJ110" s="91"/>
      <c r="CK110" s="91"/>
      <c r="CL110" s="91"/>
      <c r="CM110" s="91"/>
      <c r="CN110" s="91"/>
      <c r="CO110" s="91"/>
      <c r="CP110" s="91"/>
      <c r="CQ110" s="91"/>
      <c r="CR110" s="91"/>
      <c r="CS110" s="91"/>
      <c r="CT110" s="91"/>
      <c r="CU110" s="91"/>
      <c r="CV110" s="91"/>
      <c r="CW110" s="91"/>
      <c r="CX110" s="91"/>
      <c r="CY110" s="91"/>
      <c r="CZ110" s="91"/>
      <c r="DA110" s="91"/>
      <c r="DB110" s="91"/>
      <c r="DC110" s="91"/>
      <c r="DD110" s="91"/>
      <c r="DE110" s="91"/>
      <c r="DF110" s="91"/>
      <c r="DG110" s="91"/>
      <c r="DH110" s="91"/>
      <c r="DI110" s="91"/>
      <c r="DJ110" s="91"/>
      <c r="DK110" s="91"/>
      <c r="DL110" s="91"/>
      <c r="DM110" s="91"/>
      <c r="DN110" s="91"/>
      <c r="DO110" s="91"/>
      <c r="DP110" s="91"/>
      <c r="DQ110" s="91"/>
      <c r="DR110" s="91"/>
      <c r="DS110" s="91"/>
      <c r="DT110" s="91"/>
      <c r="DU110" s="91"/>
      <c r="DV110" s="91"/>
      <c r="DW110" s="91"/>
      <c r="DX110" s="91"/>
      <c r="DY110" s="91"/>
      <c r="DZ110" s="91"/>
      <c r="EA110" s="91"/>
      <c r="EB110" s="91"/>
      <c r="EC110" s="91"/>
      <c r="ED110" s="91"/>
      <c r="EE110" s="91"/>
      <c r="EF110" s="91"/>
      <c r="EG110" s="91"/>
      <c r="EH110" s="91"/>
      <c r="EI110" s="91"/>
      <c r="EJ110" s="91"/>
      <c r="EK110" s="91"/>
      <c r="EL110" s="91"/>
      <c r="EM110" s="91"/>
      <c r="EN110" s="91"/>
      <c r="EO110" s="91"/>
      <c r="EP110" s="91"/>
      <c r="EQ110" s="91"/>
      <c r="ER110" s="91"/>
      <c r="ES110" s="91"/>
      <c r="ET110" s="91"/>
      <c r="EU110" s="91"/>
      <c r="EV110" s="91"/>
      <c r="EW110" s="91"/>
      <c r="EX110" s="91"/>
      <c r="EY110" s="91"/>
      <c r="EZ110" s="91"/>
      <c r="FA110" s="91"/>
      <c r="FB110" s="91"/>
      <c r="FC110" s="91"/>
      <c r="FD110" s="91"/>
      <c r="FE110" s="91"/>
      <c r="FF110" s="91"/>
      <c r="FG110" s="91"/>
      <c r="FH110" s="91"/>
      <c r="FI110" s="91"/>
      <c r="FJ110" s="91"/>
      <c r="FK110" s="91"/>
      <c r="FL110" s="91"/>
      <c r="FM110" s="91"/>
      <c r="FN110" s="91"/>
      <c r="FO110" s="91"/>
      <c r="FP110" s="91"/>
      <c r="FQ110" s="91"/>
      <c r="FR110" s="91"/>
      <c r="FS110" s="91"/>
      <c r="FT110" s="91"/>
      <c r="FU110" s="91"/>
      <c r="FV110" s="91"/>
      <c r="FW110" s="91"/>
      <c r="FX110" s="91"/>
      <c r="FY110" s="91"/>
      <c r="FZ110" s="91"/>
      <c r="GA110" s="91"/>
      <c r="GB110" s="91"/>
      <c r="GC110" s="91"/>
      <c r="GD110" s="91"/>
      <c r="GE110" s="91"/>
      <c r="GF110" s="91"/>
      <c r="GG110" s="91"/>
      <c r="GH110" s="91"/>
      <c r="GI110" s="91"/>
      <c r="GJ110" s="91"/>
      <c r="GK110" s="91"/>
      <c r="GL110" s="91"/>
      <c r="GM110" s="91"/>
      <c r="GN110" s="91"/>
      <c r="GO110" s="91"/>
      <c r="GP110" s="91"/>
      <c r="GQ110" s="91"/>
      <c r="GR110" s="91"/>
      <c r="GS110" s="91"/>
      <c r="GT110" s="91"/>
      <c r="GU110" s="91"/>
      <c r="GV110" s="91"/>
      <c r="GW110" s="91"/>
      <c r="GX110" s="91"/>
      <c r="GY110" s="91"/>
      <c r="GZ110" s="91"/>
      <c r="HA110" s="91"/>
      <c r="HB110" s="91"/>
      <c r="HC110" s="91"/>
      <c r="HD110" s="91"/>
      <c r="HE110" s="91"/>
      <c r="HF110" s="91"/>
      <c r="HG110" s="91"/>
      <c r="HH110" s="91"/>
      <c r="HI110" s="91"/>
      <c r="HJ110" s="91"/>
      <c r="HK110" s="91"/>
      <c r="HL110" s="91"/>
      <c r="HM110" s="91"/>
      <c r="HN110" s="91"/>
      <c r="HO110" s="91"/>
      <c r="HP110" s="91"/>
      <c r="HQ110" s="91"/>
      <c r="HR110" s="91"/>
      <c r="HS110" s="91"/>
      <c r="HT110" s="91"/>
      <c r="HU110" s="91"/>
      <c r="HV110" s="91"/>
      <c r="HW110" s="91"/>
      <c r="HX110" s="91"/>
      <c r="HY110" s="91"/>
      <c r="HZ110" s="91"/>
      <c r="IA110" s="91"/>
      <c r="IB110" s="91"/>
      <c r="IC110" s="91"/>
      <c r="ID110" s="91"/>
    </row>
    <row r="111" spans="1:238" s="3" customFormat="1" x14ac:dyDescent="0.25">
      <c r="A111" s="92"/>
      <c r="B111" s="34" t="s">
        <v>103</v>
      </c>
      <c r="C111" s="12" t="s">
        <v>16</v>
      </c>
      <c r="D111" s="13">
        <v>1.02</v>
      </c>
      <c r="E111" s="90">
        <f>D111*E109</f>
        <v>2.0624400000000005</v>
      </c>
      <c r="F111" s="90"/>
      <c r="G111" s="90">
        <f t="shared" ref="G111" si="13">F111*E111</f>
        <v>0</v>
      </c>
      <c r="H111" s="13"/>
      <c r="I111" s="13"/>
      <c r="J111" s="13"/>
      <c r="K111" s="13"/>
      <c r="L111" s="13">
        <f t="shared" ref="L111" si="14">G111</f>
        <v>0</v>
      </c>
      <c r="M111" s="93"/>
      <c r="N111" s="93"/>
      <c r="O111" s="93"/>
      <c r="P111" s="93"/>
      <c r="Q111" s="93"/>
      <c r="R111" s="93"/>
      <c r="S111" s="93"/>
      <c r="T111" s="93"/>
      <c r="U111" s="93"/>
      <c r="V111" s="93"/>
      <c r="W111" s="93"/>
      <c r="X111" s="93"/>
      <c r="Y111" s="93"/>
      <c r="Z111" s="93"/>
      <c r="AA111" s="93"/>
      <c r="AB111" s="93"/>
      <c r="AC111" s="93"/>
      <c r="AD111" s="93"/>
      <c r="AE111" s="93"/>
      <c r="AF111" s="93"/>
      <c r="AG111" s="93"/>
      <c r="AH111" s="93"/>
      <c r="AI111" s="93"/>
      <c r="AJ111" s="93"/>
      <c r="AK111" s="93"/>
      <c r="AL111" s="93"/>
      <c r="AM111" s="93"/>
      <c r="AN111" s="93"/>
      <c r="AO111" s="93"/>
      <c r="AP111" s="93"/>
      <c r="AQ111" s="93"/>
      <c r="AR111" s="93"/>
      <c r="AS111" s="93"/>
      <c r="AT111" s="93"/>
      <c r="AU111" s="93"/>
      <c r="AV111" s="93"/>
      <c r="AW111" s="93"/>
      <c r="AX111" s="93"/>
      <c r="AY111" s="93"/>
      <c r="AZ111" s="93"/>
      <c r="BA111" s="93"/>
      <c r="BB111" s="93"/>
      <c r="BC111" s="93"/>
      <c r="BD111" s="93"/>
      <c r="BE111" s="93"/>
      <c r="BF111" s="93"/>
      <c r="BG111" s="93"/>
      <c r="BH111" s="93"/>
      <c r="BI111" s="93"/>
      <c r="BJ111" s="93"/>
      <c r="BK111" s="93"/>
      <c r="BL111" s="93"/>
      <c r="BM111" s="93"/>
      <c r="BN111" s="93"/>
      <c r="BO111" s="93"/>
      <c r="BP111" s="93"/>
      <c r="BQ111" s="93"/>
      <c r="BR111" s="93"/>
      <c r="BS111" s="93"/>
      <c r="BT111" s="93"/>
      <c r="BU111" s="93"/>
      <c r="BV111" s="93"/>
      <c r="BW111" s="93"/>
      <c r="BX111" s="93"/>
      <c r="BY111" s="93"/>
      <c r="BZ111" s="93"/>
      <c r="CA111" s="93"/>
      <c r="CB111" s="93"/>
      <c r="CC111" s="93"/>
      <c r="CD111" s="93"/>
      <c r="CE111" s="93"/>
      <c r="CF111" s="93"/>
      <c r="CG111" s="93"/>
      <c r="CH111" s="93"/>
      <c r="CI111" s="93"/>
      <c r="CJ111" s="93"/>
      <c r="CK111" s="93"/>
      <c r="CL111" s="93"/>
      <c r="CM111" s="93"/>
      <c r="CN111" s="93"/>
      <c r="CO111" s="93"/>
      <c r="CP111" s="93"/>
      <c r="CQ111" s="93"/>
      <c r="CR111" s="93"/>
      <c r="CS111" s="93"/>
      <c r="CT111" s="93"/>
      <c r="CU111" s="93"/>
      <c r="CV111" s="93"/>
      <c r="CW111" s="93"/>
      <c r="CX111" s="93"/>
      <c r="CY111" s="93"/>
      <c r="CZ111" s="93"/>
      <c r="DA111" s="93"/>
      <c r="DB111" s="93"/>
      <c r="DC111" s="93"/>
      <c r="DD111" s="93"/>
      <c r="DE111" s="93"/>
      <c r="DF111" s="93"/>
      <c r="DG111" s="93"/>
      <c r="DH111" s="93"/>
      <c r="DI111" s="93"/>
      <c r="DJ111" s="93"/>
      <c r="DK111" s="93"/>
      <c r="DL111" s="93"/>
      <c r="DM111" s="93"/>
      <c r="DN111" s="93"/>
      <c r="DO111" s="93"/>
      <c r="DP111" s="93"/>
      <c r="DQ111" s="93"/>
      <c r="DR111" s="93"/>
      <c r="DS111" s="93"/>
      <c r="DT111" s="93"/>
      <c r="DU111" s="93"/>
      <c r="DV111" s="93"/>
      <c r="DW111" s="93"/>
      <c r="DX111" s="93"/>
      <c r="DY111" s="93"/>
      <c r="DZ111" s="93"/>
      <c r="EA111" s="93"/>
      <c r="EB111" s="93"/>
      <c r="EC111" s="93"/>
      <c r="ED111" s="93"/>
      <c r="EE111" s="93"/>
      <c r="EF111" s="93"/>
      <c r="EG111" s="93"/>
      <c r="EH111" s="93"/>
      <c r="EI111" s="93"/>
      <c r="EJ111" s="93"/>
      <c r="EK111" s="93"/>
      <c r="EL111" s="93"/>
      <c r="EM111" s="93"/>
      <c r="EN111" s="93"/>
      <c r="EO111" s="93"/>
      <c r="EP111" s="93"/>
      <c r="EQ111" s="93"/>
      <c r="ER111" s="93"/>
      <c r="ES111" s="93"/>
      <c r="ET111" s="93"/>
      <c r="EU111" s="93"/>
      <c r="EV111" s="93"/>
      <c r="EW111" s="93"/>
      <c r="EX111" s="93"/>
      <c r="EY111" s="93"/>
      <c r="EZ111" s="93"/>
      <c r="FA111" s="93"/>
      <c r="FB111" s="93"/>
      <c r="FC111" s="93"/>
      <c r="FD111" s="93"/>
      <c r="FE111" s="93"/>
      <c r="FF111" s="93"/>
      <c r="FG111" s="93"/>
      <c r="FH111" s="93"/>
      <c r="FI111" s="93"/>
      <c r="FJ111" s="93"/>
      <c r="FK111" s="93"/>
      <c r="FL111" s="93"/>
      <c r="FM111" s="93"/>
      <c r="FN111" s="93"/>
      <c r="FO111" s="93"/>
      <c r="FP111" s="93"/>
      <c r="FQ111" s="93"/>
      <c r="FR111" s="93"/>
      <c r="FS111" s="93"/>
      <c r="FT111" s="93"/>
      <c r="FU111" s="93"/>
      <c r="FV111" s="93"/>
      <c r="FW111" s="93"/>
      <c r="FX111" s="93"/>
      <c r="FY111" s="93"/>
      <c r="FZ111" s="93"/>
      <c r="GA111" s="93"/>
      <c r="GB111" s="93"/>
      <c r="GC111" s="93"/>
      <c r="GD111" s="93"/>
      <c r="GE111" s="93"/>
      <c r="GF111" s="93"/>
      <c r="GG111" s="93"/>
      <c r="GH111" s="93"/>
      <c r="GI111" s="93"/>
      <c r="GJ111" s="93"/>
      <c r="GK111" s="93"/>
      <c r="GL111" s="93"/>
      <c r="GM111" s="93"/>
      <c r="GN111" s="93"/>
      <c r="GO111" s="93"/>
      <c r="GP111" s="93"/>
      <c r="GQ111" s="93"/>
      <c r="GR111" s="93"/>
      <c r="GS111" s="93"/>
      <c r="GT111" s="93"/>
      <c r="GU111" s="93"/>
      <c r="GV111" s="93"/>
      <c r="GW111" s="93"/>
      <c r="GX111" s="93"/>
      <c r="GY111" s="93"/>
      <c r="GZ111" s="93"/>
      <c r="HA111" s="93"/>
      <c r="HB111" s="93"/>
      <c r="HC111" s="93"/>
      <c r="HD111" s="93"/>
      <c r="HE111" s="93"/>
      <c r="HF111" s="93"/>
      <c r="HG111" s="93"/>
      <c r="HH111" s="93"/>
      <c r="HI111" s="93"/>
      <c r="HJ111" s="93"/>
      <c r="HK111" s="93"/>
      <c r="HL111" s="93"/>
      <c r="HM111" s="93"/>
      <c r="HN111" s="93"/>
      <c r="HO111" s="93"/>
      <c r="HP111" s="93"/>
      <c r="HQ111" s="93"/>
      <c r="HR111" s="93"/>
      <c r="HS111" s="93"/>
      <c r="HT111" s="93"/>
      <c r="HU111" s="93"/>
      <c r="HV111" s="93"/>
      <c r="HW111" s="93"/>
      <c r="HX111" s="93"/>
      <c r="HY111" s="93"/>
      <c r="HZ111" s="93"/>
      <c r="IA111" s="93"/>
      <c r="IB111" s="93"/>
      <c r="IC111" s="93"/>
      <c r="ID111" s="93"/>
    </row>
    <row r="112" spans="1:238" s="3" customFormat="1" x14ac:dyDescent="0.25">
      <c r="A112" s="94"/>
      <c r="B112" s="95" t="s">
        <v>22</v>
      </c>
      <c r="C112" s="88" t="s">
        <v>0</v>
      </c>
      <c r="D112" s="13">
        <v>0.28299999999999997</v>
      </c>
      <c r="E112" s="83">
        <f>D112*E109</f>
        <v>0.57222600000000001</v>
      </c>
      <c r="F112" s="6"/>
      <c r="G112" s="90"/>
      <c r="H112" s="90"/>
      <c r="I112" s="90"/>
      <c r="J112" s="90"/>
      <c r="K112" s="90">
        <f>E112*J112</f>
        <v>0</v>
      </c>
      <c r="L112" s="90">
        <f>K112</f>
        <v>0</v>
      </c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3"/>
      <c r="BX112" s="93"/>
      <c r="BY112" s="93"/>
      <c r="BZ112" s="93"/>
      <c r="CA112" s="93"/>
      <c r="CB112" s="93"/>
      <c r="CC112" s="93"/>
      <c r="CD112" s="93"/>
      <c r="CE112" s="93"/>
      <c r="CF112" s="93"/>
      <c r="CG112" s="93"/>
      <c r="CH112" s="93"/>
      <c r="CI112" s="93"/>
      <c r="CJ112" s="93"/>
      <c r="CK112" s="93"/>
      <c r="CL112" s="93"/>
      <c r="CM112" s="93"/>
      <c r="CN112" s="93"/>
      <c r="CO112" s="93"/>
      <c r="CP112" s="93"/>
      <c r="CQ112" s="93"/>
      <c r="CR112" s="93"/>
      <c r="CS112" s="93"/>
      <c r="CT112" s="93"/>
      <c r="CU112" s="93"/>
      <c r="CV112" s="93"/>
      <c r="CW112" s="93"/>
      <c r="CX112" s="93"/>
      <c r="CY112" s="93"/>
      <c r="CZ112" s="93"/>
      <c r="DA112" s="93"/>
      <c r="DB112" s="93"/>
      <c r="DC112" s="93"/>
      <c r="DD112" s="93"/>
      <c r="DE112" s="93"/>
      <c r="DF112" s="93"/>
      <c r="DG112" s="93"/>
      <c r="DH112" s="93"/>
      <c r="DI112" s="93"/>
      <c r="DJ112" s="93"/>
      <c r="DK112" s="93"/>
      <c r="DL112" s="93"/>
      <c r="DM112" s="93"/>
      <c r="DN112" s="93"/>
      <c r="DO112" s="93"/>
      <c r="DP112" s="93"/>
      <c r="DQ112" s="93"/>
      <c r="DR112" s="93"/>
      <c r="DS112" s="93"/>
      <c r="DT112" s="93"/>
      <c r="DU112" s="93"/>
      <c r="DV112" s="93"/>
      <c r="DW112" s="93"/>
      <c r="DX112" s="93"/>
      <c r="DY112" s="93"/>
      <c r="DZ112" s="93"/>
      <c r="EA112" s="93"/>
      <c r="EB112" s="93"/>
      <c r="EC112" s="93"/>
      <c r="ED112" s="93"/>
      <c r="EE112" s="93"/>
      <c r="EF112" s="93"/>
      <c r="EG112" s="93"/>
      <c r="EH112" s="93"/>
      <c r="EI112" s="93"/>
      <c r="EJ112" s="93"/>
      <c r="EK112" s="93"/>
      <c r="EL112" s="93"/>
      <c r="EM112" s="93"/>
      <c r="EN112" s="93"/>
      <c r="EO112" s="93"/>
      <c r="EP112" s="93"/>
      <c r="EQ112" s="93"/>
      <c r="ER112" s="93"/>
      <c r="ES112" s="93"/>
      <c r="ET112" s="93"/>
      <c r="EU112" s="93"/>
      <c r="EV112" s="93"/>
      <c r="EW112" s="93"/>
      <c r="EX112" s="93"/>
      <c r="EY112" s="93"/>
      <c r="EZ112" s="93"/>
      <c r="FA112" s="93"/>
      <c r="FB112" s="93"/>
      <c r="FC112" s="93"/>
      <c r="FD112" s="93"/>
      <c r="FE112" s="93"/>
      <c r="FF112" s="93"/>
      <c r="FG112" s="93"/>
      <c r="FH112" s="93"/>
      <c r="FI112" s="93"/>
      <c r="FJ112" s="93"/>
      <c r="FK112" s="93"/>
      <c r="FL112" s="93"/>
      <c r="FM112" s="93"/>
      <c r="FN112" s="93"/>
      <c r="FO112" s="93"/>
      <c r="FP112" s="93"/>
      <c r="FQ112" s="93"/>
      <c r="FR112" s="93"/>
      <c r="FS112" s="93"/>
      <c r="FT112" s="93"/>
      <c r="FU112" s="93"/>
      <c r="FV112" s="93"/>
      <c r="FW112" s="93"/>
      <c r="FX112" s="93"/>
      <c r="FY112" s="93"/>
      <c r="FZ112" s="93"/>
      <c r="GA112" s="93"/>
      <c r="GB112" s="93"/>
      <c r="GC112" s="93"/>
      <c r="GD112" s="93"/>
      <c r="GE112" s="93"/>
      <c r="GF112" s="93"/>
      <c r="GG112" s="93"/>
      <c r="GH112" s="93"/>
      <c r="GI112" s="93"/>
      <c r="GJ112" s="93"/>
      <c r="GK112" s="93"/>
      <c r="GL112" s="93"/>
      <c r="GM112" s="93"/>
      <c r="GN112" s="93"/>
      <c r="GO112" s="93"/>
      <c r="GP112" s="93"/>
      <c r="GQ112" s="93"/>
      <c r="GR112" s="93"/>
      <c r="GS112" s="93"/>
      <c r="GT112" s="93"/>
      <c r="GU112" s="93"/>
      <c r="GV112" s="93"/>
      <c r="GW112" s="93"/>
      <c r="GX112" s="93"/>
      <c r="GY112" s="93"/>
      <c r="GZ112" s="93"/>
      <c r="HA112" s="93"/>
      <c r="HB112" s="93"/>
      <c r="HC112" s="93"/>
      <c r="HD112" s="93"/>
      <c r="HE112" s="93"/>
      <c r="HF112" s="93"/>
      <c r="HG112" s="93"/>
      <c r="HH112" s="93"/>
      <c r="HI112" s="93"/>
      <c r="HJ112" s="93"/>
      <c r="HK112" s="93"/>
      <c r="HL112" s="93"/>
      <c r="HM112" s="93"/>
      <c r="HN112" s="93"/>
      <c r="HO112" s="93"/>
      <c r="HP112" s="93"/>
      <c r="HQ112" s="93"/>
      <c r="HR112" s="93"/>
      <c r="HS112" s="93"/>
      <c r="HT112" s="93"/>
      <c r="HU112" s="93"/>
      <c r="HV112" s="93"/>
      <c r="HW112" s="93"/>
      <c r="HX112" s="93"/>
      <c r="HY112" s="93"/>
      <c r="HZ112" s="93"/>
      <c r="IA112" s="93"/>
      <c r="IB112" s="93"/>
      <c r="IC112" s="93"/>
      <c r="ID112" s="93"/>
    </row>
    <row r="113" spans="1:239" s="3" customFormat="1" x14ac:dyDescent="0.25">
      <c r="A113" s="94"/>
      <c r="B113" s="89" t="s">
        <v>35</v>
      </c>
      <c r="C113" s="88" t="s">
        <v>0</v>
      </c>
      <c r="D113" s="13">
        <v>0.62</v>
      </c>
      <c r="E113" s="83">
        <f>D113*E109</f>
        <v>1.2536400000000001</v>
      </c>
      <c r="F113" s="6"/>
      <c r="G113" s="90">
        <f t="shared" ref="G113" si="15">F113*E113</f>
        <v>0</v>
      </c>
      <c r="H113" s="90"/>
      <c r="I113" s="90"/>
      <c r="J113" s="90"/>
      <c r="K113" s="90"/>
      <c r="L113" s="90">
        <f t="shared" ref="L113" si="16">G113</f>
        <v>0</v>
      </c>
      <c r="M113" s="93"/>
      <c r="N113" s="93"/>
      <c r="O113" s="93"/>
      <c r="P113" s="93"/>
      <c r="Q113" s="93"/>
      <c r="R113" s="93"/>
      <c r="S113" s="93"/>
      <c r="T113" s="93"/>
      <c r="U113" s="93"/>
      <c r="V113" s="93"/>
      <c r="W113" s="93"/>
      <c r="X113" s="93"/>
      <c r="Y113" s="93"/>
      <c r="Z113" s="93"/>
      <c r="AA113" s="93"/>
      <c r="AB113" s="93"/>
      <c r="AC113" s="93"/>
      <c r="AD113" s="93"/>
      <c r="AE113" s="93"/>
      <c r="AF113" s="93"/>
      <c r="AG113" s="93"/>
      <c r="AH113" s="93"/>
      <c r="AI113" s="93"/>
      <c r="AJ113" s="93"/>
      <c r="AK113" s="93"/>
      <c r="AL113" s="93"/>
      <c r="AM113" s="93"/>
      <c r="AN113" s="93"/>
      <c r="AO113" s="93"/>
      <c r="AP113" s="93"/>
      <c r="AQ113" s="93"/>
      <c r="AR113" s="93"/>
      <c r="AS113" s="93"/>
      <c r="AT113" s="93"/>
      <c r="AU113" s="93"/>
      <c r="AV113" s="93"/>
      <c r="AW113" s="93"/>
      <c r="AX113" s="93"/>
      <c r="AY113" s="93"/>
      <c r="AZ113" s="93"/>
      <c r="BA113" s="93"/>
      <c r="BB113" s="93"/>
      <c r="BC113" s="93"/>
      <c r="BD113" s="93"/>
      <c r="BE113" s="93"/>
      <c r="BF113" s="93"/>
      <c r="BG113" s="93"/>
      <c r="BH113" s="93"/>
      <c r="BI113" s="93"/>
      <c r="BJ113" s="93"/>
      <c r="BK113" s="93"/>
      <c r="BL113" s="93"/>
      <c r="BM113" s="93"/>
      <c r="BN113" s="93"/>
      <c r="BO113" s="93"/>
      <c r="BP113" s="93"/>
      <c r="BQ113" s="93"/>
      <c r="BR113" s="93"/>
      <c r="BS113" s="93"/>
      <c r="BT113" s="93"/>
      <c r="BU113" s="93"/>
      <c r="BV113" s="93"/>
      <c r="BW113" s="93"/>
      <c r="BX113" s="93"/>
      <c r="BY113" s="93"/>
      <c r="BZ113" s="93"/>
      <c r="CA113" s="93"/>
      <c r="CB113" s="93"/>
      <c r="CC113" s="93"/>
      <c r="CD113" s="93"/>
      <c r="CE113" s="93"/>
      <c r="CF113" s="93"/>
      <c r="CG113" s="93"/>
      <c r="CH113" s="93"/>
      <c r="CI113" s="93"/>
      <c r="CJ113" s="93"/>
      <c r="CK113" s="93"/>
      <c r="CL113" s="93"/>
      <c r="CM113" s="93"/>
      <c r="CN113" s="93"/>
      <c r="CO113" s="93"/>
      <c r="CP113" s="93"/>
      <c r="CQ113" s="93"/>
      <c r="CR113" s="93"/>
      <c r="CS113" s="93"/>
      <c r="CT113" s="93"/>
      <c r="CU113" s="93"/>
      <c r="CV113" s="93"/>
      <c r="CW113" s="93"/>
      <c r="CX113" s="93"/>
      <c r="CY113" s="93"/>
      <c r="CZ113" s="93"/>
      <c r="DA113" s="93"/>
      <c r="DB113" s="93"/>
      <c r="DC113" s="93"/>
      <c r="DD113" s="93"/>
      <c r="DE113" s="93"/>
      <c r="DF113" s="93"/>
      <c r="DG113" s="93"/>
      <c r="DH113" s="93"/>
      <c r="DI113" s="93"/>
      <c r="DJ113" s="93"/>
      <c r="DK113" s="93"/>
      <c r="DL113" s="93"/>
      <c r="DM113" s="93"/>
      <c r="DN113" s="93"/>
      <c r="DO113" s="93"/>
      <c r="DP113" s="93"/>
      <c r="DQ113" s="93"/>
      <c r="DR113" s="93"/>
      <c r="DS113" s="93"/>
      <c r="DT113" s="93"/>
      <c r="DU113" s="93"/>
      <c r="DV113" s="93"/>
      <c r="DW113" s="93"/>
      <c r="DX113" s="93"/>
      <c r="DY113" s="93"/>
      <c r="DZ113" s="93"/>
      <c r="EA113" s="93"/>
      <c r="EB113" s="93"/>
      <c r="EC113" s="93"/>
      <c r="ED113" s="93"/>
      <c r="EE113" s="93"/>
      <c r="EF113" s="93"/>
      <c r="EG113" s="93"/>
      <c r="EH113" s="93"/>
      <c r="EI113" s="93"/>
      <c r="EJ113" s="93"/>
      <c r="EK113" s="93"/>
      <c r="EL113" s="93"/>
      <c r="EM113" s="93"/>
      <c r="EN113" s="93"/>
      <c r="EO113" s="93"/>
      <c r="EP113" s="93"/>
      <c r="EQ113" s="93"/>
      <c r="ER113" s="93"/>
      <c r="ES113" s="93"/>
      <c r="ET113" s="93"/>
      <c r="EU113" s="93"/>
      <c r="EV113" s="93"/>
      <c r="EW113" s="93"/>
      <c r="EX113" s="93"/>
      <c r="EY113" s="93"/>
      <c r="EZ113" s="93"/>
      <c r="FA113" s="93"/>
      <c r="FB113" s="93"/>
      <c r="FC113" s="93"/>
      <c r="FD113" s="93"/>
      <c r="FE113" s="93"/>
      <c r="FF113" s="93"/>
      <c r="FG113" s="93"/>
      <c r="FH113" s="93"/>
      <c r="FI113" s="93"/>
      <c r="FJ113" s="93"/>
      <c r="FK113" s="93"/>
      <c r="FL113" s="93"/>
      <c r="FM113" s="93"/>
      <c r="FN113" s="93"/>
      <c r="FO113" s="93"/>
      <c r="FP113" s="93"/>
      <c r="FQ113" s="93"/>
      <c r="FR113" s="93"/>
      <c r="FS113" s="93"/>
      <c r="FT113" s="93"/>
      <c r="FU113" s="93"/>
      <c r="FV113" s="93"/>
      <c r="FW113" s="93"/>
      <c r="FX113" s="93"/>
      <c r="FY113" s="93"/>
      <c r="FZ113" s="93"/>
      <c r="GA113" s="93"/>
      <c r="GB113" s="93"/>
      <c r="GC113" s="93"/>
      <c r="GD113" s="93"/>
      <c r="GE113" s="93"/>
      <c r="GF113" s="93"/>
      <c r="GG113" s="93"/>
      <c r="GH113" s="93"/>
      <c r="GI113" s="93"/>
      <c r="GJ113" s="93"/>
      <c r="GK113" s="93"/>
      <c r="GL113" s="93"/>
      <c r="GM113" s="93"/>
      <c r="GN113" s="93"/>
      <c r="GO113" s="93"/>
      <c r="GP113" s="93"/>
      <c r="GQ113" s="93"/>
      <c r="GR113" s="93"/>
      <c r="GS113" s="93"/>
      <c r="GT113" s="93"/>
      <c r="GU113" s="93"/>
      <c r="GV113" s="93"/>
      <c r="GW113" s="93"/>
      <c r="GX113" s="93"/>
      <c r="GY113" s="93"/>
      <c r="GZ113" s="93"/>
      <c r="HA113" s="93"/>
      <c r="HB113" s="93"/>
      <c r="HC113" s="93"/>
      <c r="HD113" s="93"/>
      <c r="HE113" s="93"/>
      <c r="HF113" s="93"/>
      <c r="HG113" s="93"/>
      <c r="HH113" s="93"/>
      <c r="HI113" s="93"/>
      <c r="HJ113" s="93"/>
      <c r="HK113" s="93"/>
      <c r="HL113" s="93"/>
      <c r="HM113" s="93"/>
      <c r="HN113" s="93"/>
      <c r="HO113" s="93"/>
      <c r="HP113" s="93"/>
      <c r="HQ113" s="93"/>
      <c r="HR113" s="93"/>
      <c r="HS113" s="93"/>
      <c r="HT113" s="93"/>
      <c r="HU113" s="93"/>
      <c r="HV113" s="93"/>
      <c r="HW113" s="93"/>
      <c r="HX113" s="93"/>
      <c r="HY113" s="93"/>
      <c r="HZ113" s="93"/>
      <c r="IA113" s="93"/>
      <c r="IB113" s="93"/>
      <c r="IC113" s="93"/>
      <c r="ID113" s="93"/>
    </row>
    <row r="114" spans="1:239" s="77" customFormat="1" x14ac:dyDescent="0.2">
      <c r="A114" s="8"/>
      <c r="B114" s="33"/>
      <c r="C114" s="8"/>
      <c r="D114" s="143"/>
      <c r="E114" s="143"/>
      <c r="F114" s="143"/>
      <c r="G114" s="143"/>
      <c r="H114" s="143"/>
      <c r="I114" s="143"/>
      <c r="J114" s="143"/>
      <c r="K114" s="143"/>
      <c r="L114" s="143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1"/>
      <c r="AY114" s="11"/>
      <c r="AZ114" s="11"/>
      <c r="BA114" s="11"/>
      <c r="BB114" s="11"/>
      <c r="BC114" s="11"/>
      <c r="BD114" s="11"/>
      <c r="BE114" s="11"/>
      <c r="BF114" s="11"/>
      <c r="BG114" s="11"/>
      <c r="BH114" s="11"/>
      <c r="BI114" s="11"/>
      <c r="BJ114" s="11"/>
      <c r="BK114" s="11"/>
      <c r="BL114" s="11"/>
      <c r="BM114" s="11"/>
      <c r="BN114" s="11"/>
      <c r="BO114" s="11"/>
      <c r="BP114" s="11"/>
      <c r="BQ114" s="11"/>
      <c r="BR114" s="11"/>
      <c r="BS114" s="11"/>
      <c r="BT114" s="11"/>
      <c r="BU114" s="11"/>
      <c r="BV114" s="11"/>
      <c r="BW114" s="11"/>
      <c r="BX114" s="11"/>
      <c r="BY114" s="11"/>
      <c r="BZ114" s="11"/>
      <c r="CA114" s="11"/>
      <c r="CB114" s="11"/>
      <c r="CC114" s="11"/>
      <c r="CD114" s="11"/>
      <c r="CE114" s="11"/>
      <c r="CF114" s="11"/>
      <c r="CG114" s="11"/>
      <c r="CH114" s="11"/>
      <c r="CI114" s="11"/>
      <c r="CJ114" s="11"/>
      <c r="CK114" s="11"/>
      <c r="CL114" s="11"/>
      <c r="CM114" s="11"/>
      <c r="CN114" s="11"/>
      <c r="CO114" s="11"/>
      <c r="CP114" s="11"/>
      <c r="CQ114" s="11"/>
      <c r="CR114" s="11"/>
      <c r="CS114" s="11"/>
      <c r="CT114" s="11"/>
      <c r="CU114" s="11"/>
      <c r="CV114" s="11"/>
      <c r="CW114" s="11"/>
      <c r="CX114" s="11"/>
      <c r="CY114" s="11"/>
      <c r="CZ114" s="11"/>
      <c r="DA114" s="11"/>
      <c r="DB114" s="11"/>
      <c r="DC114" s="11"/>
      <c r="DD114" s="11"/>
      <c r="DE114" s="11"/>
      <c r="DF114" s="11"/>
      <c r="DG114" s="11"/>
      <c r="DH114" s="11"/>
      <c r="DI114" s="11"/>
      <c r="DJ114" s="11"/>
      <c r="DK114" s="11"/>
      <c r="DL114" s="11"/>
      <c r="DM114" s="11"/>
      <c r="DN114" s="11"/>
      <c r="DO114" s="11"/>
      <c r="DP114" s="11"/>
      <c r="DQ114" s="11"/>
      <c r="DR114" s="11"/>
      <c r="DS114" s="11"/>
      <c r="DT114" s="11"/>
      <c r="DU114" s="11"/>
      <c r="DV114" s="11"/>
      <c r="DW114" s="11"/>
      <c r="DX114" s="11"/>
      <c r="DY114" s="11"/>
      <c r="DZ114" s="11"/>
      <c r="EA114" s="11"/>
      <c r="EB114" s="11"/>
      <c r="EC114" s="11"/>
      <c r="ED114" s="11"/>
      <c r="EE114" s="11"/>
      <c r="EF114" s="11"/>
      <c r="EG114" s="11"/>
      <c r="EH114" s="11"/>
      <c r="EI114" s="11"/>
      <c r="EJ114" s="11"/>
      <c r="EK114" s="11"/>
      <c r="EL114" s="11"/>
      <c r="EM114" s="11"/>
      <c r="EN114" s="11"/>
      <c r="EO114" s="11"/>
      <c r="EP114" s="11"/>
      <c r="EQ114" s="11"/>
      <c r="ER114" s="11"/>
      <c r="ES114" s="11"/>
      <c r="ET114" s="11"/>
      <c r="EU114" s="11"/>
      <c r="EV114" s="11"/>
      <c r="EW114" s="11"/>
      <c r="EX114" s="11"/>
      <c r="EY114" s="11"/>
      <c r="EZ114" s="11"/>
      <c r="FA114" s="11"/>
      <c r="FB114" s="11"/>
      <c r="FC114" s="11"/>
      <c r="FD114" s="11"/>
      <c r="FE114" s="11"/>
      <c r="FF114" s="11"/>
      <c r="FG114" s="11"/>
      <c r="FH114" s="11"/>
      <c r="FI114" s="11"/>
      <c r="FJ114" s="11"/>
      <c r="FK114" s="11"/>
      <c r="FL114" s="11"/>
      <c r="FM114" s="11"/>
      <c r="FN114" s="11"/>
      <c r="FO114" s="11"/>
      <c r="FP114" s="11"/>
      <c r="FQ114" s="11"/>
      <c r="FR114" s="11"/>
      <c r="FS114" s="11"/>
      <c r="FT114" s="11"/>
      <c r="FU114" s="11"/>
      <c r="FV114" s="11"/>
      <c r="FW114" s="11"/>
      <c r="FX114" s="11"/>
      <c r="FY114" s="11"/>
      <c r="FZ114" s="11"/>
      <c r="GA114" s="11"/>
      <c r="GB114" s="11"/>
      <c r="GC114" s="11"/>
      <c r="GD114" s="11"/>
      <c r="GE114" s="11"/>
      <c r="GF114" s="11"/>
      <c r="GG114" s="11"/>
      <c r="GH114" s="11"/>
      <c r="GI114" s="11"/>
      <c r="GJ114" s="11"/>
      <c r="GK114" s="11"/>
      <c r="GL114" s="11"/>
      <c r="GM114" s="11"/>
      <c r="GN114" s="11"/>
      <c r="GO114" s="11"/>
      <c r="GP114" s="11"/>
      <c r="GQ114" s="11"/>
      <c r="GR114" s="11"/>
      <c r="GS114" s="11"/>
      <c r="GT114" s="11"/>
      <c r="GU114" s="11"/>
      <c r="GV114" s="11"/>
      <c r="GW114" s="11"/>
      <c r="GX114" s="11"/>
      <c r="GY114" s="11"/>
      <c r="GZ114" s="11"/>
      <c r="HA114" s="11"/>
      <c r="HB114" s="11"/>
      <c r="HC114" s="11"/>
      <c r="HD114" s="11"/>
      <c r="HE114" s="11"/>
      <c r="HF114" s="11"/>
      <c r="HG114" s="11"/>
      <c r="HH114" s="11"/>
      <c r="HI114" s="11"/>
      <c r="HJ114" s="11"/>
      <c r="HK114" s="11"/>
      <c r="HL114" s="11"/>
      <c r="HM114" s="11"/>
      <c r="HN114" s="11"/>
      <c r="HO114" s="11"/>
      <c r="HP114" s="11"/>
      <c r="HQ114" s="11"/>
      <c r="HR114" s="11"/>
    </row>
    <row r="115" spans="1:239" s="11" customFormat="1" x14ac:dyDescent="0.2">
      <c r="A115" s="8">
        <v>16</v>
      </c>
      <c r="B115" s="147" t="s">
        <v>104</v>
      </c>
      <c r="C115" s="8" t="s">
        <v>54</v>
      </c>
      <c r="D115" s="148"/>
      <c r="E115" s="10">
        <v>6</v>
      </c>
      <c r="F115" s="149"/>
      <c r="G115" s="143"/>
      <c r="H115" s="143"/>
      <c r="I115" s="143"/>
      <c r="J115" s="150"/>
      <c r="K115" s="150"/>
      <c r="L115" s="150"/>
    </row>
    <row r="116" spans="1:239" s="11" customFormat="1" x14ac:dyDescent="0.2">
      <c r="A116" s="8"/>
      <c r="B116" s="147"/>
      <c r="C116" s="24" t="s">
        <v>55</v>
      </c>
      <c r="D116" s="151"/>
      <c r="E116" s="27">
        <f>E115/1000</f>
        <v>6.0000000000000001E-3</v>
      </c>
      <c r="F116" s="149"/>
      <c r="G116" s="143"/>
      <c r="H116" s="143"/>
      <c r="I116" s="143"/>
      <c r="J116" s="150"/>
      <c r="K116" s="150"/>
      <c r="L116" s="150"/>
    </row>
    <row r="117" spans="1:239" s="1" customFormat="1" x14ac:dyDescent="0.25">
      <c r="A117" s="9"/>
      <c r="B117" s="34" t="s">
        <v>21</v>
      </c>
      <c r="C117" s="12" t="s">
        <v>17</v>
      </c>
      <c r="D117" s="13">
        <v>2920</v>
      </c>
      <c r="E117" s="13">
        <f>D117*E116</f>
        <v>17.52</v>
      </c>
      <c r="F117" s="13"/>
      <c r="G117" s="13"/>
      <c r="H117" s="13"/>
      <c r="I117" s="13">
        <f>H117*E117</f>
        <v>0</v>
      </c>
      <c r="J117" s="13"/>
      <c r="K117" s="13"/>
      <c r="L117" s="13">
        <f>G117+I117+K117</f>
        <v>0</v>
      </c>
    </row>
    <row r="118" spans="1:239" s="1" customFormat="1" x14ac:dyDescent="0.25">
      <c r="A118" s="14"/>
      <c r="B118" s="26" t="s">
        <v>22</v>
      </c>
      <c r="C118" s="14" t="s">
        <v>0</v>
      </c>
      <c r="D118" s="13">
        <v>1370</v>
      </c>
      <c r="E118" s="13">
        <f>D118*E116</f>
        <v>8.2200000000000006</v>
      </c>
      <c r="F118" s="13"/>
      <c r="G118" s="13"/>
      <c r="H118" s="13"/>
      <c r="I118" s="13"/>
      <c r="J118" s="13"/>
      <c r="K118" s="13">
        <f>J118*E118</f>
        <v>0</v>
      </c>
      <c r="L118" s="13">
        <f>G118+I118+K118</f>
        <v>0</v>
      </c>
    </row>
    <row r="119" spans="1:239" s="1" customFormat="1" x14ac:dyDescent="0.25">
      <c r="A119" s="8"/>
      <c r="B119" s="34" t="s">
        <v>105</v>
      </c>
      <c r="C119" s="88" t="s">
        <v>54</v>
      </c>
      <c r="D119" s="76" t="s">
        <v>57</v>
      </c>
      <c r="E119" s="13">
        <f>E116*1000</f>
        <v>6</v>
      </c>
      <c r="F119" s="13"/>
      <c r="G119" s="13">
        <f>F119*E119</f>
        <v>0</v>
      </c>
      <c r="H119" s="13"/>
      <c r="I119" s="13"/>
      <c r="J119" s="13"/>
      <c r="K119" s="13"/>
      <c r="L119" s="13">
        <f t="shared" ref="L119:L120" si="17">G119+I119+K119</f>
        <v>0</v>
      </c>
    </row>
    <row r="120" spans="1:239" s="1" customFormat="1" x14ac:dyDescent="0.25">
      <c r="A120" s="9"/>
      <c r="B120" s="26" t="s">
        <v>35</v>
      </c>
      <c r="C120" s="14" t="s">
        <v>0</v>
      </c>
      <c r="D120" s="76">
        <v>101</v>
      </c>
      <c r="E120" s="13">
        <f>D120*E116</f>
        <v>0.60599999999999998</v>
      </c>
      <c r="F120" s="13"/>
      <c r="G120" s="13">
        <f>F120*E120</f>
        <v>0</v>
      </c>
      <c r="H120" s="13"/>
      <c r="I120" s="13"/>
      <c r="J120" s="6"/>
      <c r="K120" s="13"/>
      <c r="L120" s="13">
        <f t="shared" si="17"/>
        <v>0</v>
      </c>
    </row>
    <row r="121" spans="1:239" s="1" customFormat="1" x14ac:dyDescent="0.25">
      <c r="A121" s="8"/>
      <c r="B121" s="26"/>
      <c r="C121" s="14"/>
      <c r="D121" s="76"/>
      <c r="E121" s="13"/>
      <c r="F121" s="13"/>
      <c r="G121" s="13"/>
      <c r="H121" s="13"/>
      <c r="I121" s="13"/>
      <c r="J121" s="6"/>
      <c r="K121" s="13"/>
      <c r="L121" s="13"/>
    </row>
    <row r="122" spans="1:239" s="3" customFormat="1" x14ac:dyDescent="0.25">
      <c r="A122" s="9">
        <v>17</v>
      </c>
      <c r="B122" s="152" t="s">
        <v>106</v>
      </c>
      <c r="C122" s="9" t="s">
        <v>58</v>
      </c>
      <c r="D122" s="96"/>
      <c r="E122" s="10">
        <f>7.01*1</f>
        <v>7.01</v>
      </c>
      <c r="F122" s="10"/>
      <c r="G122" s="10"/>
      <c r="H122" s="10"/>
      <c r="I122" s="10"/>
      <c r="J122" s="10"/>
      <c r="K122" s="81"/>
      <c r="L122" s="10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  <c r="GU122" s="19"/>
      <c r="GV122" s="19"/>
      <c r="GW122" s="19"/>
      <c r="GX122" s="19"/>
      <c r="GY122" s="19"/>
      <c r="GZ122" s="19"/>
      <c r="HA122" s="19"/>
      <c r="HB122" s="19"/>
      <c r="HC122" s="19"/>
      <c r="HD122" s="19"/>
      <c r="HE122" s="19"/>
      <c r="HF122" s="19"/>
      <c r="HG122" s="19"/>
      <c r="HH122" s="19"/>
      <c r="HI122" s="19"/>
      <c r="HJ122" s="19"/>
      <c r="HK122" s="19"/>
      <c r="HL122" s="19"/>
      <c r="HM122" s="19"/>
      <c r="HN122" s="19"/>
      <c r="HO122" s="19"/>
      <c r="HP122" s="19"/>
      <c r="HQ122" s="19"/>
      <c r="HR122" s="19"/>
      <c r="HS122" s="19"/>
      <c r="HT122" s="19"/>
      <c r="HU122" s="19"/>
      <c r="HV122" s="19"/>
      <c r="HW122" s="19"/>
      <c r="HX122" s="19"/>
      <c r="HY122" s="19"/>
      <c r="HZ122" s="19"/>
      <c r="IA122" s="19"/>
      <c r="IB122" s="19"/>
      <c r="IC122" s="19"/>
      <c r="ID122" s="19"/>
    </row>
    <row r="123" spans="1:239" s="7" customFormat="1" x14ac:dyDescent="0.25">
      <c r="A123" s="14"/>
      <c r="B123" s="16"/>
      <c r="C123" s="14" t="s">
        <v>53</v>
      </c>
      <c r="D123" s="97"/>
      <c r="E123" s="27">
        <f>E122/100</f>
        <v>7.0099999999999996E-2</v>
      </c>
      <c r="F123" s="13"/>
      <c r="G123" s="13"/>
      <c r="H123" s="13"/>
      <c r="I123" s="13"/>
      <c r="J123" s="13"/>
      <c r="K123" s="76"/>
      <c r="L123" s="13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  <c r="AA123" s="17"/>
      <c r="AB123" s="17"/>
      <c r="AC123" s="17"/>
      <c r="AD123" s="17"/>
      <c r="AE123" s="17"/>
      <c r="AF123" s="17"/>
      <c r="AG123" s="17"/>
      <c r="AH123" s="17"/>
      <c r="AI123" s="17"/>
      <c r="AJ123" s="17"/>
      <c r="AK123" s="17"/>
      <c r="AL123" s="17"/>
      <c r="AM123" s="17"/>
      <c r="AN123" s="17"/>
      <c r="AO123" s="17"/>
      <c r="AP123" s="17"/>
      <c r="AQ123" s="17"/>
      <c r="AR123" s="17"/>
      <c r="AS123" s="17"/>
      <c r="AT123" s="17"/>
      <c r="AU123" s="17"/>
      <c r="AV123" s="17"/>
      <c r="AW123" s="17"/>
      <c r="AX123" s="17"/>
      <c r="AY123" s="17"/>
      <c r="AZ123" s="17"/>
      <c r="BA123" s="17"/>
      <c r="BB123" s="17"/>
      <c r="BC123" s="17"/>
      <c r="BD123" s="17"/>
      <c r="BE123" s="17"/>
      <c r="BF123" s="17"/>
      <c r="BG123" s="17"/>
      <c r="BH123" s="17"/>
      <c r="BI123" s="17"/>
      <c r="BJ123" s="17"/>
      <c r="BK123" s="17"/>
      <c r="BL123" s="17"/>
      <c r="BM123" s="17"/>
      <c r="BN123" s="17"/>
      <c r="BO123" s="17"/>
      <c r="BP123" s="17"/>
      <c r="BQ123" s="17"/>
      <c r="BR123" s="17"/>
      <c r="BS123" s="17"/>
      <c r="BT123" s="17"/>
      <c r="BU123" s="17"/>
      <c r="BV123" s="17"/>
      <c r="BW123" s="17"/>
      <c r="BX123" s="17"/>
      <c r="BY123" s="17"/>
      <c r="BZ123" s="17"/>
      <c r="CA123" s="17"/>
      <c r="CB123" s="17"/>
      <c r="CC123" s="17"/>
      <c r="CD123" s="17"/>
      <c r="CE123" s="17"/>
      <c r="CF123" s="17"/>
      <c r="CG123" s="17"/>
      <c r="CH123" s="17"/>
      <c r="CI123" s="17"/>
      <c r="CJ123" s="17"/>
      <c r="CK123" s="17"/>
      <c r="CL123" s="17"/>
      <c r="CM123" s="17"/>
      <c r="CN123" s="17"/>
      <c r="CO123" s="17"/>
      <c r="CP123" s="17"/>
      <c r="CQ123" s="17"/>
      <c r="CR123" s="17"/>
      <c r="CS123" s="17"/>
      <c r="CT123" s="17"/>
      <c r="CU123" s="17"/>
      <c r="CV123" s="17"/>
      <c r="CW123" s="17"/>
      <c r="CX123" s="17"/>
      <c r="CY123" s="17"/>
      <c r="CZ123" s="17"/>
      <c r="DA123" s="17"/>
      <c r="DB123" s="17"/>
      <c r="DC123" s="17"/>
      <c r="DD123" s="17"/>
      <c r="DE123" s="17"/>
      <c r="DF123" s="17"/>
      <c r="DG123" s="17"/>
      <c r="DH123" s="17"/>
      <c r="DI123" s="17"/>
      <c r="DJ123" s="17"/>
      <c r="DK123" s="17"/>
      <c r="DL123" s="17"/>
      <c r="DM123" s="17"/>
      <c r="DN123" s="17"/>
      <c r="DO123" s="17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7"/>
      <c r="EE123" s="17"/>
      <c r="EF123" s="17"/>
      <c r="EG123" s="17"/>
      <c r="EH123" s="17"/>
      <c r="EI123" s="17"/>
      <c r="EJ123" s="17"/>
      <c r="EK123" s="17"/>
      <c r="EL123" s="17"/>
      <c r="EM123" s="17"/>
      <c r="EN123" s="17"/>
      <c r="EO123" s="17"/>
      <c r="EP123" s="17"/>
      <c r="EQ123" s="17"/>
      <c r="ER123" s="17"/>
      <c r="ES123" s="17"/>
      <c r="ET123" s="17"/>
      <c r="EU123" s="17"/>
      <c r="EV123" s="17"/>
      <c r="EW123" s="17"/>
      <c r="EX123" s="17"/>
      <c r="EY123" s="17"/>
      <c r="EZ123" s="17"/>
      <c r="FA123" s="17"/>
      <c r="FB123" s="17"/>
      <c r="FC123" s="17"/>
      <c r="FD123" s="17"/>
      <c r="FE123" s="17"/>
      <c r="FF123" s="17"/>
      <c r="FG123" s="17"/>
      <c r="FH123" s="17"/>
      <c r="FI123" s="17"/>
      <c r="FJ123" s="17"/>
      <c r="FK123" s="17"/>
      <c r="FL123" s="17"/>
      <c r="FM123" s="17"/>
      <c r="FN123" s="17"/>
      <c r="FO123" s="17"/>
      <c r="FP123" s="17"/>
      <c r="FQ123" s="17"/>
      <c r="FR123" s="17"/>
      <c r="FS123" s="17"/>
      <c r="FT123" s="17"/>
      <c r="FU123" s="17"/>
      <c r="FV123" s="17"/>
      <c r="FW123" s="17"/>
      <c r="FX123" s="17"/>
      <c r="FY123" s="17"/>
      <c r="FZ123" s="17"/>
      <c r="GA123" s="17"/>
      <c r="GB123" s="17"/>
      <c r="GC123" s="17"/>
      <c r="GD123" s="17"/>
      <c r="GE123" s="17"/>
      <c r="GF123" s="17"/>
      <c r="GG123" s="17"/>
      <c r="GH123" s="17"/>
      <c r="GI123" s="17"/>
      <c r="GJ123" s="17"/>
      <c r="GK123" s="17"/>
      <c r="GL123" s="17"/>
      <c r="GM123" s="17"/>
      <c r="GN123" s="17"/>
      <c r="GO123" s="17"/>
      <c r="GP123" s="17"/>
      <c r="GQ123" s="17"/>
      <c r="GR123" s="17"/>
      <c r="GS123" s="17"/>
      <c r="GT123" s="17"/>
      <c r="GU123" s="17"/>
      <c r="GV123" s="17"/>
      <c r="GW123" s="17"/>
      <c r="GX123" s="17"/>
      <c r="GY123" s="17"/>
      <c r="GZ123" s="17"/>
      <c r="HA123" s="17"/>
      <c r="HB123" s="17"/>
      <c r="HC123" s="17"/>
      <c r="HD123" s="17"/>
      <c r="HE123" s="17"/>
      <c r="HF123" s="17"/>
      <c r="HG123" s="17"/>
      <c r="HH123" s="17"/>
      <c r="HI123" s="17"/>
      <c r="HJ123" s="17"/>
      <c r="HK123" s="17"/>
      <c r="HL123" s="17"/>
      <c r="HM123" s="17"/>
      <c r="HN123" s="17"/>
      <c r="HO123" s="17"/>
      <c r="HP123" s="17"/>
      <c r="HQ123" s="17"/>
      <c r="HR123" s="17"/>
      <c r="HS123" s="17"/>
      <c r="HT123" s="17"/>
      <c r="HU123" s="17"/>
      <c r="HV123" s="17"/>
      <c r="HW123" s="17"/>
      <c r="HX123" s="17"/>
      <c r="HY123" s="17"/>
      <c r="HZ123" s="17"/>
      <c r="IA123" s="17"/>
      <c r="IB123" s="17"/>
      <c r="IC123" s="17"/>
      <c r="ID123" s="17"/>
    </row>
    <row r="124" spans="1:239" s="3" customFormat="1" x14ac:dyDescent="0.25">
      <c r="A124" s="9"/>
      <c r="B124" s="34" t="s">
        <v>21</v>
      </c>
      <c r="C124" s="12" t="s">
        <v>17</v>
      </c>
      <c r="D124" s="13">
        <v>660</v>
      </c>
      <c r="E124" s="13">
        <f>E123*D124</f>
        <v>46.265999999999998</v>
      </c>
      <c r="F124" s="13"/>
      <c r="G124" s="13"/>
      <c r="H124" s="6"/>
      <c r="I124" s="13">
        <f>E124*H124</f>
        <v>0</v>
      </c>
      <c r="J124" s="13"/>
      <c r="K124" s="13"/>
      <c r="L124" s="13">
        <f t="shared" ref="L124:L130" si="18">G124+I124+K124</f>
        <v>0</v>
      </c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  <c r="GU124" s="1"/>
      <c r="GV124" s="1"/>
      <c r="GW124" s="1"/>
      <c r="GX124" s="1"/>
      <c r="GY124" s="1"/>
      <c r="GZ124" s="1"/>
      <c r="HA124" s="1"/>
      <c r="HB124" s="1"/>
      <c r="HC124" s="1"/>
      <c r="HD124" s="1"/>
      <c r="HE124" s="1"/>
      <c r="HF124" s="1"/>
      <c r="HG124" s="1"/>
      <c r="HH124" s="1"/>
      <c r="HI124" s="1"/>
      <c r="HJ124" s="1"/>
      <c r="HK124" s="1"/>
      <c r="HL124" s="1"/>
      <c r="HM124" s="1"/>
      <c r="HN124" s="1"/>
      <c r="HO124" s="1"/>
      <c r="HP124" s="1"/>
      <c r="HQ124" s="1"/>
      <c r="HR124" s="1"/>
      <c r="HS124" s="1"/>
      <c r="HT124" s="1"/>
      <c r="HU124" s="1"/>
      <c r="HV124" s="1"/>
      <c r="HW124" s="1"/>
      <c r="HX124" s="1"/>
      <c r="HY124" s="1"/>
      <c r="HZ124" s="1"/>
      <c r="IA124" s="1"/>
      <c r="IB124" s="1"/>
      <c r="IC124" s="1"/>
      <c r="ID124" s="1"/>
    </row>
    <row r="125" spans="1:239" s="3" customFormat="1" x14ac:dyDescent="0.25">
      <c r="A125" s="8"/>
      <c r="B125" s="98" t="s">
        <v>59</v>
      </c>
      <c r="C125" s="12" t="s">
        <v>20</v>
      </c>
      <c r="D125" s="13">
        <v>9.6</v>
      </c>
      <c r="E125" s="13">
        <f>E123*D125</f>
        <v>0.67295999999999989</v>
      </c>
      <c r="F125" s="13"/>
      <c r="G125" s="13"/>
      <c r="H125" s="13"/>
      <c r="I125" s="13"/>
      <c r="J125" s="13"/>
      <c r="K125" s="13">
        <f>E125*J125</f>
        <v>0</v>
      </c>
      <c r="L125" s="13">
        <f t="shared" si="18"/>
        <v>0</v>
      </c>
      <c r="M125" s="17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  <c r="GU125" s="1"/>
      <c r="GV125" s="1"/>
      <c r="GW125" s="1"/>
      <c r="GX125" s="1"/>
      <c r="GY125" s="1"/>
      <c r="GZ125" s="1"/>
      <c r="HA125" s="1"/>
      <c r="HB125" s="1"/>
      <c r="HC125" s="1"/>
      <c r="HD125" s="1"/>
      <c r="HE125" s="1"/>
      <c r="HF125" s="1"/>
      <c r="HG125" s="1"/>
      <c r="HH125" s="1"/>
      <c r="HI125" s="1"/>
      <c r="HJ125" s="1"/>
      <c r="HK125" s="1"/>
      <c r="HL125" s="1"/>
      <c r="HM125" s="1"/>
      <c r="HN125" s="1"/>
      <c r="HO125" s="1"/>
      <c r="HP125" s="1"/>
      <c r="HQ125" s="1"/>
      <c r="HR125" s="1"/>
      <c r="HS125" s="1"/>
      <c r="HT125" s="1"/>
      <c r="HU125" s="1"/>
      <c r="HV125" s="1"/>
      <c r="HW125" s="1"/>
      <c r="HX125" s="1"/>
      <c r="HY125" s="1"/>
      <c r="HZ125" s="1"/>
      <c r="IA125" s="1"/>
      <c r="IB125" s="1"/>
      <c r="IC125" s="1"/>
      <c r="ID125" s="1"/>
    </row>
    <row r="126" spans="1:239" s="3" customFormat="1" x14ac:dyDescent="0.25">
      <c r="A126" s="14"/>
      <c r="B126" s="26" t="s">
        <v>22</v>
      </c>
      <c r="C126" s="14" t="s">
        <v>0</v>
      </c>
      <c r="D126" s="13">
        <v>39.9</v>
      </c>
      <c r="E126" s="13">
        <f>D126*E123</f>
        <v>2.7969899999999996</v>
      </c>
      <c r="F126" s="5"/>
      <c r="G126" s="5"/>
      <c r="H126" s="5"/>
      <c r="I126" s="6"/>
      <c r="J126" s="6"/>
      <c r="K126" s="13">
        <f>E126*J126</f>
        <v>0</v>
      </c>
      <c r="L126" s="13">
        <f t="shared" si="18"/>
        <v>0</v>
      </c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  <c r="GU126" s="1"/>
      <c r="GV126" s="1"/>
      <c r="GW126" s="1"/>
      <c r="GX126" s="1"/>
      <c r="GY126" s="1"/>
      <c r="GZ126" s="1"/>
      <c r="HA126" s="1"/>
      <c r="HB126" s="1"/>
      <c r="HC126" s="1"/>
      <c r="HD126" s="1"/>
      <c r="HE126" s="1"/>
      <c r="HF126" s="1"/>
      <c r="HG126" s="1"/>
      <c r="HH126" s="1"/>
      <c r="HI126" s="1"/>
      <c r="HJ126" s="1"/>
      <c r="HK126" s="1"/>
      <c r="HL126" s="1"/>
      <c r="HM126" s="1"/>
      <c r="HN126" s="1"/>
      <c r="HO126" s="1"/>
      <c r="HP126" s="1"/>
      <c r="HQ126" s="1"/>
      <c r="HR126" s="1"/>
      <c r="HS126" s="1"/>
      <c r="HT126" s="1"/>
      <c r="HU126" s="1"/>
      <c r="HV126" s="1"/>
      <c r="HW126" s="1"/>
      <c r="HX126" s="1"/>
      <c r="HY126" s="1"/>
      <c r="HZ126" s="1"/>
      <c r="IA126" s="1"/>
      <c r="IB126" s="1"/>
      <c r="IC126" s="1"/>
      <c r="ID126" s="1"/>
    </row>
    <row r="127" spans="1:239" s="3" customFormat="1" x14ac:dyDescent="0.25">
      <c r="A127" s="153"/>
      <c r="B127" s="99" t="s">
        <v>60</v>
      </c>
      <c r="C127" s="14" t="s">
        <v>61</v>
      </c>
      <c r="D127" s="100">
        <v>1160</v>
      </c>
      <c r="E127" s="100">
        <f>D127*E123</f>
        <v>81.315999999999988</v>
      </c>
      <c r="F127" s="100"/>
      <c r="G127" s="100">
        <f t="shared" ref="G127" si="19">F127*E127</f>
        <v>0</v>
      </c>
      <c r="H127" s="100"/>
      <c r="I127" s="100"/>
      <c r="J127" s="100"/>
      <c r="K127" s="100"/>
      <c r="L127" s="13">
        <f t="shared" si="18"/>
        <v>0</v>
      </c>
      <c r="M127" s="93"/>
      <c r="N127" s="93"/>
      <c r="O127" s="93"/>
      <c r="P127" s="93"/>
      <c r="Q127" s="93"/>
      <c r="R127" s="93"/>
      <c r="S127" s="93"/>
      <c r="T127" s="93"/>
      <c r="U127" s="93"/>
      <c r="V127" s="93"/>
      <c r="W127" s="93"/>
      <c r="X127" s="93"/>
      <c r="Y127" s="93"/>
      <c r="Z127" s="93"/>
      <c r="AA127" s="93"/>
      <c r="AB127" s="93"/>
      <c r="AC127" s="93"/>
      <c r="AD127" s="93"/>
      <c r="AE127" s="93"/>
      <c r="AF127" s="93"/>
      <c r="AG127" s="93"/>
      <c r="AH127" s="93"/>
      <c r="AI127" s="93"/>
      <c r="AJ127" s="93"/>
      <c r="AK127" s="93"/>
      <c r="AL127" s="93"/>
      <c r="AM127" s="93"/>
      <c r="AN127" s="93"/>
      <c r="AO127" s="93"/>
      <c r="AP127" s="93"/>
      <c r="AQ127" s="93"/>
      <c r="AR127" s="93"/>
      <c r="AS127" s="93"/>
      <c r="AT127" s="93"/>
      <c r="AU127" s="93"/>
      <c r="AV127" s="93"/>
      <c r="AW127" s="93"/>
      <c r="AX127" s="93"/>
      <c r="AY127" s="93"/>
      <c r="AZ127" s="93"/>
      <c r="BA127" s="93"/>
      <c r="BB127" s="93"/>
      <c r="BC127" s="93"/>
      <c r="BD127" s="93"/>
      <c r="BE127" s="93"/>
      <c r="BF127" s="93"/>
      <c r="BG127" s="93"/>
      <c r="BH127" s="93"/>
      <c r="BI127" s="93"/>
      <c r="BJ127" s="93"/>
      <c r="BK127" s="93"/>
      <c r="BL127" s="93"/>
      <c r="BM127" s="93"/>
      <c r="BN127" s="93"/>
      <c r="BO127" s="93"/>
      <c r="BP127" s="93"/>
      <c r="BQ127" s="93"/>
      <c r="BR127" s="93"/>
      <c r="BS127" s="93"/>
      <c r="BT127" s="93"/>
      <c r="BU127" s="93"/>
      <c r="BV127" s="93"/>
      <c r="BW127" s="93"/>
      <c r="BX127" s="93"/>
      <c r="BY127" s="93"/>
      <c r="BZ127" s="93"/>
      <c r="CA127" s="93"/>
      <c r="CB127" s="93"/>
      <c r="CC127" s="93"/>
      <c r="CD127" s="93"/>
      <c r="CE127" s="93"/>
      <c r="CF127" s="93"/>
      <c r="CG127" s="93"/>
      <c r="CH127" s="93"/>
      <c r="CI127" s="93"/>
      <c r="CJ127" s="93"/>
      <c r="CK127" s="93"/>
      <c r="CL127" s="93"/>
      <c r="CM127" s="93"/>
      <c r="CN127" s="93"/>
      <c r="CO127" s="93"/>
      <c r="CP127" s="93"/>
      <c r="CQ127" s="93"/>
      <c r="CR127" s="93"/>
      <c r="CS127" s="93"/>
      <c r="CT127" s="93"/>
      <c r="CU127" s="93"/>
      <c r="CV127" s="93"/>
      <c r="CW127" s="93"/>
      <c r="CX127" s="93"/>
      <c r="CY127" s="93"/>
      <c r="CZ127" s="93"/>
      <c r="DA127" s="93"/>
      <c r="DB127" s="93"/>
      <c r="DC127" s="93"/>
      <c r="DD127" s="93"/>
      <c r="DE127" s="93"/>
      <c r="DF127" s="93"/>
      <c r="DG127" s="93"/>
      <c r="DH127" s="93"/>
      <c r="DI127" s="93"/>
      <c r="DJ127" s="93"/>
      <c r="DK127" s="93"/>
      <c r="DL127" s="93"/>
      <c r="DM127" s="93"/>
      <c r="DN127" s="93"/>
      <c r="DO127" s="93"/>
      <c r="DP127" s="93"/>
      <c r="DQ127" s="93"/>
      <c r="DR127" s="93"/>
      <c r="DS127" s="93"/>
      <c r="DT127" s="93"/>
      <c r="DU127" s="93"/>
      <c r="DV127" s="93"/>
      <c r="DW127" s="93"/>
      <c r="DX127" s="93"/>
      <c r="DY127" s="93"/>
      <c r="DZ127" s="93"/>
      <c r="EA127" s="93"/>
      <c r="EB127" s="93"/>
      <c r="EC127" s="93"/>
      <c r="ED127" s="93"/>
      <c r="EE127" s="93"/>
      <c r="EF127" s="93"/>
      <c r="EG127" s="93"/>
      <c r="EH127" s="93"/>
      <c r="EI127" s="93"/>
      <c r="EJ127" s="93"/>
      <c r="EK127" s="93"/>
      <c r="EL127" s="93"/>
      <c r="EM127" s="93"/>
      <c r="EN127" s="93"/>
      <c r="EO127" s="93"/>
      <c r="EP127" s="93"/>
      <c r="EQ127" s="93"/>
      <c r="ER127" s="93"/>
      <c r="ES127" s="93"/>
      <c r="ET127" s="93"/>
      <c r="EU127" s="93"/>
      <c r="EV127" s="93"/>
      <c r="EW127" s="93"/>
      <c r="EX127" s="93"/>
      <c r="EY127" s="93"/>
      <c r="EZ127" s="93"/>
      <c r="FA127" s="93"/>
      <c r="FB127" s="93"/>
      <c r="FC127" s="93"/>
      <c r="FD127" s="93"/>
      <c r="FE127" s="93"/>
      <c r="FF127" s="93"/>
      <c r="FG127" s="93"/>
      <c r="FH127" s="93"/>
      <c r="FI127" s="93"/>
      <c r="FJ127" s="93"/>
      <c r="FK127" s="93"/>
      <c r="FL127" s="93"/>
      <c r="FM127" s="93"/>
      <c r="FN127" s="93"/>
      <c r="FO127" s="93"/>
      <c r="FP127" s="93"/>
      <c r="FQ127" s="93"/>
      <c r="FR127" s="93"/>
      <c r="FS127" s="93"/>
      <c r="FT127" s="93"/>
      <c r="FU127" s="93"/>
      <c r="FV127" s="93"/>
      <c r="FW127" s="93"/>
      <c r="FX127" s="93"/>
      <c r="FY127" s="93"/>
      <c r="FZ127" s="93"/>
      <c r="GA127" s="93"/>
      <c r="GB127" s="93"/>
      <c r="GC127" s="93"/>
      <c r="GD127" s="93"/>
      <c r="GE127" s="93"/>
      <c r="GF127" s="93"/>
      <c r="GG127" s="93"/>
      <c r="GH127" s="93"/>
      <c r="GI127" s="93"/>
      <c r="GJ127" s="93"/>
      <c r="GK127" s="93"/>
      <c r="GL127" s="93"/>
      <c r="GM127" s="93"/>
      <c r="GN127" s="93"/>
      <c r="GO127" s="93"/>
      <c r="GP127" s="93"/>
      <c r="GQ127" s="93"/>
      <c r="GR127" s="93"/>
      <c r="GS127" s="93"/>
      <c r="GT127" s="93"/>
      <c r="GU127" s="93"/>
      <c r="GV127" s="93"/>
      <c r="GW127" s="93"/>
      <c r="GX127" s="93"/>
      <c r="GY127" s="93"/>
      <c r="GZ127" s="93"/>
      <c r="HA127" s="93"/>
      <c r="HB127" s="93"/>
      <c r="HC127" s="93"/>
      <c r="HD127" s="93"/>
      <c r="HE127" s="93"/>
      <c r="HF127" s="93"/>
      <c r="HG127" s="93"/>
      <c r="HH127" s="93"/>
      <c r="HI127" s="93"/>
      <c r="HJ127" s="93"/>
      <c r="HK127" s="93"/>
      <c r="HL127" s="93"/>
      <c r="HM127" s="93"/>
      <c r="HN127" s="93"/>
      <c r="HO127" s="93"/>
      <c r="HP127" s="93"/>
      <c r="HQ127" s="93"/>
      <c r="HR127" s="93"/>
      <c r="HS127" s="93"/>
      <c r="HT127" s="93"/>
      <c r="HU127" s="93"/>
      <c r="HV127" s="93"/>
      <c r="HW127" s="93"/>
      <c r="HX127" s="93"/>
      <c r="HY127" s="93"/>
      <c r="HZ127" s="93"/>
      <c r="IA127" s="93"/>
      <c r="IB127" s="93"/>
      <c r="IC127" s="93"/>
      <c r="ID127" s="93"/>
      <c r="IE127" s="93"/>
    </row>
    <row r="128" spans="1:239" s="3" customFormat="1" x14ac:dyDescent="0.25">
      <c r="A128" s="8"/>
      <c r="B128" s="99" t="s">
        <v>107</v>
      </c>
      <c r="C128" s="14" t="s">
        <v>61</v>
      </c>
      <c r="D128" s="13">
        <v>193</v>
      </c>
      <c r="E128" s="13">
        <f>D128*E123</f>
        <v>13.529299999999999</v>
      </c>
      <c r="F128" s="13"/>
      <c r="G128" s="6">
        <f>E128*F128</f>
        <v>0</v>
      </c>
      <c r="H128" s="6"/>
      <c r="I128" s="6"/>
      <c r="J128" s="13"/>
      <c r="K128" s="13"/>
      <c r="L128" s="13">
        <f t="shared" si="18"/>
        <v>0</v>
      </c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  <c r="GU128" s="1"/>
      <c r="GV128" s="1"/>
      <c r="GW128" s="1"/>
      <c r="GX128" s="1"/>
      <c r="GY128" s="1"/>
      <c r="GZ128" s="1"/>
      <c r="HA128" s="1"/>
      <c r="HB128" s="1"/>
      <c r="HC128" s="1"/>
      <c r="HD128" s="1"/>
      <c r="HE128" s="1"/>
      <c r="HF128" s="1"/>
      <c r="HG128" s="1"/>
      <c r="HH128" s="1"/>
      <c r="HI128" s="1"/>
      <c r="HJ128" s="1"/>
      <c r="HK128" s="1"/>
      <c r="HL128" s="1"/>
      <c r="HM128" s="1"/>
      <c r="HN128" s="1"/>
      <c r="HO128" s="1"/>
      <c r="HP128" s="1"/>
      <c r="HQ128" s="1"/>
      <c r="HR128" s="1"/>
      <c r="HS128" s="1"/>
      <c r="HT128" s="1"/>
      <c r="HU128" s="1"/>
      <c r="HV128" s="1"/>
      <c r="HW128" s="1"/>
      <c r="HX128" s="1"/>
      <c r="HY128" s="1"/>
      <c r="HZ128" s="1"/>
      <c r="IA128" s="1"/>
      <c r="IB128" s="1"/>
      <c r="IC128" s="1"/>
      <c r="ID128" s="1"/>
    </row>
    <row r="129" spans="1:239" s="3" customFormat="1" x14ac:dyDescent="0.25">
      <c r="A129" s="9"/>
      <c r="B129" s="26" t="s">
        <v>103</v>
      </c>
      <c r="C129" s="14" t="s">
        <v>16</v>
      </c>
      <c r="D129" s="13">
        <v>101.5</v>
      </c>
      <c r="E129" s="13">
        <f>D129*E123</f>
        <v>7.1151499999999999</v>
      </c>
      <c r="F129" s="90"/>
      <c r="G129" s="6">
        <f t="shared" ref="G129:G130" si="20">E129*F129</f>
        <v>0</v>
      </c>
      <c r="H129" s="6"/>
      <c r="I129" s="6"/>
      <c r="J129" s="13"/>
      <c r="K129" s="13"/>
      <c r="L129" s="13">
        <f t="shared" si="18"/>
        <v>0</v>
      </c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  <c r="GU129" s="1"/>
      <c r="GV129" s="1"/>
      <c r="GW129" s="1"/>
      <c r="GX129" s="1"/>
      <c r="GY129" s="1"/>
      <c r="GZ129" s="1"/>
      <c r="HA129" s="1"/>
      <c r="HB129" s="1"/>
      <c r="HC129" s="1"/>
      <c r="HD129" s="1"/>
      <c r="HE129" s="1"/>
      <c r="HF129" s="1"/>
      <c r="HG129" s="1"/>
      <c r="HH129" s="1"/>
      <c r="HI129" s="1"/>
      <c r="HJ129" s="1"/>
      <c r="HK129" s="1"/>
      <c r="HL129" s="1"/>
      <c r="HM129" s="1"/>
      <c r="HN129" s="1"/>
      <c r="HO129" s="1"/>
      <c r="HP129" s="1"/>
      <c r="HQ129" s="1"/>
      <c r="HR129" s="1"/>
      <c r="HS129" s="1"/>
      <c r="HT129" s="1"/>
      <c r="HU129" s="1"/>
      <c r="HV129" s="1"/>
      <c r="HW129" s="1"/>
      <c r="HX129" s="1"/>
      <c r="HY129" s="1"/>
      <c r="HZ129" s="1"/>
      <c r="IA129" s="1"/>
      <c r="IB129" s="1"/>
      <c r="IC129" s="1"/>
      <c r="ID129" s="1"/>
    </row>
    <row r="130" spans="1:239" s="3" customFormat="1" x14ac:dyDescent="0.25">
      <c r="A130" s="8"/>
      <c r="B130" s="26" t="s">
        <v>62</v>
      </c>
      <c r="C130" s="14" t="s">
        <v>16</v>
      </c>
      <c r="D130" s="13">
        <v>2.4700000000000002</v>
      </c>
      <c r="E130" s="6">
        <f>D130*E123</f>
        <v>0.173147</v>
      </c>
      <c r="F130" s="13"/>
      <c r="G130" s="6">
        <f t="shared" si="20"/>
        <v>0</v>
      </c>
      <c r="H130" s="6"/>
      <c r="I130" s="6"/>
      <c r="J130" s="13"/>
      <c r="K130" s="13"/>
      <c r="L130" s="13">
        <f t="shared" si="18"/>
        <v>0</v>
      </c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  <c r="GU130" s="1"/>
      <c r="GV130" s="1"/>
      <c r="GW130" s="1"/>
      <c r="GX130" s="1"/>
      <c r="GY130" s="1"/>
      <c r="GZ130" s="1"/>
      <c r="HA130" s="1"/>
      <c r="HB130" s="1"/>
      <c r="HC130" s="1"/>
      <c r="HD130" s="1"/>
      <c r="HE130" s="1"/>
      <c r="HF130" s="1"/>
      <c r="HG130" s="1"/>
      <c r="HH130" s="1"/>
      <c r="HI130" s="1"/>
      <c r="HJ130" s="1"/>
      <c r="HK130" s="1"/>
      <c r="HL130" s="1"/>
      <c r="HM130" s="1"/>
      <c r="HN130" s="1"/>
      <c r="HO130" s="1"/>
      <c r="HP130" s="1"/>
      <c r="HQ130" s="1"/>
      <c r="HR130" s="1"/>
      <c r="HS130" s="1"/>
      <c r="HT130" s="1"/>
      <c r="HU130" s="1"/>
      <c r="HV130" s="1"/>
      <c r="HW130" s="1"/>
      <c r="HX130" s="1"/>
      <c r="HY130" s="1"/>
      <c r="HZ130" s="1"/>
      <c r="IA130" s="1"/>
      <c r="IB130" s="1"/>
      <c r="IC130" s="1"/>
      <c r="ID130" s="1"/>
    </row>
    <row r="131" spans="1:239" s="3" customFormat="1" x14ac:dyDescent="0.25">
      <c r="A131" s="153"/>
      <c r="B131" s="154" t="s">
        <v>108</v>
      </c>
      <c r="C131" s="155" t="s">
        <v>16</v>
      </c>
      <c r="D131" s="100">
        <f>7.4+0.53</f>
        <v>7.9300000000000006</v>
      </c>
      <c r="E131" s="100">
        <f>E123*D131</f>
        <v>0.55589299999999997</v>
      </c>
      <c r="F131" s="100"/>
      <c r="G131" s="100">
        <f>F131*E131</f>
        <v>0</v>
      </c>
      <c r="H131" s="100"/>
      <c r="I131" s="100"/>
      <c r="J131" s="100"/>
      <c r="K131" s="100"/>
      <c r="L131" s="100">
        <f>K131+I131+G131</f>
        <v>0</v>
      </c>
      <c r="M131" s="93"/>
      <c r="N131" s="93"/>
      <c r="O131" s="93"/>
      <c r="P131" s="93"/>
      <c r="Q131" s="93"/>
      <c r="R131" s="93"/>
      <c r="S131" s="93"/>
      <c r="T131" s="93"/>
      <c r="U131" s="93"/>
      <c r="V131" s="93"/>
      <c r="W131" s="93"/>
      <c r="X131" s="93"/>
      <c r="Y131" s="93"/>
      <c r="Z131" s="93"/>
      <c r="AA131" s="93"/>
      <c r="AB131" s="93"/>
      <c r="AC131" s="93"/>
      <c r="AD131" s="93"/>
      <c r="AE131" s="93"/>
      <c r="AF131" s="93"/>
      <c r="AG131" s="93"/>
      <c r="AH131" s="93"/>
      <c r="AI131" s="93"/>
      <c r="AJ131" s="93"/>
      <c r="AK131" s="93"/>
      <c r="AL131" s="93"/>
      <c r="AM131" s="93"/>
      <c r="AN131" s="93"/>
      <c r="AO131" s="93"/>
      <c r="AP131" s="93"/>
      <c r="AQ131" s="93"/>
      <c r="AR131" s="93"/>
      <c r="AS131" s="93"/>
      <c r="AT131" s="93"/>
      <c r="AU131" s="93"/>
      <c r="AV131" s="93"/>
      <c r="AW131" s="93"/>
      <c r="AX131" s="93"/>
      <c r="AY131" s="93"/>
      <c r="AZ131" s="93"/>
      <c r="BA131" s="93"/>
      <c r="BB131" s="93"/>
      <c r="BC131" s="93"/>
      <c r="BD131" s="93"/>
      <c r="BE131" s="93"/>
      <c r="BF131" s="93"/>
      <c r="BG131" s="93"/>
      <c r="BH131" s="93"/>
      <c r="BI131" s="93"/>
      <c r="BJ131" s="93"/>
      <c r="BK131" s="93"/>
      <c r="BL131" s="93"/>
      <c r="BM131" s="93"/>
      <c r="BN131" s="93"/>
      <c r="BO131" s="93"/>
      <c r="BP131" s="93"/>
      <c r="BQ131" s="93"/>
      <c r="BR131" s="93"/>
      <c r="BS131" s="93"/>
      <c r="BT131" s="93"/>
      <c r="BU131" s="93"/>
      <c r="BV131" s="93"/>
      <c r="BW131" s="93"/>
      <c r="BX131" s="93"/>
      <c r="BY131" s="93"/>
      <c r="BZ131" s="93"/>
      <c r="CA131" s="93"/>
      <c r="CB131" s="93"/>
      <c r="CC131" s="93"/>
      <c r="CD131" s="93"/>
      <c r="CE131" s="93"/>
      <c r="CF131" s="93"/>
      <c r="CG131" s="93"/>
      <c r="CH131" s="93"/>
      <c r="CI131" s="93"/>
      <c r="CJ131" s="93"/>
      <c r="CK131" s="93"/>
      <c r="CL131" s="93"/>
      <c r="CM131" s="93"/>
      <c r="CN131" s="93"/>
      <c r="CO131" s="93"/>
      <c r="CP131" s="93"/>
      <c r="CQ131" s="93"/>
      <c r="CR131" s="93"/>
      <c r="CS131" s="93"/>
      <c r="CT131" s="93"/>
      <c r="CU131" s="93"/>
      <c r="CV131" s="93"/>
      <c r="CW131" s="93"/>
      <c r="CX131" s="93"/>
      <c r="CY131" s="93"/>
      <c r="CZ131" s="93"/>
      <c r="DA131" s="93"/>
      <c r="DB131" s="93"/>
      <c r="DC131" s="93"/>
      <c r="DD131" s="93"/>
      <c r="DE131" s="93"/>
      <c r="DF131" s="93"/>
      <c r="DG131" s="93"/>
      <c r="DH131" s="93"/>
      <c r="DI131" s="93"/>
      <c r="DJ131" s="93"/>
      <c r="DK131" s="93"/>
      <c r="DL131" s="93"/>
      <c r="DM131" s="93"/>
      <c r="DN131" s="93"/>
      <c r="DO131" s="93"/>
      <c r="DP131" s="93"/>
      <c r="DQ131" s="93"/>
      <c r="DR131" s="93"/>
      <c r="DS131" s="93"/>
      <c r="DT131" s="93"/>
      <c r="DU131" s="93"/>
      <c r="DV131" s="93"/>
      <c r="DW131" s="93"/>
      <c r="DX131" s="93"/>
      <c r="DY131" s="93"/>
      <c r="DZ131" s="93"/>
      <c r="EA131" s="93"/>
      <c r="EB131" s="93"/>
      <c r="EC131" s="93"/>
      <c r="ED131" s="93"/>
      <c r="EE131" s="93"/>
      <c r="EF131" s="93"/>
      <c r="EG131" s="93"/>
      <c r="EH131" s="93"/>
      <c r="EI131" s="93"/>
      <c r="EJ131" s="93"/>
      <c r="EK131" s="93"/>
      <c r="EL131" s="93"/>
      <c r="EM131" s="93"/>
      <c r="EN131" s="93"/>
      <c r="EO131" s="93"/>
      <c r="EP131" s="93"/>
      <c r="EQ131" s="93"/>
      <c r="ER131" s="93"/>
      <c r="ES131" s="93"/>
      <c r="ET131" s="93"/>
      <c r="EU131" s="93"/>
      <c r="EV131" s="93"/>
      <c r="EW131" s="93"/>
      <c r="EX131" s="93"/>
      <c r="EY131" s="93"/>
      <c r="EZ131" s="93"/>
      <c r="FA131" s="93"/>
      <c r="FB131" s="93"/>
      <c r="FC131" s="93"/>
      <c r="FD131" s="93"/>
      <c r="FE131" s="93"/>
      <c r="FF131" s="93"/>
      <c r="FG131" s="93"/>
      <c r="FH131" s="93"/>
      <c r="FI131" s="93"/>
      <c r="FJ131" s="93"/>
      <c r="FK131" s="93"/>
      <c r="FL131" s="93"/>
      <c r="FM131" s="93"/>
      <c r="FN131" s="93"/>
      <c r="FO131" s="93"/>
      <c r="FP131" s="93"/>
      <c r="FQ131" s="93"/>
      <c r="FR131" s="93"/>
      <c r="FS131" s="93"/>
      <c r="FT131" s="93"/>
      <c r="FU131" s="93"/>
      <c r="FV131" s="93"/>
      <c r="FW131" s="93"/>
      <c r="FX131" s="93"/>
      <c r="FY131" s="93"/>
      <c r="FZ131" s="93"/>
      <c r="GA131" s="93"/>
      <c r="GB131" s="93"/>
      <c r="GC131" s="93"/>
      <c r="GD131" s="93"/>
      <c r="GE131" s="93"/>
      <c r="GF131" s="93"/>
      <c r="GG131" s="93"/>
      <c r="GH131" s="93"/>
      <c r="GI131" s="93"/>
      <c r="GJ131" s="93"/>
      <c r="GK131" s="93"/>
      <c r="GL131" s="93"/>
      <c r="GM131" s="93"/>
      <c r="GN131" s="93"/>
      <c r="GO131" s="93"/>
      <c r="GP131" s="93"/>
      <c r="GQ131" s="93"/>
      <c r="GR131" s="93"/>
      <c r="GS131" s="93"/>
      <c r="GT131" s="93"/>
      <c r="GU131" s="93"/>
      <c r="GV131" s="93"/>
      <c r="GW131" s="93"/>
      <c r="GX131" s="93"/>
      <c r="GY131" s="93"/>
      <c r="GZ131" s="93"/>
      <c r="HA131" s="93"/>
      <c r="HB131" s="93"/>
      <c r="HC131" s="93"/>
      <c r="HD131" s="93"/>
      <c r="HE131" s="93"/>
      <c r="HF131" s="93"/>
      <c r="HG131" s="93"/>
      <c r="HH131" s="93"/>
      <c r="HI131" s="93"/>
      <c r="HJ131" s="93"/>
      <c r="HK131" s="93"/>
      <c r="HL131" s="93"/>
      <c r="HM131" s="93"/>
      <c r="HN131" s="93"/>
      <c r="HO131" s="93"/>
      <c r="HP131" s="93"/>
      <c r="HQ131" s="93"/>
      <c r="HR131" s="93"/>
      <c r="HS131" s="93"/>
      <c r="HT131" s="93"/>
      <c r="HU131" s="93"/>
      <c r="HV131" s="93"/>
      <c r="HW131" s="93"/>
      <c r="HX131" s="93"/>
      <c r="HY131" s="93"/>
      <c r="HZ131" s="93"/>
      <c r="IA131" s="93"/>
      <c r="IB131" s="93"/>
      <c r="IC131" s="93"/>
      <c r="ID131" s="93"/>
      <c r="IE131" s="93"/>
    </row>
    <row r="132" spans="1:239" s="72" customFormat="1" x14ac:dyDescent="0.25">
      <c r="A132" s="14"/>
      <c r="B132" s="156" t="s">
        <v>63</v>
      </c>
      <c r="C132" s="14" t="s">
        <v>16</v>
      </c>
      <c r="D132" s="13">
        <v>4.68</v>
      </c>
      <c r="E132" s="157">
        <f>E123*D132</f>
        <v>0.32806799999999997</v>
      </c>
      <c r="F132" s="13"/>
      <c r="G132" s="100">
        <f t="shared" ref="G132" si="21">F132*E132</f>
        <v>0</v>
      </c>
      <c r="H132" s="13"/>
      <c r="I132" s="13"/>
      <c r="J132" s="13"/>
      <c r="K132" s="13"/>
      <c r="L132" s="13">
        <f t="shared" ref="L132" si="22">K132+I132+G132</f>
        <v>0</v>
      </c>
      <c r="M132" s="158"/>
      <c r="N132" s="159"/>
    </row>
    <row r="133" spans="1:239" s="3" customFormat="1" x14ac:dyDescent="0.25">
      <c r="A133" s="8"/>
      <c r="B133" s="144" t="s">
        <v>109</v>
      </c>
      <c r="C133" s="14" t="s">
        <v>23</v>
      </c>
      <c r="D133" s="13">
        <v>39</v>
      </c>
      <c r="E133" s="13">
        <f>D133*E123</f>
        <v>2.7338999999999998</v>
      </c>
      <c r="F133" s="13"/>
      <c r="G133" s="6">
        <f t="shared" ref="G133:G134" si="23">E133*F133</f>
        <v>0</v>
      </c>
      <c r="H133" s="6"/>
      <c r="I133" s="6"/>
      <c r="J133" s="13"/>
      <c r="K133" s="13"/>
      <c r="L133" s="13">
        <f t="shared" ref="L133:L134" si="24">G133+I133+K133</f>
        <v>0</v>
      </c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  <c r="HN133" s="1"/>
      <c r="HO133" s="1"/>
      <c r="HP133" s="1"/>
      <c r="HQ133" s="1"/>
      <c r="HR133" s="1"/>
      <c r="HS133" s="1"/>
      <c r="HT133" s="1"/>
      <c r="HU133" s="1"/>
      <c r="HV133" s="1"/>
      <c r="HW133" s="1"/>
      <c r="HX133" s="1"/>
      <c r="HY133" s="1"/>
      <c r="HZ133" s="1"/>
      <c r="IA133" s="1"/>
      <c r="IB133" s="1"/>
      <c r="IC133" s="1"/>
      <c r="ID133" s="1"/>
    </row>
    <row r="134" spans="1:239" s="3" customFormat="1" x14ac:dyDescent="0.25">
      <c r="A134" s="9"/>
      <c r="B134" s="26" t="s">
        <v>35</v>
      </c>
      <c r="C134" s="14" t="s">
        <v>0</v>
      </c>
      <c r="D134" s="13">
        <v>156</v>
      </c>
      <c r="E134" s="13">
        <f>D134*E123</f>
        <v>10.935599999999999</v>
      </c>
      <c r="F134" s="6"/>
      <c r="G134" s="6">
        <f t="shared" si="23"/>
        <v>0</v>
      </c>
      <c r="H134" s="6"/>
      <c r="I134" s="6"/>
      <c r="J134" s="13"/>
      <c r="K134" s="13"/>
      <c r="L134" s="13">
        <f t="shared" si="24"/>
        <v>0</v>
      </c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  <c r="HN134" s="1"/>
      <c r="HO134" s="1"/>
      <c r="HP134" s="1"/>
      <c r="HQ134" s="1"/>
      <c r="HR134" s="1"/>
      <c r="HS134" s="1"/>
      <c r="HT134" s="1"/>
      <c r="HU134" s="1"/>
      <c r="HV134" s="1"/>
      <c r="HW134" s="1"/>
      <c r="HX134" s="1"/>
      <c r="HY134" s="1"/>
      <c r="HZ134" s="1"/>
      <c r="IA134" s="1"/>
      <c r="IB134" s="1"/>
      <c r="IC134" s="1"/>
      <c r="ID134" s="1"/>
    </row>
    <row r="135" spans="1:239" s="1" customFormat="1" x14ac:dyDescent="0.25">
      <c r="A135" s="8"/>
      <c r="B135" s="26"/>
      <c r="C135" s="14"/>
      <c r="D135" s="76"/>
      <c r="E135" s="13"/>
      <c r="F135" s="13"/>
      <c r="G135" s="13"/>
      <c r="H135" s="13"/>
      <c r="I135" s="13"/>
      <c r="J135" s="6"/>
      <c r="K135" s="13"/>
      <c r="L135" s="13"/>
    </row>
    <row r="136" spans="1:239" s="77" customFormat="1" x14ac:dyDescent="0.2">
      <c r="A136" s="8">
        <v>18</v>
      </c>
      <c r="B136" s="33" t="s">
        <v>110</v>
      </c>
      <c r="C136" s="8" t="s">
        <v>16</v>
      </c>
      <c r="D136" s="143"/>
      <c r="E136" s="143">
        <v>10</v>
      </c>
      <c r="F136" s="143"/>
      <c r="G136" s="143"/>
      <c r="H136" s="143"/>
      <c r="I136" s="143"/>
      <c r="J136" s="143"/>
      <c r="K136" s="143"/>
      <c r="L136" s="143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1"/>
      <c r="AY136" s="11"/>
      <c r="AZ136" s="11"/>
      <c r="BA136" s="11"/>
      <c r="BB136" s="11"/>
      <c r="BC136" s="11"/>
      <c r="BD136" s="11"/>
      <c r="BE136" s="11"/>
      <c r="BF136" s="11"/>
      <c r="BG136" s="11"/>
      <c r="BH136" s="11"/>
      <c r="BI136" s="11"/>
      <c r="BJ136" s="11"/>
      <c r="BK136" s="11"/>
      <c r="BL136" s="11"/>
      <c r="BM136" s="11"/>
      <c r="BN136" s="11"/>
      <c r="BO136" s="11"/>
      <c r="BP136" s="11"/>
      <c r="BQ136" s="11"/>
      <c r="BR136" s="11"/>
      <c r="BS136" s="11"/>
      <c r="BT136" s="11"/>
      <c r="BU136" s="11"/>
      <c r="BV136" s="11"/>
      <c r="BW136" s="11"/>
      <c r="BX136" s="11"/>
      <c r="BY136" s="11"/>
      <c r="BZ136" s="11"/>
      <c r="CA136" s="11"/>
      <c r="CB136" s="11"/>
      <c r="CC136" s="11"/>
      <c r="CD136" s="11"/>
      <c r="CE136" s="11"/>
      <c r="CF136" s="11"/>
      <c r="CG136" s="11"/>
      <c r="CH136" s="11"/>
      <c r="CI136" s="11"/>
      <c r="CJ136" s="11"/>
      <c r="CK136" s="11"/>
      <c r="CL136" s="11"/>
      <c r="CM136" s="11"/>
      <c r="CN136" s="11"/>
      <c r="CO136" s="11"/>
      <c r="CP136" s="11"/>
      <c r="CQ136" s="11"/>
      <c r="CR136" s="11"/>
      <c r="CS136" s="11"/>
      <c r="CT136" s="11"/>
      <c r="CU136" s="11"/>
      <c r="CV136" s="11"/>
      <c r="CW136" s="11"/>
      <c r="CX136" s="11"/>
      <c r="CY136" s="11"/>
      <c r="CZ136" s="11"/>
      <c r="DA136" s="11"/>
      <c r="DB136" s="11"/>
      <c r="DC136" s="11"/>
      <c r="DD136" s="11"/>
      <c r="DE136" s="11"/>
      <c r="DF136" s="11"/>
      <c r="DG136" s="11"/>
      <c r="DH136" s="11"/>
      <c r="DI136" s="11"/>
      <c r="DJ136" s="11"/>
      <c r="DK136" s="11"/>
      <c r="DL136" s="11"/>
      <c r="DM136" s="11"/>
      <c r="DN136" s="11"/>
      <c r="DO136" s="11"/>
      <c r="DP136" s="11"/>
      <c r="DQ136" s="11"/>
      <c r="DR136" s="11"/>
      <c r="DS136" s="11"/>
      <c r="DT136" s="11"/>
      <c r="DU136" s="11"/>
      <c r="DV136" s="11"/>
      <c r="DW136" s="11"/>
      <c r="DX136" s="11"/>
      <c r="DY136" s="11"/>
      <c r="DZ136" s="11"/>
      <c r="EA136" s="11"/>
      <c r="EB136" s="11"/>
      <c r="EC136" s="11"/>
      <c r="ED136" s="11"/>
      <c r="EE136" s="11"/>
      <c r="EF136" s="11"/>
      <c r="EG136" s="11"/>
      <c r="EH136" s="11"/>
      <c r="EI136" s="11"/>
      <c r="EJ136" s="11"/>
      <c r="EK136" s="11"/>
      <c r="EL136" s="11"/>
      <c r="EM136" s="11"/>
      <c r="EN136" s="11"/>
      <c r="EO136" s="11"/>
      <c r="EP136" s="11"/>
      <c r="EQ136" s="11"/>
      <c r="ER136" s="11"/>
      <c r="ES136" s="11"/>
      <c r="ET136" s="11"/>
      <c r="EU136" s="11"/>
      <c r="EV136" s="11"/>
      <c r="EW136" s="11"/>
      <c r="EX136" s="11"/>
      <c r="EY136" s="11"/>
      <c r="EZ136" s="11"/>
      <c r="FA136" s="11"/>
      <c r="FB136" s="11"/>
      <c r="FC136" s="11"/>
      <c r="FD136" s="11"/>
      <c r="FE136" s="11"/>
      <c r="FF136" s="11"/>
      <c r="FG136" s="11"/>
      <c r="FH136" s="11"/>
      <c r="FI136" s="11"/>
      <c r="FJ136" s="11"/>
      <c r="FK136" s="11"/>
      <c r="FL136" s="11"/>
      <c r="FM136" s="11"/>
      <c r="FN136" s="11"/>
      <c r="FO136" s="11"/>
      <c r="FP136" s="11"/>
      <c r="FQ136" s="11"/>
      <c r="FR136" s="11"/>
      <c r="FS136" s="11"/>
      <c r="FT136" s="11"/>
      <c r="FU136" s="11"/>
      <c r="FV136" s="11"/>
      <c r="FW136" s="11"/>
      <c r="FX136" s="11"/>
      <c r="FY136" s="11"/>
      <c r="FZ136" s="11"/>
      <c r="GA136" s="11"/>
      <c r="GB136" s="11"/>
      <c r="GC136" s="11"/>
      <c r="GD136" s="11"/>
      <c r="GE136" s="11"/>
      <c r="GF136" s="11"/>
      <c r="GG136" s="11"/>
      <c r="GH136" s="11"/>
      <c r="GI136" s="11"/>
      <c r="GJ136" s="11"/>
      <c r="GK136" s="11"/>
      <c r="GL136" s="11"/>
      <c r="GM136" s="11"/>
      <c r="GN136" s="11"/>
      <c r="GO136" s="11"/>
      <c r="GP136" s="11"/>
      <c r="GQ136" s="11"/>
      <c r="GR136" s="11"/>
      <c r="GS136" s="11"/>
      <c r="GT136" s="11"/>
      <c r="GU136" s="11"/>
      <c r="GV136" s="11"/>
      <c r="GW136" s="11"/>
      <c r="GX136" s="11"/>
      <c r="GY136" s="11"/>
      <c r="GZ136" s="11"/>
      <c r="HA136" s="11"/>
      <c r="HB136" s="11"/>
      <c r="HC136" s="11"/>
      <c r="HD136" s="11"/>
      <c r="HE136" s="11"/>
      <c r="HF136" s="11"/>
      <c r="HG136" s="11"/>
      <c r="HH136" s="11"/>
      <c r="HI136" s="11"/>
      <c r="HJ136" s="11"/>
      <c r="HK136" s="11"/>
      <c r="HL136" s="11"/>
      <c r="HM136" s="11"/>
      <c r="HN136" s="11"/>
      <c r="HO136" s="11"/>
      <c r="HP136" s="11"/>
      <c r="HQ136" s="11"/>
      <c r="HR136" s="11"/>
    </row>
    <row r="137" spans="1:239" s="7" customFormat="1" x14ac:dyDescent="0.25">
      <c r="A137" s="88"/>
      <c r="B137" s="89"/>
      <c r="C137" s="88" t="s">
        <v>56</v>
      </c>
      <c r="D137" s="90"/>
      <c r="E137" s="87">
        <f>E136/10</f>
        <v>1</v>
      </c>
      <c r="F137" s="90"/>
      <c r="G137" s="90"/>
      <c r="H137" s="90"/>
      <c r="I137" s="90"/>
      <c r="J137" s="90"/>
      <c r="K137" s="90"/>
      <c r="L137" s="90"/>
      <c r="M137" s="91"/>
      <c r="N137" s="91"/>
      <c r="O137" s="91"/>
      <c r="P137" s="91"/>
      <c r="Q137" s="91"/>
      <c r="R137" s="91"/>
      <c r="S137" s="91"/>
      <c r="T137" s="91"/>
      <c r="U137" s="91"/>
      <c r="V137" s="91"/>
      <c r="W137" s="91"/>
      <c r="X137" s="91"/>
      <c r="Y137" s="91"/>
      <c r="Z137" s="91"/>
      <c r="AA137" s="91"/>
      <c r="AB137" s="91"/>
      <c r="AC137" s="91"/>
      <c r="AD137" s="91"/>
      <c r="AE137" s="91"/>
      <c r="AF137" s="91"/>
      <c r="AG137" s="91"/>
      <c r="AH137" s="91"/>
      <c r="AI137" s="91"/>
      <c r="AJ137" s="91"/>
      <c r="AK137" s="91"/>
      <c r="AL137" s="91"/>
      <c r="AM137" s="91"/>
      <c r="AN137" s="91"/>
      <c r="AO137" s="91"/>
      <c r="AP137" s="91"/>
      <c r="AQ137" s="91"/>
      <c r="AR137" s="91"/>
      <c r="AS137" s="91"/>
      <c r="AT137" s="91"/>
      <c r="AU137" s="91"/>
      <c r="AV137" s="91"/>
      <c r="AW137" s="91"/>
      <c r="AX137" s="91"/>
      <c r="AY137" s="91"/>
      <c r="AZ137" s="91"/>
      <c r="BA137" s="91"/>
      <c r="BB137" s="91"/>
      <c r="BC137" s="91"/>
      <c r="BD137" s="91"/>
      <c r="BE137" s="91"/>
      <c r="BF137" s="91"/>
      <c r="BG137" s="91"/>
      <c r="BH137" s="91"/>
      <c r="BI137" s="91"/>
      <c r="BJ137" s="91"/>
      <c r="BK137" s="91"/>
      <c r="BL137" s="91"/>
      <c r="BM137" s="91"/>
      <c r="BN137" s="91"/>
      <c r="BO137" s="91"/>
      <c r="BP137" s="91"/>
      <c r="BQ137" s="91"/>
      <c r="BR137" s="91"/>
      <c r="BS137" s="91"/>
      <c r="BT137" s="91"/>
      <c r="BU137" s="91"/>
      <c r="BV137" s="91"/>
      <c r="BW137" s="91"/>
      <c r="BX137" s="91"/>
      <c r="BY137" s="91"/>
      <c r="BZ137" s="91"/>
      <c r="CA137" s="91"/>
      <c r="CB137" s="91"/>
      <c r="CC137" s="91"/>
      <c r="CD137" s="91"/>
      <c r="CE137" s="91"/>
      <c r="CF137" s="91"/>
      <c r="CG137" s="91"/>
      <c r="CH137" s="91"/>
      <c r="CI137" s="91"/>
      <c r="CJ137" s="91"/>
      <c r="CK137" s="91"/>
      <c r="CL137" s="91"/>
      <c r="CM137" s="91"/>
      <c r="CN137" s="91"/>
      <c r="CO137" s="91"/>
      <c r="CP137" s="91"/>
      <c r="CQ137" s="91"/>
      <c r="CR137" s="91"/>
      <c r="CS137" s="91"/>
      <c r="CT137" s="91"/>
      <c r="CU137" s="91"/>
      <c r="CV137" s="91"/>
      <c r="CW137" s="91"/>
      <c r="CX137" s="91"/>
      <c r="CY137" s="91"/>
      <c r="CZ137" s="91"/>
      <c r="DA137" s="91"/>
      <c r="DB137" s="91"/>
      <c r="DC137" s="91"/>
      <c r="DD137" s="91"/>
      <c r="DE137" s="91"/>
      <c r="DF137" s="91"/>
      <c r="DG137" s="91"/>
      <c r="DH137" s="91"/>
      <c r="DI137" s="91"/>
      <c r="DJ137" s="91"/>
      <c r="DK137" s="91"/>
      <c r="DL137" s="91"/>
      <c r="DM137" s="91"/>
      <c r="DN137" s="91"/>
      <c r="DO137" s="91"/>
      <c r="DP137" s="91"/>
      <c r="DQ137" s="91"/>
      <c r="DR137" s="91"/>
      <c r="DS137" s="91"/>
      <c r="DT137" s="91"/>
      <c r="DU137" s="91"/>
      <c r="DV137" s="91"/>
      <c r="DW137" s="91"/>
      <c r="DX137" s="91"/>
      <c r="DY137" s="91"/>
      <c r="DZ137" s="91"/>
      <c r="EA137" s="91"/>
      <c r="EB137" s="91"/>
      <c r="EC137" s="91"/>
      <c r="ED137" s="91"/>
      <c r="EE137" s="91"/>
      <c r="EF137" s="91"/>
      <c r="EG137" s="91"/>
      <c r="EH137" s="91"/>
      <c r="EI137" s="91"/>
      <c r="EJ137" s="91"/>
      <c r="EK137" s="91"/>
      <c r="EL137" s="91"/>
      <c r="EM137" s="91"/>
      <c r="EN137" s="91"/>
      <c r="EO137" s="91"/>
      <c r="EP137" s="91"/>
      <c r="EQ137" s="91"/>
      <c r="ER137" s="91"/>
      <c r="ES137" s="91"/>
      <c r="ET137" s="91"/>
      <c r="EU137" s="91"/>
      <c r="EV137" s="91"/>
      <c r="EW137" s="91"/>
      <c r="EX137" s="91"/>
      <c r="EY137" s="91"/>
      <c r="EZ137" s="91"/>
      <c r="FA137" s="91"/>
      <c r="FB137" s="91"/>
      <c r="FC137" s="91"/>
      <c r="FD137" s="91"/>
      <c r="FE137" s="91"/>
      <c r="FF137" s="91"/>
      <c r="FG137" s="91"/>
      <c r="FH137" s="91"/>
      <c r="FI137" s="91"/>
      <c r="FJ137" s="91"/>
      <c r="FK137" s="91"/>
      <c r="FL137" s="91"/>
      <c r="FM137" s="91"/>
      <c r="FN137" s="91"/>
      <c r="FO137" s="91"/>
      <c r="FP137" s="91"/>
      <c r="FQ137" s="91"/>
      <c r="FR137" s="91"/>
      <c r="FS137" s="91"/>
      <c r="FT137" s="91"/>
      <c r="FU137" s="91"/>
      <c r="FV137" s="91"/>
      <c r="FW137" s="91"/>
      <c r="FX137" s="91"/>
      <c r="FY137" s="91"/>
      <c r="FZ137" s="91"/>
      <c r="GA137" s="91"/>
      <c r="GB137" s="91"/>
      <c r="GC137" s="91"/>
      <c r="GD137" s="91"/>
      <c r="GE137" s="91"/>
      <c r="GF137" s="91"/>
      <c r="GG137" s="91"/>
      <c r="GH137" s="91"/>
      <c r="GI137" s="91"/>
      <c r="GJ137" s="91"/>
      <c r="GK137" s="91"/>
      <c r="GL137" s="91"/>
      <c r="GM137" s="91"/>
      <c r="GN137" s="91"/>
      <c r="GO137" s="91"/>
      <c r="GP137" s="91"/>
      <c r="GQ137" s="91"/>
      <c r="GR137" s="91"/>
      <c r="GS137" s="91"/>
      <c r="GT137" s="91"/>
      <c r="GU137" s="91"/>
      <c r="GV137" s="91"/>
      <c r="GW137" s="91"/>
      <c r="GX137" s="91"/>
      <c r="GY137" s="91"/>
      <c r="GZ137" s="91"/>
      <c r="HA137" s="91"/>
      <c r="HB137" s="91"/>
      <c r="HC137" s="91"/>
      <c r="HD137" s="91"/>
      <c r="HE137" s="91"/>
      <c r="HF137" s="91"/>
      <c r="HG137" s="91"/>
      <c r="HH137" s="91"/>
      <c r="HI137" s="91"/>
      <c r="HJ137" s="91"/>
      <c r="HK137" s="91"/>
      <c r="HL137" s="91"/>
      <c r="HM137" s="91"/>
      <c r="HN137" s="91"/>
      <c r="HO137" s="91"/>
      <c r="HP137" s="91"/>
      <c r="HQ137" s="91"/>
      <c r="HR137" s="91"/>
      <c r="HS137" s="91"/>
      <c r="HT137" s="91"/>
      <c r="HU137" s="91"/>
      <c r="HV137" s="91"/>
      <c r="HW137" s="91"/>
      <c r="HX137" s="91"/>
      <c r="HY137" s="91"/>
      <c r="HZ137" s="91"/>
      <c r="IA137" s="91"/>
      <c r="IB137" s="91"/>
      <c r="IC137" s="91"/>
      <c r="ID137" s="91"/>
    </row>
    <row r="138" spans="1:239" s="3" customFormat="1" x14ac:dyDescent="0.25">
      <c r="A138" s="92"/>
      <c r="B138" s="34" t="s">
        <v>21</v>
      </c>
      <c r="C138" s="12" t="s">
        <v>17</v>
      </c>
      <c r="D138" s="13">
        <v>17.8</v>
      </c>
      <c r="E138" s="90">
        <f>D138*E137</f>
        <v>17.8</v>
      </c>
      <c r="F138" s="90"/>
      <c r="G138" s="90"/>
      <c r="H138" s="13"/>
      <c r="I138" s="13">
        <f>E138*H138</f>
        <v>0</v>
      </c>
      <c r="J138" s="13"/>
      <c r="K138" s="13"/>
      <c r="L138" s="13">
        <f>G138+I138+K138</f>
        <v>0</v>
      </c>
      <c r="M138" s="93"/>
      <c r="N138" s="93"/>
      <c r="O138" s="93"/>
      <c r="P138" s="93"/>
      <c r="Q138" s="93"/>
      <c r="R138" s="93"/>
      <c r="S138" s="93"/>
      <c r="T138" s="93"/>
      <c r="U138" s="93"/>
      <c r="V138" s="93"/>
      <c r="W138" s="93"/>
      <c r="X138" s="93"/>
      <c r="Y138" s="93"/>
      <c r="Z138" s="93"/>
      <c r="AA138" s="93"/>
      <c r="AB138" s="93"/>
      <c r="AC138" s="93"/>
      <c r="AD138" s="93"/>
      <c r="AE138" s="93"/>
      <c r="AF138" s="93"/>
      <c r="AG138" s="93"/>
      <c r="AH138" s="93"/>
      <c r="AI138" s="93"/>
      <c r="AJ138" s="93"/>
      <c r="AK138" s="93"/>
      <c r="AL138" s="93"/>
      <c r="AM138" s="93"/>
      <c r="AN138" s="93"/>
      <c r="AO138" s="93"/>
      <c r="AP138" s="93"/>
      <c r="AQ138" s="93"/>
      <c r="AR138" s="93"/>
      <c r="AS138" s="93"/>
      <c r="AT138" s="93"/>
      <c r="AU138" s="93"/>
      <c r="AV138" s="93"/>
      <c r="AW138" s="93"/>
      <c r="AX138" s="93"/>
      <c r="AY138" s="93"/>
      <c r="AZ138" s="93"/>
      <c r="BA138" s="93"/>
      <c r="BB138" s="93"/>
      <c r="BC138" s="93"/>
      <c r="BD138" s="93"/>
      <c r="BE138" s="93"/>
      <c r="BF138" s="93"/>
      <c r="BG138" s="93"/>
      <c r="BH138" s="93"/>
      <c r="BI138" s="93"/>
      <c r="BJ138" s="93"/>
      <c r="BK138" s="93"/>
      <c r="BL138" s="93"/>
      <c r="BM138" s="93"/>
      <c r="BN138" s="93"/>
      <c r="BO138" s="93"/>
      <c r="BP138" s="93"/>
      <c r="BQ138" s="93"/>
      <c r="BR138" s="93"/>
      <c r="BS138" s="93"/>
      <c r="BT138" s="93"/>
      <c r="BU138" s="93"/>
      <c r="BV138" s="93"/>
      <c r="BW138" s="93"/>
      <c r="BX138" s="93"/>
      <c r="BY138" s="93"/>
      <c r="BZ138" s="93"/>
      <c r="CA138" s="93"/>
      <c r="CB138" s="93"/>
      <c r="CC138" s="93"/>
      <c r="CD138" s="93"/>
      <c r="CE138" s="93"/>
      <c r="CF138" s="93"/>
      <c r="CG138" s="93"/>
      <c r="CH138" s="93"/>
      <c r="CI138" s="93"/>
      <c r="CJ138" s="93"/>
      <c r="CK138" s="93"/>
      <c r="CL138" s="93"/>
      <c r="CM138" s="93"/>
      <c r="CN138" s="93"/>
      <c r="CO138" s="93"/>
      <c r="CP138" s="93"/>
      <c r="CQ138" s="93"/>
      <c r="CR138" s="93"/>
      <c r="CS138" s="93"/>
      <c r="CT138" s="93"/>
      <c r="CU138" s="93"/>
      <c r="CV138" s="93"/>
      <c r="CW138" s="93"/>
      <c r="CX138" s="93"/>
      <c r="CY138" s="93"/>
      <c r="CZ138" s="93"/>
      <c r="DA138" s="93"/>
      <c r="DB138" s="93"/>
      <c r="DC138" s="93"/>
      <c r="DD138" s="93"/>
      <c r="DE138" s="93"/>
      <c r="DF138" s="93"/>
      <c r="DG138" s="93"/>
      <c r="DH138" s="93"/>
      <c r="DI138" s="93"/>
      <c r="DJ138" s="93"/>
      <c r="DK138" s="93"/>
      <c r="DL138" s="93"/>
      <c r="DM138" s="93"/>
      <c r="DN138" s="93"/>
      <c r="DO138" s="93"/>
      <c r="DP138" s="93"/>
      <c r="DQ138" s="93"/>
      <c r="DR138" s="93"/>
      <c r="DS138" s="93"/>
      <c r="DT138" s="93"/>
      <c r="DU138" s="93"/>
      <c r="DV138" s="93"/>
      <c r="DW138" s="93"/>
      <c r="DX138" s="93"/>
      <c r="DY138" s="93"/>
      <c r="DZ138" s="93"/>
      <c r="EA138" s="93"/>
      <c r="EB138" s="93"/>
      <c r="EC138" s="93"/>
      <c r="ED138" s="93"/>
      <c r="EE138" s="93"/>
      <c r="EF138" s="93"/>
      <c r="EG138" s="93"/>
      <c r="EH138" s="93"/>
      <c r="EI138" s="93"/>
      <c r="EJ138" s="93"/>
      <c r="EK138" s="93"/>
      <c r="EL138" s="93"/>
      <c r="EM138" s="93"/>
      <c r="EN138" s="93"/>
      <c r="EO138" s="93"/>
      <c r="EP138" s="93"/>
      <c r="EQ138" s="93"/>
      <c r="ER138" s="93"/>
      <c r="ES138" s="93"/>
      <c r="ET138" s="93"/>
      <c r="EU138" s="93"/>
      <c r="EV138" s="93"/>
      <c r="EW138" s="93"/>
      <c r="EX138" s="93"/>
      <c r="EY138" s="93"/>
      <c r="EZ138" s="93"/>
      <c r="FA138" s="93"/>
      <c r="FB138" s="93"/>
      <c r="FC138" s="93"/>
      <c r="FD138" s="93"/>
      <c r="FE138" s="93"/>
      <c r="FF138" s="93"/>
      <c r="FG138" s="93"/>
      <c r="FH138" s="93"/>
      <c r="FI138" s="93"/>
      <c r="FJ138" s="93"/>
      <c r="FK138" s="93"/>
      <c r="FL138" s="93"/>
      <c r="FM138" s="93"/>
      <c r="FN138" s="93"/>
      <c r="FO138" s="93"/>
      <c r="FP138" s="93"/>
      <c r="FQ138" s="93"/>
      <c r="FR138" s="93"/>
      <c r="FS138" s="93"/>
      <c r="FT138" s="93"/>
      <c r="FU138" s="93"/>
      <c r="FV138" s="93"/>
      <c r="FW138" s="93"/>
      <c r="FX138" s="93"/>
      <c r="FY138" s="93"/>
      <c r="FZ138" s="93"/>
      <c r="GA138" s="93"/>
      <c r="GB138" s="93"/>
      <c r="GC138" s="93"/>
      <c r="GD138" s="93"/>
      <c r="GE138" s="93"/>
      <c r="GF138" s="93"/>
      <c r="GG138" s="93"/>
      <c r="GH138" s="93"/>
      <c r="GI138" s="93"/>
      <c r="GJ138" s="93"/>
      <c r="GK138" s="93"/>
      <c r="GL138" s="93"/>
      <c r="GM138" s="93"/>
      <c r="GN138" s="93"/>
      <c r="GO138" s="93"/>
      <c r="GP138" s="93"/>
      <c r="GQ138" s="93"/>
      <c r="GR138" s="93"/>
      <c r="GS138" s="93"/>
      <c r="GT138" s="93"/>
      <c r="GU138" s="93"/>
      <c r="GV138" s="93"/>
      <c r="GW138" s="93"/>
      <c r="GX138" s="93"/>
      <c r="GY138" s="93"/>
      <c r="GZ138" s="93"/>
      <c r="HA138" s="93"/>
      <c r="HB138" s="93"/>
      <c r="HC138" s="93"/>
      <c r="HD138" s="93"/>
      <c r="HE138" s="93"/>
      <c r="HF138" s="93"/>
      <c r="HG138" s="93"/>
      <c r="HH138" s="93"/>
      <c r="HI138" s="93"/>
      <c r="HJ138" s="93"/>
      <c r="HK138" s="93"/>
      <c r="HL138" s="93"/>
      <c r="HM138" s="93"/>
      <c r="HN138" s="93"/>
      <c r="HO138" s="93"/>
      <c r="HP138" s="93"/>
      <c r="HQ138" s="93"/>
      <c r="HR138" s="93"/>
      <c r="HS138" s="93"/>
      <c r="HT138" s="93"/>
      <c r="HU138" s="93"/>
      <c r="HV138" s="93"/>
      <c r="HW138" s="93"/>
      <c r="HX138" s="93"/>
      <c r="HY138" s="93"/>
      <c r="HZ138" s="93"/>
      <c r="IA138" s="93"/>
      <c r="IB138" s="93"/>
      <c r="IC138" s="93"/>
      <c r="ID138" s="93"/>
    </row>
    <row r="139" spans="1:239" s="3" customFormat="1" x14ac:dyDescent="0.25">
      <c r="A139" s="94"/>
      <c r="B139" s="95" t="s">
        <v>101</v>
      </c>
      <c r="C139" s="88" t="s">
        <v>16</v>
      </c>
      <c r="D139" s="13">
        <v>11</v>
      </c>
      <c r="E139" s="83">
        <f>D139*E137</f>
        <v>11</v>
      </c>
      <c r="F139" s="6"/>
      <c r="G139" s="90">
        <f>E139*F139</f>
        <v>0</v>
      </c>
      <c r="H139" s="90"/>
      <c r="I139" s="90"/>
      <c r="J139" s="90"/>
      <c r="K139" s="90"/>
      <c r="L139" s="90">
        <f>G139+I139+K139</f>
        <v>0</v>
      </c>
      <c r="M139" s="93"/>
      <c r="N139" s="93"/>
      <c r="O139" s="93"/>
      <c r="P139" s="93"/>
      <c r="Q139" s="93"/>
      <c r="R139" s="93"/>
      <c r="S139" s="93"/>
      <c r="T139" s="93"/>
      <c r="U139" s="93"/>
      <c r="V139" s="93"/>
      <c r="W139" s="93"/>
      <c r="X139" s="93"/>
      <c r="Y139" s="93"/>
      <c r="Z139" s="93"/>
      <c r="AA139" s="93"/>
      <c r="AB139" s="93"/>
      <c r="AC139" s="93"/>
      <c r="AD139" s="93"/>
      <c r="AE139" s="93"/>
      <c r="AF139" s="93"/>
      <c r="AG139" s="93"/>
      <c r="AH139" s="93"/>
      <c r="AI139" s="93"/>
      <c r="AJ139" s="93"/>
      <c r="AK139" s="93"/>
      <c r="AL139" s="93"/>
      <c r="AM139" s="93"/>
      <c r="AN139" s="93"/>
      <c r="AO139" s="93"/>
      <c r="AP139" s="93"/>
      <c r="AQ139" s="93"/>
      <c r="AR139" s="93"/>
      <c r="AS139" s="93"/>
      <c r="AT139" s="93"/>
      <c r="AU139" s="93"/>
      <c r="AV139" s="93"/>
      <c r="AW139" s="93"/>
      <c r="AX139" s="93"/>
      <c r="AY139" s="93"/>
      <c r="AZ139" s="93"/>
      <c r="BA139" s="93"/>
      <c r="BB139" s="93"/>
      <c r="BC139" s="93"/>
      <c r="BD139" s="93"/>
      <c r="BE139" s="93"/>
      <c r="BF139" s="93"/>
      <c r="BG139" s="93"/>
      <c r="BH139" s="93"/>
      <c r="BI139" s="93"/>
      <c r="BJ139" s="93"/>
      <c r="BK139" s="93"/>
      <c r="BL139" s="93"/>
      <c r="BM139" s="93"/>
      <c r="BN139" s="93"/>
      <c r="BO139" s="93"/>
      <c r="BP139" s="93"/>
      <c r="BQ139" s="93"/>
      <c r="BR139" s="93"/>
      <c r="BS139" s="93"/>
      <c r="BT139" s="93"/>
      <c r="BU139" s="93"/>
      <c r="BV139" s="93"/>
      <c r="BW139" s="93"/>
      <c r="BX139" s="93"/>
      <c r="BY139" s="93"/>
      <c r="BZ139" s="93"/>
      <c r="CA139" s="93"/>
      <c r="CB139" s="93"/>
      <c r="CC139" s="93"/>
      <c r="CD139" s="93"/>
      <c r="CE139" s="93"/>
      <c r="CF139" s="93"/>
      <c r="CG139" s="93"/>
      <c r="CH139" s="93"/>
      <c r="CI139" s="93"/>
      <c r="CJ139" s="93"/>
      <c r="CK139" s="93"/>
      <c r="CL139" s="93"/>
      <c r="CM139" s="93"/>
      <c r="CN139" s="93"/>
      <c r="CO139" s="93"/>
      <c r="CP139" s="93"/>
      <c r="CQ139" s="93"/>
      <c r="CR139" s="93"/>
      <c r="CS139" s="93"/>
      <c r="CT139" s="93"/>
      <c r="CU139" s="93"/>
      <c r="CV139" s="93"/>
      <c r="CW139" s="93"/>
      <c r="CX139" s="93"/>
      <c r="CY139" s="93"/>
      <c r="CZ139" s="93"/>
      <c r="DA139" s="93"/>
      <c r="DB139" s="93"/>
      <c r="DC139" s="93"/>
      <c r="DD139" s="93"/>
      <c r="DE139" s="93"/>
      <c r="DF139" s="93"/>
      <c r="DG139" s="93"/>
      <c r="DH139" s="93"/>
      <c r="DI139" s="93"/>
      <c r="DJ139" s="93"/>
      <c r="DK139" s="93"/>
      <c r="DL139" s="93"/>
      <c r="DM139" s="93"/>
      <c r="DN139" s="93"/>
      <c r="DO139" s="93"/>
      <c r="DP139" s="93"/>
      <c r="DQ139" s="93"/>
      <c r="DR139" s="93"/>
      <c r="DS139" s="93"/>
      <c r="DT139" s="93"/>
      <c r="DU139" s="93"/>
      <c r="DV139" s="93"/>
      <c r="DW139" s="93"/>
      <c r="DX139" s="93"/>
      <c r="DY139" s="93"/>
      <c r="DZ139" s="93"/>
      <c r="EA139" s="93"/>
      <c r="EB139" s="93"/>
      <c r="EC139" s="93"/>
      <c r="ED139" s="93"/>
      <c r="EE139" s="93"/>
      <c r="EF139" s="93"/>
      <c r="EG139" s="93"/>
      <c r="EH139" s="93"/>
      <c r="EI139" s="93"/>
      <c r="EJ139" s="93"/>
      <c r="EK139" s="93"/>
      <c r="EL139" s="93"/>
      <c r="EM139" s="93"/>
      <c r="EN139" s="93"/>
      <c r="EO139" s="93"/>
      <c r="EP139" s="93"/>
      <c r="EQ139" s="93"/>
      <c r="ER139" s="93"/>
      <c r="ES139" s="93"/>
      <c r="ET139" s="93"/>
      <c r="EU139" s="93"/>
      <c r="EV139" s="93"/>
      <c r="EW139" s="93"/>
      <c r="EX139" s="93"/>
      <c r="EY139" s="93"/>
      <c r="EZ139" s="93"/>
      <c r="FA139" s="93"/>
      <c r="FB139" s="93"/>
      <c r="FC139" s="93"/>
      <c r="FD139" s="93"/>
      <c r="FE139" s="93"/>
      <c r="FF139" s="93"/>
      <c r="FG139" s="93"/>
      <c r="FH139" s="93"/>
      <c r="FI139" s="93"/>
      <c r="FJ139" s="93"/>
      <c r="FK139" s="93"/>
      <c r="FL139" s="93"/>
      <c r="FM139" s="93"/>
      <c r="FN139" s="93"/>
      <c r="FO139" s="93"/>
      <c r="FP139" s="93"/>
      <c r="FQ139" s="93"/>
      <c r="FR139" s="93"/>
      <c r="FS139" s="93"/>
      <c r="FT139" s="93"/>
      <c r="FU139" s="93"/>
      <c r="FV139" s="93"/>
      <c r="FW139" s="93"/>
      <c r="FX139" s="93"/>
      <c r="FY139" s="93"/>
      <c r="FZ139" s="93"/>
      <c r="GA139" s="93"/>
      <c r="GB139" s="93"/>
      <c r="GC139" s="93"/>
      <c r="GD139" s="93"/>
      <c r="GE139" s="93"/>
      <c r="GF139" s="93"/>
      <c r="GG139" s="93"/>
      <c r="GH139" s="93"/>
      <c r="GI139" s="93"/>
      <c r="GJ139" s="93"/>
      <c r="GK139" s="93"/>
      <c r="GL139" s="93"/>
      <c r="GM139" s="93"/>
      <c r="GN139" s="93"/>
      <c r="GO139" s="93"/>
      <c r="GP139" s="93"/>
      <c r="GQ139" s="93"/>
      <c r="GR139" s="93"/>
      <c r="GS139" s="93"/>
      <c r="GT139" s="93"/>
      <c r="GU139" s="93"/>
      <c r="GV139" s="93"/>
      <c r="GW139" s="93"/>
      <c r="GX139" s="93"/>
      <c r="GY139" s="93"/>
      <c r="GZ139" s="93"/>
      <c r="HA139" s="93"/>
      <c r="HB139" s="93"/>
      <c r="HC139" s="93"/>
      <c r="HD139" s="93"/>
      <c r="HE139" s="93"/>
      <c r="HF139" s="93"/>
      <c r="HG139" s="93"/>
      <c r="HH139" s="93"/>
      <c r="HI139" s="93"/>
      <c r="HJ139" s="93"/>
      <c r="HK139" s="93"/>
      <c r="HL139" s="93"/>
      <c r="HM139" s="93"/>
      <c r="HN139" s="93"/>
      <c r="HO139" s="93"/>
      <c r="HP139" s="93"/>
      <c r="HQ139" s="93"/>
      <c r="HR139" s="93"/>
      <c r="HS139" s="93"/>
      <c r="HT139" s="93"/>
      <c r="HU139" s="93"/>
      <c r="HV139" s="93"/>
      <c r="HW139" s="93"/>
      <c r="HX139" s="93"/>
      <c r="HY139" s="93"/>
      <c r="HZ139" s="93"/>
      <c r="IA139" s="93"/>
      <c r="IB139" s="93"/>
      <c r="IC139" s="93"/>
      <c r="ID139" s="93"/>
    </row>
    <row r="140" spans="1:239" s="3" customFormat="1" x14ac:dyDescent="0.25">
      <c r="A140" s="94"/>
      <c r="B140" s="89"/>
      <c r="C140" s="88"/>
      <c r="D140" s="13"/>
      <c r="E140" s="83"/>
      <c r="F140" s="6"/>
      <c r="G140" s="90"/>
      <c r="H140" s="90"/>
      <c r="I140" s="90"/>
      <c r="J140" s="90"/>
      <c r="K140" s="90"/>
      <c r="L140" s="90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3"/>
      <c r="BX140" s="93"/>
      <c r="BY140" s="93"/>
      <c r="BZ140" s="93"/>
      <c r="CA140" s="93"/>
      <c r="CB140" s="93"/>
      <c r="CC140" s="93"/>
      <c r="CD140" s="93"/>
      <c r="CE140" s="93"/>
      <c r="CF140" s="93"/>
      <c r="CG140" s="93"/>
      <c r="CH140" s="93"/>
      <c r="CI140" s="93"/>
      <c r="CJ140" s="93"/>
      <c r="CK140" s="93"/>
      <c r="CL140" s="93"/>
      <c r="CM140" s="93"/>
      <c r="CN140" s="93"/>
      <c r="CO140" s="93"/>
      <c r="CP140" s="93"/>
      <c r="CQ140" s="93"/>
      <c r="CR140" s="93"/>
      <c r="CS140" s="93"/>
      <c r="CT140" s="93"/>
      <c r="CU140" s="93"/>
      <c r="CV140" s="93"/>
      <c r="CW140" s="93"/>
      <c r="CX140" s="93"/>
      <c r="CY140" s="93"/>
      <c r="CZ140" s="93"/>
      <c r="DA140" s="93"/>
      <c r="DB140" s="93"/>
      <c r="DC140" s="93"/>
      <c r="DD140" s="93"/>
      <c r="DE140" s="93"/>
      <c r="DF140" s="93"/>
      <c r="DG140" s="93"/>
      <c r="DH140" s="93"/>
      <c r="DI140" s="93"/>
      <c r="DJ140" s="93"/>
      <c r="DK140" s="93"/>
      <c r="DL140" s="93"/>
      <c r="DM140" s="93"/>
      <c r="DN140" s="93"/>
      <c r="DO140" s="93"/>
      <c r="DP140" s="93"/>
      <c r="DQ140" s="93"/>
      <c r="DR140" s="93"/>
      <c r="DS140" s="93"/>
      <c r="DT140" s="93"/>
      <c r="DU140" s="93"/>
      <c r="DV140" s="93"/>
      <c r="DW140" s="93"/>
      <c r="DX140" s="93"/>
      <c r="DY140" s="93"/>
      <c r="DZ140" s="93"/>
      <c r="EA140" s="93"/>
      <c r="EB140" s="93"/>
      <c r="EC140" s="93"/>
      <c r="ED140" s="93"/>
      <c r="EE140" s="93"/>
      <c r="EF140" s="93"/>
      <c r="EG140" s="93"/>
      <c r="EH140" s="93"/>
      <c r="EI140" s="93"/>
      <c r="EJ140" s="93"/>
      <c r="EK140" s="93"/>
      <c r="EL140" s="93"/>
      <c r="EM140" s="93"/>
      <c r="EN140" s="93"/>
      <c r="EO140" s="93"/>
      <c r="EP140" s="93"/>
      <c r="EQ140" s="93"/>
      <c r="ER140" s="93"/>
      <c r="ES140" s="93"/>
      <c r="ET140" s="93"/>
      <c r="EU140" s="93"/>
      <c r="EV140" s="93"/>
      <c r="EW140" s="93"/>
      <c r="EX140" s="93"/>
      <c r="EY140" s="93"/>
      <c r="EZ140" s="93"/>
      <c r="FA140" s="93"/>
      <c r="FB140" s="93"/>
      <c r="FC140" s="93"/>
      <c r="FD140" s="93"/>
      <c r="FE140" s="93"/>
      <c r="FF140" s="93"/>
      <c r="FG140" s="93"/>
      <c r="FH140" s="93"/>
      <c r="FI140" s="93"/>
      <c r="FJ140" s="93"/>
      <c r="FK140" s="93"/>
      <c r="FL140" s="93"/>
      <c r="FM140" s="93"/>
      <c r="FN140" s="93"/>
      <c r="FO140" s="93"/>
      <c r="FP140" s="93"/>
      <c r="FQ140" s="93"/>
      <c r="FR140" s="93"/>
      <c r="FS140" s="93"/>
      <c r="FT140" s="93"/>
      <c r="FU140" s="93"/>
      <c r="FV140" s="93"/>
      <c r="FW140" s="93"/>
      <c r="FX140" s="93"/>
      <c r="FY140" s="93"/>
      <c r="FZ140" s="93"/>
      <c r="GA140" s="93"/>
      <c r="GB140" s="93"/>
      <c r="GC140" s="93"/>
      <c r="GD140" s="93"/>
      <c r="GE140" s="93"/>
      <c r="GF140" s="93"/>
      <c r="GG140" s="93"/>
      <c r="GH140" s="93"/>
      <c r="GI140" s="93"/>
      <c r="GJ140" s="93"/>
      <c r="GK140" s="93"/>
      <c r="GL140" s="93"/>
      <c r="GM140" s="93"/>
      <c r="GN140" s="93"/>
      <c r="GO140" s="93"/>
      <c r="GP140" s="93"/>
      <c r="GQ140" s="93"/>
      <c r="GR140" s="93"/>
      <c r="GS140" s="93"/>
      <c r="GT140" s="93"/>
      <c r="GU140" s="93"/>
      <c r="GV140" s="93"/>
      <c r="GW140" s="93"/>
      <c r="GX140" s="93"/>
      <c r="GY140" s="93"/>
      <c r="GZ140" s="93"/>
      <c r="HA140" s="93"/>
      <c r="HB140" s="93"/>
      <c r="HC140" s="93"/>
      <c r="HD140" s="93"/>
      <c r="HE140" s="93"/>
      <c r="HF140" s="93"/>
      <c r="HG140" s="93"/>
      <c r="HH140" s="93"/>
      <c r="HI140" s="93"/>
      <c r="HJ140" s="93"/>
      <c r="HK140" s="93"/>
      <c r="HL140" s="93"/>
      <c r="HM140" s="93"/>
      <c r="HN140" s="93"/>
      <c r="HO140" s="93"/>
      <c r="HP140" s="93"/>
      <c r="HQ140" s="93"/>
      <c r="HR140" s="93"/>
      <c r="HS140" s="93"/>
      <c r="HT140" s="93"/>
      <c r="HU140" s="93"/>
      <c r="HV140" s="93"/>
      <c r="HW140" s="93"/>
      <c r="HX140" s="93"/>
      <c r="HY140" s="93"/>
      <c r="HZ140" s="93"/>
      <c r="IA140" s="93"/>
      <c r="IB140" s="93"/>
      <c r="IC140" s="93"/>
      <c r="ID140" s="93"/>
    </row>
    <row r="141" spans="1:239" s="7" customFormat="1" ht="12.75" customHeight="1" x14ac:dyDescent="0.25">
      <c r="A141" s="104"/>
      <c r="B141" s="142"/>
      <c r="C141" s="88"/>
      <c r="D141" s="13"/>
      <c r="E141" s="83"/>
      <c r="F141" s="6"/>
      <c r="G141" s="90"/>
      <c r="H141" s="90"/>
      <c r="I141" s="90"/>
      <c r="J141" s="90"/>
      <c r="K141" s="90"/>
      <c r="L141" s="90"/>
      <c r="M141" s="93"/>
      <c r="N141" s="93"/>
      <c r="O141" s="93"/>
      <c r="P141" s="93"/>
      <c r="Q141" s="93"/>
      <c r="R141" s="93"/>
      <c r="S141" s="93"/>
      <c r="T141" s="93"/>
      <c r="U141" s="93"/>
      <c r="V141" s="93"/>
      <c r="W141" s="93"/>
      <c r="X141" s="93"/>
      <c r="Y141" s="93"/>
      <c r="Z141" s="93"/>
      <c r="AA141" s="93"/>
      <c r="AB141" s="93"/>
      <c r="AC141" s="93"/>
      <c r="AD141" s="93"/>
      <c r="AE141" s="93"/>
      <c r="AF141" s="93"/>
      <c r="AG141" s="93"/>
      <c r="AH141" s="93"/>
      <c r="AI141" s="93"/>
      <c r="AJ141" s="93"/>
      <c r="AK141" s="93"/>
      <c r="AL141" s="93"/>
      <c r="AM141" s="93"/>
      <c r="AN141" s="93"/>
      <c r="AO141" s="93"/>
      <c r="AP141" s="93"/>
      <c r="AQ141" s="93"/>
      <c r="AR141" s="93"/>
      <c r="AS141" s="93"/>
      <c r="AT141" s="93"/>
      <c r="AU141" s="93"/>
      <c r="AV141" s="93"/>
      <c r="AW141" s="93"/>
      <c r="AX141" s="93"/>
      <c r="AY141" s="93"/>
      <c r="AZ141" s="93"/>
      <c r="BA141" s="93"/>
      <c r="BB141" s="93"/>
      <c r="BC141" s="93"/>
      <c r="BD141" s="93"/>
      <c r="BE141" s="93"/>
      <c r="BF141" s="93"/>
      <c r="BG141" s="93"/>
      <c r="BH141" s="93"/>
      <c r="BI141" s="93"/>
      <c r="BJ141" s="93"/>
      <c r="BK141" s="93"/>
      <c r="BL141" s="93"/>
      <c r="BM141" s="93"/>
      <c r="BN141" s="93"/>
      <c r="BO141" s="93"/>
      <c r="BP141" s="93"/>
      <c r="BQ141" s="93"/>
      <c r="BR141" s="93"/>
      <c r="BS141" s="93"/>
      <c r="BT141" s="93"/>
      <c r="BU141" s="93"/>
      <c r="BV141" s="93"/>
      <c r="BW141" s="93"/>
      <c r="BX141" s="93"/>
      <c r="BY141" s="93"/>
      <c r="BZ141" s="93"/>
      <c r="CA141" s="93"/>
      <c r="CB141" s="93"/>
      <c r="CC141" s="93"/>
      <c r="CD141" s="93"/>
      <c r="CE141" s="93"/>
      <c r="CF141" s="93"/>
      <c r="CG141" s="93"/>
      <c r="CH141" s="93"/>
      <c r="CI141" s="93"/>
      <c r="CJ141" s="93"/>
      <c r="CK141" s="93"/>
      <c r="CL141" s="93"/>
      <c r="CM141" s="93"/>
      <c r="CN141" s="93"/>
      <c r="CO141" s="93"/>
      <c r="CP141" s="93"/>
      <c r="CQ141" s="93"/>
      <c r="CR141" s="93"/>
      <c r="CS141" s="93"/>
      <c r="CT141" s="93"/>
      <c r="CU141" s="93"/>
      <c r="CV141" s="93"/>
      <c r="CW141" s="93"/>
      <c r="CX141" s="93"/>
      <c r="CY141" s="93"/>
      <c r="CZ141" s="93"/>
      <c r="DA141" s="93"/>
      <c r="DB141" s="93"/>
      <c r="DC141" s="93"/>
      <c r="DD141" s="93"/>
      <c r="DE141" s="93"/>
      <c r="DF141" s="93"/>
      <c r="DG141" s="93"/>
      <c r="DH141" s="93"/>
      <c r="DI141" s="93"/>
      <c r="DJ141" s="93"/>
      <c r="DK141" s="93"/>
      <c r="DL141" s="93"/>
      <c r="DM141" s="93"/>
      <c r="DN141" s="93"/>
      <c r="DO141" s="93"/>
      <c r="DP141" s="93"/>
      <c r="DQ141" s="93"/>
      <c r="DR141" s="93"/>
      <c r="DS141" s="93"/>
      <c r="DT141" s="93"/>
      <c r="DU141" s="93"/>
      <c r="DV141" s="93"/>
      <c r="DW141" s="93"/>
      <c r="DX141" s="93"/>
      <c r="DY141" s="93"/>
      <c r="DZ141" s="93"/>
      <c r="EA141" s="93"/>
      <c r="EB141" s="93"/>
      <c r="EC141" s="93"/>
      <c r="ED141" s="93"/>
      <c r="EE141" s="93"/>
      <c r="EF141" s="93"/>
      <c r="EG141" s="93"/>
      <c r="EH141" s="93"/>
      <c r="EI141" s="93"/>
      <c r="EJ141" s="93"/>
      <c r="EK141" s="93"/>
      <c r="EL141" s="93"/>
      <c r="EM141" s="93"/>
      <c r="EN141" s="93"/>
      <c r="EO141" s="93"/>
      <c r="EP141" s="93"/>
      <c r="EQ141" s="93"/>
      <c r="ER141" s="93"/>
      <c r="ES141" s="93"/>
      <c r="ET141" s="93"/>
      <c r="EU141" s="93"/>
      <c r="EV141" s="93"/>
      <c r="EW141" s="93"/>
      <c r="EX141" s="93"/>
      <c r="EY141" s="93"/>
      <c r="EZ141" s="93"/>
      <c r="FA141" s="93"/>
      <c r="FB141" s="93"/>
      <c r="FC141" s="93"/>
      <c r="FD141" s="93"/>
      <c r="FE141" s="93"/>
      <c r="FF141" s="93"/>
      <c r="FG141" s="93"/>
      <c r="FH141" s="93"/>
      <c r="FI141" s="93"/>
      <c r="FJ141" s="93"/>
      <c r="FK141" s="93"/>
      <c r="FL141" s="93"/>
      <c r="FM141" s="93"/>
      <c r="FN141" s="93"/>
      <c r="FO141" s="93"/>
      <c r="FP141" s="93"/>
      <c r="FQ141" s="93"/>
      <c r="FR141" s="93"/>
      <c r="FS141" s="93"/>
      <c r="FT141" s="93"/>
      <c r="FU141" s="93"/>
      <c r="FV141" s="93"/>
      <c r="FW141" s="93"/>
      <c r="FX141" s="93"/>
      <c r="FY141" s="93"/>
      <c r="FZ141" s="93"/>
      <c r="GA141" s="93"/>
      <c r="GB141" s="93"/>
      <c r="GC141" s="93"/>
      <c r="GD141" s="93"/>
      <c r="GE141" s="93"/>
      <c r="GF141" s="93"/>
      <c r="GG141" s="93"/>
      <c r="GH141" s="93"/>
      <c r="GI141" s="93"/>
      <c r="GJ141" s="93"/>
      <c r="GK141" s="93"/>
      <c r="GL141" s="93"/>
      <c r="GM141" s="93"/>
      <c r="GN141" s="93"/>
      <c r="GO141" s="93"/>
      <c r="GP141" s="93"/>
      <c r="GQ141" s="93"/>
      <c r="GR141" s="93"/>
      <c r="GS141" s="93"/>
      <c r="GT141" s="93"/>
      <c r="GU141" s="93"/>
      <c r="GV141" s="93"/>
      <c r="GW141" s="93"/>
      <c r="GX141" s="93"/>
      <c r="GY141" s="93"/>
      <c r="GZ141" s="93"/>
      <c r="HA141" s="93"/>
      <c r="HB141" s="93"/>
      <c r="HC141" s="93"/>
      <c r="HD141" s="93"/>
      <c r="HE141" s="93"/>
      <c r="HF141" s="93"/>
      <c r="HG141" s="93"/>
      <c r="HH141" s="93"/>
      <c r="HI141" s="93"/>
      <c r="HJ141" s="93"/>
      <c r="HK141" s="93"/>
      <c r="HL141" s="93"/>
      <c r="HM141" s="93"/>
      <c r="HN141" s="93"/>
      <c r="HO141" s="93"/>
      <c r="HP141" s="93"/>
      <c r="HQ141" s="93"/>
      <c r="HR141" s="93"/>
      <c r="HS141" s="93"/>
      <c r="HT141" s="93"/>
      <c r="HU141" s="93"/>
      <c r="HV141" s="93"/>
      <c r="HW141" s="93"/>
      <c r="HX141" s="93"/>
      <c r="HY141" s="93"/>
      <c r="HZ141" s="93"/>
      <c r="IA141" s="93"/>
      <c r="IB141" s="93"/>
      <c r="IC141" s="93"/>
      <c r="ID141" s="93"/>
      <c r="IE141" s="93"/>
    </row>
    <row r="142" spans="1:239" s="163" customFormat="1" ht="14.25" x14ac:dyDescent="0.25">
      <c r="A142" s="160"/>
      <c r="B142" s="164" t="s">
        <v>119</v>
      </c>
      <c r="C142" s="160"/>
      <c r="D142" s="162"/>
      <c r="E142" s="162"/>
      <c r="F142" s="162"/>
      <c r="G142" s="162"/>
      <c r="H142" s="162"/>
      <c r="I142" s="162"/>
      <c r="J142" s="162"/>
      <c r="K142" s="162"/>
      <c r="L142" s="162"/>
    </row>
    <row r="143" spans="1:239" s="77" customFormat="1" x14ac:dyDescent="0.2">
      <c r="A143" s="85"/>
      <c r="B143" s="146"/>
      <c r="C143" s="4"/>
      <c r="D143" s="86"/>
      <c r="E143" s="5"/>
      <c r="F143" s="5"/>
      <c r="G143" s="5"/>
      <c r="H143" s="5"/>
      <c r="I143" s="5"/>
      <c r="J143" s="5"/>
      <c r="K143" s="5"/>
      <c r="L143" s="5"/>
    </row>
    <row r="144" spans="1:239" s="77" customFormat="1" x14ac:dyDescent="0.2">
      <c r="A144" s="8">
        <v>19</v>
      </c>
      <c r="B144" s="33" t="s">
        <v>120</v>
      </c>
      <c r="C144" s="9" t="s">
        <v>16</v>
      </c>
      <c r="D144" s="10"/>
      <c r="E144" s="10">
        <v>58.5</v>
      </c>
      <c r="F144" s="13"/>
      <c r="G144" s="13"/>
      <c r="H144" s="13"/>
      <c r="I144" s="13"/>
      <c r="J144" s="13"/>
      <c r="K144" s="76"/>
      <c r="L144" s="76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1"/>
      <c r="AY144" s="11"/>
      <c r="AZ144" s="11"/>
      <c r="BA144" s="11"/>
      <c r="BB144" s="11"/>
      <c r="BC144" s="11"/>
      <c r="BD144" s="11"/>
      <c r="BE144" s="11"/>
      <c r="BF144" s="11"/>
      <c r="BG144" s="11"/>
      <c r="BH144" s="11"/>
      <c r="BI144" s="11"/>
      <c r="BJ144" s="11"/>
      <c r="BK144" s="11"/>
      <c r="BL144" s="11"/>
      <c r="BM144" s="11"/>
      <c r="BN144" s="11"/>
      <c r="BO144" s="11"/>
      <c r="BP144" s="11"/>
      <c r="BQ144" s="11"/>
      <c r="BR144" s="11"/>
      <c r="BS144" s="11"/>
      <c r="BT144" s="11"/>
      <c r="BU144" s="11"/>
      <c r="BV144" s="11"/>
      <c r="BW144" s="11"/>
      <c r="BX144" s="11"/>
      <c r="BY144" s="11"/>
      <c r="BZ144" s="11"/>
      <c r="CA144" s="11"/>
      <c r="CB144" s="11"/>
      <c r="CC144" s="11"/>
      <c r="CD144" s="11"/>
      <c r="CE144" s="11"/>
      <c r="CF144" s="11"/>
      <c r="CG144" s="11"/>
      <c r="CH144" s="11"/>
      <c r="CI144" s="11"/>
      <c r="CJ144" s="11"/>
      <c r="CK144" s="11"/>
      <c r="CL144" s="11"/>
      <c r="CM144" s="11"/>
      <c r="CN144" s="11"/>
      <c r="CO144" s="11"/>
      <c r="CP144" s="11"/>
      <c r="CQ144" s="11"/>
      <c r="CR144" s="11"/>
      <c r="CS144" s="11"/>
      <c r="CT144" s="11"/>
      <c r="CU144" s="11"/>
      <c r="CV144" s="11"/>
      <c r="CW144" s="11"/>
      <c r="CX144" s="11"/>
      <c r="CY144" s="11"/>
      <c r="CZ144" s="11"/>
      <c r="DA144" s="11"/>
      <c r="DB144" s="11"/>
      <c r="DC144" s="11"/>
      <c r="DD144" s="11"/>
      <c r="DE144" s="11"/>
      <c r="DF144" s="11"/>
      <c r="DG144" s="11"/>
      <c r="DH144" s="11"/>
      <c r="DI144" s="11"/>
      <c r="DJ144" s="11"/>
      <c r="DK144" s="11"/>
      <c r="DL144" s="11"/>
      <c r="DM144" s="11"/>
      <c r="DN144" s="11"/>
      <c r="DO144" s="11"/>
      <c r="DP144" s="11"/>
      <c r="DQ144" s="11"/>
      <c r="DR144" s="11"/>
      <c r="DS144" s="11"/>
      <c r="DT144" s="11"/>
      <c r="DU144" s="11"/>
      <c r="DV144" s="11"/>
      <c r="DW144" s="11"/>
      <c r="DX144" s="11"/>
      <c r="DY144" s="11"/>
      <c r="DZ144" s="11"/>
      <c r="EA144" s="11"/>
      <c r="EB144" s="11"/>
      <c r="EC144" s="11"/>
      <c r="ED144" s="11"/>
      <c r="EE144" s="11"/>
      <c r="EF144" s="11"/>
      <c r="EG144" s="11"/>
      <c r="EH144" s="11"/>
      <c r="EI144" s="11"/>
      <c r="EJ144" s="11"/>
      <c r="EK144" s="11"/>
      <c r="EL144" s="11"/>
      <c r="EM144" s="11"/>
      <c r="EN144" s="11"/>
      <c r="EO144" s="11"/>
      <c r="EP144" s="11"/>
      <c r="EQ144" s="11"/>
      <c r="ER144" s="11"/>
      <c r="ES144" s="11"/>
      <c r="ET144" s="11"/>
      <c r="EU144" s="11"/>
      <c r="EV144" s="11"/>
      <c r="EW144" s="11"/>
      <c r="EX144" s="11"/>
      <c r="EY144" s="11"/>
      <c r="EZ144" s="11"/>
      <c r="FA144" s="11"/>
      <c r="FB144" s="11"/>
      <c r="FC144" s="11"/>
      <c r="FD144" s="11"/>
      <c r="FE144" s="11"/>
      <c r="FF144" s="11"/>
      <c r="FG144" s="11"/>
      <c r="FH144" s="11"/>
      <c r="FI144" s="11"/>
      <c r="FJ144" s="11"/>
      <c r="FK144" s="11"/>
      <c r="FL144" s="11"/>
      <c r="FM144" s="11"/>
      <c r="FN144" s="11"/>
      <c r="FO144" s="11"/>
      <c r="FP144" s="11"/>
      <c r="FQ144" s="11"/>
      <c r="FR144" s="11"/>
      <c r="FS144" s="11"/>
      <c r="FT144" s="11"/>
      <c r="FU144" s="11"/>
      <c r="FV144" s="11"/>
      <c r="FW144" s="11"/>
      <c r="FX144" s="11"/>
      <c r="FY144" s="11"/>
      <c r="FZ144" s="11"/>
      <c r="GA144" s="11"/>
      <c r="GB144" s="11"/>
      <c r="GC144" s="11"/>
      <c r="GD144" s="11"/>
      <c r="GE144" s="11"/>
      <c r="GF144" s="11"/>
      <c r="GG144" s="11"/>
      <c r="GH144" s="11"/>
      <c r="GI144" s="11"/>
      <c r="GJ144" s="11"/>
      <c r="GK144" s="11"/>
      <c r="GL144" s="11"/>
      <c r="GM144" s="11"/>
      <c r="GN144" s="11"/>
      <c r="GO144" s="11"/>
      <c r="GP144" s="11"/>
      <c r="GQ144" s="11"/>
      <c r="GR144" s="11"/>
      <c r="GS144" s="11"/>
      <c r="GT144" s="11"/>
      <c r="GU144" s="11"/>
      <c r="GV144" s="11"/>
    </row>
    <row r="145" spans="1:239" s="7" customFormat="1" x14ac:dyDescent="0.25">
      <c r="A145" s="9"/>
      <c r="B145" s="16"/>
      <c r="C145" s="14" t="s">
        <v>49</v>
      </c>
      <c r="D145" s="13"/>
      <c r="E145" s="87">
        <f>E144/1000</f>
        <v>5.8500000000000003E-2</v>
      </c>
      <c r="F145" s="13"/>
      <c r="G145" s="13"/>
      <c r="H145" s="13"/>
      <c r="I145" s="13"/>
      <c r="J145" s="13"/>
      <c r="K145" s="76"/>
      <c r="L145" s="76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  <c r="AA145" s="17"/>
      <c r="AB145" s="17"/>
      <c r="AC145" s="17"/>
      <c r="AD145" s="17"/>
      <c r="AE145" s="17"/>
      <c r="AF145" s="17"/>
      <c r="AG145" s="17"/>
      <c r="AH145" s="17"/>
      <c r="AI145" s="17"/>
      <c r="AJ145" s="17"/>
      <c r="AK145" s="17"/>
      <c r="AL145" s="17"/>
      <c r="AM145" s="17"/>
      <c r="AN145" s="17"/>
      <c r="AO145" s="17"/>
      <c r="AP145" s="17"/>
      <c r="AQ145" s="17"/>
      <c r="AR145" s="17"/>
      <c r="AS145" s="17"/>
      <c r="AT145" s="17"/>
      <c r="AU145" s="17"/>
      <c r="AV145" s="17"/>
      <c r="AW145" s="17"/>
      <c r="AX145" s="17"/>
      <c r="AY145" s="17"/>
      <c r="AZ145" s="17"/>
      <c r="BA145" s="17"/>
      <c r="BB145" s="17"/>
      <c r="BC145" s="17"/>
      <c r="BD145" s="17"/>
      <c r="BE145" s="17"/>
      <c r="BF145" s="17"/>
      <c r="BG145" s="17"/>
      <c r="BH145" s="17"/>
      <c r="BI145" s="17"/>
      <c r="BJ145" s="17"/>
      <c r="BK145" s="17"/>
      <c r="BL145" s="17"/>
      <c r="BM145" s="17"/>
      <c r="BN145" s="17"/>
      <c r="BO145" s="17"/>
      <c r="BP145" s="17"/>
      <c r="BQ145" s="17"/>
      <c r="BR145" s="17"/>
      <c r="BS145" s="17"/>
      <c r="BT145" s="17"/>
      <c r="BU145" s="17"/>
      <c r="BV145" s="17"/>
      <c r="BW145" s="17"/>
      <c r="BX145" s="17"/>
      <c r="BY145" s="17"/>
      <c r="BZ145" s="17"/>
      <c r="CA145" s="17"/>
      <c r="CB145" s="17"/>
      <c r="CC145" s="17"/>
      <c r="CD145" s="17"/>
      <c r="CE145" s="17"/>
      <c r="CF145" s="17"/>
      <c r="CG145" s="17"/>
      <c r="CH145" s="17"/>
      <c r="CI145" s="17"/>
      <c r="CJ145" s="17"/>
      <c r="CK145" s="17"/>
      <c r="CL145" s="17"/>
      <c r="CM145" s="17"/>
      <c r="CN145" s="17"/>
      <c r="CO145" s="17"/>
      <c r="CP145" s="17"/>
      <c r="CQ145" s="17"/>
      <c r="CR145" s="17"/>
      <c r="CS145" s="17"/>
      <c r="CT145" s="17"/>
      <c r="CU145" s="17"/>
      <c r="CV145" s="17"/>
      <c r="CW145" s="17"/>
      <c r="CX145" s="17"/>
      <c r="CY145" s="17"/>
      <c r="CZ145" s="17"/>
      <c r="DA145" s="17"/>
      <c r="DB145" s="17"/>
      <c r="DC145" s="17"/>
      <c r="DD145" s="17"/>
      <c r="DE145" s="17"/>
      <c r="DF145" s="17"/>
      <c r="DG145" s="17"/>
      <c r="DH145" s="17"/>
      <c r="DI145" s="17"/>
      <c r="DJ145" s="17"/>
      <c r="DK145" s="17"/>
      <c r="DL145" s="17"/>
      <c r="DM145" s="17"/>
      <c r="DN145" s="17"/>
      <c r="DO145" s="17"/>
      <c r="DP145" s="17"/>
      <c r="DQ145" s="17"/>
      <c r="DR145" s="17"/>
      <c r="DS145" s="17"/>
      <c r="DT145" s="17"/>
      <c r="DU145" s="17"/>
      <c r="DV145" s="17"/>
      <c r="DW145" s="17"/>
      <c r="DX145" s="17"/>
      <c r="DY145" s="17"/>
      <c r="DZ145" s="17"/>
      <c r="EA145" s="17"/>
      <c r="EB145" s="17"/>
      <c r="EC145" s="17"/>
      <c r="ED145" s="17"/>
      <c r="EE145" s="17"/>
      <c r="EF145" s="17"/>
      <c r="EG145" s="17"/>
      <c r="EH145" s="17"/>
      <c r="EI145" s="17"/>
      <c r="EJ145" s="17"/>
      <c r="EK145" s="17"/>
      <c r="EL145" s="17"/>
      <c r="EM145" s="17"/>
      <c r="EN145" s="17"/>
      <c r="EO145" s="17"/>
      <c r="EP145" s="17"/>
      <c r="EQ145" s="17"/>
      <c r="ER145" s="17"/>
      <c r="ES145" s="17"/>
      <c r="ET145" s="17"/>
      <c r="EU145" s="17"/>
      <c r="EV145" s="17"/>
      <c r="EW145" s="17"/>
      <c r="EX145" s="17"/>
      <c r="EY145" s="17"/>
      <c r="EZ145" s="17"/>
      <c r="FA145" s="17"/>
      <c r="FB145" s="17"/>
      <c r="FC145" s="17"/>
      <c r="FD145" s="17"/>
      <c r="FE145" s="17"/>
      <c r="FF145" s="17"/>
      <c r="FG145" s="17"/>
      <c r="FH145" s="17"/>
      <c r="FI145" s="17"/>
      <c r="FJ145" s="17"/>
      <c r="FK145" s="17"/>
      <c r="FL145" s="17"/>
      <c r="FM145" s="17"/>
      <c r="FN145" s="17"/>
      <c r="FO145" s="17"/>
      <c r="FP145" s="17"/>
      <c r="FQ145" s="17"/>
      <c r="FR145" s="17"/>
      <c r="FS145" s="17"/>
      <c r="FT145" s="17"/>
      <c r="FU145" s="17"/>
      <c r="FV145" s="17"/>
      <c r="FW145" s="17"/>
      <c r="FX145" s="17"/>
      <c r="FY145" s="17"/>
      <c r="FZ145" s="17"/>
      <c r="GA145" s="17"/>
      <c r="GB145" s="17"/>
      <c r="GC145" s="17"/>
      <c r="GD145" s="17"/>
      <c r="GE145" s="17"/>
      <c r="GF145" s="17"/>
      <c r="GG145" s="17"/>
      <c r="GH145" s="17"/>
      <c r="GI145" s="17"/>
      <c r="GJ145" s="17"/>
      <c r="GK145" s="17"/>
      <c r="GL145" s="17"/>
      <c r="GM145" s="17"/>
      <c r="GN145" s="17"/>
      <c r="GO145" s="17"/>
      <c r="GP145" s="17"/>
      <c r="GQ145" s="17"/>
      <c r="GR145" s="17"/>
      <c r="GS145" s="17"/>
      <c r="GT145" s="17"/>
      <c r="GU145" s="17"/>
      <c r="GV145" s="17"/>
      <c r="GW145" s="17"/>
      <c r="GX145" s="17"/>
      <c r="GY145" s="17"/>
      <c r="GZ145" s="17"/>
      <c r="HA145" s="17"/>
      <c r="HB145" s="17"/>
      <c r="HC145" s="17"/>
      <c r="HD145" s="17"/>
      <c r="HE145" s="17"/>
      <c r="HF145" s="17"/>
      <c r="HG145" s="17"/>
      <c r="HH145" s="17"/>
      <c r="HI145" s="17"/>
      <c r="HJ145" s="17"/>
      <c r="HK145" s="17"/>
      <c r="HL145" s="17"/>
      <c r="HM145" s="17"/>
      <c r="HN145" s="17"/>
      <c r="HO145" s="17"/>
      <c r="HP145" s="17"/>
      <c r="HQ145" s="17"/>
      <c r="HR145" s="17"/>
      <c r="HS145" s="17"/>
      <c r="HT145" s="17"/>
      <c r="HU145" s="17"/>
      <c r="HV145" s="17"/>
      <c r="HW145" s="17"/>
      <c r="HX145" s="17"/>
      <c r="HY145" s="17"/>
      <c r="HZ145" s="17"/>
      <c r="IA145" s="17"/>
      <c r="IB145" s="17"/>
      <c r="IC145" s="17"/>
      <c r="ID145" s="17"/>
    </row>
    <row r="146" spans="1:239" s="3" customFormat="1" x14ac:dyDescent="0.25">
      <c r="A146" s="9"/>
      <c r="B146" s="34" t="s">
        <v>21</v>
      </c>
      <c r="C146" s="12" t="s">
        <v>17</v>
      </c>
      <c r="D146" s="13">
        <v>60.8</v>
      </c>
      <c r="E146" s="13">
        <f>D146*E145</f>
        <v>3.5568</v>
      </c>
      <c r="F146" s="13"/>
      <c r="G146" s="13"/>
      <c r="H146" s="13"/>
      <c r="I146" s="13">
        <f>E146*H146</f>
        <v>0</v>
      </c>
      <c r="J146" s="13"/>
      <c r="K146" s="13"/>
      <c r="L146" s="13">
        <f>G146+I146+K146</f>
        <v>0</v>
      </c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  <c r="GU146" s="1"/>
      <c r="GV146" s="1"/>
      <c r="GW146" s="1"/>
      <c r="GX146" s="1"/>
      <c r="GY146" s="1"/>
      <c r="GZ146" s="1"/>
      <c r="HA146" s="1"/>
      <c r="HB146" s="1"/>
      <c r="HC146" s="1"/>
      <c r="HD146" s="1"/>
      <c r="HE146" s="1"/>
      <c r="HF146" s="1"/>
      <c r="HG146" s="1"/>
      <c r="HH146" s="1"/>
      <c r="HI146" s="1"/>
      <c r="HJ146" s="1"/>
      <c r="HK146" s="1"/>
      <c r="HL146" s="1"/>
      <c r="HM146" s="1"/>
      <c r="HN146" s="1"/>
      <c r="HO146" s="1"/>
      <c r="HP146" s="1"/>
      <c r="HQ146" s="1"/>
      <c r="HR146" s="1"/>
      <c r="HS146" s="1"/>
      <c r="HT146" s="1"/>
      <c r="HU146" s="1"/>
      <c r="HV146" s="1"/>
      <c r="HW146" s="1"/>
      <c r="HX146" s="1"/>
      <c r="HY146" s="1"/>
      <c r="HZ146" s="1"/>
      <c r="IA146" s="1"/>
      <c r="IB146" s="1"/>
      <c r="IC146" s="1"/>
      <c r="ID146" s="1"/>
    </row>
    <row r="147" spans="1:239" s="3" customFormat="1" x14ac:dyDescent="0.25">
      <c r="A147" s="8"/>
      <c r="B147" s="18" t="s">
        <v>97</v>
      </c>
      <c r="C147" s="12" t="s">
        <v>20</v>
      </c>
      <c r="D147" s="13">
        <v>143</v>
      </c>
      <c r="E147" s="13">
        <f>D147*E145</f>
        <v>8.3655000000000008</v>
      </c>
      <c r="F147" s="13"/>
      <c r="G147" s="13"/>
      <c r="H147" s="13"/>
      <c r="I147" s="13"/>
      <c r="J147" s="13"/>
      <c r="K147" s="13">
        <f>E147*J147</f>
        <v>0</v>
      </c>
      <c r="L147" s="13">
        <f>G147+I147+K147</f>
        <v>0</v>
      </c>
      <c r="M147" s="17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  <c r="GU147" s="1"/>
      <c r="GV147" s="1"/>
      <c r="GW147" s="1"/>
      <c r="GX147" s="1"/>
      <c r="GY147" s="1"/>
      <c r="GZ147" s="1"/>
      <c r="HA147" s="1"/>
      <c r="HB147" s="1"/>
      <c r="HC147" s="1"/>
      <c r="HD147" s="1"/>
      <c r="HE147" s="1"/>
      <c r="HF147" s="1"/>
      <c r="HG147" s="1"/>
      <c r="HH147" s="1"/>
      <c r="HI147" s="1"/>
      <c r="HJ147" s="1"/>
      <c r="HK147" s="1"/>
      <c r="HL147" s="1"/>
      <c r="HM147" s="1"/>
      <c r="HN147" s="1"/>
      <c r="HO147" s="1"/>
      <c r="HP147" s="1"/>
      <c r="HQ147" s="1"/>
      <c r="HR147" s="1"/>
      <c r="HS147" s="1"/>
      <c r="HT147" s="1"/>
      <c r="HU147" s="1"/>
      <c r="HV147" s="1"/>
      <c r="HW147" s="1"/>
      <c r="HX147" s="1"/>
      <c r="HY147" s="1"/>
      <c r="HZ147" s="1"/>
      <c r="IA147" s="1"/>
      <c r="IB147" s="1"/>
      <c r="IC147" s="1"/>
      <c r="ID147" s="1"/>
    </row>
    <row r="148" spans="1:239" s="3" customFormat="1" x14ac:dyDescent="0.25">
      <c r="A148" s="14"/>
      <c r="B148" s="26" t="s">
        <v>22</v>
      </c>
      <c r="C148" s="14" t="s">
        <v>0</v>
      </c>
      <c r="D148" s="13">
        <v>6.89</v>
      </c>
      <c r="E148" s="13">
        <f>D148*E145</f>
        <v>0.40306500000000001</v>
      </c>
      <c r="F148" s="13"/>
      <c r="G148" s="13"/>
      <c r="H148" s="13"/>
      <c r="I148" s="13"/>
      <c r="J148" s="13"/>
      <c r="K148" s="13">
        <f>E148*J148</f>
        <v>0</v>
      </c>
      <c r="L148" s="13">
        <f>G148+I148+K148</f>
        <v>0</v>
      </c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  <c r="GU148" s="1"/>
      <c r="GV148" s="1"/>
      <c r="GW148" s="1"/>
      <c r="GX148" s="1"/>
      <c r="GY148" s="1"/>
      <c r="GZ148" s="1"/>
      <c r="HA148" s="1"/>
      <c r="HB148" s="1"/>
      <c r="HC148" s="1"/>
      <c r="HD148" s="1"/>
      <c r="HE148" s="1"/>
      <c r="HF148" s="1"/>
      <c r="HG148" s="1"/>
      <c r="HH148" s="1"/>
      <c r="HI148" s="1"/>
      <c r="HJ148" s="1"/>
      <c r="HK148" s="1"/>
      <c r="HL148" s="1"/>
      <c r="HM148" s="1"/>
      <c r="HN148" s="1"/>
      <c r="HO148" s="1"/>
      <c r="HP148" s="1"/>
      <c r="HQ148" s="1"/>
      <c r="HR148" s="1"/>
      <c r="HS148" s="1"/>
      <c r="HT148" s="1"/>
      <c r="HU148" s="1"/>
      <c r="HV148" s="1"/>
      <c r="HW148" s="1"/>
      <c r="HX148" s="1"/>
      <c r="HY148" s="1"/>
      <c r="HZ148" s="1"/>
      <c r="IA148" s="1"/>
      <c r="IB148" s="1"/>
      <c r="IC148" s="1"/>
      <c r="ID148" s="1"/>
    </row>
    <row r="149" spans="1:239" s="7" customFormat="1" x14ac:dyDescent="0.25">
      <c r="A149" s="9"/>
      <c r="B149" s="26"/>
      <c r="C149" s="14"/>
      <c r="D149" s="13"/>
      <c r="E149" s="13"/>
      <c r="F149" s="13"/>
      <c r="G149" s="13"/>
      <c r="H149" s="13"/>
      <c r="I149" s="13"/>
      <c r="J149" s="13"/>
      <c r="K149" s="13"/>
      <c r="L149" s="13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  <c r="AA149" s="17"/>
      <c r="AB149" s="17"/>
      <c r="AC149" s="17"/>
      <c r="AD149" s="17"/>
      <c r="AE149" s="17"/>
      <c r="AF149" s="17"/>
      <c r="AG149" s="17"/>
      <c r="AH149" s="17"/>
      <c r="AI149" s="17"/>
      <c r="AJ149" s="17"/>
      <c r="AK149" s="17"/>
      <c r="AL149" s="17"/>
      <c r="AM149" s="17"/>
      <c r="AN149" s="17"/>
      <c r="AO149" s="17"/>
      <c r="AP149" s="17"/>
      <c r="AQ149" s="17"/>
      <c r="AR149" s="17"/>
      <c r="AS149" s="17"/>
      <c r="AT149" s="17"/>
      <c r="AU149" s="17"/>
      <c r="AV149" s="17"/>
      <c r="AW149" s="17"/>
      <c r="AX149" s="17"/>
      <c r="AY149" s="17"/>
      <c r="AZ149" s="17"/>
      <c r="BA149" s="17"/>
      <c r="BB149" s="17"/>
      <c r="BC149" s="17"/>
      <c r="BD149" s="17"/>
      <c r="BE149" s="17"/>
      <c r="BF149" s="17"/>
      <c r="BG149" s="17"/>
      <c r="BH149" s="17"/>
      <c r="BI149" s="17"/>
      <c r="BJ149" s="17"/>
      <c r="BK149" s="17"/>
      <c r="BL149" s="17"/>
      <c r="BM149" s="17"/>
      <c r="BN149" s="17"/>
      <c r="BO149" s="17"/>
      <c r="BP149" s="17"/>
      <c r="BQ149" s="17"/>
      <c r="BR149" s="17"/>
      <c r="BS149" s="17"/>
      <c r="BT149" s="17"/>
      <c r="BU149" s="17"/>
      <c r="BV149" s="17"/>
      <c r="BW149" s="17"/>
      <c r="BX149" s="17"/>
      <c r="BY149" s="17"/>
      <c r="BZ149" s="17"/>
      <c r="CA149" s="17"/>
      <c r="CB149" s="17"/>
      <c r="CC149" s="17"/>
      <c r="CD149" s="17"/>
      <c r="CE149" s="17"/>
      <c r="CF149" s="17"/>
      <c r="CG149" s="17"/>
      <c r="CH149" s="17"/>
      <c r="CI149" s="17"/>
      <c r="CJ149" s="17"/>
      <c r="CK149" s="17"/>
      <c r="CL149" s="17"/>
      <c r="CM149" s="17"/>
      <c r="CN149" s="17"/>
      <c r="CO149" s="17"/>
      <c r="CP149" s="17"/>
      <c r="CQ149" s="17"/>
      <c r="CR149" s="17"/>
      <c r="CS149" s="17"/>
      <c r="CT149" s="17"/>
      <c r="CU149" s="17"/>
      <c r="CV149" s="17"/>
      <c r="CW149" s="17"/>
      <c r="CX149" s="17"/>
      <c r="CY149" s="17"/>
      <c r="CZ149" s="17"/>
      <c r="DA149" s="17"/>
      <c r="DB149" s="17"/>
      <c r="DC149" s="17"/>
      <c r="DD149" s="17"/>
      <c r="DE149" s="17"/>
      <c r="DF149" s="17"/>
      <c r="DG149" s="17"/>
      <c r="DH149" s="17"/>
      <c r="DI149" s="17"/>
      <c r="DJ149" s="17"/>
      <c r="DK149" s="17"/>
      <c r="DL149" s="17"/>
      <c r="DM149" s="17"/>
      <c r="DN149" s="17"/>
      <c r="DO149" s="17"/>
      <c r="DP149" s="17"/>
      <c r="DQ149" s="17"/>
      <c r="DR149" s="17"/>
      <c r="DS149" s="17"/>
      <c r="DT149" s="17"/>
      <c r="DU149" s="17"/>
      <c r="DV149" s="17"/>
      <c r="DW149" s="17"/>
      <c r="DX149" s="17"/>
      <c r="DY149" s="17"/>
      <c r="DZ149" s="17"/>
      <c r="EA149" s="17"/>
      <c r="EB149" s="17"/>
      <c r="EC149" s="17"/>
      <c r="ED149" s="17"/>
      <c r="EE149" s="17"/>
      <c r="EF149" s="17"/>
      <c r="EG149" s="17"/>
      <c r="EH149" s="17"/>
      <c r="EI149" s="17"/>
      <c r="EJ149" s="17"/>
      <c r="EK149" s="17"/>
      <c r="EL149" s="17"/>
      <c r="EM149" s="17"/>
      <c r="EN149" s="17"/>
      <c r="EO149" s="17"/>
      <c r="EP149" s="17"/>
      <c r="EQ149" s="17"/>
      <c r="ER149" s="17"/>
      <c r="ES149" s="17"/>
      <c r="ET149" s="17"/>
      <c r="EU149" s="17"/>
      <c r="EV149" s="17"/>
      <c r="EW149" s="17"/>
      <c r="EX149" s="17"/>
      <c r="EY149" s="17"/>
      <c r="EZ149" s="17"/>
      <c r="FA149" s="17"/>
      <c r="FB149" s="17"/>
      <c r="FC149" s="17"/>
      <c r="FD149" s="17"/>
      <c r="FE149" s="17"/>
      <c r="FF149" s="17"/>
      <c r="FG149" s="17"/>
      <c r="FH149" s="17"/>
      <c r="FI149" s="17"/>
      <c r="FJ149" s="17"/>
      <c r="FK149" s="17"/>
      <c r="FL149" s="17"/>
      <c r="FM149" s="17"/>
      <c r="FN149" s="17"/>
      <c r="FO149" s="17"/>
      <c r="FP149" s="17"/>
      <c r="FQ149" s="17"/>
      <c r="FR149" s="17"/>
      <c r="FS149" s="17"/>
      <c r="FT149" s="17"/>
      <c r="FU149" s="17"/>
      <c r="FV149" s="17"/>
      <c r="FW149" s="17"/>
      <c r="FX149" s="17"/>
      <c r="FY149" s="17"/>
      <c r="FZ149" s="17"/>
      <c r="GA149" s="17"/>
      <c r="GB149" s="17"/>
      <c r="GC149" s="17"/>
      <c r="GD149" s="17"/>
      <c r="GE149" s="17"/>
      <c r="GF149" s="17"/>
      <c r="GG149" s="17"/>
      <c r="GH149" s="17"/>
      <c r="GI149" s="17"/>
      <c r="GJ149" s="17"/>
      <c r="GK149" s="17"/>
      <c r="GL149" s="17"/>
      <c r="GM149" s="17"/>
      <c r="GN149" s="17"/>
      <c r="GO149" s="17"/>
      <c r="GP149" s="17"/>
      <c r="GQ149" s="17"/>
      <c r="GR149" s="17"/>
      <c r="GS149" s="17"/>
      <c r="GT149" s="17"/>
      <c r="GU149" s="17"/>
      <c r="GV149" s="17"/>
      <c r="GW149" s="17"/>
      <c r="GX149" s="17"/>
      <c r="GY149" s="17"/>
      <c r="GZ149" s="17"/>
      <c r="HA149" s="17"/>
      <c r="HB149" s="17"/>
      <c r="HC149" s="17"/>
      <c r="HD149" s="17"/>
      <c r="HE149" s="17"/>
      <c r="HF149" s="17"/>
      <c r="HG149" s="17"/>
      <c r="HH149" s="17"/>
      <c r="HI149" s="17"/>
      <c r="HJ149" s="17"/>
      <c r="HK149" s="17"/>
      <c r="HL149" s="17"/>
      <c r="HM149" s="17"/>
      <c r="HN149" s="17"/>
      <c r="HO149" s="17"/>
      <c r="HP149" s="17"/>
      <c r="HQ149" s="17"/>
      <c r="HR149" s="17"/>
      <c r="HS149" s="17"/>
      <c r="HT149" s="17"/>
      <c r="HU149" s="17"/>
      <c r="HV149" s="17"/>
      <c r="HW149" s="17"/>
      <c r="HX149" s="17"/>
      <c r="HY149" s="17"/>
      <c r="HZ149" s="17"/>
      <c r="IA149" s="17"/>
      <c r="IB149" s="17"/>
      <c r="IC149" s="17"/>
      <c r="ID149" s="17"/>
    </row>
    <row r="150" spans="1:239" s="77" customFormat="1" x14ac:dyDescent="0.2">
      <c r="A150" s="8">
        <v>20</v>
      </c>
      <c r="B150" s="33" t="s">
        <v>98</v>
      </c>
      <c r="C150" s="9" t="s">
        <v>16</v>
      </c>
      <c r="D150" s="13"/>
      <c r="E150" s="10">
        <f>E144</f>
        <v>58.5</v>
      </c>
      <c r="F150" s="10"/>
      <c r="G150" s="10"/>
      <c r="H150" s="10"/>
      <c r="I150" s="10"/>
      <c r="J150" s="5"/>
      <c r="K150" s="10"/>
      <c r="L150" s="10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1"/>
      <c r="AY150" s="11"/>
      <c r="AZ150" s="11"/>
      <c r="BA150" s="11"/>
      <c r="BB150" s="11"/>
      <c r="BC150" s="11"/>
      <c r="BD150" s="11"/>
      <c r="BE150" s="11"/>
      <c r="BF150" s="11"/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/>
      <c r="BU150" s="11"/>
      <c r="BV150" s="11"/>
      <c r="BW150" s="11"/>
      <c r="BX150" s="11"/>
      <c r="BY150" s="11"/>
      <c r="BZ150" s="11"/>
      <c r="CA150" s="11"/>
      <c r="CB150" s="11"/>
      <c r="CC150" s="11"/>
      <c r="CD150" s="11"/>
      <c r="CE150" s="11"/>
      <c r="CF150" s="11"/>
      <c r="CG150" s="11"/>
      <c r="CH150" s="11"/>
      <c r="CI150" s="11"/>
      <c r="CJ150" s="11"/>
      <c r="CK150" s="11"/>
      <c r="CL150" s="11"/>
      <c r="CM150" s="11"/>
      <c r="CN150" s="11"/>
      <c r="CO150" s="11"/>
      <c r="CP150" s="11"/>
      <c r="CQ150" s="11"/>
      <c r="CR150" s="11"/>
      <c r="CS150" s="11"/>
      <c r="CT150" s="11"/>
      <c r="CU150" s="11"/>
      <c r="CV150" s="11"/>
      <c r="CW150" s="11"/>
      <c r="CX150" s="11"/>
      <c r="CY150" s="11"/>
      <c r="CZ150" s="11"/>
      <c r="DA150" s="11"/>
      <c r="DB150" s="11"/>
      <c r="DC150" s="11"/>
      <c r="DD150" s="11"/>
      <c r="DE150" s="11"/>
      <c r="DF150" s="11"/>
      <c r="DG150" s="11"/>
      <c r="DH150" s="11"/>
      <c r="DI150" s="11"/>
      <c r="DJ150" s="11"/>
      <c r="DK150" s="11"/>
      <c r="DL150" s="11"/>
      <c r="DM150" s="11"/>
      <c r="DN150" s="11"/>
      <c r="DO150" s="11"/>
      <c r="DP150" s="11"/>
      <c r="DQ150" s="11"/>
      <c r="DR150" s="11"/>
      <c r="DS150" s="11"/>
      <c r="DT150" s="11"/>
      <c r="DU150" s="11"/>
      <c r="DV150" s="11"/>
      <c r="DW150" s="11"/>
      <c r="DX150" s="11"/>
      <c r="DY150" s="11"/>
      <c r="DZ150" s="11"/>
      <c r="EA150" s="11"/>
      <c r="EB150" s="11"/>
      <c r="EC150" s="11"/>
      <c r="ED150" s="11"/>
      <c r="EE150" s="11"/>
      <c r="EF150" s="11"/>
      <c r="EG150" s="11"/>
      <c r="EH150" s="11"/>
      <c r="EI150" s="11"/>
      <c r="EJ150" s="11"/>
      <c r="EK150" s="11"/>
      <c r="EL150" s="11"/>
      <c r="EM150" s="11"/>
      <c r="EN150" s="11"/>
      <c r="EO150" s="11"/>
      <c r="EP150" s="11"/>
      <c r="EQ150" s="11"/>
      <c r="ER150" s="11"/>
      <c r="ES150" s="11"/>
      <c r="ET150" s="11"/>
      <c r="EU150" s="11"/>
      <c r="EV150" s="11"/>
      <c r="EW150" s="11"/>
      <c r="EX150" s="11"/>
      <c r="EY150" s="11"/>
      <c r="EZ150" s="11"/>
      <c r="FA150" s="11"/>
      <c r="FB150" s="11"/>
      <c r="FC150" s="11"/>
      <c r="FD150" s="11"/>
      <c r="FE150" s="11"/>
      <c r="FF150" s="11"/>
      <c r="FG150" s="11"/>
      <c r="FH150" s="11"/>
      <c r="FI150" s="11"/>
      <c r="FJ150" s="11"/>
      <c r="FK150" s="11"/>
      <c r="FL150" s="11"/>
      <c r="FM150" s="11"/>
      <c r="FN150" s="11"/>
      <c r="FO150" s="11"/>
      <c r="FP150" s="11"/>
      <c r="FQ150" s="11"/>
      <c r="FR150" s="11"/>
      <c r="FS150" s="11"/>
      <c r="FT150" s="11"/>
      <c r="FU150" s="11"/>
      <c r="FV150" s="11"/>
      <c r="FW150" s="11"/>
      <c r="FX150" s="11"/>
      <c r="FY150" s="11"/>
      <c r="FZ150" s="11"/>
      <c r="GA150" s="11"/>
      <c r="GB150" s="11"/>
      <c r="GC150" s="11"/>
      <c r="GD150" s="11"/>
      <c r="GE150" s="11"/>
      <c r="GF150" s="11"/>
      <c r="GG150" s="11"/>
      <c r="GH150" s="11"/>
      <c r="GI150" s="11"/>
      <c r="GJ150" s="11"/>
      <c r="GK150" s="11"/>
      <c r="GL150" s="11"/>
      <c r="GM150" s="11"/>
      <c r="GN150" s="11"/>
      <c r="GO150" s="11"/>
      <c r="GP150" s="11"/>
      <c r="GQ150" s="11"/>
      <c r="GR150" s="11"/>
      <c r="GS150" s="11"/>
      <c r="GT150" s="11"/>
      <c r="GU150" s="11"/>
      <c r="GV150" s="11"/>
    </row>
    <row r="151" spans="1:239" s="7" customFormat="1" x14ac:dyDescent="0.25">
      <c r="A151" s="9"/>
      <c r="B151" s="16"/>
      <c r="C151" s="14"/>
      <c r="D151" s="13"/>
      <c r="E151" s="13"/>
      <c r="F151" s="13"/>
      <c r="G151" s="13"/>
      <c r="H151" s="13"/>
      <c r="I151" s="13"/>
      <c r="J151" s="6"/>
      <c r="K151" s="13"/>
      <c r="L151" s="13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  <c r="AA151" s="17"/>
      <c r="AB151" s="17"/>
      <c r="AC151" s="17"/>
      <c r="AD151" s="17"/>
      <c r="AE151" s="17"/>
      <c r="AF151" s="17"/>
      <c r="AG151" s="17"/>
      <c r="AH151" s="17"/>
      <c r="AI151" s="17"/>
      <c r="AJ151" s="17"/>
      <c r="AK151" s="17"/>
      <c r="AL151" s="17"/>
      <c r="AM151" s="17"/>
      <c r="AN151" s="17"/>
      <c r="AO151" s="17"/>
      <c r="AP151" s="17"/>
      <c r="AQ151" s="17"/>
      <c r="AR151" s="17"/>
      <c r="AS151" s="17"/>
      <c r="AT151" s="17"/>
      <c r="AU151" s="17"/>
      <c r="AV151" s="17"/>
      <c r="AW151" s="17"/>
      <c r="AX151" s="17"/>
      <c r="AY151" s="17"/>
      <c r="AZ151" s="17"/>
      <c r="BA151" s="17"/>
      <c r="BB151" s="17"/>
      <c r="BC151" s="17"/>
      <c r="BD151" s="17"/>
      <c r="BE151" s="17"/>
      <c r="BF151" s="17"/>
      <c r="BG151" s="17"/>
      <c r="BH151" s="17"/>
      <c r="BI151" s="17"/>
      <c r="BJ151" s="17"/>
      <c r="BK151" s="17"/>
      <c r="BL151" s="17"/>
      <c r="BM151" s="17"/>
      <c r="BN151" s="17"/>
      <c r="BO151" s="17"/>
      <c r="BP151" s="17"/>
      <c r="BQ151" s="17"/>
      <c r="BR151" s="17"/>
      <c r="BS151" s="17"/>
      <c r="BT151" s="17"/>
      <c r="BU151" s="17"/>
      <c r="BV151" s="17"/>
      <c r="BW151" s="17"/>
      <c r="BX151" s="17"/>
      <c r="BY151" s="17"/>
      <c r="BZ151" s="17"/>
      <c r="CA151" s="17"/>
      <c r="CB151" s="17"/>
      <c r="CC151" s="17"/>
      <c r="CD151" s="17"/>
      <c r="CE151" s="17"/>
      <c r="CF151" s="17"/>
      <c r="CG151" s="17"/>
      <c r="CH151" s="17"/>
      <c r="CI151" s="17"/>
      <c r="CJ151" s="17"/>
      <c r="CK151" s="17"/>
      <c r="CL151" s="17"/>
      <c r="CM151" s="17"/>
      <c r="CN151" s="17"/>
      <c r="CO151" s="17"/>
      <c r="CP151" s="17"/>
      <c r="CQ151" s="17"/>
      <c r="CR151" s="17"/>
      <c r="CS151" s="17"/>
      <c r="CT151" s="17"/>
      <c r="CU151" s="17"/>
      <c r="CV151" s="17"/>
      <c r="CW151" s="17"/>
      <c r="CX151" s="17"/>
      <c r="CY151" s="17"/>
      <c r="CZ151" s="17"/>
      <c r="DA151" s="17"/>
      <c r="DB151" s="17"/>
      <c r="DC151" s="17"/>
      <c r="DD151" s="17"/>
      <c r="DE151" s="17"/>
      <c r="DF151" s="17"/>
      <c r="DG151" s="17"/>
      <c r="DH151" s="17"/>
      <c r="DI151" s="17"/>
      <c r="DJ151" s="17"/>
      <c r="DK151" s="17"/>
      <c r="DL151" s="17"/>
      <c r="DM151" s="17"/>
      <c r="DN151" s="17"/>
      <c r="DO151" s="17"/>
      <c r="DP151" s="17"/>
      <c r="DQ151" s="17"/>
      <c r="DR151" s="17"/>
      <c r="DS151" s="17"/>
      <c r="DT151" s="17"/>
      <c r="DU151" s="17"/>
      <c r="DV151" s="17"/>
      <c r="DW151" s="17"/>
      <c r="DX151" s="17"/>
      <c r="DY151" s="17"/>
      <c r="DZ151" s="17"/>
      <c r="EA151" s="17"/>
      <c r="EB151" s="17"/>
      <c r="EC151" s="17"/>
      <c r="ED151" s="17"/>
      <c r="EE151" s="17"/>
      <c r="EF151" s="17"/>
      <c r="EG151" s="17"/>
      <c r="EH151" s="17"/>
      <c r="EI151" s="17"/>
      <c r="EJ151" s="17"/>
      <c r="EK151" s="17"/>
      <c r="EL151" s="17"/>
      <c r="EM151" s="17"/>
      <c r="EN151" s="17"/>
      <c r="EO151" s="17"/>
      <c r="EP151" s="17"/>
      <c r="EQ151" s="17"/>
      <c r="ER151" s="17"/>
      <c r="ES151" s="17"/>
      <c r="ET151" s="17"/>
      <c r="EU151" s="17"/>
      <c r="EV151" s="17"/>
      <c r="EW151" s="17"/>
      <c r="EX151" s="17"/>
      <c r="EY151" s="17"/>
      <c r="EZ151" s="17"/>
      <c r="FA151" s="17"/>
      <c r="FB151" s="17"/>
      <c r="FC151" s="17"/>
      <c r="FD151" s="17"/>
      <c r="FE151" s="17"/>
      <c r="FF151" s="17"/>
      <c r="FG151" s="17"/>
      <c r="FH151" s="17"/>
      <c r="FI151" s="17"/>
      <c r="FJ151" s="17"/>
      <c r="FK151" s="17"/>
      <c r="FL151" s="17"/>
      <c r="FM151" s="17"/>
      <c r="FN151" s="17"/>
      <c r="FO151" s="17"/>
      <c r="FP151" s="17"/>
      <c r="FQ151" s="17"/>
      <c r="FR151" s="17"/>
      <c r="FS151" s="17"/>
      <c r="FT151" s="17"/>
      <c r="FU151" s="17"/>
      <c r="FV151" s="17"/>
      <c r="FW151" s="17"/>
      <c r="FX151" s="17"/>
      <c r="FY151" s="17"/>
      <c r="FZ151" s="17"/>
      <c r="GA151" s="17"/>
      <c r="GB151" s="17"/>
      <c r="GC151" s="17"/>
      <c r="GD151" s="17"/>
      <c r="GE151" s="17"/>
      <c r="GF151" s="17"/>
      <c r="GG151" s="17"/>
      <c r="GH151" s="17"/>
      <c r="GI151" s="17"/>
      <c r="GJ151" s="17"/>
      <c r="GK151" s="17"/>
      <c r="GL151" s="17"/>
      <c r="GM151" s="17"/>
      <c r="GN151" s="17"/>
      <c r="GO151" s="17"/>
      <c r="GP151" s="17"/>
      <c r="GQ151" s="17"/>
      <c r="GR151" s="17"/>
      <c r="GS151" s="17"/>
      <c r="GT151" s="17"/>
      <c r="GU151" s="17"/>
      <c r="GV151" s="17"/>
      <c r="GW151" s="17"/>
      <c r="GX151" s="17"/>
      <c r="GY151" s="17"/>
      <c r="GZ151" s="17"/>
      <c r="HA151" s="17"/>
      <c r="HB151" s="17"/>
      <c r="HC151" s="17"/>
      <c r="HD151" s="17"/>
      <c r="HE151" s="17"/>
      <c r="HF151" s="17"/>
      <c r="HG151" s="17"/>
      <c r="HH151" s="17"/>
      <c r="HI151" s="17"/>
      <c r="HJ151" s="17"/>
      <c r="HK151" s="17"/>
      <c r="HL151" s="17"/>
      <c r="HM151" s="17"/>
      <c r="HN151" s="17"/>
      <c r="HO151" s="17"/>
      <c r="HP151" s="17"/>
      <c r="HQ151" s="17"/>
      <c r="HR151" s="17"/>
      <c r="HS151" s="17"/>
      <c r="HT151" s="17"/>
      <c r="HU151" s="17"/>
      <c r="HV151" s="17"/>
      <c r="HW151" s="17"/>
      <c r="HX151" s="17"/>
      <c r="HY151" s="17"/>
      <c r="HZ151" s="17"/>
      <c r="IA151" s="17"/>
      <c r="IB151" s="17"/>
      <c r="IC151" s="17"/>
      <c r="ID151" s="17"/>
    </row>
    <row r="152" spans="1:239" s="7" customFormat="1" x14ac:dyDescent="0.25">
      <c r="A152" s="9"/>
      <c r="B152" s="16" t="s">
        <v>99</v>
      </c>
      <c r="C152" s="14" t="s">
        <v>18</v>
      </c>
      <c r="D152" s="13">
        <v>1.85</v>
      </c>
      <c r="E152" s="13">
        <f>D152*E150</f>
        <v>108.22500000000001</v>
      </c>
      <c r="F152" s="13"/>
      <c r="G152" s="13"/>
      <c r="H152" s="13"/>
      <c r="I152" s="13"/>
      <c r="J152" s="13"/>
      <c r="K152" s="13">
        <f>E152*J152</f>
        <v>0</v>
      </c>
      <c r="L152" s="13">
        <f>G152+I152+K152</f>
        <v>0</v>
      </c>
      <c r="M152" s="17"/>
      <c r="N152" s="17"/>
      <c r="O152" s="17"/>
      <c r="P152" s="17"/>
      <c r="Q152" s="17"/>
      <c r="R152" s="17">
        <f>290+112</f>
        <v>402</v>
      </c>
      <c r="S152" s="17"/>
      <c r="T152" s="17"/>
      <c r="U152" s="17"/>
      <c r="V152" s="17"/>
      <c r="W152" s="17"/>
      <c r="X152" s="17"/>
      <c r="Y152" s="17"/>
      <c r="Z152" s="17"/>
      <c r="AA152" s="17"/>
      <c r="AB152" s="17"/>
      <c r="AC152" s="17"/>
      <c r="AD152" s="17"/>
      <c r="AE152" s="17"/>
      <c r="AF152" s="17"/>
      <c r="AG152" s="17"/>
      <c r="AH152" s="17"/>
      <c r="AI152" s="17"/>
      <c r="AJ152" s="17"/>
      <c r="AK152" s="17"/>
      <c r="AL152" s="17"/>
      <c r="AM152" s="17"/>
      <c r="AN152" s="17"/>
      <c r="AO152" s="17"/>
      <c r="AP152" s="17"/>
      <c r="AQ152" s="17"/>
      <c r="AR152" s="17"/>
      <c r="AS152" s="17"/>
      <c r="AT152" s="17"/>
      <c r="AU152" s="17"/>
      <c r="AV152" s="17"/>
      <c r="AW152" s="17"/>
      <c r="AX152" s="17"/>
      <c r="AY152" s="17"/>
      <c r="AZ152" s="17"/>
      <c r="BA152" s="17"/>
      <c r="BB152" s="17"/>
      <c r="BC152" s="17"/>
      <c r="BD152" s="17"/>
      <c r="BE152" s="17"/>
      <c r="BF152" s="17"/>
      <c r="BG152" s="17"/>
      <c r="BH152" s="17"/>
      <c r="BI152" s="17"/>
      <c r="BJ152" s="17"/>
      <c r="BK152" s="17"/>
      <c r="BL152" s="17"/>
      <c r="BM152" s="17"/>
      <c r="BN152" s="17"/>
      <c r="BO152" s="17"/>
      <c r="BP152" s="17"/>
      <c r="BQ152" s="17"/>
      <c r="BR152" s="17"/>
      <c r="BS152" s="17"/>
      <c r="BT152" s="17"/>
      <c r="BU152" s="17"/>
      <c r="BV152" s="17"/>
      <c r="BW152" s="17"/>
      <c r="BX152" s="17"/>
      <c r="BY152" s="17"/>
      <c r="BZ152" s="17"/>
      <c r="CA152" s="17"/>
      <c r="CB152" s="17"/>
      <c r="CC152" s="17"/>
      <c r="CD152" s="17"/>
      <c r="CE152" s="17"/>
      <c r="CF152" s="17"/>
      <c r="CG152" s="17"/>
      <c r="CH152" s="17"/>
      <c r="CI152" s="17"/>
      <c r="CJ152" s="17"/>
      <c r="CK152" s="17"/>
      <c r="CL152" s="17"/>
      <c r="CM152" s="17"/>
      <c r="CN152" s="17"/>
      <c r="CO152" s="17"/>
      <c r="CP152" s="17"/>
      <c r="CQ152" s="17"/>
      <c r="CR152" s="17"/>
      <c r="CS152" s="17"/>
      <c r="CT152" s="17"/>
      <c r="CU152" s="17"/>
      <c r="CV152" s="17"/>
      <c r="CW152" s="17"/>
      <c r="CX152" s="17"/>
      <c r="CY152" s="17"/>
      <c r="CZ152" s="17"/>
      <c r="DA152" s="17"/>
      <c r="DB152" s="17"/>
      <c r="DC152" s="17"/>
      <c r="DD152" s="17"/>
      <c r="DE152" s="17"/>
      <c r="DF152" s="17"/>
      <c r="DG152" s="17"/>
      <c r="DH152" s="17"/>
      <c r="DI152" s="17"/>
      <c r="DJ152" s="17"/>
      <c r="DK152" s="17"/>
      <c r="DL152" s="17"/>
      <c r="DM152" s="17"/>
      <c r="DN152" s="17"/>
      <c r="DO152" s="17"/>
      <c r="DP152" s="17"/>
      <c r="DQ152" s="17"/>
      <c r="DR152" s="17"/>
      <c r="DS152" s="17"/>
      <c r="DT152" s="17"/>
      <c r="DU152" s="17"/>
      <c r="DV152" s="17"/>
      <c r="DW152" s="17"/>
      <c r="DX152" s="17"/>
      <c r="DY152" s="17"/>
      <c r="DZ152" s="17"/>
      <c r="EA152" s="17"/>
      <c r="EB152" s="17"/>
      <c r="EC152" s="17"/>
      <c r="ED152" s="17"/>
      <c r="EE152" s="17"/>
      <c r="EF152" s="17"/>
      <c r="EG152" s="17"/>
      <c r="EH152" s="17"/>
      <c r="EI152" s="17"/>
      <c r="EJ152" s="17"/>
      <c r="EK152" s="17"/>
      <c r="EL152" s="17"/>
      <c r="EM152" s="17"/>
      <c r="EN152" s="17"/>
      <c r="EO152" s="17"/>
      <c r="EP152" s="17"/>
      <c r="EQ152" s="17"/>
      <c r="ER152" s="17"/>
      <c r="ES152" s="17"/>
      <c r="ET152" s="17"/>
      <c r="EU152" s="17"/>
      <c r="EV152" s="17"/>
      <c r="EW152" s="17"/>
      <c r="EX152" s="17"/>
      <c r="EY152" s="17"/>
      <c r="EZ152" s="17"/>
      <c r="FA152" s="17"/>
      <c r="FB152" s="17"/>
      <c r="FC152" s="17"/>
      <c r="FD152" s="17"/>
      <c r="FE152" s="17"/>
      <c r="FF152" s="17"/>
      <c r="FG152" s="17"/>
      <c r="FH152" s="17"/>
      <c r="FI152" s="17"/>
      <c r="FJ152" s="17"/>
      <c r="FK152" s="17"/>
      <c r="FL152" s="17"/>
      <c r="FM152" s="17"/>
      <c r="FN152" s="17"/>
      <c r="FO152" s="17"/>
      <c r="FP152" s="17"/>
      <c r="FQ152" s="17"/>
      <c r="FR152" s="17"/>
      <c r="FS152" s="17"/>
      <c r="FT152" s="17"/>
      <c r="FU152" s="17"/>
      <c r="FV152" s="17"/>
      <c r="FW152" s="17"/>
      <c r="FX152" s="17"/>
      <c r="FY152" s="17"/>
      <c r="FZ152" s="17"/>
      <c r="GA152" s="17"/>
      <c r="GB152" s="17"/>
      <c r="GC152" s="17"/>
      <c r="GD152" s="17"/>
      <c r="GE152" s="17"/>
      <c r="GF152" s="17"/>
      <c r="GG152" s="17"/>
      <c r="GH152" s="17"/>
      <c r="GI152" s="17"/>
      <c r="GJ152" s="17"/>
      <c r="GK152" s="17"/>
      <c r="GL152" s="17"/>
      <c r="GM152" s="17"/>
      <c r="GN152" s="17"/>
      <c r="GO152" s="17"/>
      <c r="GP152" s="17"/>
      <c r="GQ152" s="17"/>
      <c r="GR152" s="17"/>
      <c r="GS152" s="17"/>
      <c r="GT152" s="17"/>
      <c r="GU152" s="17"/>
      <c r="GV152" s="17"/>
      <c r="GW152" s="17"/>
      <c r="GX152" s="17"/>
      <c r="GY152" s="17"/>
      <c r="GZ152" s="17"/>
      <c r="HA152" s="17"/>
      <c r="HB152" s="17"/>
      <c r="HC152" s="17"/>
      <c r="HD152" s="17"/>
      <c r="HE152" s="17"/>
      <c r="HF152" s="17"/>
      <c r="HG152" s="17"/>
      <c r="HH152" s="17"/>
      <c r="HI152" s="17"/>
      <c r="HJ152" s="17"/>
      <c r="HK152" s="17"/>
      <c r="HL152" s="17"/>
      <c r="HM152" s="17"/>
      <c r="HN152" s="17"/>
      <c r="HO152" s="17"/>
      <c r="HP152" s="17"/>
      <c r="HQ152" s="17"/>
      <c r="HR152" s="17"/>
      <c r="HS152" s="17"/>
      <c r="HT152" s="17"/>
      <c r="HU152" s="17"/>
      <c r="HV152" s="17"/>
      <c r="HW152" s="17"/>
      <c r="HX152" s="17"/>
      <c r="HY152" s="17"/>
      <c r="HZ152" s="17"/>
      <c r="IA152" s="17"/>
      <c r="IB152" s="17"/>
      <c r="IC152" s="17"/>
      <c r="ID152" s="17"/>
    </row>
    <row r="153" spans="1:239" s="7" customFormat="1" x14ac:dyDescent="0.25">
      <c r="A153" s="9"/>
      <c r="B153" s="16"/>
      <c r="C153" s="14"/>
      <c r="D153" s="13"/>
      <c r="E153" s="13"/>
      <c r="F153" s="13"/>
      <c r="G153" s="13"/>
      <c r="H153" s="13"/>
      <c r="I153" s="13"/>
      <c r="J153" s="13"/>
      <c r="K153" s="13"/>
      <c r="L153" s="13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  <c r="AA153" s="17"/>
      <c r="AB153" s="17"/>
      <c r="AC153" s="17"/>
      <c r="AD153" s="17"/>
      <c r="AE153" s="17"/>
      <c r="AF153" s="17"/>
      <c r="AG153" s="17"/>
      <c r="AH153" s="17"/>
      <c r="AI153" s="17"/>
      <c r="AJ153" s="17"/>
      <c r="AK153" s="17"/>
      <c r="AL153" s="17"/>
      <c r="AM153" s="17"/>
      <c r="AN153" s="17"/>
      <c r="AO153" s="17"/>
      <c r="AP153" s="17"/>
      <c r="AQ153" s="17"/>
      <c r="AR153" s="17"/>
      <c r="AS153" s="17"/>
      <c r="AT153" s="17"/>
      <c r="AU153" s="17"/>
      <c r="AV153" s="17"/>
      <c r="AW153" s="17"/>
      <c r="AX153" s="17"/>
      <c r="AY153" s="17"/>
      <c r="AZ153" s="17"/>
      <c r="BA153" s="17"/>
      <c r="BB153" s="17"/>
      <c r="BC153" s="17"/>
      <c r="BD153" s="17"/>
      <c r="BE153" s="17"/>
      <c r="BF153" s="17"/>
      <c r="BG153" s="17"/>
      <c r="BH153" s="17"/>
      <c r="BI153" s="17"/>
      <c r="BJ153" s="17"/>
      <c r="BK153" s="17"/>
      <c r="BL153" s="17"/>
      <c r="BM153" s="17"/>
      <c r="BN153" s="17"/>
      <c r="BO153" s="17"/>
      <c r="BP153" s="17"/>
      <c r="BQ153" s="17"/>
      <c r="BR153" s="17"/>
      <c r="BS153" s="17"/>
      <c r="BT153" s="17"/>
      <c r="BU153" s="17"/>
      <c r="BV153" s="17"/>
      <c r="BW153" s="17"/>
      <c r="BX153" s="17"/>
      <c r="BY153" s="17"/>
      <c r="BZ153" s="17"/>
      <c r="CA153" s="17"/>
      <c r="CB153" s="17"/>
      <c r="CC153" s="17"/>
      <c r="CD153" s="17"/>
      <c r="CE153" s="17"/>
      <c r="CF153" s="17"/>
      <c r="CG153" s="17"/>
      <c r="CH153" s="17"/>
      <c r="CI153" s="17"/>
      <c r="CJ153" s="17"/>
      <c r="CK153" s="17"/>
      <c r="CL153" s="17"/>
      <c r="CM153" s="17"/>
      <c r="CN153" s="17"/>
      <c r="CO153" s="17"/>
      <c r="CP153" s="17"/>
      <c r="CQ153" s="17"/>
      <c r="CR153" s="17"/>
      <c r="CS153" s="17"/>
      <c r="CT153" s="17"/>
      <c r="CU153" s="17"/>
      <c r="CV153" s="17"/>
      <c r="CW153" s="17"/>
      <c r="CX153" s="17"/>
      <c r="CY153" s="17"/>
      <c r="CZ153" s="17"/>
      <c r="DA153" s="17"/>
      <c r="DB153" s="17"/>
      <c r="DC153" s="17"/>
      <c r="DD153" s="17"/>
      <c r="DE153" s="17"/>
      <c r="DF153" s="17"/>
      <c r="DG153" s="17"/>
      <c r="DH153" s="17"/>
      <c r="DI153" s="17"/>
      <c r="DJ153" s="17"/>
      <c r="DK153" s="17"/>
      <c r="DL153" s="17"/>
      <c r="DM153" s="17"/>
      <c r="DN153" s="17"/>
      <c r="DO153" s="17"/>
      <c r="DP153" s="17"/>
      <c r="DQ153" s="17"/>
      <c r="DR153" s="17"/>
      <c r="DS153" s="17"/>
      <c r="DT153" s="17"/>
      <c r="DU153" s="17"/>
      <c r="DV153" s="17"/>
      <c r="DW153" s="17"/>
      <c r="DX153" s="17"/>
      <c r="DY153" s="17"/>
      <c r="DZ153" s="17"/>
      <c r="EA153" s="17"/>
      <c r="EB153" s="17"/>
      <c r="EC153" s="17"/>
      <c r="ED153" s="17"/>
      <c r="EE153" s="17"/>
      <c r="EF153" s="17"/>
      <c r="EG153" s="17"/>
      <c r="EH153" s="17"/>
      <c r="EI153" s="17"/>
      <c r="EJ153" s="17"/>
      <c r="EK153" s="17"/>
      <c r="EL153" s="17"/>
      <c r="EM153" s="17"/>
      <c r="EN153" s="17"/>
      <c r="EO153" s="17"/>
      <c r="EP153" s="17"/>
      <c r="EQ153" s="17"/>
      <c r="ER153" s="17"/>
      <c r="ES153" s="17"/>
      <c r="ET153" s="17"/>
      <c r="EU153" s="17"/>
      <c r="EV153" s="17"/>
      <c r="EW153" s="17"/>
      <c r="EX153" s="17"/>
      <c r="EY153" s="17"/>
      <c r="EZ153" s="17"/>
      <c r="FA153" s="17"/>
      <c r="FB153" s="17"/>
      <c r="FC153" s="17"/>
      <c r="FD153" s="17"/>
      <c r="FE153" s="17"/>
      <c r="FF153" s="17"/>
      <c r="FG153" s="17"/>
      <c r="FH153" s="17"/>
      <c r="FI153" s="17"/>
      <c r="FJ153" s="17"/>
      <c r="FK153" s="17"/>
      <c r="FL153" s="17"/>
      <c r="FM153" s="17"/>
      <c r="FN153" s="17"/>
      <c r="FO153" s="17"/>
      <c r="FP153" s="17"/>
      <c r="FQ153" s="17"/>
      <c r="FR153" s="17"/>
      <c r="FS153" s="17"/>
      <c r="FT153" s="17"/>
      <c r="FU153" s="17"/>
      <c r="FV153" s="17"/>
      <c r="FW153" s="17"/>
      <c r="FX153" s="17"/>
      <c r="FY153" s="17"/>
      <c r="FZ153" s="17"/>
      <c r="GA153" s="17"/>
      <c r="GB153" s="17"/>
      <c r="GC153" s="17"/>
      <c r="GD153" s="17"/>
      <c r="GE153" s="17"/>
      <c r="GF153" s="17"/>
      <c r="GG153" s="17"/>
      <c r="GH153" s="17"/>
      <c r="GI153" s="17"/>
      <c r="GJ153" s="17"/>
      <c r="GK153" s="17"/>
      <c r="GL153" s="17"/>
      <c r="GM153" s="17"/>
      <c r="GN153" s="17"/>
      <c r="GO153" s="17"/>
      <c r="GP153" s="17"/>
      <c r="GQ153" s="17"/>
      <c r="GR153" s="17"/>
      <c r="GS153" s="17"/>
      <c r="GT153" s="17"/>
      <c r="GU153" s="17"/>
      <c r="GV153" s="17"/>
      <c r="GW153" s="17"/>
      <c r="GX153" s="17"/>
      <c r="GY153" s="17"/>
      <c r="GZ153" s="17"/>
      <c r="HA153" s="17"/>
      <c r="HB153" s="17"/>
      <c r="HC153" s="17"/>
      <c r="HD153" s="17"/>
      <c r="HE153" s="17"/>
      <c r="HF153" s="17"/>
      <c r="HG153" s="17"/>
      <c r="HH153" s="17"/>
      <c r="HI153" s="17"/>
      <c r="HJ153" s="17"/>
      <c r="HK153" s="17"/>
      <c r="HL153" s="17"/>
      <c r="HM153" s="17"/>
      <c r="HN153" s="17"/>
      <c r="HO153" s="17"/>
      <c r="HP153" s="17"/>
      <c r="HQ153" s="17"/>
      <c r="HR153" s="17"/>
      <c r="HS153" s="17"/>
      <c r="HT153" s="17"/>
      <c r="HU153" s="17"/>
      <c r="HV153" s="17"/>
      <c r="HW153" s="17"/>
      <c r="HX153" s="17"/>
      <c r="HY153" s="17"/>
      <c r="HZ153" s="17"/>
      <c r="IA153" s="17"/>
      <c r="IB153" s="17"/>
      <c r="IC153" s="17"/>
      <c r="ID153" s="17"/>
    </row>
    <row r="154" spans="1:239" s="163" customFormat="1" ht="15.75" x14ac:dyDescent="0.25">
      <c r="A154" s="160"/>
      <c r="B154" s="161" t="s">
        <v>116</v>
      </c>
      <c r="C154" s="160"/>
      <c r="D154" s="162"/>
      <c r="E154" s="162"/>
      <c r="F154" s="162"/>
      <c r="G154" s="162"/>
      <c r="H154" s="162"/>
      <c r="I154" s="162"/>
      <c r="J154" s="162"/>
      <c r="K154" s="162"/>
      <c r="L154" s="162"/>
    </row>
    <row r="155" spans="1:239" s="3" customFormat="1" x14ac:dyDescent="0.25">
      <c r="A155" s="20"/>
      <c r="B155" s="65"/>
      <c r="C155" s="20"/>
      <c r="D155" s="5"/>
      <c r="E155" s="5"/>
      <c r="F155" s="5"/>
      <c r="G155" s="5"/>
      <c r="H155" s="5"/>
      <c r="I155" s="5"/>
      <c r="J155" s="5"/>
      <c r="K155" s="5"/>
      <c r="L155" s="5"/>
    </row>
    <row r="156" spans="1:239" s="3" customFormat="1" x14ac:dyDescent="0.25">
      <c r="A156" s="28">
        <v>21</v>
      </c>
      <c r="B156" s="101" t="s">
        <v>64</v>
      </c>
      <c r="C156" s="92" t="s">
        <v>58</v>
      </c>
      <c r="D156" s="102"/>
      <c r="E156" s="102">
        <f>5.6/8*6</f>
        <v>4.1999999999999993</v>
      </c>
      <c r="F156" s="102"/>
      <c r="G156" s="102"/>
      <c r="H156" s="102"/>
      <c r="I156" s="102"/>
      <c r="J156" s="102"/>
      <c r="K156" s="102"/>
      <c r="L156" s="102"/>
      <c r="M156" s="103"/>
      <c r="N156" s="103"/>
      <c r="O156" s="103"/>
      <c r="P156" s="103"/>
      <c r="Q156" s="103"/>
      <c r="R156" s="103"/>
      <c r="S156" s="103"/>
      <c r="T156" s="103"/>
      <c r="U156" s="103"/>
      <c r="V156" s="103"/>
      <c r="W156" s="103"/>
      <c r="X156" s="103"/>
      <c r="Y156" s="103"/>
      <c r="Z156" s="103"/>
      <c r="AA156" s="103"/>
      <c r="AB156" s="103"/>
      <c r="AC156" s="103"/>
      <c r="AD156" s="103"/>
      <c r="AE156" s="103"/>
      <c r="AF156" s="103"/>
      <c r="AG156" s="103"/>
      <c r="AH156" s="103"/>
      <c r="AI156" s="103"/>
      <c r="AJ156" s="103"/>
      <c r="AK156" s="103"/>
      <c r="AL156" s="103"/>
      <c r="AM156" s="103"/>
      <c r="AN156" s="103"/>
      <c r="AO156" s="103"/>
      <c r="AP156" s="103"/>
      <c r="AQ156" s="103"/>
      <c r="AR156" s="103"/>
      <c r="AS156" s="103"/>
      <c r="AT156" s="103"/>
      <c r="AU156" s="103"/>
      <c r="AV156" s="103"/>
      <c r="AW156" s="103"/>
      <c r="AX156" s="103"/>
      <c r="AY156" s="103"/>
      <c r="AZ156" s="103"/>
      <c r="BA156" s="103"/>
      <c r="BB156" s="103"/>
      <c r="BC156" s="103"/>
      <c r="BD156" s="103"/>
      <c r="BE156" s="103"/>
      <c r="BF156" s="103"/>
      <c r="BG156" s="103"/>
      <c r="BH156" s="103"/>
      <c r="BI156" s="103"/>
      <c r="BJ156" s="103"/>
      <c r="BK156" s="103"/>
      <c r="BL156" s="103"/>
      <c r="BM156" s="103"/>
      <c r="BN156" s="103"/>
      <c r="BO156" s="103"/>
      <c r="BP156" s="103"/>
      <c r="BQ156" s="103"/>
      <c r="BR156" s="103"/>
      <c r="BS156" s="103"/>
      <c r="BT156" s="103"/>
      <c r="BU156" s="103"/>
      <c r="BV156" s="103"/>
      <c r="BW156" s="103"/>
      <c r="BX156" s="103"/>
      <c r="BY156" s="103"/>
      <c r="BZ156" s="103"/>
      <c r="CA156" s="103"/>
      <c r="CB156" s="103"/>
      <c r="CC156" s="103"/>
      <c r="CD156" s="103"/>
      <c r="CE156" s="103"/>
      <c r="CF156" s="103"/>
      <c r="CG156" s="103"/>
      <c r="CH156" s="103"/>
      <c r="CI156" s="103"/>
      <c r="CJ156" s="103"/>
      <c r="CK156" s="103"/>
      <c r="CL156" s="103"/>
      <c r="CM156" s="103"/>
      <c r="CN156" s="103"/>
      <c r="CO156" s="103"/>
      <c r="CP156" s="103"/>
      <c r="CQ156" s="103"/>
      <c r="CR156" s="103"/>
      <c r="CS156" s="103"/>
      <c r="CT156" s="103"/>
      <c r="CU156" s="103"/>
      <c r="CV156" s="103"/>
      <c r="CW156" s="103"/>
      <c r="CX156" s="103"/>
      <c r="CY156" s="103"/>
      <c r="CZ156" s="103"/>
      <c r="DA156" s="103"/>
      <c r="DB156" s="103"/>
      <c r="DC156" s="103"/>
      <c r="DD156" s="103"/>
      <c r="DE156" s="103"/>
      <c r="DF156" s="103"/>
      <c r="DG156" s="103"/>
      <c r="DH156" s="103"/>
      <c r="DI156" s="103"/>
      <c r="DJ156" s="103"/>
      <c r="DK156" s="103"/>
      <c r="DL156" s="103"/>
      <c r="DM156" s="103"/>
      <c r="DN156" s="103"/>
      <c r="DO156" s="103"/>
      <c r="DP156" s="103"/>
      <c r="DQ156" s="103"/>
      <c r="DR156" s="103"/>
      <c r="DS156" s="103"/>
      <c r="DT156" s="103"/>
      <c r="DU156" s="103"/>
      <c r="DV156" s="103"/>
      <c r="DW156" s="103"/>
      <c r="DX156" s="103"/>
      <c r="DY156" s="103"/>
      <c r="DZ156" s="103"/>
      <c r="EA156" s="103"/>
      <c r="EB156" s="103"/>
      <c r="EC156" s="103"/>
      <c r="ED156" s="103"/>
      <c r="EE156" s="103"/>
      <c r="EF156" s="103"/>
      <c r="EG156" s="103"/>
      <c r="EH156" s="103"/>
      <c r="EI156" s="103"/>
      <c r="EJ156" s="103"/>
      <c r="EK156" s="103"/>
      <c r="EL156" s="103"/>
      <c r="EM156" s="103"/>
      <c r="EN156" s="103"/>
      <c r="EO156" s="103"/>
      <c r="EP156" s="103"/>
      <c r="EQ156" s="103"/>
      <c r="ER156" s="103"/>
      <c r="ES156" s="103"/>
      <c r="ET156" s="103"/>
      <c r="EU156" s="103"/>
      <c r="EV156" s="103"/>
      <c r="EW156" s="103"/>
      <c r="EX156" s="103"/>
      <c r="EY156" s="103"/>
      <c r="EZ156" s="103"/>
      <c r="FA156" s="103"/>
      <c r="FB156" s="103"/>
      <c r="FC156" s="103"/>
      <c r="FD156" s="103"/>
      <c r="FE156" s="103"/>
      <c r="FF156" s="103"/>
      <c r="FG156" s="103"/>
      <c r="FH156" s="103"/>
      <c r="FI156" s="103"/>
      <c r="FJ156" s="103"/>
      <c r="FK156" s="103"/>
      <c r="FL156" s="103"/>
      <c r="FM156" s="103"/>
      <c r="FN156" s="103"/>
      <c r="FO156" s="103"/>
      <c r="FP156" s="103"/>
      <c r="FQ156" s="103"/>
      <c r="FR156" s="103"/>
      <c r="FS156" s="103"/>
      <c r="FT156" s="103"/>
      <c r="FU156" s="103"/>
      <c r="FV156" s="103"/>
      <c r="FW156" s="103"/>
      <c r="FX156" s="103"/>
      <c r="FY156" s="103"/>
      <c r="FZ156" s="103"/>
      <c r="GA156" s="103"/>
      <c r="GB156" s="103"/>
      <c r="GC156" s="103"/>
      <c r="GD156" s="103"/>
      <c r="GE156" s="103"/>
      <c r="GF156" s="103"/>
      <c r="GG156" s="103"/>
      <c r="GH156" s="103"/>
      <c r="GI156" s="103"/>
      <c r="GJ156" s="103"/>
      <c r="GK156" s="103"/>
      <c r="GL156" s="103"/>
      <c r="GM156" s="103"/>
      <c r="GN156" s="103"/>
      <c r="GO156" s="103"/>
      <c r="GP156" s="103"/>
      <c r="GQ156" s="103"/>
      <c r="GR156" s="103"/>
      <c r="GS156" s="103"/>
      <c r="GT156" s="103"/>
      <c r="GU156" s="103"/>
      <c r="GV156" s="103"/>
      <c r="GW156" s="103"/>
      <c r="GX156" s="103"/>
      <c r="GY156" s="103"/>
      <c r="GZ156" s="103"/>
      <c r="HA156" s="103"/>
      <c r="HB156" s="103"/>
      <c r="HC156" s="103"/>
      <c r="HD156" s="103"/>
      <c r="HE156" s="103"/>
      <c r="HF156" s="103"/>
      <c r="HG156" s="103"/>
      <c r="HH156" s="103"/>
      <c r="HI156" s="103"/>
      <c r="HJ156" s="103"/>
      <c r="HK156" s="103"/>
      <c r="HL156" s="103"/>
      <c r="HM156" s="103"/>
      <c r="HN156" s="103"/>
      <c r="HO156" s="103"/>
      <c r="HP156" s="103"/>
      <c r="HQ156" s="103"/>
      <c r="HR156" s="103"/>
      <c r="HS156" s="103"/>
      <c r="HT156" s="103"/>
      <c r="HU156" s="103"/>
      <c r="HV156" s="103"/>
      <c r="HW156" s="103"/>
      <c r="HX156" s="103"/>
      <c r="HY156" s="103"/>
      <c r="HZ156" s="103"/>
      <c r="IA156" s="103"/>
      <c r="IB156" s="103"/>
      <c r="IC156" s="103"/>
      <c r="ID156" s="103"/>
      <c r="IE156" s="103"/>
    </row>
    <row r="157" spans="1:239" s="7" customFormat="1" x14ac:dyDescent="0.25">
      <c r="A157" s="88"/>
      <c r="B157" s="95"/>
      <c r="C157" s="88" t="s">
        <v>53</v>
      </c>
      <c r="D157" s="90"/>
      <c r="E157" s="87">
        <f>E156/100</f>
        <v>4.1999999999999996E-2</v>
      </c>
      <c r="F157" s="90"/>
      <c r="G157" s="90"/>
      <c r="H157" s="90"/>
      <c r="I157" s="90"/>
      <c r="J157" s="90"/>
      <c r="K157" s="90"/>
      <c r="L157" s="90"/>
      <c r="M157" s="91"/>
      <c r="N157" s="91"/>
      <c r="O157" s="91"/>
      <c r="P157" s="91"/>
      <c r="Q157" s="91"/>
      <c r="R157" s="91"/>
      <c r="S157" s="91"/>
      <c r="T157" s="91"/>
      <c r="U157" s="91"/>
      <c r="V157" s="91"/>
      <c r="W157" s="91"/>
      <c r="X157" s="91"/>
      <c r="Y157" s="91"/>
      <c r="Z157" s="91"/>
      <c r="AA157" s="91"/>
      <c r="AB157" s="91"/>
      <c r="AC157" s="91"/>
      <c r="AD157" s="91"/>
      <c r="AE157" s="91"/>
      <c r="AF157" s="91"/>
      <c r="AG157" s="91"/>
      <c r="AH157" s="91"/>
      <c r="AI157" s="91"/>
      <c r="AJ157" s="91"/>
      <c r="AK157" s="91"/>
      <c r="AL157" s="91"/>
      <c r="AM157" s="91"/>
      <c r="AN157" s="91"/>
      <c r="AO157" s="91"/>
      <c r="AP157" s="91"/>
      <c r="AQ157" s="91"/>
      <c r="AR157" s="91"/>
      <c r="AS157" s="91"/>
      <c r="AT157" s="91"/>
      <c r="AU157" s="91"/>
      <c r="AV157" s="91"/>
      <c r="AW157" s="91"/>
      <c r="AX157" s="91"/>
      <c r="AY157" s="91"/>
      <c r="AZ157" s="91"/>
      <c r="BA157" s="91"/>
      <c r="BB157" s="91"/>
      <c r="BC157" s="91"/>
      <c r="BD157" s="91"/>
      <c r="BE157" s="91"/>
      <c r="BF157" s="91"/>
      <c r="BG157" s="91"/>
      <c r="BH157" s="91"/>
      <c r="BI157" s="91"/>
      <c r="BJ157" s="91"/>
      <c r="BK157" s="91"/>
      <c r="BL157" s="91"/>
      <c r="BM157" s="91"/>
      <c r="BN157" s="91"/>
      <c r="BO157" s="91"/>
      <c r="BP157" s="91"/>
      <c r="BQ157" s="91"/>
      <c r="BR157" s="91"/>
      <c r="BS157" s="91"/>
      <c r="BT157" s="91"/>
      <c r="BU157" s="91"/>
      <c r="BV157" s="91"/>
      <c r="BW157" s="91"/>
      <c r="BX157" s="91"/>
      <c r="BY157" s="91"/>
      <c r="BZ157" s="91"/>
      <c r="CA157" s="91"/>
      <c r="CB157" s="91"/>
      <c r="CC157" s="91"/>
      <c r="CD157" s="91"/>
      <c r="CE157" s="91"/>
      <c r="CF157" s="91"/>
      <c r="CG157" s="91"/>
      <c r="CH157" s="91"/>
      <c r="CI157" s="91"/>
      <c r="CJ157" s="91"/>
      <c r="CK157" s="91"/>
      <c r="CL157" s="91"/>
      <c r="CM157" s="91"/>
      <c r="CN157" s="91"/>
      <c r="CO157" s="91"/>
      <c r="CP157" s="91"/>
      <c r="CQ157" s="91"/>
      <c r="CR157" s="91"/>
      <c r="CS157" s="91"/>
      <c r="CT157" s="91"/>
      <c r="CU157" s="91"/>
      <c r="CV157" s="91"/>
      <c r="CW157" s="91"/>
      <c r="CX157" s="91"/>
      <c r="CY157" s="91"/>
      <c r="CZ157" s="91"/>
      <c r="DA157" s="91"/>
      <c r="DB157" s="91"/>
      <c r="DC157" s="91"/>
      <c r="DD157" s="91"/>
      <c r="DE157" s="91"/>
      <c r="DF157" s="91"/>
      <c r="DG157" s="91"/>
      <c r="DH157" s="91"/>
      <c r="DI157" s="91"/>
      <c r="DJ157" s="91"/>
      <c r="DK157" s="91"/>
      <c r="DL157" s="91"/>
      <c r="DM157" s="91"/>
      <c r="DN157" s="91"/>
      <c r="DO157" s="91"/>
      <c r="DP157" s="91"/>
      <c r="DQ157" s="91"/>
      <c r="DR157" s="91"/>
      <c r="DS157" s="91"/>
      <c r="DT157" s="91"/>
      <c r="DU157" s="91"/>
      <c r="DV157" s="91"/>
      <c r="DW157" s="91"/>
      <c r="DX157" s="91"/>
      <c r="DY157" s="91"/>
      <c r="DZ157" s="91"/>
      <c r="EA157" s="91"/>
      <c r="EB157" s="91"/>
      <c r="EC157" s="91"/>
      <c r="ED157" s="91"/>
      <c r="EE157" s="91"/>
      <c r="EF157" s="91"/>
      <c r="EG157" s="91"/>
      <c r="EH157" s="91"/>
      <c r="EI157" s="91"/>
      <c r="EJ157" s="91"/>
      <c r="EK157" s="91"/>
      <c r="EL157" s="91"/>
      <c r="EM157" s="91"/>
      <c r="EN157" s="91"/>
      <c r="EO157" s="91"/>
      <c r="EP157" s="91"/>
      <c r="EQ157" s="91"/>
      <c r="ER157" s="91"/>
      <c r="ES157" s="91"/>
      <c r="ET157" s="91"/>
      <c r="EU157" s="91"/>
      <c r="EV157" s="91"/>
      <c r="EW157" s="91"/>
      <c r="EX157" s="91"/>
      <c r="EY157" s="91"/>
      <c r="EZ157" s="91"/>
      <c r="FA157" s="91"/>
      <c r="FB157" s="91"/>
      <c r="FC157" s="91"/>
      <c r="FD157" s="91"/>
      <c r="FE157" s="91"/>
      <c r="FF157" s="91"/>
      <c r="FG157" s="91"/>
      <c r="FH157" s="91"/>
      <c r="FI157" s="91"/>
      <c r="FJ157" s="91"/>
      <c r="FK157" s="91"/>
      <c r="FL157" s="91"/>
      <c r="FM157" s="91"/>
      <c r="FN157" s="91"/>
      <c r="FO157" s="91"/>
      <c r="FP157" s="91"/>
      <c r="FQ157" s="91"/>
      <c r="FR157" s="91"/>
      <c r="FS157" s="91"/>
      <c r="FT157" s="91"/>
      <c r="FU157" s="91"/>
      <c r="FV157" s="91"/>
      <c r="FW157" s="91"/>
      <c r="FX157" s="91"/>
      <c r="FY157" s="91"/>
      <c r="FZ157" s="91"/>
      <c r="GA157" s="91"/>
      <c r="GB157" s="91"/>
      <c r="GC157" s="91"/>
      <c r="GD157" s="91"/>
      <c r="GE157" s="91"/>
      <c r="GF157" s="91"/>
      <c r="GG157" s="91"/>
      <c r="GH157" s="91"/>
      <c r="GI157" s="91"/>
      <c r="GJ157" s="91"/>
      <c r="GK157" s="91"/>
      <c r="GL157" s="91"/>
      <c r="GM157" s="91"/>
      <c r="GN157" s="91"/>
      <c r="GO157" s="91"/>
      <c r="GP157" s="91"/>
      <c r="GQ157" s="91"/>
      <c r="GR157" s="91"/>
      <c r="GS157" s="91"/>
      <c r="GT157" s="91"/>
      <c r="GU157" s="91"/>
      <c r="GV157" s="91"/>
      <c r="GW157" s="91"/>
      <c r="GX157" s="91"/>
      <c r="GY157" s="91"/>
      <c r="GZ157" s="91"/>
      <c r="HA157" s="91"/>
      <c r="HB157" s="91"/>
      <c r="HC157" s="91"/>
      <c r="HD157" s="91"/>
      <c r="HE157" s="91"/>
      <c r="HF157" s="91"/>
      <c r="HG157" s="91"/>
      <c r="HH157" s="91"/>
      <c r="HI157" s="91"/>
      <c r="HJ157" s="91"/>
      <c r="HK157" s="91"/>
      <c r="HL157" s="91"/>
      <c r="HM157" s="91"/>
      <c r="HN157" s="91"/>
      <c r="HO157" s="91"/>
      <c r="HP157" s="91"/>
      <c r="HQ157" s="91"/>
      <c r="HR157" s="91"/>
      <c r="HS157" s="91"/>
      <c r="HT157" s="91"/>
      <c r="HU157" s="91"/>
      <c r="HV157" s="91"/>
      <c r="HW157" s="91"/>
      <c r="HX157" s="91"/>
      <c r="HY157" s="91"/>
      <c r="HZ157" s="91"/>
      <c r="IA157" s="91"/>
      <c r="IB157" s="91"/>
      <c r="IC157" s="91"/>
      <c r="ID157" s="91"/>
      <c r="IE157" s="91"/>
    </row>
    <row r="158" spans="1:239" s="7" customFormat="1" x14ac:dyDescent="0.25">
      <c r="A158" s="104"/>
      <c r="B158" s="34" t="s">
        <v>21</v>
      </c>
      <c r="C158" s="12" t="s">
        <v>17</v>
      </c>
      <c r="D158" s="90">
        <v>206</v>
      </c>
      <c r="E158" s="90">
        <f>D158*E157</f>
        <v>8.6519999999999992</v>
      </c>
      <c r="F158" s="90"/>
      <c r="G158" s="90"/>
      <c r="H158" s="13"/>
      <c r="I158" s="13">
        <f>E158*H158</f>
        <v>0</v>
      </c>
      <c r="J158" s="13"/>
      <c r="K158" s="13"/>
      <c r="L158" s="13">
        <f>G158+I158+K158</f>
        <v>0</v>
      </c>
      <c r="M158" s="93"/>
      <c r="N158" s="93"/>
      <c r="O158" s="93"/>
      <c r="P158" s="93"/>
      <c r="Q158" s="93"/>
      <c r="R158" s="93"/>
      <c r="S158" s="93"/>
      <c r="T158" s="93"/>
      <c r="U158" s="93"/>
      <c r="V158" s="93"/>
      <c r="W158" s="93"/>
      <c r="X158" s="93"/>
      <c r="Y158" s="93"/>
      <c r="Z158" s="93"/>
      <c r="AA158" s="93"/>
      <c r="AB158" s="93"/>
      <c r="AC158" s="93"/>
      <c r="AD158" s="93"/>
      <c r="AE158" s="93"/>
      <c r="AF158" s="93"/>
      <c r="AG158" s="93"/>
      <c r="AH158" s="93"/>
      <c r="AI158" s="93"/>
      <c r="AJ158" s="93"/>
      <c r="AK158" s="93"/>
      <c r="AL158" s="93"/>
      <c r="AM158" s="93"/>
      <c r="AN158" s="93"/>
      <c r="AO158" s="93"/>
      <c r="AP158" s="93"/>
      <c r="AQ158" s="93"/>
      <c r="AR158" s="93"/>
      <c r="AS158" s="93"/>
      <c r="AT158" s="93"/>
      <c r="AU158" s="93"/>
      <c r="AV158" s="93"/>
      <c r="AW158" s="93"/>
      <c r="AX158" s="93"/>
      <c r="AY158" s="93"/>
      <c r="AZ158" s="93"/>
      <c r="BA158" s="93"/>
      <c r="BB158" s="93"/>
      <c r="BC158" s="93"/>
      <c r="BD158" s="93"/>
      <c r="BE158" s="93"/>
      <c r="BF158" s="93"/>
      <c r="BG158" s="93"/>
      <c r="BH158" s="93"/>
      <c r="BI158" s="93"/>
      <c r="BJ158" s="93"/>
      <c r="BK158" s="93"/>
      <c r="BL158" s="93"/>
      <c r="BM158" s="93"/>
      <c r="BN158" s="93"/>
      <c r="BO158" s="93"/>
      <c r="BP158" s="93"/>
      <c r="BQ158" s="93"/>
      <c r="BR158" s="93"/>
      <c r="BS158" s="93"/>
      <c r="BT158" s="93"/>
      <c r="BU158" s="93"/>
      <c r="BV158" s="93"/>
      <c r="BW158" s="93"/>
      <c r="BX158" s="93"/>
      <c r="BY158" s="93"/>
      <c r="BZ158" s="93"/>
      <c r="CA158" s="93"/>
      <c r="CB158" s="93"/>
      <c r="CC158" s="93"/>
      <c r="CD158" s="93"/>
      <c r="CE158" s="93"/>
      <c r="CF158" s="93"/>
      <c r="CG158" s="93"/>
      <c r="CH158" s="93"/>
      <c r="CI158" s="93"/>
      <c r="CJ158" s="93"/>
      <c r="CK158" s="93"/>
      <c r="CL158" s="93"/>
      <c r="CM158" s="93"/>
      <c r="CN158" s="93"/>
      <c r="CO158" s="93"/>
      <c r="CP158" s="93"/>
      <c r="CQ158" s="93"/>
      <c r="CR158" s="93"/>
      <c r="CS158" s="93"/>
      <c r="CT158" s="93"/>
      <c r="CU158" s="93"/>
      <c r="CV158" s="93"/>
      <c r="CW158" s="93"/>
      <c r="CX158" s="93"/>
      <c r="CY158" s="93"/>
      <c r="CZ158" s="93"/>
      <c r="DA158" s="93"/>
      <c r="DB158" s="93"/>
      <c r="DC158" s="93"/>
      <c r="DD158" s="93"/>
      <c r="DE158" s="93"/>
      <c r="DF158" s="93"/>
      <c r="DG158" s="93"/>
      <c r="DH158" s="93"/>
      <c r="DI158" s="93"/>
      <c r="DJ158" s="93"/>
      <c r="DK158" s="93"/>
      <c r="DL158" s="93"/>
      <c r="DM158" s="93"/>
      <c r="DN158" s="93"/>
      <c r="DO158" s="93"/>
      <c r="DP158" s="93"/>
      <c r="DQ158" s="93"/>
      <c r="DR158" s="93"/>
      <c r="DS158" s="93"/>
      <c r="DT158" s="93"/>
      <c r="DU158" s="93"/>
      <c r="DV158" s="93"/>
      <c r="DW158" s="93"/>
      <c r="DX158" s="93"/>
      <c r="DY158" s="93"/>
      <c r="DZ158" s="93"/>
      <c r="EA158" s="93"/>
      <c r="EB158" s="93"/>
      <c r="EC158" s="93"/>
      <c r="ED158" s="93"/>
      <c r="EE158" s="93"/>
      <c r="EF158" s="93"/>
      <c r="EG158" s="93"/>
      <c r="EH158" s="93"/>
      <c r="EI158" s="93"/>
      <c r="EJ158" s="93"/>
      <c r="EK158" s="93"/>
      <c r="EL158" s="93"/>
      <c r="EM158" s="93"/>
      <c r="EN158" s="93"/>
      <c r="EO158" s="93"/>
      <c r="EP158" s="93"/>
      <c r="EQ158" s="93"/>
      <c r="ER158" s="93"/>
      <c r="ES158" s="93"/>
      <c r="ET158" s="93"/>
      <c r="EU158" s="93"/>
      <c r="EV158" s="93"/>
      <c r="EW158" s="93"/>
      <c r="EX158" s="93"/>
      <c r="EY158" s="93"/>
      <c r="EZ158" s="93"/>
      <c r="FA158" s="93"/>
      <c r="FB158" s="93"/>
      <c r="FC158" s="93"/>
      <c r="FD158" s="93"/>
      <c r="FE158" s="93"/>
      <c r="FF158" s="93"/>
      <c r="FG158" s="93"/>
      <c r="FH158" s="93"/>
      <c r="FI158" s="93"/>
      <c r="FJ158" s="93"/>
      <c r="FK158" s="93"/>
      <c r="FL158" s="93"/>
      <c r="FM158" s="93"/>
      <c r="FN158" s="93"/>
      <c r="FO158" s="93"/>
      <c r="FP158" s="93"/>
      <c r="FQ158" s="93"/>
      <c r="FR158" s="93"/>
      <c r="FS158" s="93"/>
      <c r="FT158" s="93"/>
      <c r="FU158" s="93"/>
      <c r="FV158" s="93"/>
      <c r="FW158" s="93"/>
      <c r="FX158" s="93"/>
      <c r="FY158" s="93"/>
      <c r="FZ158" s="93"/>
      <c r="GA158" s="93"/>
      <c r="GB158" s="93"/>
      <c r="GC158" s="93"/>
      <c r="GD158" s="93"/>
      <c r="GE158" s="93"/>
      <c r="GF158" s="93"/>
      <c r="GG158" s="93"/>
      <c r="GH158" s="93"/>
      <c r="GI158" s="93"/>
      <c r="GJ158" s="93"/>
      <c r="GK158" s="93"/>
      <c r="GL158" s="93"/>
      <c r="GM158" s="93"/>
      <c r="GN158" s="93"/>
      <c r="GO158" s="93"/>
      <c r="GP158" s="93"/>
      <c r="GQ158" s="93"/>
      <c r="GR158" s="93"/>
      <c r="GS158" s="93"/>
      <c r="GT158" s="93"/>
      <c r="GU158" s="93"/>
      <c r="GV158" s="93"/>
      <c r="GW158" s="93"/>
      <c r="GX158" s="93"/>
      <c r="GY158" s="93"/>
      <c r="GZ158" s="93"/>
      <c r="HA158" s="93"/>
      <c r="HB158" s="93"/>
      <c r="HC158" s="93"/>
      <c r="HD158" s="93"/>
      <c r="HE158" s="93"/>
      <c r="HF158" s="93"/>
      <c r="HG158" s="93"/>
      <c r="HH158" s="93"/>
      <c r="HI158" s="93"/>
      <c r="HJ158" s="93"/>
      <c r="HK158" s="93"/>
      <c r="HL158" s="93"/>
      <c r="HM158" s="93"/>
      <c r="HN158" s="93"/>
      <c r="HO158" s="93"/>
      <c r="HP158" s="93"/>
      <c r="HQ158" s="93"/>
      <c r="HR158" s="93"/>
      <c r="HS158" s="93"/>
      <c r="HT158" s="93"/>
      <c r="HU158" s="93"/>
      <c r="HV158" s="93"/>
      <c r="HW158" s="93"/>
      <c r="HX158" s="93"/>
      <c r="HY158" s="93"/>
      <c r="HZ158" s="93"/>
      <c r="IA158" s="93"/>
      <c r="IB158" s="93"/>
      <c r="IC158" s="93"/>
      <c r="ID158" s="93"/>
      <c r="IE158" s="93"/>
    </row>
    <row r="159" spans="1:239" s="7" customFormat="1" x14ac:dyDescent="0.25">
      <c r="A159" s="88"/>
      <c r="B159" s="84"/>
      <c r="C159" s="12"/>
      <c r="D159" s="90"/>
      <c r="E159" s="90"/>
      <c r="F159" s="90"/>
      <c r="G159" s="90"/>
      <c r="H159" s="13"/>
      <c r="I159" s="13"/>
      <c r="J159" s="13"/>
      <c r="K159" s="13"/>
      <c r="L159" s="13"/>
      <c r="M159" s="91"/>
      <c r="N159" s="91"/>
      <c r="O159" s="91"/>
      <c r="P159" s="91"/>
      <c r="Q159" s="91"/>
      <c r="R159" s="91"/>
      <c r="S159" s="91"/>
      <c r="T159" s="91"/>
      <c r="U159" s="91"/>
      <c r="V159" s="91"/>
      <c r="W159" s="91"/>
      <c r="X159" s="91"/>
      <c r="Y159" s="91"/>
      <c r="Z159" s="91"/>
      <c r="AA159" s="91"/>
      <c r="AB159" s="91"/>
      <c r="AC159" s="91"/>
      <c r="AD159" s="91"/>
      <c r="AE159" s="91"/>
      <c r="AF159" s="91"/>
      <c r="AG159" s="91"/>
      <c r="AH159" s="91"/>
      <c r="AI159" s="91"/>
      <c r="AJ159" s="91"/>
      <c r="AK159" s="91"/>
      <c r="AL159" s="91"/>
      <c r="AM159" s="91"/>
      <c r="AN159" s="91"/>
      <c r="AO159" s="91"/>
      <c r="AP159" s="91"/>
      <c r="AQ159" s="91"/>
      <c r="AR159" s="91"/>
      <c r="AS159" s="91"/>
      <c r="AT159" s="91"/>
      <c r="AU159" s="91"/>
      <c r="AV159" s="91"/>
      <c r="AW159" s="91"/>
      <c r="AX159" s="91"/>
      <c r="AY159" s="91"/>
      <c r="AZ159" s="91"/>
      <c r="BA159" s="91"/>
      <c r="BB159" s="91"/>
      <c r="BC159" s="91"/>
      <c r="BD159" s="91"/>
      <c r="BE159" s="91"/>
      <c r="BF159" s="91"/>
      <c r="BG159" s="91"/>
      <c r="BH159" s="91"/>
      <c r="BI159" s="91"/>
      <c r="BJ159" s="91"/>
      <c r="BK159" s="91"/>
      <c r="BL159" s="91"/>
      <c r="BM159" s="91"/>
      <c r="BN159" s="91"/>
      <c r="BO159" s="91"/>
      <c r="BP159" s="91"/>
      <c r="BQ159" s="91"/>
      <c r="BR159" s="91"/>
      <c r="BS159" s="91"/>
      <c r="BT159" s="91"/>
      <c r="BU159" s="91"/>
      <c r="BV159" s="91"/>
      <c r="BW159" s="91"/>
      <c r="BX159" s="91"/>
      <c r="BY159" s="91"/>
      <c r="BZ159" s="91"/>
      <c r="CA159" s="91"/>
      <c r="CB159" s="91"/>
      <c r="CC159" s="91"/>
      <c r="CD159" s="91"/>
      <c r="CE159" s="91"/>
      <c r="CF159" s="91"/>
      <c r="CG159" s="91"/>
      <c r="CH159" s="91"/>
      <c r="CI159" s="91"/>
      <c r="CJ159" s="91"/>
      <c r="CK159" s="91"/>
      <c r="CL159" s="91"/>
      <c r="CM159" s="91"/>
      <c r="CN159" s="91"/>
      <c r="CO159" s="91"/>
      <c r="CP159" s="91"/>
      <c r="CQ159" s="91"/>
      <c r="CR159" s="91"/>
      <c r="CS159" s="91"/>
      <c r="CT159" s="91"/>
      <c r="CU159" s="91"/>
      <c r="CV159" s="91"/>
      <c r="CW159" s="91"/>
      <c r="CX159" s="91"/>
      <c r="CY159" s="91"/>
      <c r="CZ159" s="91"/>
      <c r="DA159" s="91"/>
      <c r="DB159" s="91"/>
      <c r="DC159" s="91"/>
      <c r="DD159" s="91"/>
      <c r="DE159" s="91"/>
      <c r="DF159" s="91"/>
      <c r="DG159" s="91"/>
      <c r="DH159" s="91"/>
      <c r="DI159" s="91"/>
      <c r="DJ159" s="91"/>
      <c r="DK159" s="91"/>
      <c r="DL159" s="91"/>
      <c r="DM159" s="91"/>
      <c r="DN159" s="91"/>
      <c r="DO159" s="91"/>
      <c r="DP159" s="91"/>
      <c r="DQ159" s="91"/>
      <c r="DR159" s="91"/>
      <c r="DS159" s="91"/>
      <c r="DT159" s="91"/>
      <c r="DU159" s="91"/>
      <c r="DV159" s="91"/>
      <c r="DW159" s="91"/>
      <c r="DX159" s="91"/>
      <c r="DY159" s="91"/>
      <c r="DZ159" s="91"/>
      <c r="EA159" s="91"/>
      <c r="EB159" s="91"/>
      <c r="EC159" s="91"/>
      <c r="ED159" s="91"/>
      <c r="EE159" s="91"/>
      <c r="EF159" s="91"/>
      <c r="EG159" s="91"/>
      <c r="EH159" s="91"/>
      <c r="EI159" s="91"/>
      <c r="EJ159" s="91"/>
      <c r="EK159" s="91"/>
      <c r="EL159" s="91"/>
      <c r="EM159" s="91"/>
      <c r="EN159" s="91"/>
      <c r="EO159" s="91"/>
      <c r="EP159" s="91"/>
      <c r="EQ159" s="91"/>
      <c r="ER159" s="91"/>
      <c r="ES159" s="91"/>
      <c r="ET159" s="91"/>
      <c r="EU159" s="91"/>
      <c r="EV159" s="91"/>
      <c r="EW159" s="91"/>
      <c r="EX159" s="91"/>
      <c r="EY159" s="91"/>
      <c r="EZ159" s="91"/>
      <c r="FA159" s="91"/>
      <c r="FB159" s="91"/>
      <c r="FC159" s="91"/>
      <c r="FD159" s="91"/>
      <c r="FE159" s="91"/>
      <c r="FF159" s="91"/>
      <c r="FG159" s="91"/>
      <c r="FH159" s="91"/>
      <c r="FI159" s="91"/>
      <c r="FJ159" s="91"/>
      <c r="FK159" s="91"/>
      <c r="FL159" s="91"/>
      <c r="FM159" s="91"/>
      <c r="FN159" s="91"/>
      <c r="FO159" s="91"/>
      <c r="FP159" s="91"/>
      <c r="FQ159" s="91"/>
      <c r="FR159" s="91"/>
      <c r="FS159" s="91"/>
      <c r="FT159" s="91"/>
      <c r="FU159" s="91"/>
      <c r="FV159" s="91"/>
      <c r="FW159" s="91"/>
      <c r="FX159" s="91"/>
      <c r="FY159" s="91"/>
      <c r="FZ159" s="91"/>
      <c r="GA159" s="91"/>
      <c r="GB159" s="91"/>
      <c r="GC159" s="91"/>
      <c r="GD159" s="91"/>
      <c r="GE159" s="91"/>
      <c r="GF159" s="91"/>
      <c r="GG159" s="91"/>
      <c r="GH159" s="91"/>
      <c r="GI159" s="91"/>
      <c r="GJ159" s="91"/>
      <c r="GK159" s="91"/>
      <c r="GL159" s="91"/>
      <c r="GM159" s="91"/>
      <c r="GN159" s="91"/>
      <c r="GO159" s="91"/>
      <c r="GP159" s="91"/>
      <c r="GQ159" s="91"/>
      <c r="GR159" s="91"/>
      <c r="GS159" s="91"/>
      <c r="GT159" s="91"/>
      <c r="GU159" s="91"/>
      <c r="GV159" s="91"/>
      <c r="GW159" s="91"/>
      <c r="GX159" s="91"/>
      <c r="GY159" s="91"/>
      <c r="GZ159" s="91"/>
      <c r="HA159" s="91"/>
      <c r="HB159" s="91"/>
      <c r="HC159" s="91"/>
      <c r="HD159" s="91"/>
      <c r="HE159" s="91"/>
      <c r="HF159" s="91"/>
      <c r="HG159" s="91"/>
      <c r="HH159" s="91"/>
      <c r="HI159" s="91"/>
      <c r="HJ159" s="91"/>
      <c r="HK159" s="91"/>
      <c r="HL159" s="91"/>
      <c r="HM159" s="91"/>
      <c r="HN159" s="91"/>
      <c r="HO159" s="91"/>
      <c r="HP159" s="91"/>
      <c r="HQ159" s="91"/>
      <c r="HR159" s="91"/>
      <c r="HS159" s="91"/>
      <c r="HT159" s="91"/>
      <c r="HU159" s="91"/>
      <c r="HV159" s="91"/>
      <c r="HW159" s="91"/>
      <c r="HX159" s="91"/>
      <c r="HY159" s="91"/>
      <c r="HZ159" s="91"/>
      <c r="IA159" s="91"/>
      <c r="IB159" s="91"/>
      <c r="IC159" s="91"/>
      <c r="ID159" s="91"/>
      <c r="IE159" s="91"/>
    </row>
    <row r="160" spans="1:239" s="3" customFormat="1" x14ac:dyDescent="0.25">
      <c r="A160" s="28">
        <v>22</v>
      </c>
      <c r="B160" s="101" t="s">
        <v>65</v>
      </c>
      <c r="C160" s="92" t="s">
        <v>16</v>
      </c>
      <c r="D160" s="102"/>
      <c r="E160" s="102">
        <f>0.568*6</f>
        <v>3.4079999999999995</v>
      </c>
      <c r="F160" s="102"/>
      <c r="G160" s="102"/>
      <c r="H160" s="102"/>
      <c r="I160" s="102"/>
      <c r="J160" s="102"/>
      <c r="K160" s="102"/>
      <c r="L160" s="102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103"/>
      <c r="AA160" s="103"/>
      <c r="AB160" s="103"/>
      <c r="AC160" s="103"/>
      <c r="AD160" s="103"/>
      <c r="AE160" s="103"/>
      <c r="AF160" s="103"/>
      <c r="AG160" s="103"/>
      <c r="AH160" s="103"/>
      <c r="AI160" s="103"/>
      <c r="AJ160" s="103"/>
      <c r="AK160" s="103"/>
      <c r="AL160" s="103"/>
      <c r="AM160" s="103"/>
      <c r="AN160" s="103"/>
      <c r="AO160" s="103"/>
      <c r="AP160" s="103"/>
      <c r="AQ160" s="103"/>
      <c r="AR160" s="103"/>
      <c r="AS160" s="103"/>
      <c r="AT160" s="103"/>
      <c r="AU160" s="103"/>
      <c r="AV160" s="103"/>
      <c r="AW160" s="103"/>
      <c r="AX160" s="103"/>
      <c r="AY160" s="103"/>
      <c r="AZ160" s="103"/>
      <c r="BA160" s="103"/>
      <c r="BB160" s="103"/>
      <c r="BC160" s="103"/>
      <c r="BD160" s="103"/>
      <c r="BE160" s="103"/>
      <c r="BF160" s="103"/>
      <c r="BG160" s="103"/>
      <c r="BH160" s="103"/>
      <c r="BI160" s="103"/>
      <c r="BJ160" s="103"/>
      <c r="BK160" s="103"/>
      <c r="BL160" s="103"/>
      <c r="BM160" s="103"/>
      <c r="BN160" s="103"/>
      <c r="BO160" s="103"/>
      <c r="BP160" s="103"/>
      <c r="BQ160" s="103"/>
      <c r="BR160" s="103"/>
      <c r="BS160" s="103"/>
      <c r="BT160" s="103"/>
      <c r="BU160" s="103"/>
      <c r="BV160" s="103"/>
      <c r="BW160" s="103"/>
      <c r="BX160" s="103"/>
      <c r="BY160" s="103"/>
      <c r="BZ160" s="103"/>
      <c r="CA160" s="103"/>
      <c r="CB160" s="103"/>
      <c r="CC160" s="103"/>
      <c r="CD160" s="103"/>
      <c r="CE160" s="103"/>
      <c r="CF160" s="103"/>
      <c r="CG160" s="103"/>
      <c r="CH160" s="103"/>
      <c r="CI160" s="103"/>
      <c r="CJ160" s="103"/>
      <c r="CK160" s="103"/>
      <c r="CL160" s="103"/>
      <c r="CM160" s="103"/>
      <c r="CN160" s="103"/>
      <c r="CO160" s="103"/>
      <c r="CP160" s="103"/>
      <c r="CQ160" s="103"/>
      <c r="CR160" s="103"/>
      <c r="CS160" s="103"/>
      <c r="CT160" s="103"/>
      <c r="CU160" s="103"/>
      <c r="CV160" s="103"/>
      <c r="CW160" s="103"/>
      <c r="CX160" s="103"/>
      <c r="CY160" s="103"/>
      <c r="CZ160" s="103"/>
      <c r="DA160" s="103"/>
      <c r="DB160" s="103"/>
      <c r="DC160" s="103"/>
      <c r="DD160" s="103"/>
      <c r="DE160" s="103"/>
      <c r="DF160" s="103"/>
      <c r="DG160" s="103"/>
      <c r="DH160" s="103"/>
      <c r="DI160" s="103"/>
      <c r="DJ160" s="103"/>
      <c r="DK160" s="103"/>
      <c r="DL160" s="103"/>
      <c r="DM160" s="103"/>
      <c r="DN160" s="103"/>
      <c r="DO160" s="103"/>
      <c r="DP160" s="103"/>
      <c r="DQ160" s="103"/>
      <c r="DR160" s="103"/>
      <c r="DS160" s="103"/>
      <c r="DT160" s="103"/>
      <c r="DU160" s="103"/>
      <c r="DV160" s="103"/>
      <c r="DW160" s="103"/>
      <c r="DX160" s="103"/>
      <c r="DY160" s="103"/>
      <c r="DZ160" s="103"/>
      <c r="EA160" s="103"/>
      <c r="EB160" s="103"/>
      <c r="EC160" s="103"/>
      <c r="ED160" s="103"/>
      <c r="EE160" s="103"/>
      <c r="EF160" s="103"/>
      <c r="EG160" s="103"/>
      <c r="EH160" s="103"/>
      <c r="EI160" s="103"/>
      <c r="EJ160" s="103"/>
      <c r="EK160" s="103"/>
      <c r="EL160" s="103"/>
      <c r="EM160" s="103"/>
      <c r="EN160" s="103"/>
      <c r="EO160" s="103"/>
      <c r="EP160" s="103"/>
      <c r="EQ160" s="103"/>
      <c r="ER160" s="103"/>
      <c r="ES160" s="103"/>
      <c r="ET160" s="103"/>
      <c r="EU160" s="103"/>
      <c r="EV160" s="103"/>
      <c r="EW160" s="103"/>
      <c r="EX160" s="103"/>
      <c r="EY160" s="103"/>
      <c r="EZ160" s="103"/>
      <c r="FA160" s="103"/>
      <c r="FB160" s="103"/>
      <c r="FC160" s="103"/>
      <c r="FD160" s="103"/>
      <c r="FE160" s="103"/>
      <c r="FF160" s="103"/>
      <c r="FG160" s="103"/>
      <c r="FH160" s="103"/>
      <c r="FI160" s="103"/>
      <c r="FJ160" s="103"/>
      <c r="FK160" s="103"/>
      <c r="FL160" s="103"/>
      <c r="FM160" s="103"/>
      <c r="FN160" s="103"/>
      <c r="FO160" s="103"/>
      <c r="FP160" s="103"/>
      <c r="FQ160" s="103"/>
      <c r="FR160" s="103"/>
      <c r="FS160" s="103"/>
      <c r="FT160" s="103"/>
      <c r="FU160" s="103"/>
      <c r="FV160" s="103"/>
      <c r="FW160" s="103"/>
      <c r="FX160" s="103"/>
      <c r="FY160" s="103"/>
      <c r="FZ160" s="103"/>
      <c r="GA160" s="103"/>
      <c r="GB160" s="103"/>
      <c r="GC160" s="103"/>
      <c r="GD160" s="103"/>
      <c r="GE160" s="103"/>
      <c r="GF160" s="103"/>
      <c r="GG160" s="103"/>
      <c r="GH160" s="103"/>
      <c r="GI160" s="103"/>
      <c r="GJ160" s="103"/>
      <c r="GK160" s="103"/>
      <c r="GL160" s="103"/>
      <c r="GM160" s="103"/>
      <c r="GN160" s="103"/>
      <c r="GO160" s="103"/>
      <c r="GP160" s="103"/>
      <c r="GQ160" s="103"/>
      <c r="GR160" s="103"/>
      <c r="GS160" s="103"/>
      <c r="GT160" s="103"/>
      <c r="GU160" s="103"/>
      <c r="GV160" s="103"/>
      <c r="GW160" s="103"/>
      <c r="GX160" s="103"/>
      <c r="GY160" s="103"/>
      <c r="GZ160" s="103"/>
      <c r="HA160" s="103"/>
      <c r="HB160" s="103"/>
      <c r="HC160" s="103"/>
      <c r="HD160" s="103"/>
      <c r="HE160" s="103"/>
      <c r="HF160" s="103"/>
      <c r="HG160" s="103"/>
      <c r="HH160" s="103"/>
      <c r="HI160" s="103"/>
      <c r="HJ160" s="103"/>
      <c r="HK160" s="103"/>
      <c r="HL160" s="103"/>
      <c r="HM160" s="103"/>
      <c r="HN160" s="103"/>
      <c r="HO160" s="103"/>
      <c r="HP160" s="103"/>
      <c r="HQ160" s="103"/>
      <c r="HR160" s="103"/>
      <c r="HS160" s="103"/>
      <c r="HT160" s="103"/>
      <c r="HU160" s="103"/>
      <c r="HV160" s="103"/>
      <c r="HW160" s="103"/>
      <c r="HX160" s="103"/>
      <c r="HY160" s="103"/>
      <c r="HZ160" s="103"/>
      <c r="IA160" s="103"/>
      <c r="IB160" s="103"/>
      <c r="IC160" s="103"/>
      <c r="ID160" s="103"/>
      <c r="IE160" s="103"/>
    </row>
    <row r="161" spans="1:239" s="7" customFormat="1" x14ac:dyDescent="0.25">
      <c r="A161" s="88"/>
      <c r="B161" s="95"/>
      <c r="C161" s="88" t="s">
        <v>56</v>
      </c>
      <c r="D161" s="90"/>
      <c r="E161" s="87">
        <f>E160/10</f>
        <v>0.34079999999999994</v>
      </c>
      <c r="F161" s="90"/>
      <c r="G161" s="90"/>
      <c r="H161" s="90"/>
      <c r="I161" s="90"/>
      <c r="J161" s="90"/>
      <c r="K161" s="90"/>
      <c r="L161" s="90"/>
      <c r="M161" s="91"/>
      <c r="N161" s="91"/>
      <c r="O161" s="91"/>
      <c r="P161" s="91"/>
      <c r="Q161" s="91"/>
      <c r="R161" s="91"/>
      <c r="S161" s="91"/>
      <c r="T161" s="91"/>
      <c r="U161" s="91"/>
      <c r="V161" s="91"/>
      <c r="W161" s="91"/>
      <c r="X161" s="91"/>
      <c r="Y161" s="91"/>
      <c r="Z161" s="91"/>
      <c r="AA161" s="91"/>
      <c r="AB161" s="91"/>
      <c r="AC161" s="91"/>
      <c r="AD161" s="91"/>
      <c r="AE161" s="91"/>
      <c r="AF161" s="91"/>
      <c r="AG161" s="91"/>
      <c r="AH161" s="91"/>
      <c r="AI161" s="91"/>
      <c r="AJ161" s="91"/>
      <c r="AK161" s="91"/>
      <c r="AL161" s="91"/>
      <c r="AM161" s="91"/>
      <c r="AN161" s="91"/>
      <c r="AO161" s="91"/>
      <c r="AP161" s="91"/>
      <c r="AQ161" s="91"/>
      <c r="AR161" s="91"/>
      <c r="AS161" s="91"/>
      <c r="AT161" s="91"/>
      <c r="AU161" s="91"/>
      <c r="AV161" s="91"/>
      <c r="AW161" s="91"/>
      <c r="AX161" s="91"/>
      <c r="AY161" s="91"/>
      <c r="AZ161" s="91"/>
      <c r="BA161" s="91"/>
      <c r="BB161" s="91"/>
      <c r="BC161" s="91"/>
      <c r="BD161" s="91"/>
      <c r="BE161" s="91"/>
      <c r="BF161" s="91"/>
      <c r="BG161" s="91"/>
      <c r="BH161" s="91"/>
      <c r="BI161" s="91"/>
      <c r="BJ161" s="91"/>
      <c r="BK161" s="91"/>
      <c r="BL161" s="91"/>
      <c r="BM161" s="91"/>
      <c r="BN161" s="91"/>
      <c r="BO161" s="91"/>
      <c r="BP161" s="91"/>
      <c r="BQ161" s="91"/>
      <c r="BR161" s="91"/>
      <c r="BS161" s="91"/>
      <c r="BT161" s="91"/>
      <c r="BU161" s="91"/>
      <c r="BV161" s="91"/>
      <c r="BW161" s="91"/>
      <c r="BX161" s="91"/>
      <c r="BY161" s="91"/>
      <c r="BZ161" s="91"/>
      <c r="CA161" s="91"/>
      <c r="CB161" s="91"/>
      <c r="CC161" s="91"/>
      <c r="CD161" s="91"/>
      <c r="CE161" s="91"/>
      <c r="CF161" s="91"/>
      <c r="CG161" s="91"/>
      <c r="CH161" s="91"/>
      <c r="CI161" s="91"/>
      <c r="CJ161" s="91"/>
      <c r="CK161" s="91"/>
      <c r="CL161" s="91"/>
      <c r="CM161" s="91"/>
      <c r="CN161" s="91"/>
      <c r="CO161" s="91"/>
      <c r="CP161" s="91"/>
      <c r="CQ161" s="91"/>
      <c r="CR161" s="91"/>
      <c r="CS161" s="91"/>
      <c r="CT161" s="91"/>
      <c r="CU161" s="91"/>
      <c r="CV161" s="91"/>
      <c r="CW161" s="91"/>
      <c r="CX161" s="91"/>
      <c r="CY161" s="91"/>
      <c r="CZ161" s="91"/>
      <c r="DA161" s="91"/>
      <c r="DB161" s="91"/>
      <c r="DC161" s="91"/>
      <c r="DD161" s="91"/>
      <c r="DE161" s="91"/>
      <c r="DF161" s="91"/>
      <c r="DG161" s="91"/>
      <c r="DH161" s="91"/>
      <c r="DI161" s="91"/>
      <c r="DJ161" s="91"/>
      <c r="DK161" s="91"/>
      <c r="DL161" s="91"/>
      <c r="DM161" s="91"/>
      <c r="DN161" s="91"/>
      <c r="DO161" s="91"/>
      <c r="DP161" s="91"/>
      <c r="DQ161" s="91"/>
      <c r="DR161" s="91"/>
      <c r="DS161" s="91"/>
      <c r="DT161" s="91"/>
      <c r="DU161" s="91"/>
      <c r="DV161" s="91"/>
      <c r="DW161" s="91"/>
      <c r="DX161" s="91"/>
      <c r="DY161" s="91"/>
      <c r="DZ161" s="91"/>
      <c r="EA161" s="91"/>
      <c r="EB161" s="91"/>
      <c r="EC161" s="91"/>
      <c r="ED161" s="91"/>
      <c r="EE161" s="91"/>
      <c r="EF161" s="91"/>
      <c r="EG161" s="91"/>
      <c r="EH161" s="91"/>
      <c r="EI161" s="91"/>
      <c r="EJ161" s="91"/>
      <c r="EK161" s="91"/>
      <c r="EL161" s="91"/>
      <c r="EM161" s="91"/>
      <c r="EN161" s="91"/>
      <c r="EO161" s="91"/>
      <c r="EP161" s="91"/>
      <c r="EQ161" s="91"/>
      <c r="ER161" s="91"/>
      <c r="ES161" s="91"/>
      <c r="ET161" s="91"/>
      <c r="EU161" s="91"/>
      <c r="EV161" s="91"/>
      <c r="EW161" s="91"/>
      <c r="EX161" s="91"/>
      <c r="EY161" s="91"/>
      <c r="EZ161" s="91"/>
      <c r="FA161" s="91"/>
      <c r="FB161" s="91"/>
      <c r="FC161" s="91"/>
      <c r="FD161" s="91"/>
      <c r="FE161" s="91"/>
      <c r="FF161" s="91"/>
      <c r="FG161" s="91"/>
      <c r="FH161" s="91"/>
      <c r="FI161" s="91"/>
      <c r="FJ161" s="91"/>
      <c r="FK161" s="91"/>
      <c r="FL161" s="91"/>
      <c r="FM161" s="91"/>
      <c r="FN161" s="91"/>
      <c r="FO161" s="91"/>
      <c r="FP161" s="91"/>
      <c r="FQ161" s="91"/>
      <c r="FR161" s="91"/>
      <c r="FS161" s="91"/>
      <c r="FT161" s="91"/>
      <c r="FU161" s="91"/>
      <c r="FV161" s="91"/>
      <c r="FW161" s="91"/>
      <c r="FX161" s="91"/>
      <c r="FY161" s="91"/>
      <c r="FZ161" s="91"/>
      <c r="GA161" s="91"/>
      <c r="GB161" s="91"/>
      <c r="GC161" s="91"/>
      <c r="GD161" s="91"/>
      <c r="GE161" s="91"/>
      <c r="GF161" s="91"/>
      <c r="GG161" s="91"/>
      <c r="GH161" s="91"/>
      <c r="GI161" s="91"/>
      <c r="GJ161" s="91"/>
      <c r="GK161" s="91"/>
      <c r="GL161" s="91"/>
      <c r="GM161" s="91"/>
      <c r="GN161" s="91"/>
      <c r="GO161" s="91"/>
      <c r="GP161" s="91"/>
      <c r="GQ161" s="91"/>
      <c r="GR161" s="91"/>
      <c r="GS161" s="91"/>
      <c r="GT161" s="91"/>
      <c r="GU161" s="91"/>
      <c r="GV161" s="91"/>
      <c r="GW161" s="91"/>
      <c r="GX161" s="91"/>
      <c r="GY161" s="91"/>
      <c r="GZ161" s="91"/>
      <c r="HA161" s="91"/>
      <c r="HB161" s="91"/>
      <c r="HC161" s="91"/>
      <c r="HD161" s="91"/>
      <c r="HE161" s="91"/>
      <c r="HF161" s="91"/>
      <c r="HG161" s="91"/>
      <c r="HH161" s="91"/>
      <c r="HI161" s="91"/>
      <c r="HJ161" s="91"/>
      <c r="HK161" s="91"/>
      <c r="HL161" s="91"/>
      <c r="HM161" s="91"/>
      <c r="HN161" s="91"/>
      <c r="HO161" s="91"/>
      <c r="HP161" s="91"/>
      <c r="HQ161" s="91"/>
      <c r="HR161" s="91"/>
      <c r="HS161" s="91"/>
      <c r="HT161" s="91"/>
      <c r="HU161" s="91"/>
      <c r="HV161" s="91"/>
      <c r="HW161" s="91"/>
      <c r="HX161" s="91"/>
      <c r="HY161" s="91"/>
      <c r="HZ161" s="91"/>
      <c r="IA161" s="91"/>
      <c r="IB161" s="91"/>
      <c r="IC161" s="91"/>
      <c r="ID161" s="91"/>
      <c r="IE161" s="91"/>
    </row>
    <row r="162" spans="1:239" s="7" customFormat="1" x14ac:dyDescent="0.25">
      <c r="A162" s="104"/>
      <c r="B162" s="34" t="s">
        <v>21</v>
      </c>
      <c r="C162" s="12" t="s">
        <v>17</v>
      </c>
      <c r="D162" s="13">
        <v>17.8</v>
      </c>
      <c r="E162" s="90">
        <f>D162*E161</f>
        <v>6.0662399999999987</v>
      </c>
      <c r="F162" s="90"/>
      <c r="G162" s="90"/>
      <c r="H162" s="13"/>
      <c r="I162" s="13">
        <f>E162*H162</f>
        <v>0</v>
      </c>
      <c r="J162" s="13"/>
      <c r="K162" s="13"/>
      <c r="L162" s="13">
        <f>G162+I162+K162</f>
        <v>0</v>
      </c>
      <c r="M162" s="93"/>
      <c r="N162" s="93"/>
      <c r="O162" s="93"/>
      <c r="P162" s="93"/>
      <c r="Q162" s="93"/>
      <c r="R162" s="93"/>
      <c r="S162" s="93"/>
      <c r="T162" s="93"/>
      <c r="U162" s="93"/>
      <c r="V162" s="93"/>
      <c r="W162" s="93"/>
      <c r="X162" s="93"/>
      <c r="Y162" s="93"/>
      <c r="Z162" s="93"/>
      <c r="AA162" s="93"/>
      <c r="AB162" s="93"/>
      <c r="AC162" s="93"/>
      <c r="AD162" s="93"/>
      <c r="AE162" s="93"/>
      <c r="AF162" s="93"/>
      <c r="AG162" s="93"/>
      <c r="AH162" s="93"/>
      <c r="AI162" s="93"/>
      <c r="AJ162" s="93"/>
      <c r="AK162" s="93"/>
      <c r="AL162" s="93"/>
      <c r="AM162" s="93"/>
      <c r="AN162" s="93"/>
      <c r="AO162" s="93"/>
      <c r="AP162" s="93"/>
      <c r="AQ162" s="93"/>
      <c r="AR162" s="93"/>
      <c r="AS162" s="93"/>
      <c r="AT162" s="93"/>
      <c r="AU162" s="93"/>
      <c r="AV162" s="93"/>
      <c r="AW162" s="93"/>
      <c r="AX162" s="93"/>
      <c r="AY162" s="93"/>
      <c r="AZ162" s="93"/>
      <c r="BA162" s="93"/>
      <c r="BB162" s="93"/>
      <c r="BC162" s="93"/>
      <c r="BD162" s="93"/>
      <c r="BE162" s="93"/>
      <c r="BF162" s="93"/>
      <c r="BG162" s="93"/>
      <c r="BH162" s="93"/>
      <c r="BI162" s="93"/>
      <c r="BJ162" s="93"/>
      <c r="BK162" s="93"/>
      <c r="BL162" s="93"/>
      <c r="BM162" s="93"/>
      <c r="BN162" s="93"/>
      <c r="BO162" s="93"/>
      <c r="BP162" s="93"/>
      <c r="BQ162" s="93"/>
      <c r="BR162" s="93"/>
      <c r="BS162" s="93"/>
      <c r="BT162" s="93"/>
      <c r="BU162" s="93"/>
      <c r="BV162" s="93"/>
      <c r="BW162" s="93"/>
      <c r="BX162" s="93"/>
      <c r="BY162" s="93"/>
      <c r="BZ162" s="93"/>
      <c r="CA162" s="93"/>
      <c r="CB162" s="93"/>
      <c r="CC162" s="93"/>
      <c r="CD162" s="93"/>
      <c r="CE162" s="93"/>
      <c r="CF162" s="93"/>
      <c r="CG162" s="93"/>
      <c r="CH162" s="93"/>
      <c r="CI162" s="93"/>
      <c r="CJ162" s="93"/>
      <c r="CK162" s="93"/>
      <c r="CL162" s="93"/>
      <c r="CM162" s="93"/>
      <c r="CN162" s="93"/>
      <c r="CO162" s="93"/>
      <c r="CP162" s="93"/>
      <c r="CQ162" s="93"/>
      <c r="CR162" s="93"/>
      <c r="CS162" s="93"/>
      <c r="CT162" s="93"/>
      <c r="CU162" s="93"/>
      <c r="CV162" s="93"/>
      <c r="CW162" s="93"/>
      <c r="CX162" s="93"/>
      <c r="CY162" s="93"/>
      <c r="CZ162" s="93"/>
      <c r="DA162" s="93"/>
      <c r="DB162" s="93"/>
      <c r="DC162" s="93"/>
      <c r="DD162" s="93"/>
      <c r="DE162" s="93"/>
      <c r="DF162" s="93"/>
      <c r="DG162" s="93"/>
      <c r="DH162" s="93"/>
      <c r="DI162" s="93"/>
      <c r="DJ162" s="93"/>
      <c r="DK162" s="93"/>
      <c r="DL162" s="93"/>
      <c r="DM162" s="93"/>
      <c r="DN162" s="93"/>
      <c r="DO162" s="93"/>
      <c r="DP162" s="93"/>
      <c r="DQ162" s="93"/>
      <c r="DR162" s="93"/>
      <c r="DS162" s="93"/>
      <c r="DT162" s="93"/>
      <c r="DU162" s="93"/>
      <c r="DV162" s="93"/>
      <c r="DW162" s="93"/>
      <c r="DX162" s="93"/>
      <c r="DY162" s="93"/>
      <c r="DZ162" s="93"/>
      <c r="EA162" s="93"/>
      <c r="EB162" s="93"/>
      <c r="EC162" s="93"/>
      <c r="ED162" s="93"/>
      <c r="EE162" s="93"/>
      <c r="EF162" s="93"/>
      <c r="EG162" s="93"/>
      <c r="EH162" s="93"/>
      <c r="EI162" s="93"/>
      <c r="EJ162" s="93"/>
      <c r="EK162" s="93"/>
      <c r="EL162" s="93"/>
      <c r="EM162" s="93"/>
      <c r="EN162" s="93"/>
      <c r="EO162" s="93"/>
      <c r="EP162" s="93"/>
      <c r="EQ162" s="93"/>
      <c r="ER162" s="93"/>
      <c r="ES162" s="93"/>
      <c r="ET162" s="93"/>
      <c r="EU162" s="93"/>
      <c r="EV162" s="93"/>
      <c r="EW162" s="93"/>
      <c r="EX162" s="93"/>
      <c r="EY162" s="93"/>
      <c r="EZ162" s="93"/>
      <c r="FA162" s="93"/>
      <c r="FB162" s="93"/>
      <c r="FC162" s="93"/>
      <c r="FD162" s="93"/>
      <c r="FE162" s="93"/>
      <c r="FF162" s="93"/>
      <c r="FG162" s="93"/>
      <c r="FH162" s="93"/>
      <c r="FI162" s="93"/>
      <c r="FJ162" s="93"/>
      <c r="FK162" s="93"/>
      <c r="FL162" s="93"/>
      <c r="FM162" s="93"/>
      <c r="FN162" s="93"/>
      <c r="FO162" s="93"/>
      <c r="FP162" s="93"/>
      <c r="FQ162" s="93"/>
      <c r="FR162" s="93"/>
      <c r="FS162" s="93"/>
      <c r="FT162" s="93"/>
      <c r="FU162" s="93"/>
      <c r="FV162" s="93"/>
      <c r="FW162" s="93"/>
      <c r="FX162" s="93"/>
      <c r="FY162" s="93"/>
      <c r="FZ162" s="93"/>
      <c r="GA162" s="93"/>
      <c r="GB162" s="93"/>
      <c r="GC162" s="93"/>
      <c r="GD162" s="93"/>
      <c r="GE162" s="93"/>
      <c r="GF162" s="93"/>
      <c r="GG162" s="93"/>
      <c r="GH162" s="93"/>
      <c r="GI162" s="93"/>
      <c r="GJ162" s="93"/>
      <c r="GK162" s="93"/>
      <c r="GL162" s="93"/>
      <c r="GM162" s="93"/>
      <c r="GN162" s="93"/>
      <c r="GO162" s="93"/>
      <c r="GP162" s="93"/>
      <c r="GQ162" s="93"/>
      <c r="GR162" s="93"/>
      <c r="GS162" s="93"/>
      <c r="GT162" s="93"/>
      <c r="GU162" s="93"/>
      <c r="GV162" s="93"/>
      <c r="GW162" s="93"/>
      <c r="GX162" s="93"/>
      <c r="GY162" s="93"/>
      <c r="GZ162" s="93"/>
      <c r="HA162" s="93"/>
      <c r="HB162" s="93"/>
      <c r="HC162" s="93"/>
      <c r="HD162" s="93"/>
      <c r="HE162" s="93"/>
      <c r="HF162" s="93"/>
      <c r="HG162" s="93"/>
      <c r="HH162" s="93"/>
      <c r="HI162" s="93"/>
      <c r="HJ162" s="93"/>
      <c r="HK162" s="93"/>
      <c r="HL162" s="93"/>
      <c r="HM162" s="93"/>
      <c r="HN162" s="93"/>
      <c r="HO162" s="93"/>
      <c r="HP162" s="93"/>
      <c r="HQ162" s="93"/>
      <c r="HR162" s="93"/>
      <c r="HS162" s="93"/>
      <c r="HT162" s="93"/>
      <c r="HU162" s="93"/>
      <c r="HV162" s="93"/>
      <c r="HW162" s="93"/>
      <c r="HX162" s="93"/>
      <c r="HY162" s="93"/>
      <c r="HZ162" s="93"/>
      <c r="IA162" s="93"/>
      <c r="IB162" s="93"/>
      <c r="IC162" s="93"/>
      <c r="ID162" s="93"/>
      <c r="IE162" s="93"/>
    </row>
    <row r="163" spans="1:239" s="7" customFormat="1" x14ac:dyDescent="0.25">
      <c r="A163" s="104"/>
      <c r="B163" s="89" t="s">
        <v>43</v>
      </c>
      <c r="C163" s="88" t="s">
        <v>16</v>
      </c>
      <c r="D163" s="13">
        <v>11</v>
      </c>
      <c r="E163" s="83">
        <f>D163*E161</f>
        <v>3.7487999999999992</v>
      </c>
      <c r="F163" s="6"/>
      <c r="G163" s="90">
        <f>E163*F163</f>
        <v>0</v>
      </c>
      <c r="H163" s="90"/>
      <c r="I163" s="90"/>
      <c r="J163" s="90"/>
      <c r="K163" s="90"/>
      <c r="L163" s="90">
        <f>G163+I163+K163</f>
        <v>0</v>
      </c>
      <c r="M163" s="93"/>
      <c r="N163" s="93"/>
      <c r="O163" s="93"/>
      <c r="P163" s="93"/>
      <c r="Q163" s="93"/>
      <c r="R163" s="93"/>
      <c r="S163" s="93"/>
      <c r="T163" s="93"/>
      <c r="U163" s="93"/>
      <c r="V163" s="93"/>
      <c r="W163" s="93"/>
      <c r="X163" s="93"/>
      <c r="Y163" s="93"/>
      <c r="Z163" s="93"/>
      <c r="AA163" s="93"/>
      <c r="AB163" s="93"/>
      <c r="AC163" s="93"/>
      <c r="AD163" s="93"/>
      <c r="AE163" s="93"/>
      <c r="AF163" s="93"/>
      <c r="AG163" s="93"/>
      <c r="AH163" s="93"/>
      <c r="AI163" s="93"/>
      <c r="AJ163" s="93"/>
      <c r="AK163" s="93"/>
      <c r="AL163" s="93"/>
      <c r="AM163" s="93"/>
      <c r="AN163" s="93"/>
      <c r="AO163" s="93"/>
      <c r="AP163" s="93"/>
      <c r="AQ163" s="93"/>
      <c r="AR163" s="93"/>
      <c r="AS163" s="93"/>
      <c r="AT163" s="93"/>
      <c r="AU163" s="93"/>
      <c r="AV163" s="93"/>
      <c r="AW163" s="93"/>
      <c r="AX163" s="93"/>
      <c r="AY163" s="93"/>
      <c r="AZ163" s="93"/>
      <c r="BA163" s="93"/>
      <c r="BB163" s="93"/>
      <c r="BC163" s="93"/>
      <c r="BD163" s="93"/>
      <c r="BE163" s="93"/>
      <c r="BF163" s="93"/>
      <c r="BG163" s="93"/>
      <c r="BH163" s="93"/>
      <c r="BI163" s="93"/>
      <c r="BJ163" s="93"/>
      <c r="BK163" s="93"/>
      <c r="BL163" s="93"/>
      <c r="BM163" s="93"/>
      <c r="BN163" s="93"/>
      <c r="BO163" s="93"/>
      <c r="BP163" s="93"/>
      <c r="BQ163" s="93"/>
      <c r="BR163" s="93"/>
      <c r="BS163" s="93"/>
      <c r="BT163" s="93"/>
      <c r="BU163" s="93"/>
      <c r="BV163" s="93"/>
      <c r="BW163" s="93"/>
      <c r="BX163" s="93"/>
      <c r="BY163" s="93"/>
      <c r="BZ163" s="93"/>
      <c r="CA163" s="93"/>
      <c r="CB163" s="93"/>
      <c r="CC163" s="93"/>
      <c r="CD163" s="93"/>
      <c r="CE163" s="93"/>
      <c r="CF163" s="93"/>
      <c r="CG163" s="93"/>
      <c r="CH163" s="93"/>
      <c r="CI163" s="93"/>
      <c r="CJ163" s="93"/>
      <c r="CK163" s="93"/>
      <c r="CL163" s="93"/>
      <c r="CM163" s="93"/>
      <c r="CN163" s="93"/>
      <c r="CO163" s="93"/>
      <c r="CP163" s="93"/>
      <c r="CQ163" s="93"/>
      <c r="CR163" s="93"/>
      <c r="CS163" s="93"/>
      <c r="CT163" s="93"/>
      <c r="CU163" s="93"/>
      <c r="CV163" s="93"/>
      <c r="CW163" s="93"/>
      <c r="CX163" s="93"/>
      <c r="CY163" s="93"/>
      <c r="CZ163" s="93"/>
      <c r="DA163" s="93"/>
      <c r="DB163" s="93"/>
      <c r="DC163" s="93"/>
      <c r="DD163" s="93"/>
      <c r="DE163" s="93"/>
      <c r="DF163" s="93"/>
      <c r="DG163" s="93"/>
      <c r="DH163" s="93"/>
      <c r="DI163" s="93"/>
      <c r="DJ163" s="93"/>
      <c r="DK163" s="93"/>
      <c r="DL163" s="93"/>
      <c r="DM163" s="93"/>
      <c r="DN163" s="93"/>
      <c r="DO163" s="93"/>
      <c r="DP163" s="93"/>
      <c r="DQ163" s="93"/>
      <c r="DR163" s="93"/>
      <c r="DS163" s="93"/>
      <c r="DT163" s="93"/>
      <c r="DU163" s="93"/>
      <c r="DV163" s="93"/>
      <c r="DW163" s="93"/>
      <c r="DX163" s="93"/>
      <c r="DY163" s="93"/>
      <c r="DZ163" s="93"/>
      <c r="EA163" s="93"/>
      <c r="EB163" s="93"/>
      <c r="EC163" s="93"/>
      <c r="ED163" s="93"/>
      <c r="EE163" s="93"/>
      <c r="EF163" s="93"/>
      <c r="EG163" s="93"/>
      <c r="EH163" s="93"/>
      <c r="EI163" s="93"/>
      <c r="EJ163" s="93"/>
      <c r="EK163" s="93"/>
      <c r="EL163" s="93"/>
      <c r="EM163" s="93"/>
      <c r="EN163" s="93"/>
      <c r="EO163" s="93"/>
      <c r="EP163" s="93"/>
      <c r="EQ163" s="93"/>
      <c r="ER163" s="93"/>
      <c r="ES163" s="93"/>
      <c r="ET163" s="93"/>
      <c r="EU163" s="93"/>
      <c r="EV163" s="93"/>
      <c r="EW163" s="93"/>
      <c r="EX163" s="93"/>
      <c r="EY163" s="93"/>
      <c r="EZ163" s="93"/>
      <c r="FA163" s="93"/>
      <c r="FB163" s="93"/>
      <c r="FC163" s="93"/>
      <c r="FD163" s="93"/>
      <c r="FE163" s="93"/>
      <c r="FF163" s="93"/>
      <c r="FG163" s="93"/>
      <c r="FH163" s="93"/>
      <c r="FI163" s="93"/>
      <c r="FJ163" s="93"/>
      <c r="FK163" s="93"/>
      <c r="FL163" s="93"/>
      <c r="FM163" s="93"/>
      <c r="FN163" s="93"/>
      <c r="FO163" s="93"/>
      <c r="FP163" s="93"/>
      <c r="FQ163" s="93"/>
      <c r="FR163" s="93"/>
      <c r="FS163" s="93"/>
      <c r="FT163" s="93"/>
      <c r="FU163" s="93"/>
      <c r="FV163" s="93"/>
      <c r="FW163" s="93"/>
      <c r="FX163" s="93"/>
      <c r="FY163" s="93"/>
      <c r="FZ163" s="93"/>
      <c r="GA163" s="93"/>
      <c r="GB163" s="93"/>
      <c r="GC163" s="93"/>
      <c r="GD163" s="93"/>
      <c r="GE163" s="93"/>
      <c r="GF163" s="93"/>
      <c r="GG163" s="93"/>
      <c r="GH163" s="93"/>
      <c r="GI163" s="93"/>
      <c r="GJ163" s="93"/>
      <c r="GK163" s="93"/>
      <c r="GL163" s="93"/>
      <c r="GM163" s="93"/>
      <c r="GN163" s="93"/>
      <c r="GO163" s="93"/>
      <c r="GP163" s="93"/>
      <c r="GQ163" s="93"/>
      <c r="GR163" s="93"/>
      <c r="GS163" s="93"/>
      <c r="GT163" s="93"/>
      <c r="GU163" s="93"/>
      <c r="GV163" s="93"/>
      <c r="GW163" s="93"/>
      <c r="GX163" s="93"/>
      <c r="GY163" s="93"/>
      <c r="GZ163" s="93"/>
      <c r="HA163" s="93"/>
      <c r="HB163" s="93"/>
      <c r="HC163" s="93"/>
      <c r="HD163" s="93"/>
      <c r="HE163" s="93"/>
      <c r="HF163" s="93"/>
      <c r="HG163" s="93"/>
      <c r="HH163" s="93"/>
      <c r="HI163" s="93"/>
      <c r="HJ163" s="93"/>
      <c r="HK163" s="93"/>
      <c r="HL163" s="93"/>
      <c r="HM163" s="93"/>
      <c r="HN163" s="93"/>
      <c r="HO163" s="93"/>
      <c r="HP163" s="93"/>
      <c r="HQ163" s="93"/>
      <c r="HR163" s="93"/>
      <c r="HS163" s="93"/>
      <c r="HT163" s="93"/>
      <c r="HU163" s="93"/>
      <c r="HV163" s="93"/>
      <c r="HW163" s="93"/>
      <c r="HX163" s="93"/>
      <c r="HY163" s="93"/>
      <c r="HZ163" s="93"/>
      <c r="IA163" s="93"/>
      <c r="IB163" s="93"/>
      <c r="IC163" s="93"/>
      <c r="ID163" s="93"/>
      <c r="IE163" s="93"/>
    </row>
    <row r="164" spans="1:239" s="7" customFormat="1" x14ac:dyDescent="0.25">
      <c r="A164" s="88"/>
      <c r="B164" s="95"/>
      <c r="C164" s="88"/>
      <c r="D164" s="13"/>
      <c r="E164" s="83"/>
      <c r="F164" s="6"/>
      <c r="G164" s="90"/>
      <c r="H164" s="90"/>
      <c r="I164" s="90"/>
      <c r="J164" s="90"/>
      <c r="K164" s="90"/>
      <c r="L164" s="90"/>
      <c r="M164" s="91"/>
      <c r="N164" s="91"/>
      <c r="O164" s="91"/>
      <c r="P164" s="91"/>
      <c r="Q164" s="91"/>
      <c r="R164" s="91"/>
      <c r="S164" s="91"/>
      <c r="T164" s="91"/>
      <c r="U164" s="91"/>
      <c r="V164" s="91"/>
      <c r="W164" s="91"/>
      <c r="X164" s="91"/>
      <c r="Y164" s="91"/>
      <c r="Z164" s="91"/>
      <c r="AA164" s="91"/>
      <c r="AB164" s="91"/>
      <c r="AC164" s="91"/>
      <c r="AD164" s="91"/>
      <c r="AE164" s="91"/>
      <c r="AF164" s="91"/>
      <c r="AG164" s="91"/>
      <c r="AH164" s="91"/>
      <c r="AI164" s="91"/>
      <c r="AJ164" s="91"/>
      <c r="AK164" s="91"/>
      <c r="AL164" s="91"/>
      <c r="AM164" s="91"/>
      <c r="AN164" s="91"/>
      <c r="AO164" s="91"/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/>
      <c r="BF164" s="91"/>
      <c r="BG164" s="91"/>
      <c r="BH164" s="91"/>
      <c r="BI164" s="91"/>
      <c r="BJ164" s="91"/>
      <c r="BK164" s="91"/>
      <c r="BL164" s="91"/>
      <c r="BM164" s="91"/>
      <c r="BN164" s="91"/>
      <c r="BO164" s="91"/>
      <c r="BP164" s="91"/>
      <c r="BQ164" s="91"/>
      <c r="BR164" s="91"/>
      <c r="BS164" s="91"/>
      <c r="BT164" s="91"/>
      <c r="BU164" s="91"/>
      <c r="BV164" s="91"/>
      <c r="BW164" s="91"/>
      <c r="BX164" s="91"/>
      <c r="BY164" s="91"/>
      <c r="BZ164" s="91"/>
      <c r="CA164" s="91"/>
      <c r="CB164" s="91"/>
      <c r="CC164" s="91"/>
      <c r="CD164" s="91"/>
      <c r="CE164" s="91"/>
      <c r="CF164" s="91"/>
      <c r="CG164" s="91"/>
      <c r="CH164" s="91"/>
      <c r="CI164" s="91"/>
      <c r="CJ164" s="91"/>
      <c r="CK164" s="91"/>
      <c r="CL164" s="91"/>
      <c r="CM164" s="91"/>
      <c r="CN164" s="91"/>
      <c r="CO164" s="91"/>
      <c r="CP164" s="91"/>
      <c r="CQ164" s="91"/>
      <c r="CR164" s="91"/>
      <c r="CS164" s="91"/>
      <c r="CT164" s="91"/>
      <c r="CU164" s="91"/>
      <c r="CV164" s="91"/>
      <c r="CW164" s="91"/>
      <c r="CX164" s="91"/>
      <c r="CY164" s="91"/>
      <c r="CZ164" s="91"/>
      <c r="DA164" s="91"/>
      <c r="DB164" s="91"/>
      <c r="DC164" s="91"/>
      <c r="DD164" s="91"/>
      <c r="DE164" s="91"/>
      <c r="DF164" s="91"/>
      <c r="DG164" s="91"/>
      <c r="DH164" s="91"/>
      <c r="DI164" s="91"/>
      <c r="DJ164" s="91"/>
      <c r="DK164" s="91"/>
      <c r="DL164" s="91"/>
      <c r="DM164" s="91"/>
      <c r="DN164" s="91"/>
      <c r="DO164" s="91"/>
      <c r="DP164" s="91"/>
      <c r="DQ164" s="91"/>
      <c r="DR164" s="91"/>
      <c r="DS164" s="91"/>
      <c r="DT164" s="91"/>
      <c r="DU164" s="91"/>
      <c r="DV164" s="91"/>
      <c r="DW164" s="91"/>
      <c r="DX164" s="91"/>
      <c r="DY164" s="91"/>
      <c r="DZ164" s="91"/>
      <c r="EA164" s="91"/>
      <c r="EB164" s="91"/>
      <c r="EC164" s="91"/>
      <c r="ED164" s="91"/>
      <c r="EE164" s="91"/>
      <c r="EF164" s="91"/>
      <c r="EG164" s="91"/>
      <c r="EH164" s="91"/>
      <c r="EI164" s="91"/>
      <c r="EJ164" s="91"/>
      <c r="EK164" s="91"/>
      <c r="EL164" s="91"/>
      <c r="EM164" s="91"/>
      <c r="EN164" s="91"/>
      <c r="EO164" s="91"/>
      <c r="EP164" s="91"/>
      <c r="EQ164" s="91"/>
      <c r="ER164" s="91"/>
      <c r="ES164" s="91"/>
      <c r="ET164" s="91"/>
      <c r="EU164" s="91"/>
      <c r="EV164" s="91"/>
      <c r="EW164" s="91"/>
      <c r="EX164" s="91"/>
      <c r="EY164" s="91"/>
      <c r="EZ164" s="91"/>
      <c r="FA164" s="91"/>
      <c r="FB164" s="91"/>
      <c r="FC164" s="91"/>
      <c r="FD164" s="91"/>
      <c r="FE164" s="91"/>
      <c r="FF164" s="91"/>
      <c r="FG164" s="91"/>
      <c r="FH164" s="91"/>
      <c r="FI164" s="91"/>
      <c r="FJ164" s="91"/>
      <c r="FK164" s="91"/>
      <c r="FL164" s="91"/>
      <c r="FM164" s="91"/>
      <c r="FN164" s="91"/>
      <c r="FO164" s="91"/>
      <c r="FP164" s="91"/>
      <c r="FQ164" s="91"/>
      <c r="FR164" s="91"/>
      <c r="FS164" s="91"/>
      <c r="FT164" s="91"/>
      <c r="FU164" s="91"/>
      <c r="FV164" s="91"/>
      <c r="FW164" s="91"/>
      <c r="FX164" s="91"/>
      <c r="FY164" s="91"/>
      <c r="FZ164" s="91"/>
      <c r="GA164" s="91"/>
      <c r="GB164" s="91"/>
      <c r="GC164" s="91"/>
      <c r="GD164" s="91"/>
      <c r="GE164" s="91"/>
      <c r="GF164" s="91"/>
      <c r="GG164" s="91"/>
      <c r="GH164" s="91"/>
      <c r="GI164" s="91"/>
      <c r="GJ164" s="91"/>
      <c r="GK164" s="91"/>
      <c r="GL164" s="91"/>
      <c r="GM164" s="91"/>
      <c r="GN164" s="91"/>
      <c r="GO164" s="91"/>
      <c r="GP164" s="91"/>
      <c r="GQ164" s="91"/>
      <c r="GR164" s="91"/>
      <c r="GS164" s="91"/>
      <c r="GT164" s="91"/>
      <c r="GU164" s="91"/>
      <c r="GV164" s="91"/>
      <c r="GW164" s="91"/>
      <c r="GX164" s="91"/>
      <c r="GY164" s="91"/>
      <c r="GZ164" s="91"/>
      <c r="HA164" s="91"/>
      <c r="HB164" s="91"/>
      <c r="HC164" s="91"/>
      <c r="HD164" s="91"/>
      <c r="HE164" s="91"/>
      <c r="HF164" s="91"/>
      <c r="HG164" s="91"/>
      <c r="HH164" s="91"/>
      <c r="HI164" s="91"/>
      <c r="HJ164" s="91"/>
      <c r="HK164" s="91"/>
      <c r="HL164" s="91"/>
      <c r="HM164" s="91"/>
      <c r="HN164" s="91"/>
      <c r="HO164" s="91"/>
      <c r="HP164" s="91"/>
      <c r="HQ164" s="91"/>
      <c r="HR164" s="91"/>
      <c r="HS164" s="91"/>
      <c r="HT164" s="91"/>
      <c r="HU164" s="91"/>
      <c r="HV164" s="91"/>
      <c r="HW164" s="91"/>
      <c r="HX164" s="91"/>
      <c r="HY164" s="91"/>
      <c r="HZ164" s="91"/>
      <c r="IA164" s="91"/>
      <c r="IB164" s="91"/>
      <c r="IC164" s="91"/>
      <c r="ID164" s="91"/>
      <c r="IE164" s="91"/>
    </row>
    <row r="165" spans="1:239" s="3" customFormat="1" x14ac:dyDescent="0.25">
      <c r="A165" s="28">
        <v>23</v>
      </c>
      <c r="B165" s="105" t="s">
        <v>66</v>
      </c>
      <c r="C165" s="9" t="s">
        <v>54</v>
      </c>
      <c r="D165" s="10"/>
      <c r="E165" s="10">
        <v>6</v>
      </c>
      <c r="F165" s="10"/>
      <c r="G165" s="10"/>
      <c r="H165" s="10"/>
      <c r="I165" s="10"/>
      <c r="J165" s="10"/>
      <c r="K165" s="10"/>
      <c r="L165" s="10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1"/>
      <c r="AY165" s="11"/>
      <c r="AZ165" s="11"/>
      <c r="BA165" s="11"/>
      <c r="BB165" s="11"/>
      <c r="BC165" s="11"/>
      <c r="BD165" s="11"/>
      <c r="BE165" s="11"/>
      <c r="BF165" s="11"/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/>
      <c r="BU165" s="11"/>
      <c r="BV165" s="11"/>
      <c r="BW165" s="11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  <c r="DV165" s="11"/>
      <c r="DW165" s="11"/>
      <c r="DX165" s="11"/>
      <c r="DY165" s="11"/>
      <c r="DZ165" s="11"/>
      <c r="EA165" s="11"/>
      <c r="EB165" s="11"/>
      <c r="EC165" s="11"/>
      <c r="ED165" s="11"/>
      <c r="EE165" s="11"/>
      <c r="EF165" s="11"/>
      <c r="EG165" s="11"/>
      <c r="EH165" s="11"/>
      <c r="EI165" s="11"/>
      <c r="EJ165" s="11"/>
      <c r="EK165" s="11"/>
      <c r="EL165" s="11"/>
      <c r="EM165" s="11"/>
      <c r="EN165" s="11"/>
      <c r="EO165" s="11"/>
      <c r="EP165" s="11"/>
      <c r="EQ165" s="11"/>
      <c r="ER165" s="11"/>
      <c r="ES165" s="11"/>
      <c r="ET165" s="11"/>
      <c r="EU165" s="11"/>
      <c r="EV165" s="11"/>
      <c r="EW165" s="11"/>
      <c r="EX165" s="11"/>
      <c r="EY165" s="11"/>
      <c r="EZ165" s="11"/>
      <c r="FA165" s="11"/>
      <c r="FB165" s="11"/>
      <c r="FC165" s="11"/>
      <c r="FD165" s="11"/>
      <c r="FE165" s="11"/>
      <c r="FF165" s="11"/>
      <c r="FG165" s="11"/>
      <c r="FH165" s="11"/>
      <c r="FI165" s="11"/>
      <c r="FJ165" s="11"/>
      <c r="FK165" s="11"/>
      <c r="FL165" s="11"/>
      <c r="FM165" s="11"/>
      <c r="FN165" s="11"/>
      <c r="FO165" s="11"/>
      <c r="FP165" s="11"/>
      <c r="FQ165" s="11"/>
      <c r="FR165" s="11"/>
      <c r="FS165" s="11"/>
      <c r="FT165" s="11"/>
      <c r="FU165" s="11"/>
      <c r="FV165" s="11"/>
      <c r="FW165" s="11"/>
      <c r="FX165" s="11"/>
      <c r="FY165" s="11"/>
      <c r="FZ165" s="11"/>
      <c r="GA165" s="11"/>
      <c r="GB165" s="11"/>
      <c r="GC165" s="11"/>
      <c r="GD165" s="11"/>
      <c r="GE165" s="11"/>
      <c r="GF165" s="11"/>
      <c r="GG165" s="11"/>
      <c r="GH165" s="11"/>
      <c r="GI165" s="11"/>
      <c r="GJ165" s="11"/>
      <c r="GK165" s="11"/>
      <c r="GL165" s="11"/>
      <c r="GM165" s="11"/>
      <c r="GN165" s="11"/>
      <c r="GO165" s="11"/>
      <c r="GP165" s="11"/>
      <c r="GQ165" s="11"/>
      <c r="GR165" s="11"/>
      <c r="GS165" s="11"/>
      <c r="GT165" s="11"/>
      <c r="GU165" s="11"/>
      <c r="GV165" s="11"/>
      <c r="GW165" s="11"/>
      <c r="GX165" s="11"/>
      <c r="GY165" s="11"/>
      <c r="GZ165" s="11"/>
      <c r="HA165" s="11"/>
      <c r="HB165" s="11"/>
      <c r="HC165" s="11"/>
      <c r="HD165" s="11"/>
      <c r="HE165" s="11"/>
      <c r="HF165" s="11"/>
      <c r="HG165" s="11"/>
      <c r="HH165" s="11"/>
      <c r="HI165" s="11"/>
      <c r="HJ165" s="11"/>
      <c r="HK165" s="11"/>
      <c r="HL165" s="11"/>
      <c r="HM165" s="11"/>
      <c r="HN165" s="11"/>
      <c r="HO165" s="11"/>
      <c r="HP165" s="11"/>
      <c r="HQ165" s="11"/>
      <c r="HR165" s="11"/>
      <c r="HS165" s="11"/>
      <c r="HT165" s="11"/>
      <c r="HU165" s="11"/>
      <c r="HV165" s="11"/>
      <c r="HW165" s="11"/>
      <c r="HX165" s="11"/>
      <c r="HY165" s="11"/>
      <c r="HZ165" s="11"/>
      <c r="IA165" s="11"/>
      <c r="IB165" s="11"/>
      <c r="IC165" s="11"/>
      <c r="ID165" s="11"/>
      <c r="IE165" s="11"/>
    </row>
    <row r="166" spans="1:239" s="7" customFormat="1" x14ac:dyDescent="0.25">
      <c r="A166" s="14"/>
      <c r="B166" s="106"/>
      <c r="C166" s="14" t="s">
        <v>55</v>
      </c>
      <c r="D166" s="13"/>
      <c r="E166" s="27">
        <f>E165/1000</f>
        <v>6.0000000000000001E-3</v>
      </c>
      <c r="F166" s="13"/>
      <c r="G166" s="13"/>
      <c r="H166" s="13"/>
      <c r="I166" s="13"/>
      <c r="J166" s="13"/>
      <c r="K166" s="13"/>
      <c r="L166" s="13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  <c r="AA166" s="17"/>
      <c r="AB166" s="17"/>
      <c r="AC166" s="17"/>
      <c r="AD166" s="17"/>
      <c r="AE166" s="17"/>
      <c r="AF166" s="17"/>
      <c r="AG166" s="17"/>
      <c r="AH166" s="17"/>
      <c r="AI166" s="17"/>
      <c r="AJ166" s="17"/>
      <c r="AK166" s="17"/>
      <c r="AL166" s="17"/>
      <c r="AM166" s="17"/>
      <c r="AN166" s="17"/>
      <c r="AO166" s="17"/>
      <c r="AP166" s="17"/>
      <c r="AQ166" s="17"/>
      <c r="AR166" s="17"/>
      <c r="AS166" s="17"/>
      <c r="AT166" s="17"/>
      <c r="AU166" s="17"/>
      <c r="AV166" s="17"/>
      <c r="AW166" s="17"/>
      <c r="AX166" s="17"/>
      <c r="AY166" s="17"/>
      <c r="AZ166" s="17"/>
      <c r="BA166" s="17"/>
      <c r="BB166" s="17"/>
      <c r="BC166" s="17"/>
      <c r="BD166" s="17"/>
      <c r="BE166" s="17"/>
      <c r="BF166" s="17"/>
      <c r="BG166" s="17"/>
      <c r="BH166" s="17"/>
      <c r="BI166" s="17"/>
      <c r="BJ166" s="17"/>
      <c r="BK166" s="17"/>
      <c r="BL166" s="17"/>
      <c r="BM166" s="17"/>
      <c r="BN166" s="17"/>
      <c r="BO166" s="17"/>
      <c r="BP166" s="17"/>
      <c r="BQ166" s="17"/>
      <c r="BR166" s="17"/>
      <c r="BS166" s="17"/>
      <c r="BT166" s="17"/>
      <c r="BU166" s="17"/>
      <c r="BV166" s="17"/>
      <c r="BW166" s="17"/>
      <c r="BX166" s="17"/>
      <c r="BY166" s="17"/>
      <c r="BZ166" s="17"/>
      <c r="CA166" s="17"/>
      <c r="CB166" s="17"/>
      <c r="CC166" s="17"/>
      <c r="CD166" s="17"/>
      <c r="CE166" s="17"/>
      <c r="CF166" s="17"/>
      <c r="CG166" s="17"/>
      <c r="CH166" s="17"/>
      <c r="CI166" s="17"/>
      <c r="CJ166" s="17"/>
      <c r="CK166" s="17"/>
      <c r="CL166" s="17"/>
      <c r="CM166" s="17"/>
      <c r="CN166" s="17"/>
      <c r="CO166" s="17"/>
      <c r="CP166" s="17"/>
      <c r="CQ166" s="17"/>
      <c r="CR166" s="17"/>
      <c r="CS166" s="17"/>
      <c r="CT166" s="17"/>
      <c r="CU166" s="17"/>
      <c r="CV166" s="17"/>
      <c r="CW166" s="17"/>
      <c r="CX166" s="17"/>
      <c r="CY166" s="17"/>
      <c r="CZ166" s="17"/>
      <c r="DA166" s="17"/>
      <c r="DB166" s="17"/>
      <c r="DC166" s="17"/>
      <c r="DD166" s="17"/>
      <c r="DE166" s="17"/>
      <c r="DF166" s="17"/>
      <c r="DG166" s="17"/>
      <c r="DH166" s="17"/>
      <c r="DI166" s="17"/>
      <c r="DJ166" s="17"/>
      <c r="DK166" s="17"/>
      <c r="DL166" s="17"/>
      <c r="DM166" s="17"/>
      <c r="DN166" s="17"/>
      <c r="DO166" s="17"/>
      <c r="DP166" s="17"/>
      <c r="DQ166" s="17"/>
      <c r="DR166" s="17"/>
      <c r="DS166" s="17"/>
      <c r="DT166" s="17"/>
      <c r="DU166" s="17"/>
      <c r="DV166" s="17"/>
      <c r="DW166" s="17"/>
      <c r="DX166" s="17"/>
      <c r="DY166" s="17"/>
      <c r="DZ166" s="17"/>
      <c r="EA166" s="17"/>
      <c r="EB166" s="17"/>
      <c r="EC166" s="17"/>
      <c r="ED166" s="17"/>
      <c r="EE166" s="17"/>
      <c r="EF166" s="17"/>
      <c r="EG166" s="17"/>
      <c r="EH166" s="17"/>
      <c r="EI166" s="17"/>
      <c r="EJ166" s="17"/>
      <c r="EK166" s="17"/>
      <c r="EL166" s="17"/>
      <c r="EM166" s="17"/>
      <c r="EN166" s="17"/>
      <c r="EO166" s="17"/>
      <c r="EP166" s="17"/>
      <c r="EQ166" s="17"/>
      <c r="ER166" s="17"/>
      <c r="ES166" s="17"/>
      <c r="ET166" s="17"/>
      <c r="EU166" s="17"/>
      <c r="EV166" s="17"/>
      <c r="EW166" s="17"/>
      <c r="EX166" s="17"/>
      <c r="EY166" s="17"/>
      <c r="EZ166" s="17"/>
      <c r="FA166" s="17"/>
      <c r="FB166" s="17"/>
      <c r="FC166" s="17"/>
      <c r="FD166" s="17"/>
      <c r="FE166" s="17"/>
      <c r="FF166" s="17"/>
      <c r="FG166" s="17"/>
      <c r="FH166" s="17"/>
      <c r="FI166" s="17"/>
      <c r="FJ166" s="17"/>
      <c r="FK166" s="17"/>
      <c r="FL166" s="17"/>
      <c r="FM166" s="17"/>
      <c r="FN166" s="17"/>
      <c r="FO166" s="17"/>
      <c r="FP166" s="17"/>
      <c r="FQ166" s="17"/>
      <c r="FR166" s="17"/>
      <c r="FS166" s="17"/>
      <c r="FT166" s="17"/>
      <c r="FU166" s="17"/>
      <c r="FV166" s="17"/>
      <c r="FW166" s="17"/>
      <c r="FX166" s="17"/>
      <c r="FY166" s="17"/>
      <c r="FZ166" s="17"/>
      <c r="GA166" s="17"/>
      <c r="GB166" s="17"/>
      <c r="GC166" s="17"/>
      <c r="GD166" s="17"/>
      <c r="GE166" s="17"/>
      <c r="GF166" s="17"/>
      <c r="GG166" s="17"/>
      <c r="GH166" s="17"/>
      <c r="GI166" s="17"/>
      <c r="GJ166" s="17"/>
      <c r="GK166" s="17"/>
      <c r="GL166" s="17"/>
      <c r="GM166" s="17"/>
      <c r="GN166" s="17"/>
      <c r="GO166" s="17"/>
      <c r="GP166" s="17"/>
      <c r="GQ166" s="17"/>
      <c r="GR166" s="17"/>
      <c r="GS166" s="17"/>
      <c r="GT166" s="17"/>
      <c r="GU166" s="17"/>
      <c r="GV166" s="17"/>
      <c r="GW166" s="17"/>
      <c r="GX166" s="17"/>
      <c r="GY166" s="17"/>
      <c r="GZ166" s="17"/>
      <c r="HA166" s="17"/>
      <c r="HB166" s="17"/>
      <c r="HC166" s="17"/>
      <c r="HD166" s="17"/>
      <c r="HE166" s="17"/>
      <c r="HF166" s="17"/>
      <c r="HG166" s="17"/>
      <c r="HH166" s="17"/>
      <c r="HI166" s="17"/>
      <c r="HJ166" s="17"/>
      <c r="HK166" s="17"/>
      <c r="HL166" s="17"/>
      <c r="HM166" s="17"/>
      <c r="HN166" s="17"/>
      <c r="HO166" s="17"/>
      <c r="HP166" s="17"/>
      <c r="HQ166" s="17"/>
      <c r="HR166" s="17"/>
      <c r="HS166" s="17"/>
      <c r="HT166" s="17"/>
      <c r="HU166" s="17"/>
      <c r="HV166" s="17"/>
      <c r="HW166" s="17"/>
      <c r="HX166" s="17"/>
      <c r="HY166" s="17"/>
      <c r="HZ166" s="17"/>
      <c r="IA166" s="17"/>
      <c r="IB166" s="17"/>
      <c r="IC166" s="17"/>
      <c r="ID166" s="17"/>
      <c r="IE166" s="17"/>
    </row>
    <row r="167" spans="1:239" s="7" customFormat="1" x14ac:dyDescent="0.25">
      <c r="A167" s="24"/>
      <c r="B167" s="34" t="s">
        <v>21</v>
      </c>
      <c r="C167" s="12" t="s">
        <v>17</v>
      </c>
      <c r="D167" s="13">
        <v>973</v>
      </c>
      <c r="E167" s="13">
        <f>E166*D167</f>
        <v>5.8380000000000001</v>
      </c>
      <c r="F167" s="13"/>
      <c r="G167" s="13"/>
      <c r="H167" s="13"/>
      <c r="I167" s="13">
        <f>E167*H167</f>
        <v>0</v>
      </c>
      <c r="J167" s="13"/>
      <c r="K167" s="13"/>
      <c r="L167" s="13">
        <f>G167+I167+K167</f>
        <v>0</v>
      </c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  <c r="GU167" s="1"/>
      <c r="GV167" s="1"/>
      <c r="GW167" s="1"/>
      <c r="GX167" s="1"/>
      <c r="GY167" s="1"/>
      <c r="GZ167" s="1"/>
      <c r="HA167" s="1"/>
      <c r="HB167" s="1"/>
      <c r="HC167" s="1"/>
      <c r="HD167" s="1"/>
      <c r="HE167" s="1"/>
      <c r="HF167" s="1"/>
      <c r="HG167" s="1"/>
      <c r="HH167" s="1"/>
      <c r="HI167" s="1"/>
      <c r="HJ167" s="1"/>
      <c r="HK167" s="1"/>
      <c r="HL167" s="1"/>
      <c r="HM167" s="1"/>
      <c r="HN167" s="1"/>
      <c r="HO167" s="1"/>
      <c r="HP167" s="1"/>
      <c r="HQ167" s="1"/>
      <c r="HR167" s="1"/>
      <c r="HS167" s="1"/>
      <c r="HT167" s="1"/>
      <c r="HU167" s="1"/>
      <c r="HV167" s="1"/>
      <c r="HW167" s="1"/>
      <c r="HX167" s="1"/>
      <c r="HY167" s="1"/>
      <c r="HZ167" s="1"/>
      <c r="IA167" s="1"/>
      <c r="IB167" s="1"/>
      <c r="IC167" s="1"/>
      <c r="ID167" s="1"/>
      <c r="IE167" s="1"/>
    </row>
    <row r="168" spans="1:239" s="7" customFormat="1" x14ac:dyDescent="0.25">
      <c r="A168" s="24"/>
      <c r="B168" s="99" t="s">
        <v>22</v>
      </c>
      <c r="C168" s="14" t="s">
        <v>0</v>
      </c>
      <c r="D168" s="13">
        <v>483</v>
      </c>
      <c r="E168" s="13">
        <f>D168*E166</f>
        <v>2.8980000000000001</v>
      </c>
      <c r="F168" s="13"/>
      <c r="G168" s="13"/>
      <c r="H168" s="13"/>
      <c r="I168" s="13"/>
      <c r="J168" s="13"/>
      <c r="K168" s="13">
        <f>E168*J168</f>
        <v>0</v>
      </c>
      <c r="L168" s="13">
        <f>G168+I168+K168</f>
        <v>0</v>
      </c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  <c r="GU168" s="1"/>
      <c r="GV168" s="1"/>
      <c r="GW168" s="1"/>
      <c r="GX168" s="1"/>
      <c r="GY168" s="1"/>
      <c r="GZ168" s="1"/>
      <c r="HA168" s="1"/>
      <c r="HB168" s="1"/>
      <c r="HC168" s="1"/>
      <c r="HD168" s="1"/>
      <c r="HE168" s="1"/>
      <c r="HF168" s="1"/>
      <c r="HG168" s="1"/>
      <c r="HH168" s="1"/>
      <c r="HI168" s="1"/>
      <c r="HJ168" s="1"/>
      <c r="HK168" s="1"/>
      <c r="HL168" s="1"/>
      <c r="HM168" s="1"/>
      <c r="HN168" s="1"/>
      <c r="HO168" s="1"/>
      <c r="HP168" s="1"/>
      <c r="HQ168" s="1"/>
      <c r="HR168" s="1"/>
      <c r="HS168" s="1"/>
      <c r="HT168" s="1"/>
      <c r="HU168" s="1"/>
      <c r="HV168" s="1"/>
      <c r="HW168" s="1"/>
      <c r="HX168" s="1"/>
      <c r="HY168" s="1"/>
      <c r="HZ168" s="1"/>
      <c r="IA168" s="1"/>
      <c r="IB168" s="1"/>
      <c r="IC168" s="1"/>
      <c r="ID168" s="1"/>
      <c r="IE168" s="1"/>
    </row>
    <row r="169" spans="1:239" s="7" customFormat="1" x14ac:dyDescent="0.25">
      <c r="A169" s="24"/>
      <c r="B169" s="99" t="s">
        <v>67</v>
      </c>
      <c r="C169" s="14" t="s">
        <v>54</v>
      </c>
      <c r="D169" s="13">
        <v>1000</v>
      </c>
      <c r="E169" s="6">
        <f>D169*E166</f>
        <v>6</v>
      </c>
      <c r="F169" s="13"/>
      <c r="G169" s="6">
        <f>E169*F169</f>
        <v>0</v>
      </c>
      <c r="H169" s="6"/>
      <c r="I169" s="6"/>
      <c r="J169" s="13"/>
      <c r="K169" s="13"/>
      <c r="L169" s="13">
        <f>G169+I169+K169</f>
        <v>0</v>
      </c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  <c r="GU169" s="1"/>
      <c r="GV169" s="1"/>
      <c r="GW169" s="1"/>
      <c r="GX169" s="1"/>
      <c r="GY169" s="1"/>
      <c r="GZ169" s="1"/>
      <c r="HA169" s="1"/>
      <c r="HB169" s="1"/>
      <c r="HC169" s="1"/>
      <c r="HD169" s="1"/>
      <c r="HE169" s="1"/>
      <c r="HF169" s="1"/>
      <c r="HG169" s="1"/>
      <c r="HH169" s="1"/>
      <c r="HI169" s="1"/>
      <c r="HJ169" s="1"/>
      <c r="HK169" s="1"/>
      <c r="HL169" s="1"/>
      <c r="HM169" s="1"/>
      <c r="HN169" s="1"/>
      <c r="HO169" s="1"/>
      <c r="HP169" s="1"/>
      <c r="HQ169" s="1"/>
      <c r="HR169" s="1"/>
      <c r="HS169" s="1"/>
      <c r="HT169" s="1"/>
      <c r="HU169" s="1"/>
      <c r="HV169" s="1"/>
      <c r="HW169" s="1"/>
      <c r="HX169" s="1"/>
      <c r="HY169" s="1"/>
      <c r="HZ169" s="1"/>
      <c r="IA169" s="1"/>
      <c r="IB169" s="1"/>
      <c r="IC169" s="1"/>
      <c r="ID169" s="1"/>
      <c r="IE169" s="1"/>
    </row>
    <row r="170" spans="1:239" s="7" customFormat="1" x14ac:dyDescent="0.25">
      <c r="A170" s="24"/>
      <c r="B170" s="99" t="s">
        <v>35</v>
      </c>
      <c r="C170" s="14" t="s">
        <v>0</v>
      </c>
      <c r="D170" s="13">
        <v>220</v>
      </c>
      <c r="E170" s="13">
        <f>D170*E166</f>
        <v>1.32</v>
      </c>
      <c r="F170" s="6"/>
      <c r="G170" s="6">
        <f>E170*F170</f>
        <v>0</v>
      </c>
      <c r="H170" s="6"/>
      <c r="I170" s="6"/>
      <c r="J170" s="13"/>
      <c r="K170" s="13"/>
      <c r="L170" s="13">
        <f>G170+I170+K170</f>
        <v>0</v>
      </c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  <c r="GU170" s="1"/>
      <c r="GV170" s="1"/>
      <c r="GW170" s="1"/>
      <c r="GX170" s="1"/>
      <c r="GY170" s="1"/>
      <c r="GZ170" s="1"/>
      <c r="HA170" s="1"/>
      <c r="HB170" s="1"/>
      <c r="HC170" s="1"/>
      <c r="HD170" s="1"/>
      <c r="HE170" s="1"/>
      <c r="HF170" s="1"/>
      <c r="HG170" s="1"/>
      <c r="HH170" s="1"/>
      <c r="HI170" s="1"/>
      <c r="HJ170" s="1"/>
      <c r="HK170" s="1"/>
      <c r="HL170" s="1"/>
      <c r="HM170" s="1"/>
      <c r="HN170" s="1"/>
      <c r="HO170" s="1"/>
      <c r="HP170" s="1"/>
      <c r="HQ170" s="1"/>
      <c r="HR170" s="1"/>
      <c r="HS170" s="1"/>
      <c r="HT170" s="1"/>
      <c r="HU170" s="1"/>
      <c r="HV170" s="1"/>
      <c r="HW170" s="1"/>
      <c r="HX170" s="1"/>
      <c r="HY170" s="1"/>
      <c r="HZ170" s="1"/>
      <c r="IA170" s="1"/>
      <c r="IB170" s="1"/>
      <c r="IC170" s="1"/>
      <c r="ID170" s="1"/>
      <c r="IE170" s="1"/>
    </row>
    <row r="171" spans="1:239" s="7" customFormat="1" x14ac:dyDescent="0.25">
      <c r="A171" s="24"/>
      <c r="B171" s="99"/>
      <c r="C171" s="14"/>
      <c r="D171" s="13"/>
      <c r="E171" s="13"/>
      <c r="F171" s="6"/>
      <c r="G171" s="6"/>
      <c r="H171" s="6"/>
      <c r="I171" s="6"/>
      <c r="J171" s="13"/>
      <c r="K171" s="13"/>
      <c r="L171" s="1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  <c r="GU171" s="1"/>
      <c r="GV171" s="1"/>
      <c r="GW171" s="1"/>
      <c r="GX171" s="1"/>
      <c r="GY171" s="1"/>
      <c r="GZ171" s="1"/>
      <c r="HA171" s="1"/>
      <c r="HB171" s="1"/>
      <c r="HC171" s="1"/>
      <c r="HD171" s="1"/>
      <c r="HE171" s="1"/>
      <c r="HF171" s="1"/>
      <c r="HG171" s="1"/>
      <c r="HH171" s="1"/>
      <c r="HI171" s="1"/>
      <c r="HJ171" s="1"/>
      <c r="HK171" s="1"/>
      <c r="HL171" s="1"/>
      <c r="HM171" s="1"/>
      <c r="HN171" s="1"/>
      <c r="HO171" s="1"/>
      <c r="HP171" s="1"/>
      <c r="HQ171" s="1"/>
      <c r="HR171" s="1"/>
      <c r="HS171" s="1"/>
      <c r="HT171" s="1"/>
      <c r="HU171" s="1"/>
      <c r="HV171" s="1"/>
      <c r="HW171" s="1"/>
      <c r="HX171" s="1"/>
      <c r="HY171" s="1"/>
      <c r="HZ171" s="1"/>
      <c r="IA171" s="1"/>
      <c r="IB171" s="1"/>
      <c r="IC171" s="1"/>
      <c r="ID171" s="1"/>
      <c r="IE171" s="1"/>
    </row>
    <row r="172" spans="1:239" s="3" customFormat="1" ht="25.5" x14ac:dyDescent="0.25">
      <c r="A172" s="28">
        <v>24</v>
      </c>
      <c r="B172" s="107" t="s">
        <v>68</v>
      </c>
      <c r="C172" s="92" t="s">
        <v>58</v>
      </c>
      <c r="D172" s="102"/>
      <c r="E172" s="102">
        <f>3.9*1</f>
        <v>3.9</v>
      </c>
      <c r="F172" s="102"/>
      <c r="G172" s="102"/>
      <c r="H172" s="102"/>
      <c r="I172" s="102"/>
      <c r="J172" s="102"/>
      <c r="K172" s="102"/>
      <c r="L172" s="102"/>
      <c r="M172" s="103"/>
      <c r="N172" s="103"/>
      <c r="O172" s="103"/>
      <c r="P172" s="103"/>
      <c r="Q172" s="103"/>
      <c r="R172" s="103"/>
      <c r="S172" s="103"/>
      <c r="T172" s="103"/>
      <c r="U172" s="103"/>
      <c r="V172" s="103"/>
      <c r="W172" s="103"/>
      <c r="X172" s="103"/>
      <c r="Y172" s="103"/>
      <c r="Z172" s="103"/>
      <c r="AA172" s="103"/>
      <c r="AB172" s="103"/>
      <c r="AC172" s="103"/>
      <c r="AD172" s="103"/>
      <c r="AE172" s="103"/>
      <c r="AF172" s="103"/>
      <c r="AG172" s="103"/>
      <c r="AH172" s="103"/>
      <c r="AI172" s="103"/>
      <c r="AJ172" s="103"/>
      <c r="AK172" s="103"/>
      <c r="AL172" s="103"/>
      <c r="AM172" s="103"/>
      <c r="AN172" s="103"/>
      <c r="AO172" s="103"/>
      <c r="AP172" s="103"/>
      <c r="AQ172" s="103"/>
      <c r="AR172" s="103"/>
      <c r="AS172" s="103"/>
      <c r="AT172" s="103"/>
      <c r="AU172" s="103"/>
      <c r="AV172" s="103"/>
      <c r="AW172" s="103"/>
      <c r="AX172" s="103"/>
      <c r="AY172" s="103"/>
      <c r="AZ172" s="103"/>
      <c r="BA172" s="103"/>
      <c r="BB172" s="103"/>
      <c r="BC172" s="103"/>
      <c r="BD172" s="103"/>
      <c r="BE172" s="103"/>
      <c r="BF172" s="103"/>
      <c r="BG172" s="103"/>
      <c r="BH172" s="103"/>
      <c r="BI172" s="103"/>
      <c r="BJ172" s="103"/>
      <c r="BK172" s="103"/>
      <c r="BL172" s="103"/>
      <c r="BM172" s="103"/>
      <c r="BN172" s="103"/>
      <c r="BO172" s="103"/>
      <c r="BP172" s="103"/>
      <c r="BQ172" s="103"/>
      <c r="BR172" s="103"/>
      <c r="BS172" s="103"/>
      <c r="BT172" s="103"/>
      <c r="BU172" s="103"/>
      <c r="BV172" s="103"/>
      <c r="BW172" s="103"/>
      <c r="BX172" s="103"/>
      <c r="BY172" s="103"/>
      <c r="BZ172" s="103"/>
      <c r="CA172" s="103"/>
      <c r="CB172" s="103"/>
      <c r="CC172" s="103"/>
      <c r="CD172" s="103"/>
      <c r="CE172" s="103"/>
      <c r="CF172" s="103"/>
      <c r="CG172" s="103"/>
      <c r="CH172" s="103"/>
      <c r="CI172" s="103"/>
      <c r="CJ172" s="103"/>
      <c r="CK172" s="103"/>
      <c r="CL172" s="103"/>
      <c r="CM172" s="103"/>
      <c r="CN172" s="103"/>
      <c r="CO172" s="103"/>
      <c r="CP172" s="103"/>
      <c r="CQ172" s="103"/>
      <c r="CR172" s="103"/>
      <c r="CS172" s="103"/>
      <c r="CT172" s="103"/>
      <c r="CU172" s="103"/>
      <c r="CV172" s="103"/>
      <c r="CW172" s="103"/>
      <c r="CX172" s="103"/>
      <c r="CY172" s="103"/>
      <c r="CZ172" s="103"/>
      <c r="DA172" s="103"/>
      <c r="DB172" s="103"/>
      <c r="DC172" s="103"/>
      <c r="DD172" s="103"/>
      <c r="DE172" s="103"/>
      <c r="DF172" s="103"/>
      <c r="DG172" s="103"/>
      <c r="DH172" s="103"/>
      <c r="DI172" s="103"/>
      <c r="DJ172" s="103"/>
      <c r="DK172" s="103"/>
      <c r="DL172" s="103"/>
      <c r="DM172" s="103"/>
      <c r="DN172" s="103"/>
      <c r="DO172" s="103"/>
      <c r="DP172" s="103"/>
      <c r="DQ172" s="103"/>
      <c r="DR172" s="103"/>
      <c r="DS172" s="103"/>
      <c r="DT172" s="103"/>
      <c r="DU172" s="103"/>
      <c r="DV172" s="103"/>
      <c r="DW172" s="103"/>
      <c r="DX172" s="103"/>
      <c r="DY172" s="103"/>
      <c r="DZ172" s="103"/>
      <c r="EA172" s="103"/>
      <c r="EB172" s="103"/>
      <c r="EC172" s="103"/>
      <c r="ED172" s="103"/>
      <c r="EE172" s="103"/>
      <c r="EF172" s="103"/>
      <c r="EG172" s="103"/>
      <c r="EH172" s="103"/>
      <c r="EI172" s="103"/>
      <c r="EJ172" s="103"/>
      <c r="EK172" s="103"/>
      <c r="EL172" s="103"/>
      <c r="EM172" s="103"/>
      <c r="EN172" s="103"/>
      <c r="EO172" s="103"/>
      <c r="EP172" s="103"/>
      <c r="EQ172" s="103"/>
      <c r="ER172" s="103"/>
      <c r="ES172" s="103"/>
      <c r="ET172" s="103"/>
      <c r="EU172" s="103"/>
      <c r="EV172" s="103"/>
      <c r="EW172" s="103"/>
      <c r="EX172" s="103"/>
      <c r="EY172" s="103"/>
      <c r="EZ172" s="103"/>
      <c r="FA172" s="103"/>
      <c r="FB172" s="103"/>
      <c r="FC172" s="103"/>
      <c r="FD172" s="103"/>
      <c r="FE172" s="103"/>
      <c r="FF172" s="103"/>
      <c r="FG172" s="103"/>
      <c r="FH172" s="103"/>
      <c r="FI172" s="103"/>
      <c r="FJ172" s="103"/>
      <c r="FK172" s="103"/>
      <c r="FL172" s="103"/>
      <c r="FM172" s="103"/>
      <c r="FN172" s="103"/>
      <c r="FO172" s="103"/>
      <c r="FP172" s="103"/>
      <c r="FQ172" s="103"/>
      <c r="FR172" s="103"/>
      <c r="FS172" s="103"/>
      <c r="FT172" s="103"/>
      <c r="FU172" s="103"/>
      <c r="FV172" s="103"/>
      <c r="FW172" s="103"/>
      <c r="FX172" s="103"/>
      <c r="FY172" s="103"/>
      <c r="FZ172" s="103"/>
      <c r="GA172" s="103"/>
      <c r="GB172" s="103"/>
      <c r="GC172" s="103"/>
      <c r="GD172" s="103"/>
      <c r="GE172" s="103"/>
      <c r="GF172" s="103"/>
      <c r="GG172" s="103"/>
      <c r="GH172" s="103"/>
      <c r="GI172" s="103"/>
      <c r="GJ172" s="103"/>
      <c r="GK172" s="103"/>
      <c r="GL172" s="103"/>
      <c r="GM172" s="103"/>
      <c r="GN172" s="103"/>
      <c r="GO172" s="103"/>
      <c r="GP172" s="103"/>
      <c r="GQ172" s="103"/>
      <c r="GR172" s="103"/>
      <c r="GS172" s="103"/>
      <c r="GT172" s="103"/>
      <c r="GU172" s="103"/>
      <c r="GV172" s="103"/>
      <c r="GW172" s="103"/>
      <c r="GX172" s="103"/>
      <c r="GY172" s="103"/>
      <c r="GZ172" s="103"/>
      <c r="HA172" s="103"/>
      <c r="HB172" s="103"/>
      <c r="HC172" s="103"/>
      <c r="HD172" s="103"/>
      <c r="HE172" s="103"/>
      <c r="HF172" s="103"/>
      <c r="HG172" s="103"/>
      <c r="HH172" s="103"/>
      <c r="HI172" s="103"/>
      <c r="HJ172" s="103"/>
      <c r="HK172" s="103"/>
      <c r="HL172" s="103"/>
      <c r="HM172" s="103"/>
      <c r="HN172" s="103"/>
      <c r="HO172" s="103"/>
      <c r="HP172" s="103"/>
      <c r="HQ172" s="103"/>
      <c r="HR172" s="103"/>
      <c r="HS172" s="103"/>
      <c r="HT172" s="103"/>
      <c r="HU172" s="103"/>
      <c r="HV172" s="103"/>
      <c r="HW172" s="103"/>
      <c r="HX172" s="103"/>
      <c r="HY172" s="103"/>
      <c r="HZ172" s="103"/>
      <c r="IA172" s="103"/>
      <c r="IB172" s="103"/>
      <c r="IC172" s="103"/>
      <c r="ID172" s="103"/>
      <c r="IE172" s="103"/>
    </row>
    <row r="173" spans="1:239" s="7" customFormat="1" x14ac:dyDescent="0.25">
      <c r="A173" s="88"/>
      <c r="B173" s="95"/>
      <c r="C173" s="88" t="s">
        <v>53</v>
      </c>
      <c r="D173" s="90"/>
      <c r="E173" s="87">
        <f>E172/100</f>
        <v>3.9E-2</v>
      </c>
      <c r="F173" s="90"/>
      <c r="G173" s="90"/>
      <c r="H173" s="90"/>
      <c r="I173" s="90"/>
      <c r="J173" s="90"/>
      <c r="K173" s="90"/>
      <c r="L173" s="90"/>
      <c r="M173" s="91"/>
      <c r="N173" s="91"/>
      <c r="O173" s="91"/>
      <c r="P173" s="91"/>
      <c r="Q173" s="91"/>
      <c r="R173" s="91"/>
      <c r="S173" s="91"/>
      <c r="T173" s="91"/>
      <c r="U173" s="91"/>
      <c r="V173" s="91"/>
      <c r="W173" s="91"/>
      <c r="X173" s="91"/>
      <c r="Y173" s="91"/>
      <c r="Z173" s="91"/>
      <c r="AA173" s="91"/>
      <c r="AB173" s="91"/>
      <c r="AC173" s="91"/>
      <c r="AD173" s="91"/>
      <c r="AE173" s="91"/>
      <c r="AF173" s="91"/>
      <c r="AG173" s="91"/>
      <c r="AH173" s="91"/>
      <c r="AI173" s="91"/>
      <c r="AJ173" s="91"/>
      <c r="AK173" s="91"/>
      <c r="AL173" s="91"/>
      <c r="AM173" s="91"/>
      <c r="AN173" s="91"/>
      <c r="AO173" s="91"/>
      <c r="AP173" s="91"/>
      <c r="AQ173" s="91"/>
      <c r="AR173" s="91"/>
      <c r="AS173" s="91"/>
      <c r="AT173" s="91"/>
      <c r="AU173" s="91"/>
      <c r="AV173" s="91"/>
      <c r="AW173" s="91"/>
      <c r="AX173" s="91"/>
      <c r="AY173" s="91"/>
      <c r="AZ173" s="91"/>
      <c r="BA173" s="91"/>
      <c r="BB173" s="91"/>
      <c r="BC173" s="91"/>
      <c r="BD173" s="91"/>
      <c r="BE173" s="91"/>
      <c r="BF173" s="91"/>
      <c r="BG173" s="91"/>
      <c r="BH173" s="91"/>
      <c r="BI173" s="91"/>
      <c r="BJ173" s="91"/>
      <c r="BK173" s="91"/>
      <c r="BL173" s="91"/>
      <c r="BM173" s="91"/>
      <c r="BN173" s="91"/>
      <c r="BO173" s="91"/>
      <c r="BP173" s="91"/>
      <c r="BQ173" s="91"/>
      <c r="BR173" s="91"/>
      <c r="BS173" s="91"/>
      <c r="BT173" s="91"/>
      <c r="BU173" s="91"/>
      <c r="BV173" s="91"/>
      <c r="BW173" s="91"/>
      <c r="BX173" s="91"/>
      <c r="BY173" s="91"/>
      <c r="BZ173" s="91"/>
      <c r="CA173" s="91"/>
      <c r="CB173" s="91"/>
      <c r="CC173" s="91"/>
      <c r="CD173" s="91"/>
      <c r="CE173" s="91"/>
      <c r="CF173" s="91"/>
      <c r="CG173" s="91"/>
      <c r="CH173" s="91"/>
      <c r="CI173" s="91"/>
      <c r="CJ173" s="91"/>
      <c r="CK173" s="91"/>
      <c r="CL173" s="91"/>
      <c r="CM173" s="91"/>
      <c r="CN173" s="91"/>
      <c r="CO173" s="91"/>
      <c r="CP173" s="91"/>
      <c r="CQ173" s="91"/>
      <c r="CR173" s="91"/>
      <c r="CS173" s="91"/>
      <c r="CT173" s="91"/>
      <c r="CU173" s="91"/>
      <c r="CV173" s="91"/>
      <c r="CW173" s="91"/>
      <c r="CX173" s="91"/>
      <c r="CY173" s="91"/>
      <c r="CZ173" s="91"/>
      <c r="DA173" s="91"/>
      <c r="DB173" s="91"/>
      <c r="DC173" s="91"/>
      <c r="DD173" s="91"/>
      <c r="DE173" s="91"/>
      <c r="DF173" s="91"/>
      <c r="DG173" s="91"/>
      <c r="DH173" s="91"/>
      <c r="DI173" s="91"/>
      <c r="DJ173" s="91"/>
      <c r="DK173" s="91"/>
      <c r="DL173" s="91"/>
      <c r="DM173" s="91"/>
      <c r="DN173" s="91"/>
      <c r="DO173" s="91"/>
      <c r="DP173" s="91"/>
      <c r="DQ173" s="91"/>
      <c r="DR173" s="91"/>
      <c r="DS173" s="91"/>
      <c r="DT173" s="91"/>
      <c r="DU173" s="91"/>
      <c r="DV173" s="91"/>
      <c r="DW173" s="91"/>
      <c r="DX173" s="91"/>
      <c r="DY173" s="91"/>
      <c r="DZ173" s="91"/>
      <c r="EA173" s="91"/>
      <c r="EB173" s="91"/>
      <c r="EC173" s="91"/>
      <c r="ED173" s="91"/>
      <c r="EE173" s="91"/>
      <c r="EF173" s="91"/>
      <c r="EG173" s="91"/>
      <c r="EH173" s="91"/>
      <c r="EI173" s="91"/>
      <c r="EJ173" s="91"/>
      <c r="EK173" s="91"/>
      <c r="EL173" s="91"/>
      <c r="EM173" s="91"/>
      <c r="EN173" s="91"/>
      <c r="EO173" s="91"/>
      <c r="EP173" s="91"/>
      <c r="EQ173" s="91"/>
      <c r="ER173" s="91"/>
      <c r="ES173" s="91"/>
      <c r="ET173" s="91"/>
      <c r="EU173" s="91"/>
      <c r="EV173" s="91"/>
      <c r="EW173" s="91"/>
      <c r="EX173" s="91"/>
      <c r="EY173" s="91"/>
      <c r="EZ173" s="91"/>
      <c r="FA173" s="91"/>
      <c r="FB173" s="91"/>
      <c r="FC173" s="91"/>
      <c r="FD173" s="91"/>
      <c r="FE173" s="91"/>
      <c r="FF173" s="91"/>
      <c r="FG173" s="91"/>
      <c r="FH173" s="91"/>
      <c r="FI173" s="91"/>
      <c r="FJ173" s="91"/>
      <c r="FK173" s="91"/>
      <c r="FL173" s="91"/>
      <c r="FM173" s="91"/>
      <c r="FN173" s="91"/>
      <c r="FO173" s="91"/>
      <c r="FP173" s="91"/>
      <c r="FQ173" s="91"/>
      <c r="FR173" s="91"/>
      <c r="FS173" s="91"/>
      <c r="FT173" s="91"/>
      <c r="FU173" s="91"/>
      <c r="FV173" s="91"/>
      <c r="FW173" s="91"/>
      <c r="FX173" s="91"/>
      <c r="FY173" s="91"/>
      <c r="FZ173" s="91"/>
      <c r="GA173" s="91"/>
      <c r="GB173" s="91"/>
      <c r="GC173" s="91"/>
      <c r="GD173" s="91"/>
      <c r="GE173" s="91"/>
      <c r="GF173" s="91"/>
      <c r="GG173" s="91"/>
      <c r="GH173" s="91"/>
      <c r="GI173" s="91"/>
      <c r="GJ173" s="91"/>
      <c r="GK173" s="91"/>
      <c r="GL173" s="91"/>
      <c r="GM173" s="91"/>
      <c r="GN173" s="91"/>
      <c r="GO173" s="91"/>
      <c r="GP173" s="91"/>
      <c r="GQ173" s="91"/>
      <c r="GR173" s="91"/>
      <c r="GS173" s="91"/>
      <c r="GT173" s="91"/>
      <c r="GU173" s="91"/>
      <c r="GV173" s="91"/>
      <c r="GW173" s="91"/>
      <c r="GX173" s="91"/>
      <c r="GY173" s="91"/>
      <c r="GZ173" s="91"/>
      <c r="HA173" s="91"/>
      <c r="HB173" s="91"/>
      <c r="HC173" s="91"/>
      <c r="HD173" s="91"/>
      <c r="HE173" s="91"/>
      <c r="HF173" s="91"/>
      <c r="HG173" s="91"/>
      <c r="HH173" s="91"/>
      <c r="HI173" s="91"/>
      <c r="HJ173" s="91"/>
      <c r="HK173" s="91"/>
      <c r="HL173" s="91"/>
      <c r="HM173" s="91"/>
      <c r="HN173" s="91"/>
      <c r="HO173" s="91"/>
      <c r="HP173" s="91"/>
      <c r="HQ173" s="91"/>
      <c r="HR173" s="91"/>
      <c r="HS173" s="91"/>
      <c r="HT173" s="91"/>
      <c r="HU173" s="91"/>
      <c r="HV173" s="91"/>
      <c r="HW173" s="91"/>
      <c r="HX173" s="91"/>
      <c r="HY173" s="91"/>
      <c r="HZ173" s="91"/>
      <c r="IA173" s="91"/>
      <c r="IB173" s="91"/>
      <c r="IC173" s="91"/>
      <c r="ID173" s="91"/>
      <c r="IE173" s="91"/>
    </row>
    <row r="174" spans="1:239" s="7" customFormat="1" x14ac:dyDescent="0.25">
      <c r="A174" s="104"/>
      <c r="B174" s="34" t="s">
        <v>21</v>
      </c>
      <c r="C174" s="12" t="s">
        <v>17</v>
      </c>
      <c r="D174" s="90">
        <v>206</v>
      </c>
      <c r="E174" s="90">
        <f>D174*E173</f>
        <v>8.0340000000000007</v>
      </c>
      <c r="F174" s="90"/>
      <c r="G174" s="90"/>
      <c r="H174" s="13"/>
      <c r="I174" s="13">
        <f>E174*H174</f>
        <v>0</v>
      </c>
      <c r="J174" s="13"/>
      <c r="K174" s="13"/>
      <c r="L174" s="13">
        <f>G174+I174+K174</f>
        <v>0</v>
      </c>
      <c r="M174" s="93"/>
      <c r="N174" s="93"/>
      <c r="O174" s="93"/>
      <c r="P174" s="93"/>
      <c r="Q174" s="93"/>
      <c r="R174" s="93"/>
      <c r="S174" s="93"/>
      <c r="T174" s="93"/>
      <c r="U174" s="93"/>
      <c r="V174" s="93"/>
      <c r="W174" s="93"/>
      <c r="X174" s="93"/>
      <c r="Y174" s="93"/>
      <c r="Z174" s="93"/>
      <c r="AA174" s="93"/>
      <c r="AB174" s="93"/>
      <c r="AC174" s="93"/>
      <c r="AD174" s="93"/>
      <c r="AE174" s="93"/>
      <c r="AF174" s="93"/>
      <c r="AG174" s="93"/>
      <c r="AH174" s="93"/>
      <c r="AI174" s="93"/>
      <c r="AJ174" s="93"/>
      <c r="AK174" s="93"/>
      <c r="AL174" s="93"/>
      <c r="AM174" s="93"/>
      <c r="AN174" s="93"/>
      <c r="AO174" s="93"/>
      <c r="AP174" s="93"/>
      <c r="AQ174" s="93"/>
      <c r="AR174" s="93"/>
      <c r="AS174" s="93"/>
      <c r="AT174" s="93"/>
      <c r="AU174" s="93"/>
      <c r="AV174" s="93"/>
      <c r="AW174" s="93"/>
      <c r="AX174" s="93"/>
      <c r="AY174" s="93"/>
      <c r="AZ174" s="93"/>
      <c r="BA174" s="93"/>
      <c r="BB174" s="93"/>
      <c r="BC174" s="93"/>
      <c r="BD174" s="93"/>
      <c r="BE174" s="93"/>
      <c r="BF174" s="93"/>
      <c r="BG174" s="93"/>
      <c r="BH174" s="93"/>
      <c r="BI174" s="93"/>
      <c r="BJ174" s="93"/>
      <c r="BK174" s="93"/>
      <c r="BL174" s="93"/>
      <c r="BM174" s="93"/>
      <c r="BN174" s="93"/>
      <c r="BO174" s="93"/>
      <c r="BP174" s="93"/>
      <c r="BQ174" s="93"/>
      <c r="BR174" s="93"/>
      <c r="BS174" s="93"/>
      <c r="BT174" s="93"/>
      <c r="BU174" s="93"/>
      <c r="BV174" s="93"/>
      <c r="BW174" s="93"/>
      <c r="BX174" s="93"/>
      <c r="BY174" s="93"/>
      <c r="BZ174" s="93"/>
      <c r="CA174" s="93"/>
      <c r="CB174" s="93"/>
      <c r="CC174" s="93"/>
      <c r="CD174" s="93"/>
      <c r="CE174" s="93"/>
      <c r="CF174" s="93"/>
      <c r="CG174" s="93"/>
      <c r="CH174" s="93"/>
      <c r="CI174" s="93"/>
      <c r="CJ174" s="93"/>
      <c r="CK174" s="93"/>
      <c r="CL174" s="93"/>
      <c r="CM174" s="93"/>
      <c r="CN174" s="93"/>
      <c r="CO174" s="93"/>
      <c r="CP174" s="93"/>
      <c r="CQ174" s="93"/>
      <c r="CR174" s="93"/>
      <c r="CS174" s="93"/>
      <c r="CT174" s="93"/>
      <c r="CU174" s="93"/>
      <c r="CV174" s="93"/>
      <c r="CW174" s="93"/>
      <c r="CX174" s="93"/>
      <c r="CY174" s="93"/>
      <c r="CZ174" s="93"/>
      <c r="DA174" s="93"/>
      <c r="DB174" s="93"/>
      <c r="DC174" s="93"/>
      <c r="DD174" s="93"/>
      <c r="DE174" s="93"/>
      <c r="DF174" s="93"/>
      <c r="DG174" s="93"/>
      <c r="DH174" s="93"/>
      <c r="DI174" s="93"/>
      <c r="DJ174" s="93"/>
      <c r="DK174" s="93"/>
      <c r="DL174" s="93"/>
      <c r="DM174" s="93"/>
      <c r="DN174" s="93"/>
      <c r="DO174" s="93"/>
      <c r="DP174" s="93"/>
      <c r="DQ174" s="93"/>
      <c r="DR174" s="93"/>
      <c r="DS174" s="93"/>
      <c r="DT174" s="93"/>
      <c r="DU174" s="93"/>
      <c r="DV174" s="93"/>
      <c r="DW174" s="93"/>
      <c r="DX174" s="93"/>
      <c r="DY174" s="93"/>
      <c r="DZ174" s="93"/>
      <c r="EA174" s="93"/>
      <c r="EB174" s="93"/>
      <c r="EC174" s="93"/>
      <c r="ED174" s="93"/>
      <c r="EE174" s="93"/>
      <c r="EF174" s="93"/>
      <c r="EG174" s="93"/>
      <c r="EH174" s="93"/>
      <c r="EI174" s="93"/>
      <c r="EJ174" s="93"/>
      <c r="EK174" s="93"/>
      <c r="EL174" s="93"/>
      <c r="EM174" s="93"/>
      <c r="EN174" s="93"/>
      <c r="EO174" s="93"/>
      <c r="EP174" s="93"/>
      <c r="EQ174" s="93"/>
      <c r="ER174" s="93"/>
      <c r="ES174" s="93"/>
      <c r="ET174" s="93"/>
      <c r="EU174" s="93"/>
      <c r="EV174" s="93"/>
      <c r="EW174" s="93"/>
      <c r="EX174" s="93"/>
      <c r="EY174" s="93"/>
      <c r="EZ174" s="93"/>
      <c r="FA174" s="93"/>
      <c r="FB174" s="93"/>
      <c r="FC174" s="93"/>
      <c r="FD174" s="93"/>
      <c r="FE174" s="93"/>
      <c r="FF174" s="93"/>
      <c r="FG174" s="93"/>
      <c r="FH174" s="93"/>
      <c r="FI174" s="93"/>
      <c r="FJ174" s="93"/>
      <c r="FK174" s="93"/>
      <c r="FL174" s="93"/>
      <c r="FM174" s="93"/>
      <c r="FN174" s="93"/>
      <c r="FO174" s="93"/>
      <c r="FP174" s="93"/>
      <c r="FQ174" s="93"/>
      <c r="FR174" s="93"/>
      <c r="FS174" s="93"/>
      <c r="FT174" s="93"/>
      <c r="FU174" s="93"/>
      <c r="FV174" s="93"/>
      <c r="FW174" s="93"/>
      <c r="FX174" s="93"/>
      <c r="FY174" s="93"/>
      <c r="FZ174" s="93"/>
      <c r="GA174" s="93"/>
      <c r="GB174" s="93"/>
      <c r="GC174" s="93"/>
      <c r="GD174" s="93"/>
      <c r="GE174" s="93"/>
      <c r="GF174" s="93"/>
      <c r="GG174" s="93"/>
      <c r="GH174" s="93"/>
      <c r="GI174" s="93"/>
      <c r="GJ174" s="93"/>
      <c r="GK174" s="93"/>
      <c r="GL174" s="93"/>
      <c r="GM174" s="93"/>
      <c r="GN174" s="93"/>
      <c r="GO174" s="93"/>
      <c r="GP174" s="93"/>
      <c r="GQ174" s="93"/>
      <c r="GR174" s="93"/>
      <c r="GS174" s="93"/>
      <c r="GT174" s="93"/>
      <c r="GU174" s="93"/>
      <c r="GV174" s="93"/>
      <c r="GW174" s="93"/>
      <c r="GX174" s="93"/>
      <c r="GY174" s="93"/>
      <c r="GZ174" s="93"/>
      <c r="HA174" s="93"/>
      <c r="HB174" s="93"/>
      <c r="HC174" s="93"/>
      <c r="HD174" s="93"/>
      <c r="HE174" s="93"/>
      <c r="HF174" s="93"/>
      <c r="HG174" s="93"/>
      <c r="HH174" s="93"/>
      <c r="HI174" s="93"/>
      <c r="HJ174" s="93"/>
      <c r="HK174" s="93"/>
      <c r="HL174" s="93"/>
      <c r="HM174" s="93"/>
      <c r="HN174" s="93"/>
      <c r="HO174" s="93"/>
      <c r="HP174" s="93"/>
      <c r="HQ174" s="93"/>
      <c r="HR174" s="93"/>
      <c r="HS174" s="93"/>
      <c r="HT174" s="93"/>
      <c r="HU174" s="93"/>
      <c r="HV174" s="93"/>
      <c r="HW174" s="93"/>
      <c r="HX174" s="93"/>
      <c r="HY174" s="93"/>
      <c r="HZ174" s="93"/>
      <c r="IA174" s="93"/>
      <c r="IB174" s="93"/>
      <c r="IC174" s="93"/>
      <c r="ID174" s="93"/>
      <c r="IE174" s="93"/>
    </row>
    <row r="175" spans="1:239" s="7" customFormat="1" x14ac:dyDescent="0.25">
      <c r="A175" s="88"/>
      <c r="B175" s="84"/>
      <c r="C175" s="12"/>
      <c r="D175" s="90"/>
      <c r="E175" s="90"/>
      <c r="F175" s="90"/>
      <c r="G175" s="90"/>
      <c r="H175" s="13"/>
      <c r="I175" s="13"/>
      <c r="J175" s="13"/>
      <c r="K175" s="13"/>
      <c r="L175" s="13"/>
      <c r="M175" s="91"/>
      <c r="N175" s="91"/>
      <c r="O175" s="91"/>
      <c r="P175" s="91"/>
      <c r="Q175" s="91"/>
      <c r="R175" s="91"/>
      <c r="S175" s="91"/>
      <c r="T175" s="91"/>
      <c r="U175" s="91"/>
      <c r="V175" s="91"/>
      <c r="W175" s="91"/>
      <c r="X175" s="91"/>
      <c r="Y175" s="91"/>
      <c r="Z175" s="91"/>
      <c r="AA175" s="91"/>
      <c r="AB175" s="91"/>
      <c r="AC175" s="91"/>
      <c r="AD175" s="91"/>
      <c r="AE175" s="91"/>
      <c r="AF175" s="91"/>
      <c r="AG175" s="91"/>
      <c r="AH175" s="91"/>
      <c r="AI175" s="91"/>
      <c r="AJ175" s="91"/>
      <c r="AK175" s="91"/>
      <c r="AL175" s="91"/>
      <c r="AM175" s="91"/>
      <c r="AN175" s="91"/>
      <c r="AO175" s="91"/>
      <c r="AP175" s="91"/>
      <c r="AQ175" s="91"/>
      <c r="AR175" s="91"/>
      <c r="AS175" s="91"/>
      <c r="AT175" s="91"/>
      <c r="AU175" s="91"/>
      <c r="AV175" s="91"/>
      <c r="AW175" s="91"/>
      <c r="AX175" s="91"/>
      <c r="AY175" s="91"/>
      <c r="AZ175" s="91"/>
      <c r="BA175" s="91"/>
      <c r="BB175" s="91"/>
      <c r="BC175" s="91"/>
      <c r="BD175" s="91"/>
      <c r="BE175" s="91"/>
      <c r="BF175" s="91"/>
      <c r="BG175" s="91"/>
      <c r="BH175" s="91"/>
      <c r="BI175" s="91"/>
      <c r="BJ175" s="91"/>
      <c r="BK175" s="91"/>
      <c r="BL175" s="91"/>
      <c r="BM175" s="91"/>
      <c r="BN175" s="91"/>
      <c r="BO175" s="91"/>
      <c r="BP175" s="91"/>
      <c r="BQ175" s="91"/>
      <c r="BR175" s="91"/>
      <c r="BS175" s="91"/>
      <c r="BT175" s="91"/>
      <c r="BU175" s="91"/>
      <c r="BV175" s="91"/>
      <c r="BW175" s="91"/>
      <c r="BX175" s="91"/>
      <c r="BY175" s="91"/>
      <c r="BZ175" s="91"/>
      <c r="CA175" s="91"/>
      <c r="CB175" s="91"/>
      <c r="CC175" s="91"/>
      <c r="CD175" s="91"/>
      <c r="CE175" s="91"/>
      <c r="CF175" s="91"/>
      <c r="CG175" s="91"/>
      <c r="CH175" s="91"/>
      <c r="CI175" s="91"/>
      <c r="CJ175" s="91"/>
      <c r="CK175" s="91"/>
      <c r="CL175" s="91"/>
      <c r="CM175" s="91"/>
      <c r="CN175" s="91"/>
      <c r="CO175" s="91"/>
      <c r="CP175" s="91"/>
      <c r="CQ175" s="91"/>
      <c r="CR175" s="91"/>
      <c r="CS175" s="91"/>
      <c r="CT175" s="91"/>
      <c r="CU175" s="91"/>
      <c r="CV175" s="91"/>
      <c r="CW175" s="91"/>
      <c r="CX175" s="91"/>
      <c r="CY175" s="91"/>
      <c r="CZ175" s="91"/>
      <c r="DA175" s="91"/>
      <c r="DB175" s="91"/>
      <c r="DC175" s="91"/>
      <c r="DD175" s="91"/>
      <c r="DE175" s="91"/>
      <c r="DF175" s="91"/>
      <c r="DG175" s="91"/>
      <c r="DH175" s="91"/>
      <c r="DI175" s="91"/>
      <c r="DJ175" s="91"/>
      <c r="DK175" s="91"/>
      <c r="DL175" s="91"/>
      <c r="DM175" s="91"/>
      <c r="DN175" s="91"/>
      <c r="DO175" s="91"/>
      <c r="DP175" s="91"/>
      <c r="DQ175" s="91"/>
      <c r="DR175" s="91"/>
      <c r="DS175" s="91"/>
      <c r="DT175" s="91"/>
      <c r="DU175" s="91"/>
      <c r="DV175" s="91"/>
      <c r="DW175" s="91"/>
      <c r="DX175" s="91"/>
      <c r="DY175" s="91"/>
      <c r="DZ175" s="91"/>
      <c r="EA175" s="91"/>
      <c r="EB175" s="91"/>
      <c r="EC175" s="91"/>
      <c r="ED175" s="91"/>
      <c r="EE175" s="91"/>
      <c r="EF175" s="91"/>
      <c r="EG175" s="91"/>
      <c r="EH175" s="91"/>
      <c r="EI175" s="91"/>
      <c r="EJ175" s="91"/>
      <c r="EK175" s="91"/>
      <c r="EL175" s="91"/>
      <c r="EM175" s="91"/>
      <c r="EN175" s="91"/>
      <c r="EO175" s="91"/>
      <c r="EP175" s="91"/>
      <c r="EQ175" s="91"/>
      <c r="ER175" s="91"/>
      <c r="ES175" s="91"/>
      <c r="ET175" s="91"/>
      <c r="EU175" s="91"/>
      <c r="EV175" s="91"/>
      <c r="EW175" s="91"/>
      <c r="EX175" s="91"/>
      <c r="EY175" s="91"/>
      <c r="EZ175" s="91"/>
      <c r="FA175" s="91"/>
      <c r="FB175" s="91"/>
      <c r="FC175" s="91"/>
      <c r="FD175" s="91"/>
      <c r="FE175" s="91"/>
      <c r="FF175" s="91"/>
      <c r="FG175" s="91"/>
      <c r="FH175" s="91"/>
      <c r="FI175" s="91"/>
      <c r="FJ175" s="91"/>
      <c r="FK175" s="91"/>
      <c r="FL175" s="91"/>
      <c r="FM175" s="91"/>
      <c r="FN175" s="91"/>
      <c r="FO175" s="91"/>
      <c r="FP175" s="91"/>
      <c r="FQ175" s="91"/>
      <c r="FR175" s="91"/>
      <c r="FS175" s="91"/>
      <c r="FT175" s="91"/>
      <c r="FU175" s="91"/>
      <c r="FV175" s="91"/>
      <c r="FW175" s="91"/>
      <c r="FX175" s="91"/>
      <c r="FY175" s="91"/>
      <c r="FZ175" s="91"/>
      <c r="GA175" s="91"/>
      <c r="GB175" s="91"/>
      <c r="GC175" s="91"/>
      <c r="GD175" s="91"/>
      <c r="GE175" s="91"/>
      <c r="GF175" s="91"/>
      <c r="GG175" s="91"/>
      <c r="GH175" s="91"/>
      <c r="GI175" s="91"/>
      <c r="GJ175" s="91"/>
      <c r="GK175" s="91"/>
      <c r="GL175" s="91"/>
      <c r="GM175" s="91"/>
      <c r="GN175" s="91"/>
      <c r="GO175" s="91"/>
      <c r="GP175" s="91"/>
      <c r="GQ175" s="91"/>
      <c r="GR175" s="91"/>
      <c r="GS175" s="91"/>
      <c r="GT175" s="91"/>
      <c r="GU175" s="91"/>
      <c r="GV175" s="91"/>
      <c r="GW175" s="91"/>
      <c r="GX175" s="91"/>
      <c r="GY175" s="91"/>
      <c r="GZ175" s="91"/>
      <c r="HA175" s="91"/>
      <c r="HB175" s="91"/>
      <c r="HC175" s="91"/>
      <c r="HD175" s="91"/>
      <c r="HE175" s="91"/>
      <c r="HF175" s="91"/>
      <c r="HG175" s="91"/>
      <c r="HH175" s="91"/>
      <c r="HI175" s="91"/>
      <c r="HJ175" s="91"/>
      <c r="HK175" s="91"/>
      <c r="HL175" s="91"/>
      <c r="HM175" s="91"/>
      <c r="HN175" s="91"/>
      <c r="HO175" s="91"/>
      <c r="HP175" s="91"/>
      <c r="HQ175" s="91"/>
      <c r="HR175" s="91"/>
      <c r="HS175" s="91"/>
      <c r="HT175" s="91"/>
      <c r="HU175" s="91"/>
      <c r="HV175" s="91"/>
      <c r="HW175" s="91"/>
      <c r="HX175" s="91"/>
      <c r="HY175" s="91"/>
      <c r="HZ175" s="91"/>
      <c r="IA175" s="91"/>
      <c r="IB175" s="91"/>
      <c r="IC175" s="91"/>
      <c r="ID175" s="91"/>
      <c r="IE175" s="91"/>
    </row>
    <row r="176" spans="1:239" s="3" customFormat="1" x14ac:dyDescent="0.25">
      <c r="A176" s="28">
        <v>25</v>
      </c>
      <c r="B176" s="101" t="s">
        <v>69</v>
      </c>
      <c r="C176" s="92" t="s">
        <v>16</v>
      </c>
      <c r="D176" s="102"/>
      <c r="E176" s="102">
        <f>(0.1*0.5*2.5)*2*1</f>
        <v>0.25</v>
      </c>
      <c r="F176" s="102"/>
      <c r="G176" s="102"/>
      <c r="H176" s="102"/>
      <c r="I176" s="102"/>
      <c r="J176" s="102"/>
      <c r="K176" s="102"/>
      <c r="L176" s="102"/>
      <c r="M176" s="103"/>
      <c r="N176" s="103"/>
      <c r="O176" s="103"/>
      <c r="P176" s="103"/>
      <c r="Q176" s="103"/>
      <c r="R176" s="103"/>
      <c r="S176" s="103"/>
      <c r="T176" s="103"/>
      <c r="U176" s="103"/>
      <c r="V176" s="103"/>
      <c r="W176" s="103"/>
      <c r="X176" s="103"/>
      <c r="Y176" s="103"/>
      <c r="Z176" s="103"/>
      <c r="AA176" s="103"/>
      <c r="AB176" s="103"/>
      <c r="AC176" s="103"/>
      <c r="AD176" s="103"/>
      <c r="AE176" s="103"/>
      <c r="AF176" s="103"/>
      <c r="AG176" s="103"/>
      <c r="AH176" s="103"/>
      <c r="AI176" s="103"/>
      <c r="AJ176" s="103"/>
      <c r="AK176" s="103"/>
      <c r="AL176" s="103"/>
      <c r="AM176" s="103"/>
      <c r="AN176" s="103"/>
      <c r="AO176" s="103"/>
      <c r="AP176" s="103"/>
      <c r="AQ176" s="103"/>
      <c r="AR176" s="103"/>
      <c r="AS176" s="103"/>
      <c r="AT176" s="103"/>
      <c r="AU176" s="103"/>
      <c r="AV176" s="103"/>
      <c r="AW176" s="103"/>
      <c r="AX176" s="103"/>
      <c r="AY176" s="103"/>
      <c r="AZ176" s="103"/>
      <c r="BA176" s="103"/>
      <c r="BB176" s="103"/>
      <c r="BC176" s="103"/>
      <c r="BD176" s="103"/>
      <c r="BE176" s="103"/>
      <c r="BF176" s="103"/>
      <c r="BG176" s="103"/>
      <c r="BH176" s="103"/>
      <c r="BI176" s="103"/>
      <c r="BJ176" s="103"/>
      <c r="BK176" s="103"/>
      <c r="BL176" s="103"/>
      <c r="BM176" s="103"/>
      <c r="BN176" s="103"/>
      <c r="BO176" s="103"/>
      <c r="BP176" s="103"/>
      <c r="BQ176" s="103"/>
      <c r="BR176" s="103"/>
      <c r="BS176" s="103"/>
      <c r="BT176" s="103"/>
      <c r="BU176" s="103"/>
      <c r="BV176" s="103"/>
      <c r="BW176" s="103"/>
      <c r="BX176" s="103"/>
      <c r="BY176" s="103"/>
      <c r="BZ176" s="103"/>
      <c r="CA176" s="103"/>
      <c r="CB176" s="103"/>
      <c r="CC176" s="103"/>
      <c r="CD176" s="103"/>
      <c r="CE176" s="103"/>
      <c r="CF176" s="103"/>
      <c r="CG176" s="103"/>
      <c r="CH176" s="103"/>
      <c r="CI176" s="103"/>
      <c r="CJ176" s="103"/>
      <c r="CK176" s="103"/>
      <c r="CL176" s="103"/>
      <c r="CM176" s="103"/>
      <c r="CN176" s="103"/>
      <c r="CO176" s="103"/>
      <c r="CP176" s="103"/>
      <c r="CQ176" s="103"/>
      <c r="CR176" s="103"/>
      <c r="CS176" s="103"/>
      <c r="CT176" s="103"/>
      <c r="CU176" s="103"/>
      <c r="CV176" s="103"/>
      <c r="CW176" s="103"/>
      <c r="CX176" s="103"/>
      <c r="CY176" s="103"/>
      <c r="CZ176" s="103"/>
      <c r="DA176" s="103"/>
      <c r="DB176" s="103"/>
      <c r="DC176" s="103"/>
      <c r="DD176" s="103"/>
      <c r="DE176" s="103"/>
      <c r="DF176" s="103"/>
      <c r="DG176" s="103"/>
      <c r="DH176" s="103"/>
      <c r="DI176" s="103"/>
      <c r="DJ176" s="103"/>
      <c r="DK176" s="103"/>
      <c r="DL176" s="103"/>
      <c r="DM176" s="103"/>
      <c r="DN176" s="103"/>
      <c r="DO176" s="103"/>
      <c r="DP176" s="103"/>
      <c r="DQ176" s="103"/>
      <c r="DR176" s="103"/>
      <c r="DS176" s="103"/>
      <c r="DT176" s="103"/>
      <c r="DU176" s="103"/>
      <c r="DV176" s="103"/>
      <c r="DW176" s="103"/>
      <c r="DX176" s="103"/>
      <c r="DY176" s="103"/>
      <c r="DZ176" s="103"/>
      <c r="EA176" s="103"/>
      <c r="EB176" s="103"/>
      <c r="EC176" s="103"/>
      <c r="ED176" s="103"/>
      <c r="EE176" s="103"/>
      <c r="EF176" s="103"/>
      <c r="EG176" s="103"/>
      <c r="EH176" s="103"/>
      <c r="EI176" s="103"/>
      <c r="EJ176" s="103"/>
      <c r="EK176" s="103"/>
      <c r="EL176" s="103"/>
      <c r="EM176" s="103"/>
      <c r="EN176" s="103"/>
      <c r="EO176" s="103"/>
      <c r="EP176" s="103"/>
      <c r="EQ176" s="103"/>
      <c r="ER176" s="103"/>
      <c r="ES176" s="103"/>
      <c r="ET176" s="103"/>
      <c r="EU176" s="103"/>
      <c r="EV176" s="103"/>
      <c r="EW176" s="103"/>
      <c r="EX176" s="103"/>
      <c r="EY176" s="103"/>
      <c r="EZ176" s="103"/>
      <c r="FA176" s="103"/>
      <c r="FB176" s="103"/>
      <c r="FC176" s="103"/>
      <c r="FD176" s="103"/>
      <c r="FE176" s="103"/>
      <c r="FF176" s="103"/>
      <c r="FG176" s="103"/>
      <c r="FH176" s="103"/>
      <c r="FI176" s="103"/>
      <c r="FJ176" s="103"/>
      <c r="FK176" s="103"/>
      <c r="FL176" s="103"/>
      <c r="FM176" s="103"/>
      <c r="FN176" s="103"/>
      <c r="FO176" s="103"/>
      <c r="FP176" s="103"/>
      <c r="FQ176" s="103"/>
      <c r="FR176" s="103"/>
      <c r="FS176" s="103"/>
      <c r="FT176" s="103"/>
      <c r="FU176" s="103"/>
      <c r="FV176" s="103"/>
      <c r="FW176" s="103"/>
      <c r="FX176" s="103"/>
      <c r="FY176" s="103"/>
      <c r="FZ176" s="103"/>
      <c r="GA176" s="103"/>
      <c r="GB176" s="103"/>
      <c r="GC176" s="103"/>
      <c r="GD176" s="103"/>
      <c r="GE176" s="103"/>
      <c r="GF176" s="103"/>
      <c r="GG176" s="103"/>
      <c r="GH176" s="103"/>
      <c r="GI176" s="103"/>
      <c r="GJ176" s="103"/>
      <c r="GK176" s="103"/>
      <c r="GL176" s="103"/>
      <c r="GM176" s="103"/>
      <c r="GN176" s="103"/>
      <c r="GO176" s="103"/>
      <c r="GP176" s="103"/>
      <c r="GQ176" s="103"/>
      <c r="GR176" s="103"/>
      <c r="GS176" s="103"/>
      <c r="GT176" s="103"/>
      <c r="GU176" s="103"/>
      <c r="GV176" s="103"/>
      <c r="GW176" s="103"/>
      <c r="GX176" s="103"/>
      <c r="GY176" s="103"/>
      <c r="GZ176" s="103"/>
      <c r="HA176" s="103"/>
      <c r="HB176" s="103"/>
      <c r="HC176" s="103"/>
      <c r="HD176" s="103"/>
      <c r="HE176" s="103"/>
      <c r="HF176" s="103"/>
      <c r="HG176" s="103"/>
      <c r="HH176" s="103"/>
      <c r="HI176" s="103"/>
      <c r="HJ176" s="103"/>
      <c r="HK176" s="103"/>
      <c r="HL176" s="103"/>
      <c r="HM176" s="103"/>
      <c r="HN176" s="103"/>
      <c r="HO176" s="103"/>
      <c r="HP176" s="103"/>
      <c r="HQ176" s="103"/>
      <c r="HR176" s="103"/>
      <c r="HS176" s="103"/>
      <c r="HT176" s="103"/>
      <c r="HU176" s="103"/>
      <c r="HV176" s="103"/>
      <c r="HW176" s="103"/>
      <c r="HX176" s="103"/>
      <c r="HY176" s="103"/>
      <c r="HZ176" s="103"/>
      <c r="IA176" s="103"/>
      <c r="IB176" s="103"/>
      <c r="IC176" s="103"/>
      <c r="ID176" s="103"/>
      <c r="IE176" s="103"/>
    </row>
    <row r="177" spans="1:239" s="7" customFormat="1" x14ac:dyDescent="0.25">
      <c r="A177" s="88"/>
      <c r="B177" s="95"/>
      <c r="C177" s="88" t="s">
        <v>56</v>
      </c>
      <c r="D177" s="90"/>
      <c r="E177" s="87">
        <f>E176/10</f>
        <v>2.5000000000000001E-2</v>
      </c>
      <c r="F177" s="90"/>
      <c r="G177" s="90"/>
      <c r="H177" s="90"/>
      <c r="I177" s="90"/>
      <c r="J177" s="90"/>
      <c r="K177" s="90"/>
      <c r="L177" s="90"/>
      <c r="M177" s="91"/>
      <c r="N177" s="91"/>
      <c r="O177" s="91"/>
      <c r="P177" s="91"/>
      <c r="Q177" s="91"/>
      <c r="R177" s="91"/>
      <c r="S177" s="91"/>
      <c r="T177" s="91"/>
      <c r="U177" s="91"/>
      <c r="V177" s="91"/>
      <c r="W177" s="91"/>
      <c r="X177" s="91"/>
      <c r="Y177" s="91"/>
      <c r="Z177" s="91"/>
      <c r="AA177" s="91"/>
      <c r="AB177" s="91"/>
      <c r="AC177" s="91"/>
      <c r="AD177" s="91"/>
      <c r="AE177" s="91"/>
      <c r="AF177" s="91"/>
      <c r="AG177" s="91"/>
      <c r="AH177" s="91"/>
      <c r="AI177" s="91"/>
      <c r="AJ177" s="91"/>
      <c r="AK177" s="91"/>
      <c r="AL177" s="91"/>
      <c r="AM177" s="91"/>
      <c r="AN177" s="91"/>
      <c r="AO177" s="91"/>
      <c r="AP177" s="91"/>
      <c r="AQ177" s="91"/>
      <c r="AR177" s="91"/>
      <c r="AS177" s="91"/>
      <c r="AT177" s="91"/>
      <c r="AU177" s="91"/>
      <c r="AV177" s="91"/>
      <c r="AW177" s="91"/>
      <c r="AX177" s="91"/>
      <c r="AY177" s="91"/>
      <c r="AZ177" s="91"/>
      <c r="BA177" s="91"/>
      <c r="BB177" s="91"/>
      <c r="BC177" s="91"/>
      <c r="BD177" s="91"/>
      <c r="BE177" s="91"/>
      <c r="BF177" s="91"/>
      <c r="BG177" s="91"/>
      <c r="BH177" s="91"/>
      <c r="BI177" s="91"/>
      <c r="BJ177" s="91"/>
      <c r="BK177" s="91"/>
      <c r="BL177" s="91"/>
      <c r="BM177" s="91"/>
      <c r="BN177" s="91"/>
      <c r="BO177" s="91"/>
      <c r="BP177" s="91"/>
      <c r="BQ177" s="91"/>
      <c r="BR177" s="91"/>
      <c r="BS177" s="91"/>
      <c r="BT177" s="91"/>
      <c r="BU177" s="91"/>
      <c r="BV177" s="91"/>
      <c r="BW177" s="91"/>
      <c r="BX177" s="91"/>
      <c r="BY177" s="91"/>
      <c r="BZ177" s="91"/>
      <c r="CA177" s="91"/>
      <c r="CB177" s="91"/>
      <c r="CC177" s="91"/>
      <c r="CD177" s="91"/>
      <c r="CE177" s="91"/>
      <c r="CF177" s="91"/>
      <c r="CG177" s="91"/>
      <c r="CH177" s="91"/>
      <c r="CI177" s="91"/>
      <c r="CJ177" s="91"/>
      <c r="CK177" s="91"/>
      <c r="CL177" s="91"/>
      <c r="CM177" s="91"/>
      <c r="CN177" s="91"/>
      <c r="CO177" s="91"/>
      <c r="CP177" s="91"/>
      <c r="CQ177" s="91"/>
      <c r="CR177" s="91"/>
      <c r="CS177" s="91"/>
      <c r="CT177" s="91"/>
      <c r="CU177" s="91"/>
      <c r="CV177" s="91"/>
      <c r="CW177" s="91"/>
      <c r="CX177" s="91"/>
      <c r="CY177" s="91"/>
      <c r="CZ177" s="91"/>
      <c r="DA177" s="91"/>
      <c r="DB177" s="91"/>
      <c r="DC177" s="91"/>
      <c r="DD177" s="91"/>
      <c r="DE177" s="91"/>
      <c r="DF177" s="91"/>
      <c r="DG177" s="91"/>
      <c r="DH177" s="91"/>
      <c r="DI177" s="91"/>
      <c r="DJ177" s="91"/>
      <c r="DK177" s="91"/>
      <c r="DL177" s="91"/>
      <c r="DM177" s="91"/>
      <c r="DN177" s="91"/>
      <c r="DO177" s="91"/>
      <c r="DP177" s="91"/>
      <c r="DQ177" s="91"/>
      <c r="DR177" s="91"/>
      <c r="DS177" s="91"/>
      <c r="DT177" s="91"/>
      <c r="DU177" s="91"/>
      <c r="DV177" s="91"/>
      <c r="DW177" s="91"/>
      <c r="DX177" s="91"/>
      <c r="DY177" s="91"/>
      <c r="DZ177" s="91"/>
      <c r="EA177" s="91"/>
      <c r="EB177" s="91"/>
      <c r="EC177" s="91"/>
      <c r="ED177" s="91"/>
      <c r="EE177" s="91"/>
      <c r="EF177" s="91"/>
      <c r="EG177" s="91"/>
      <c r="EH177" s="91"/>
      <c r="EI177" s="91"/>
      <c r="EJ177" s="91"/>
      <c r="EK177" s="91"/>
      <c r="EL177" s="91"/>
      <c r="EM177" s="91"/>
      <c r="EN177" s="91"/>
      <c r="EO177" s="91"/>
      <c r="EP177" s="91"/>
      <c r="EQ177" s="91"/>
      <c r="ER177" s="91"/>
      <c r="ES177" s="91"/>
      <c r="ET177" s="91"/>
      <c r="EU177" s="91"/>
      <c r="EV177" s="91"/>
      <c r="EW177" s="91"/>
      <c r="EX177" s="91"/>
      <c r="EY177" s="91"/>
      <c r="EZ177" s="91"/>
      <c r="FA177" s="91"/>
      <c r="FB177" s="91"/>
      <c r="FC177" s="91"/>
      <c r="FD177" s="91"/>
      <c r="FE177" s="91"/>
      <c r="FF177" s="91"/>
      <c r="FG177" s="91"/>
      <c r="FH177" s="91"/>
      <c r="FI177" s="91"/>
      <c r="FJ177" s="91"/>
      <c r="FK177" s="91"/>
      <c r="FL177" s="91"/>
      <c r="FM177" s="91"/>
      <c r="FN177" s="91"/>
      <c r="FO177" s="91"/>
      <c r="FP177" s="91"/>
      <c r="FQ177" s="91"/>
      <c r="FR177" s="91"/>
      <c r="FS177" s="91"/>
      <c r="FT177" s="91"/>
      <c r="FU177" s="91"/>
      <c r="FV177" s="91"/>
      <c r="FW177" s="91"/>
      <c r="FX177" s="91"/>
      <c r="FY177" s="91"/>
      <c r="FZ177" s="91"/>
      <c r="GA177" s="91"/>
      <c r="GB177" s="91"/>
      <c r="GC177" s="91"/>
      <c r="GD177" s="91"/>
      <c r="GE177" s="91"/>
      <c r="GF177" s="91"/>
      <c r="GG177" s="91"/>
      <c r="GH177" s="91"/>
      <c r="GI177" s="91"/>
      <c r="GJ177" s="91"/>
      <c r="GK177" s="91"/>
      <c r="GL177" s="91"/>
      <c r="GM177" s="91"/>
      <c r="GN177" s="91"/>
      <c r="GO177" s="91"/>
      <c r="GP177" s="91"/>
      <c r="GQ177" s="91"/>
      <c r="GR177" s="91"/>
      <c r="GS177" s="91"/>
      <c r="GT177" s="91"/>
      <c r="GU177" s="91"/>
      <c r="GV177" s="91"/>
      <c r="GW177" s="91"/>
      <c r="GX177" s="91"/>
      <c r="GY177" s="91"/>
      <c r="GZ177" s="91"/>
      <c r="HA177" s="91"/>
      <c r="HB177" s="91"/>
      <c r="HC177" s="91"/>
      <c r="HD177" s="91"/>
      <c r="HE177" s="91"/>
      <c r="HF177" s="91"/>
      <c r="HG177" s="91"/>
      <c r="HH177" s="91"/>
      <c r="HI177" s="91"/>
      <c r="HJ177" s="91"/>
      <c r="HK177" s="91"/>
      <c r="HL177" s="91"/>
      <c r="HM177" s="91"/>
      <c r="HN177" s="91"/>
      <c r="HO177" s="91"/>
      <c r="HP177" s="91"/>
      <c r="HQ177" s="91"/>
      <c r="HR177" s="91"/>
      <c r="HS177" s="91"/>
      <c r="HT177" s="91"/>
      <c r="HU177" s="91"/>
      <c r="HV177" s="91"/>
      <c r="HW177" s="91"/>
      <c r="HX177" s="91"/>
      <c r="HY177" s="91"/>
      <c r="HZ177" s="91"/>
      <c r="IA177" s="91"/>
      <c r="IB177" s="91"/>
      <c r="IC177" s="91"/>
      <c r="ID177" s="91"/>
      <c r="IE177" s="91"/>
    </row>
    <row r="178" spans="1:239" s="7" customFormat="1" x14ac:dyDescent="0.25">
      <c r="A178" s="104"/>
      <c r="B178" s="34" t="s">
        <v>21</v>
      </c>
      <c r="C178" s="12" t="s">
        <v>17</v>
      </c>
      <c r="D178" s="13">
        <v>17.8</v>
      </c>
      <c r="E178" s="90">
        <f>D178*E177</f>
        <v>0.44500000000000006</v>
      </c>
      <c r="F178" s="90"/>
      <c r="G178" s="90"/>
      <c r="H178" s="13"/>
      <c r="I178" s="13">
        <f>E178*H178</f>
        <v>0</v>
      </c>
      <c r="J178" s="13"/>
      <c r="K178" s="13"/>
      <c r="L178" s="13">
        <f>G178+I178+K178</f>
        <v>0</v>
      </c>
      <c r="M178" s="93"/>
      <c r="N178" s="93"/>
      <c r="O178" s="93"/>
      <c r="P178" s="93"/>
      <c r="Q178" s="93"/>
      <c r="R178" s="93"/>
      <c r="S178" s="93"/>
      <c r="T178" s="93"/>
      <c r="U178" s="93"/>
      <c r="V178" s="93"/>
      <c r="W178" s="93"/>
      <c r="X178" s="93"/>
      <c r="Y178" s="93"/>
      <c r="Z178" s="93"/>
      <c r="AA178" s="93"/>
      <c r="AB178" s="93"/>
      <c r="AC178" s="93"/>
      <c r="AD178" s="93"/>
      <c r="AE178" s="93"/>
      <c r="AF178" s="93"/>
      <c r="AG178" s="93"/>
      <c r="AH178" s="93"/>
      <c r="AI178" s="93"/>
      <c r="AJ178" s="93"/>
      <c r="AK178" s="93"/>
      <c r="AL178" s="93"/>
      <c r="AM178" s="93"/>
      <c r="AN178" s="93"/>
      <c r="AO178" s="93"/>
      <c r="AP178" s="93"/>
      <c r="AQ178" s="93"/>
      <c r="AR178" s="93"/>
      <c r="AS178" s="93"/>
      <c r="AT178" s="93"/>
      <c r="AU178" s="93"/>
      <c r="AV178" s="93"/>
      <c r="AW178" s="93"/>
      <c r="AX178" s="93"/>
      <c r="AY178" s="93"/>
      <c r="AZ178" s="93"/>
      <c r="BA178" s="93"/>
      <c r="BB178" s="93"/>
      <c r="BC178" s="93"/>
      <c r="BD178" s="93"/>
      <c r="BE178" s="93"/>
      <c r="BF178" s="93"/>
      <c r="BG178" s="93"/>
      <c r="BH178" s="93"/>
      <c r="BI178" s="93"/>
      <c r="BJ178" s="93"/>
      <c r="BK178" s="93"/>
      <c r="BL178" s="93"/>
      <c r="BM178" s="93"/>
      <c r="BN178" s="93"/>
      <c r="BO178" s="93"/>
      <c r="BP178" s="93"/>
      <c r="BQ178" s="93"/>
      <c r="BR178" s="93"/>
      <c r="BS178" s="93"/>
      <c r="BT178" s="93"/>
      <c r="BU178" s="93"/>
      <c r="BV178" s="93"/>
      <c r="BW178" s="93"/>
      <c r="BX178" s="93"/>
      <c r="BY178" s="93"/>
      <c r="BZ178" s="93"/>
      <c r="CA178" s="93"/>
      <c r="CB178" s="93"/>
      <c r="CC178" s="93"/>
      <c r="CD178" s="93"/>
      <c r="CE178" s="93"/>
      <c r="CF178" s="93"/>
      <c r="CG178" s="93"/>
      <c r="CH178" s="93"/>
      <c r="CI178" s="93"/>
      <c r="CJ178" s="93"/>
      <c r="CK178" s="93"/>
      <c r="CL178" s="93"/>
      <c r="CM178" s="93"/>
      <c r="CN178" s="93"/>
      <c r="CO178" s="93"/>
      <c r="CP178" s="93"/>
      <c r="CQ178" s="93"/>
      <c r="CR178" s="93"/>
      <c r="CS178" s="93"/>
      <c r="CT178" s="93"/>
      <c r="CU178" s="93"/>
      <c r="CV178" s="93"/>
      <c r="CW178" s="93"/>
      <c r="CX178" s="93"/>
      <c r="CY178" s="93"/>
      <c r="CZ178" s="93"/>
      <c r="DA178" s="93"/>
      <c r="DB178" s="93"/>
      <c r="DC178" s="93"/>
      <c r="DD178" s="93"/>
      <c r="DE178" s="93"/>
      <c r="DF178" s="93"/>
      <c r="DG178" s="93"/>
      <c r="DH178" s="93"/>
      <c r="DI178" s="93"/>
      <c r="DJ178" s="93"/>
      <c r="DK178" s="93"/>
      <c r="DL178" s="93"/>
      <c r="DM178" s="93"/>
      <c r="DN178" s="93"/>
      <c r="DO178" s="93"/>
      <c r="DP178" s="93"/>
      <c r="DQ178" s="93"/>
      <c r="DR178" s="93"/>
      <c r="DS178" s="93"/>
      <c r="DT178" s="93"/>
      <c r="DU178" s="93"/>
      <c r="DV178" s="93"/>
      <c r="DW178" s="93"/>
      <c r="DX178" s="93"/>
      <c r="DY178" s="93"/>
      <c r="DZ178" s="93"/>
      <c r="EA178" s="93"/>
      <c r="EB178" s="93"/>
      <c r="EC178" s="93"/>
      <c r="ED178" s="93"/>
      <c r="EE178" s="93"/>
      <c r="EF178" s="93"/>
      <c r="EG178" s="93"/>
      <c r="EH178" s="93"/>
      <c r="EI178" s="93"/>
      <c r="EJ178" s="93"/>
      <c r="EK178" s="93"/>
      <c r="EL178" s="93"/>
      <c r="EM178" s="93"/>
      <c r="EN178" s="93"/>
      <c r="EO178" s="93"/>
      <c r="EP178" s="93"/>
      <c r="EQ178" s="93"/>
      <c r="ER178" s="93"/>
      <c r="ES178" s="93"/>
      <c r="ET178" s="93"/>
      <c r="EU178" s="93"/>
      <c r="EV178" s="93"/>
      <c r="EW178" s="93"/>
      <c r="EX178" s="93"/>
      <c r="EY178" s="93"/>
      <c r="EZ178" s="93"/>
      <c r="FA178" s="93"/>
      <c r="FB178" s="93"/>
      <c r="FC178" s="93"/>
      <c r="FD178" s="93"/>
      <c r="FE178" s="93"/>
      <c r="FF178" s="93"/>
      <c r="FG178" s="93"/>
      <c r="FH178" s="93"/>
      <c r="FI178" s="93"/>
      <c r="FJ178" s="93"/>
      <c r="FK178" s="93"/>
      <c r="FL178" s="93"/>
      <c r="FM178" s="93"/>
      <c r="FN178" s="93"/>
      <c r="FO178" s="93"/>
      <c r="FP178" s="93"/>
      <c r="FQ178" s="93"/>
      <c r="FR178" s="93"/>
      <c r="FS178" s="93"/>
      <c r="FT178" s="93"/>
      <c r="FU178" s="93"/>
      <c r="FV178" s="93"/>
      <c r="FW178" s="93"/>
      <c r="FX178" s="93"/>
      <c r="FY178" s="93"/>
      <c r="FZ178" s="93"/>
      <c r="GA178" s="93"/>
      <c r="GB178" s="93"/>
      <c r="GC178" s="93"/>
      <c r="GD178" s="93"/>
      <c r="GE178" s="93"/>
      <c r="GF178" s="93"/>
      <c r="GG178" s="93"/>
      <c r="GH178" s="93"/>
      <c r="GI178" s="93"/>
      <c r="GJ178" s="93"/>
      <c r="GK178" s="93"/>
      <c r="GL178" s="93"/>
      <c r="GM178" s="93"/>
      <c r="GN178" s="93"/>
      <c r="GO178" s="93"/>
      <c r="GP178" s="93"/>
      <c r="GQ178" s="93"/>
      <c r="GR178" s="93"/>
      <c r="GS178" s="93"/>
      <c r="GT178" s="93"/>
      <c r="GU178" s="93"/>
      <c r="GV178" s="93"/>
      <c r="GW178" s="93"/>
      <c r="GX178" s="93"/>
      <c r="GY178" s="93"/>
      <c r="GZ178" s="93"/>
      <c r="HA178" s="93"/>
      <c r="HB178" s="93"/>
      <c r="HC178" s="93"/>
      <c r="HD178" s="93"/>
      <c r="HE178" s="93"/>
      <c r="HF178" s="93"/>
      <c r="HG178" s="93"/>
      <c r="HH178" s="93"/>
      <c r="HI178" s="93"/>
      <c r="HJ178" s="93"/>
      <c r="HK178" s="93"/>
      <c r="HL178" s="93"/>
      <c r="HM178" s="93"/>
      <c r="HN178" s="93"/>
      <c r="HO178" s="93"/>
      <c r="HP178" s="93"/>
      <c r="HQ178" s="93"/>
      <c r="HR178" s="93"/>
      <c r="HS178" s="93"/>
      <c r="HT178" s="93"/>
      <c r="HU178" s="93"/>
      <c r="HV178" s="93"/>
      <c r="HW178" s="93"/>
      <c r="HX178" s="93"/>
      <c r="HY178" s="93"/>
      <c r="HZ178" s="93"/>
      <c r="IA178" s="93"/>
      <c r="IB178" s="93"/>
      <c r="IC178" s="93"/>
      <c r="ID178" s="93"/>
      <c r="IE178" s="93"/>
    </row>
    <row r="179" spans="1:239" s="7" customFormat="1" x14ac:dyDescent="0.25">
      <c r="A179" s="104"/>
      <c r="B179" s="89" t="s">
        <v>43</v>
      </c>
      <c r="C179" s="88" t="s">
        <v>16</v>
      </c>
      <c r="D179" s="13">
        <v>11</v>
      </c>
      <c r="E179" s="83">
        <f>D179*E177</f>
        <v>0.27500000000000002</v>
      </c>
      <c r="F179" s="6"/>
      <c r="G179" s="90">
        <f>E179*F179</f>
        <v>0</v>
      </c>
      <c r="H179" s="90"/>
      <c r="I179" s="90"/>
      <c r="J179" s="90"/>
      <c r="K179" s="90"/>
      <c r="L179" s="90">
        <f>G179+I179+K179</f>
        <v>0</v>
      </c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3"/>
      <c r="AK179" s="93"/>
      <c r="AL179" s="93"/>
      <c r="AM179" s="93"/>
      <c r="AN179" s="93"/>
      <c r="AO179" s="93"/>
      <c r="AP179" s="93"/>
      <c r="AQ179" s="93"/>
      <c r="AR179" s="93"/>
      <c r="AS179" s="93"/>
      <c r="AT179" s="93"/>
      <c r="AU179" s="93"/>
      <c r="AV179" s="93"/>
      <c r="AW179" s="93"/>
      <c r="AX179" s="93"/>
      <c r="AY179" s="93"/>
      <c r="AZ179" s="93"/>
      <c r="BA179" s="93"/>
      <c r="BB179" s="93"/>
      <c r="BC179" s="93"/>
      <c r="BD179" s="93"/>
      <c r="BE179" s="93"/>
      <c r="BF179" s="93"/>
      <c r="BG179" s="93"/>
      <c r="BH179" s="93"/>
      <c r="BI179" s="93"/>
      <c r="BJ179" s="93"/>
      <c r="BK179" s="93"/>
      <c r="BL179" s="93"/>
      <c r="BM179" s="93"/>
      <c r="BN179" s="93"/>
      <c r="BO179" s="93"/>
      <c r="BP179" s="93"/>
      <c r="BQ179" s="93"/>
      <c r="BR179" s="93"/>
      <c r="BS179" s="93"/>
      <c r="BT179" s="93"/>
      <c r="BU179" s="93"/>
      <c r="BV179" s="93"/>
      <c r="BW179" s="93"/>
      <c r="BX179" s="93"/>
      <c r="BY179" s="93"/>
      <c r="BZ179" s="93"/>
      <c r="CA179" s="93"/>
      <c r="CB179" s="93"/>
      <c r="CC179" s="93"/>
      <c r="CD179" s="93"/>
      <c r="CE179" s="93"/>
      <c r="CF179" s="93"/>
      <c r="CG179" s="93"/>
      <c r="CH179" s="93"/>
      <c r="CI179" s="93"/>
      <c r="CJ179" s="93"/>
      <c r="CK179" s="93"/>
      <c r="CL179" s="93"/>
      <c r="CM179" s="93"/>
      <c r="CN179" s="93"/>
      <c r="CO179" s="93"/>
      <c r="CP179" s="93"/>
      <c r="CQ179" s="93"/>
      <c r="CR179" s="93"/>
      <c r="CS179" s="93"/>
      <c r="CT179" s="93"/>
      <c r="CU179" s="93"/>
      <c r="CV179" s="93"/>
      <c r="CW179" s="93"/>
      <c r="CX179" s="93"/>
      <c r="CY179" s="93"/>
      <c r="CZ179" s="93"/>
      <c r="DA179" s="93"/>
      <c r="DB179" s="93"/>
      <c r="DC179" s="93"/>
      <c r="DD179" s="93"/>
      <c r="DE179" s="93"/>
      <c r="DF179" s="93"/>
      <c r="DG179" s="93"/>
      <c r="DH179" s="93"/>
      <c r="DI179" s="93"/>
      <c r="DJ179" s="93"/>
      <c r="DK179" s="93"/>
      <c r="DL179" s="93"/>
      <c r="DM179" s="93"/>
      <c r="DN179" s="93"/>
      <c r="DO179" s="93"/>
      <c r="DP179" s="93"/>
      <c r="DQ179" s="93"/>
      <c r="DR179" s="93"/>
      <c r="DS179" s="93"/>
      <c r="DT179" s="93"/>
      <c r="DU179" s="93"/>
      <c r="DV179" s="93"/>
      <c r="DW179" s="93"/>
      <c r="DX179" s="93"/>
      <c r="DY179" s="93"/>
      <c r="DZ179" s="93"/>
      <c r="EA179" s="93"/>
      <c r="EB179" s="93"/>
      <c r="EC179" s="93"/>
      <c r="ED179" s="93"/>
      <c r="EE179" s="93"/>
      <c r="EF179" s="93"/>
      <c r="EG179" s="93"/>
      <c r="EH179" s="93"/>
      <c r="EI179" s="93"/>
      <c r="EJ179" s="93"/>
      <c r="EK179" s="93"/>
      <c r="EL179" s="93"/>
      <c r="EM179" s="93"/>
      <c r="EN179" s="93"/>
      <c r="EO179" s="93"/>
      <c r="EP179" s="93"/>
      <c r="EQ179" s="93"/>
      <c r="ER179" s="93"/>
      <c r="ES179" s="93"/>
      <c r="ET179" s="93"/>
      <c r="EU179" s="93"/>
      <c r="EV179" s="93"/>
      <c r="EW179" s="93"/>
      <c r="EX179" s="93"/>
      <c r="EY179" s="93"/>
      <c r="EZ179" s="93"/>
      <c r="FA179" s="93"/>
      <c r="FB179" s="93"/>
      <c r="FC179" s="93"/>
      <c r="FD179" s="93"/>
      <c r="FE179" s="93"/>
      <c r="FF179" s="93"/>
      <c r="FG179" s="93"/>
      <c r="FH179" s="93"/>
      <c r="FI179" s="93"/>
      <c r="FJ179" s="93"/>
      <c r="FK179" s="93"/>
      <c r="FL179" s="93"/>
      <c r="FM179" s="93"/>
      <c r="FN179" s="93"/>
      <c r="FO179" s="93"/>
      <c r="FP179" s="93"/>
      <c r="FQ179" s="93"/>
      <c r="FR179" s="93"/>
      <c r="FS179" s="93"/>
      <c r="FT179" s="93"/>
      <c r="FU179" s="93"/>
      <c r="FV179" s="93"/>
      <c r="FW179" s="93"/>
      <c r="FX179" s="93"/>
      <c r="FY179" s="93"/>
      <c r="FZ179" s="93"/>
      <c r="GA179" s="93"/>
      <c r="GB179" s="93"/>
      <c r="GC179" s="93"/>
      <c r="GD179" s="93"/>
      <c r="GE179" s="93"/>
      <c r="GF179" s="93"/>
      <c r="GG179" s="93"/>
      <c r="GH179" s="93"/>
      <c r="GI179" s="93"/>
      <c r="GJ179" s="93"/>
      <c r="GK179" s="93"/>
      <c r="GL179" s="93"/>
      <c r="GM179" s="93"/>
      <c r="GN179" s="93"/>
      <c r="GO179" s="93"/>
      <c r="GP179" s="93"/>
      <c r="GQ179" s="93"/>
      <c r="GR179" s="93"/>
      <c r="GS179" s="93"/>
      <c r="GT179" s="93"/>
      <c r="GU179" s="93"/>
      <c r="GV179" s="93"/>
      <c r="GW179" s="93"/>
      <c r="GX179" s="93"/>
      <c r="GY179" s="93"/>
      <c r="GZ179" s="93"/>
      <c r="HA179" s="93"/>
      <c r="HB179" s="93"/>
      <c r="HC179" s="93"/>
      <c r="HD179" s="93"/>
      <c r="HE179" s="93"/>
      <c r="HF179" s="93"/>
      <c r="HG179" s="93"/>
      <c r="HH179" s="93"/>
      <c r="HI179" s="93"/>
      <c r="HJ179" s="93"/>
      <c r="HK179" s="93"/>
      <c r="HL179" s="93"/>
      <c r="HM179" s="93"/>
      <c r="HN179" s="93"/>
      <c r="HO179" s="93"/>
      <c r="HP179" s="93"/>
      <c r="HQ179" s="93"/>
      <c r="HR179" s="93"/>
      <c r="HS179" s="93"/>
      <c r="HT179" s="93"/>
      <c r="HU179" s="93"/>
      <c r="HV179" s="93"/>
      <c r="HW179" s="93"/>
      <c r="HX179" s="93"/>
      <c r="HY179" s="93"/>
      <c r="HZ179" s="93"/>
      <c r="IA179" s="93"/>
      <c r="IB179" s="93"/>
      <c r="IC179" s="93"/>
      <c r="ID179" s="93"/>
      <c r="IE179" s="93"/>
    </row>
    <row r="180" spans="1:239" s="7" customFormat="1" x14ac:dyDescent="0.25">
      <c r="A180" s="88"/>
      <c r="B180" s="95"/>
      <c r="C180" s="88"/>
      <c r="D180" s="13"/>
      <c r="E180" s="83"/>
      <c r="F180" s="6"/>
      <c r="G180" s="90"/>
      <c r="H180" s="90"/>
      <c r="I180" s="90"/>
      <c r="J180" s="90"/>
      <c r="K180" s="90"/>
      <c r="L180" s="90"/>
      <c r="M180" s="91"/>
      <c r="N180" s="91"/>
      <c r="O180" s="91"/>
      <c r="P180" s="91"/>
      <c r="Q180" s="91"/>
      <c r="R180" s="91"/>
      <c r="S180" s="91"/>
      <c r="T180" s="91"/>
      <c r="U180" s="91"/>
      <c r="V180" s="91"/>
      <c r="W180" s="91"/>
      <c r="X180" s="91"/>
      <c r="Y180" s="91"/>
      <c r="Z180" s="91"/>
      <c r="AA180" s="91"/>
      <c r="AB180" s="91"/>
      <c r="AC180" s="91"/>
      <c r="AD180" s="91"/>
      <c r="AE180" s="91"/>
      <c r="AF180" s="91"/>
      <c r="AG180" s="91"/>
      <c r="AH180" s="91"/>
      <c r="AI180" s="91"/>
      <c r="AJ180" s="91"/>
      <c r="AK180" s="91"/>
      <c r="AL180" s="91"/>
      <c r="AM180" s="91"/>
      <c r="AN180" s="91"/>
      <c r="AO180" s="91"/>
      <c r="AP180" s="91"/>
      <c r="AQ180" s="91"/>
      <c r="AR180" s="91"/>
      <c r="AS180" s="91"/>
      <c r="AT180" s="91"/>
      <c r="AU180" s="91"/>
      <c r="AV180" s="91"/>
      <c r="AW180" s="91"/>
      <c r="AX180" s="91"/>
      <c r="AY180" s="91"/>
      <c r="AZ180" s="91"/>
      <c r="BA180" s="91"/>
      <c r="BB180" s="91"/>
      <c r="BC180" s="91"/>
      <c r="BD180" s="91"/>
      <c r="BE180" s="91"/>
      <c r="BF180" s="91"/>
      <c r="BG180" s="91"/>
      <c r="BH180" s="91"/>
      <c r="BI180" s="91"/>
      <c r="BJ180" s="91"/>
      <c r="BK180" s="91"/>
      <c r="BL180" s="91"/>
      <c r="BM180" s="91"/>
      <c r="BN180" s="91"/>
      <c r="BO180" s="91"/>
      <c r="BP180" s="91"/>
      <c r="BQ180" s="91"/>
      <c r="BR180" s="91"/>
      <c r="BS180" s="91"/>
      <c r="BT180" s="91"/>
      <c r="BU180" s="91"/>
      <c r="BV180" s="91"/>
      <c r="BW180" s="91"/>
      <c r="BX180" s="91"/>
      <c r="BY180" s="91"/>
      <c r="BZ180" s="91"/>
      <c r="CA180" s="91"/>
      <c r="CB180" s="91"/>
      <c r="CC180" s="91"/>
      <c r="CD180" s="91"/>
      <c r="CE180" s="91"/>
      <c r="CF180" s="91"/>
      <c r="CG180" s="91"/>
      <c r="CH180" s="91"/>
      <c r="CI180" s="91"/>
      <c r="CJ180" s="91"/>
      <c r="CK180" s="91"/>
      <c r="CL180" s="91"/>
      <c r="CM180" s="91"/>
      <c r="CN180" s="91"/>
      <c r="CO180" s="91"/>
      <c r="CP180" s="91"/>
      <c r="CQ180" s="91"/>
      <c r="CR180" s="91"/>
      <c r="CS180" s="91"/>
      <c r="CT180" s="91"/>
      <c r="CU180" s="91"/>
      <c r="CV180" s="91"/>
      <c r="CW180" s="91"/>
      <c r="CX180" s="91"/>
      <c r="CY180" s="91"/>
      <c r="CZ180" s="91"/>
      <c r="DA180" s="91"/>
      <c r="DB180" s="91"/>
      <c r="DC180" s="91"/>
      <c r="DD180" s="91"/>
      <c r="DE180" s="91"/>
      <c r="DF180" s="91"/>
      <c r="DG180" s="91"/>
      <c r="DH180" s="91"/>
      <c r="DI180" s="91"/>
      <c r="DJ180" s="91"/>
      <c r="DK180" s="91"/>
      <c r="DL180" s="91"/>
      <c r="DM180" s="91"/>
      <c r="DN180" s="91"/>
      <c r="DO180" s="91"/>
      <c r="DP180" s="91"/>
      <c r="DQ180" s="91"/>
      <c r="DR180" s="91"/>
      <c r="DS180" s="91"/>
      <c r="DT180" s="91"/>
      <c r="DU180" s="91"/>
      <c r="DV180" s="91"/>
      <c r="DW180" s="91"/>
      <c r="DX180" s="91"/>
      <c r="DY180" s="91"/>
      <c r="DZ180" s="91"/>
      <c r="EA180" s="91"/>
      <c r="EB180" s="91"/>
      <c r="EC180" s="91"/>
      <c r="ED180" s="91"/>
      <c r="EE180" s="91"/>
      <c r="EF180" s="91"/>
      <c r="EG180" s="91"/>
      <c r="EH180" s="91"/>
      <c r="EI180" s="91"/>
      <c r="EJ180" s="91"/>
      <c r="EK180" s="91"/>
      <c r="EL180" s="91"/>
      <c r="EM180" s="91"/>
      <c r="EN180" s="91"/>
      <c r="EO180" s="91"/>
      <c r="EP180" s="91"/>
      <c r="EQ180" s="91"/>
      <c r="ER180" s="91"/>
      <c r="ES180" s="91"/>
      <c r="ET180" s="91"/>
      <c r="EU180" s="91"/>
      <c r="EV180" s="91"/>
      <c r="EW180" s="91"/>
      <c r="EX180" s="91"/>
      <c r="EY180" s="91"/>
      <c r="EZ180" s="91"/>
      <c r="FA180" s="91"/>
      <c r="FB180" s="91"/>
      <c r="FC180" s="91"/>
      <c r="FD180" s="91"/>
      <c r="FE180" s="91"/>
      <c r="FF180" s="91"/>
      <c r="FG180" s="91"/>
      <c r="FH180" s="91"/>
      <c r="FI180" s="91"/>
      <c r="FJ180" s="91"/>
      <c r="FK180" s="91"/>
      <c r="FL180" s="91"/>
      <c r="FM180" s="91"/>
      <c r="FN180" s="91"/>
      <c r="FO180" s="91"/>
      <c r="FP180" s="91"/>
      <c r="FQ180" s="91"/>
      <c r="FR180" s="91"/>
      <c r="FS180" s="91"/>
      <c r="FT180" s="91"/>
      <c r="FU180" s="91"/>
      <c r="FV180" s="91"/>
      <c r="FW180" s="91"/>
      <c r="FX180" s="91"/>
      <c r="FY180" s="91"/>
      <c r="FZ180" s="91"/>
      <c r="GA180" s="91"/>
      <c r="GB180" s="91"/>
      <c r="GC180" s="91"/>
      <c r="GD180" s="91"/>
      <c r="GE180" s="91"/>
      <c r="GF180" s="91"/>
      <c r="GG180" s="91"/>
      <c r="GH180" s="91"/>
      <c r="GI180" s="91"/>
      <c r="GJ180" s="91"/>
      <c r="GK180" s="91"/>
      <c r="GL180" s="91"/>
      <c r="GM180" s="91"/>
      <c r="GN180" s="91"/>
      <c r="GO180" s="91"/>
      <c r="GP180" s="91"/>
      <c r="GQ180" s="91"/>
      <c r="GR180" s="91"/>
      <c r="GS180" s="91"/>
      <c r="GT180" s="91"/>
      <c r="GU180" s="91"/>
      <c r="GV180" s="91"/>
      <c r="GW180" s="91"/>
      <c r="GX180" s="91"/>
      <c r="GY180" s="91"/>
      <c r="GZ180" s="91"/>
      <c r="HA180" s="91"/>
      <c r="HB180" s="91"/>
      <c r="HC180" s="91"/>
      <c r="HD180" s="91"/>
      <c r="HE180" s="91"/>
      <c r="HF180" s="91"/>
      <c r="HG180" s="91"/>
      <c r="HH180" s="91"/>
      <c r="HI180" s="91"/>
      <c r="HJ180" s="91"/>
      <c r="HK180" s="91"/>
      <c r="HL180" s="91"/>
      <c r="HM180" s="91"/>
      <c r="HN180" s="91"/>
      <c r="HO180" s="91"/>
      <c r="HP180" s="91"/>
      <c r="HQ180" s="91"/>
      <c r="HR180" s="91"/>
      <c r="HS180" s="91"/>
      <c r="HT180" s="91"/>
      <c r="HU180" s="91"/>
      <c r="HV180" s="91"/>
      <c r="HW180" s="91"/>
      <c r="HX180" s="91"/>
      <c r="HY180" s="91"/>
      <c r="HZ180" s="91"/>
      <c r="IA180" s="91"/>
      <c r="IB180" s="91"/>
      <c r="IC180" s="91"/>
      <c r="ID180" s="91"/>
      <c r="IE180" s="91"/>
    </row>
    <row r="181" spans="1:239" s="3" customFormat="1" ht="25.5" x14ac:dyDescent="0.25">
      <c r="A181" s="28">
        <v>26</v>
      </c>
      <c r="B181" s="107" t="s">
        <v>70</v>
      </c>
      <c r="C181" s="9" t="s">
        <v>58</v>
      </c>
      <c r="D181" s="96"/>
      <c r="E181" s="10">
        <f>((1.2*0.3*2.5+0.5*0.5*2.5)*2-(0.53+0.06+0.06)*(0.53+0.06+0.06)*3.14*0.3*2)*1</f>
        <v>2.2540099999999996</v>
      </c>
      <c r="F181" s="10"/>
      <c r="G181" s="10"/>
      <c r="H181" s="10"/>
      <c r="I181" s="10"/>
      <c r="J181" s="10"/>
      <c r="K181" s="81"/>
      <c r="L181" s="10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  <c r="GU181" s="19"/>
      <c r="GV181" s="19"/>
      <c r="GW181" s="19"/>
      <c r="GX181" s="19"/>
      <c r="GY181" s="19"/>
      <c r="GZ181" s="19"/>
      <c r="HA181" s="19"/>
      <c r="HB181" s="19"/>
      <c r="HC181" s="19"/>
      <c r="HD181" s="19"/>
      <c r="HE181" s="19"/>
      <c r="HF181" s="19"/>
      <c r="HG181" s="19"/>
      <c r="HH181" s="19"/>
      <c r="HI181" s="19"/>
      <c r="HJ181" s="19"/>
      <c r="HK181" s="19"/>
      <c r="HL181" s="19"/>
      <c r="HM181" s="19"/>
      <c r="HN181" s="19"/>
      <c r="HO181" s="19"/>
      <c r="HP181" s="19"/>
      <c r="HQ181" s="19"/>
      <c r="HR181" s="19"/>
      <c r="HS181" s="19"/>
      <c r="HT181" s="19"/>
      <c r="HU181" s="19"/>
      <c r="HV181" s="19"/>
      <c r="HW181" s="19"/>
      <c r="HX181" s="19"/>
      <c r="HY181" s="19"/>
      <c r="HZ181" s="19"/>
      <c r="IA181" s="19"/>
      <c r="IB181" s="19"/>
      <c r="IC181" s="19"/>
      <c r="ID181" s="19"/>
      <c r="IE181" s="19"/>
    </row>
    <row r="182" spans="1:239" s="7" customFormat="1" x14ac:dyDescent="0.25">
      <c r="A182" s="14"/>
      <c r="B182" s="16"/>
      <c r="C182" s="14" t="s">
        <v>53</v>
      </c>
      <c r="D182" s="97"/>
      <c r="E182" s="27">
        <f>E181/100</f>
        <v>2.2540099999999997E-2</v>
      </c>
      <c r="F182" s="13"/>
      <c r="G182" s="13"/>
      <c r="H182" s="13"/>
      <c r="I182" s="13"/>
      <c r="J182" s="13"/>
      <c r="K182" s="76"/>
      <c r="L182" s="13"/>
      <c r="M182" s="3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7"/>
      <c r="AL182" s="17"/>
      <c r="AM182" s="17"/>
      <c r="AN182" s="17"/>
      <c r="AO182" s="17"/>
      <c r="AP182" s="17"/>
      <c r="AQ182" s="17"/>
      <c r="AR182" s="17"/>
      <c r="AS182" s="17"/>
      <c r="AT182" s="17"/>
      <c r="AU182" s="17"/>
      <c r="AV182" s="17"/>
      <c r="AW182" s="17"/>
      <c r="AX182" s="17"/>
      <c r="AY182" s="17"/>
      <c r="AZ182" s="17"/>
      <c r="BA182" s="17"/>
      <c r="BB182" s="17"/>
      <c r="BC182" s="17"/>
      <c r="BD182" s="17"/>
      <c r="BE182" s="17"/>
      <c r="BF182" s="17"/>
      <c r="BG182" s="17"/>
      <c r="BH182" s="17"/>
      <c r="BI182" s="17"/>
      <c r="BJ182" s="17"/>
      <c r="BK182" s="17"/>
      <c r="BL182" s="17"/>
      <c r="BM182" s="17"/>
      <c r="BN182" s="17"/>
      <c r="BO182" s="17"/>
      <c r="BP182" s="17"/>
      <c r="BQ182" s="17"/>
      <c r="BR182" s="17"/>
      <c r="BS182" s="17"/>
      <c r="BT182" s="17"/>
      <c r="BU182" s="17"/>
      <c r="BV182" s="17"/>
      <c r="BW182" s="17"/>
      <c r="BX182" s="17"/>
      <c r="BY182" s="17"/>
      <c r="BZ182" s="17"/>
      <c r="CA182" s="17"/>
      <c r="CB182" s="17"/>
      <c r="CC182" s="17"/>
      <c r="CD182" s="17"/>
      <c r="CE182" s="17"/>
      <c r="CF182" s="17"/>
      <c r="CG182" s="17"/>
      <c r="CH182" s="17"/>
      <c r="CI182" s="17"/>
      <c r="CJ182" s="17"/>
      <c r="CK182" s="17"/>
      <c r="CL182" s="17"/>
      <c r="CM182" s="17"/>
      <c r="CN182" s="17"/>
      <c r="CO182" s="17"/>
      <c r="CP182" s="17"/>
      <c r="CQ182" s="17"/>
      <c r="CR182" s="17"/>
      <c r="CS182" s="17"/>
      <c r="CT182" s="17"/>
      <c r="CU182" s="17"/>
      <c r="CV182" s="17"/>
      <c r="CW182" s="17"/>
      <c r="CX182" s="17"/>
      <c r="CY182" s="17"/>
      <c r="CZ182" s="17"/>
      <c r="DA182" s="17"/>
      <c r="DB182" s="17"/>
      <c r="DC182" s="17"/>
      <c r="DD182" s="17"/>
      <c r="DE182" s="17"/>
      <c r="DF182" s="17"/>
      <c r="DG182" s="17"/>
      <c r="DH182" s="17"/>
      <c r="DI182" s="17"/>
      <c r="DJ182" s="17"/>
      <c r="DK182" s="17"/>
      <c r="DL182" s="17"/>
      <c r="DM182" s="17"/>
      <c r="DN182" s="17"/>
      <c r="DO182" s="17"/>
      <c r="DP182" s="17"/>
      <c r="DQ182" s="17"/>
      <c r="DR182" s="17"/>
      <c r="DS182" s="17"/>
      <c r="DT182" s="17"/>
      <c r="DU182" s="17"/>
      <c r="DV182" s="17"/>
      <c r="DW182" s="17"/>
      <c r="DX182" s="17"/>
      <c r="DY182" s="17"/>
      <c r="DZ182" s="17"/>
      <c r="EA182" s="17"/>
      <c r="EB182" s="17"/>
      <c r="EC182" s="17"/>
      <c r="ED182" s="17"/>
      <c r="EE182" s="17"/>
      <c r="EF182" s="17"/>
      <c r="EG182" s="17"/>
      <c r="EH182" s="17"/>
      <c r="EI182" s="17"/>
      <c r="EJ182" s="17"/>
      <c r="EK182" s="17"/>
      <c r="EL182" s="17"/>
      <c r="EM182" s="17"/>
      <c r="EN182" s="17"/>
      <c r="EO182" s="17"/>
      <c r="EP182" s="17"/>
      <c r="EQ182" s="17"/>
      <c r="ER182" s="17"/>
      <c r="ES182" s="17"/>
      <c r="ET182" s="17"/>
      <c r="EU182" s="17"/>
      <c r="EV182" s="17"/>
      <c r="EW182" s="17"/>
      <c r="EX182" s="17"/>
      <c r="EY182" s="17"/>
      <c r="EZ182" s="17"/>
      <c r="FA182" s="17"/>
      <c r="FB182" s="17"/>
      <c r="FC182" s="17"/>
      <c r="FD182" s="17"/>
      <c r="FE182" s="17"/>
      <c r="FF182" s="17"/>
      <c r="FG182" s="17"/>
      <c r="FH182" s="17"/>
      <c r="FI182" s="17"/>
      <c r="FJ182" s="17"/>
      <c r="FK182" s="17"/>
      <c r="FL182" s="17"/>
      <c r="FM182" s="17"/>
      <c r="FN182" s="17"/>
      <c r="FO182" s="17"/>
      <c r="FP182" s="17"/>
      <c r="FQ182" s="17"/>
      <c r="FR182" s="17"/>
      <c r="FS182" s="17"/>
      <c r="FT182" s="17"/>
      <c r="FU182" s="17"/>
      <c r="FV182" s="17"/>
      <c r="FW182" s="17"/>
      <c r="FX182" s="17"/>
      <c r="FY182" s="17"/>
      <c r="FZ182" s="17"/>
      <c r="GA182" s="17"/>
      <c r="GB182" s="17"/>
      <c r="GC182" s="17"/>
      <c r="GD182" s="17"/>
      <c r="GE182" s="17"/>
      <c r="GF182" s="17"/>
      <c r="GG182" s="17"/>
      <c r="GH182" s="17"/>
      <c r="GI182" s="17"/>
      <c r="GJ182" s="17"/>
      <c r="GK182" s="17"/>
      <c r="GL182" s="17"/>
      <c r="GM182" s="17"/>
      <c r="GN182" s="17"/>
      <c r="GO182" s="17"/>
      <c r="GP182" s="17"/>
      <c r="GQ182" s="17"/>
      <c r="GR182" s="17"/>
      <c r="GS182" s="17"/>
      <c r="GT182" s="17"/>
      <c r="GU182" s="17"/>
      <c r="GV182" s="17"/>
      <c r="GW182" s="17"/>
      <c r="GX182" s="17"/>
      <c r="GY182" s="17"/>
      <c r="GZ182" s="17"/>
      <c r="HA182" s="17"/>
      <c r="HB182" s="17"/>
      <c r="HC182" s="17"/>
      <c r="HD182" s="17"/>
      <c r="HE182" s="17"/>
      <c r="HF182" s="17"/>
      <c r="HG182" s="17"/>
      <c r="HH182" s="17"/>
      <c r="HI182" s="17"/>
      <c r="HJ182" s="17"/>
      <c r="HK182" s="17"/>
      <c r="HL182" s="17"/>
      <c r="HM182" s="17"/>
      <c r="HN182" s="17"/>
      <c r="HO182" s="17"/>
      <c r="HP182" s="17"/>
      <c r="HQ182" s="17"/>
      <c r="HR182" s="17"/>
      <c r="HS182" s="17"/>
      <c r="HT182" s="17"/>
      <c r="HU182" s="17"/>
      <c r="HV182" s="17"/>
      <c r="HW182" s="17"/>
      <c r="HX182" s="17"/>
      <c r="HY182" s="17"/>
      <c r="HZ182" s="17"/>
      <c r="IA182" s="17"/>
      <c r="IB182" s="17"/>
      <c r="IC182" s="17"/>
      <c r="ID182" s="17"/>
      <c r="IE182" s="17"/>
    </row>
    <row r="183" spans="1:239" s="3" customFormat="1" x14ac:dyDescent="0.25">
      <c r="A183" s="9"/>
      <c r="B183" s="84" t="s">
        <v>21</v>
      </c>
      <c r="C183" s="12" t="s">
        <v>17</v>
      </c>
      <c r="D183" s="13">
        <v>660</v>
      </c>
      <c r="E183" s="13">
        <f>E182*D183</f>
        <v>14.876465999999999</v>
      </c>
      <c r="F183" s="13"/>
      <c r="G183" s="13"/>
      <c r="H183" s="6"/>
      <c r="I183" s="13">
        <f>E183*H183</f>
        <v>0</v>
      </c>
      <c r="J183" s="13"/>
      <c r="K183" s="13"/>
      <c r="L183" s="13">
        <f t="shared" ref="L183:L189" si="25">G183+I183+K183</f>
        <v>0</v>
      </c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  <c r="AK183" s="17"/>
      <c r="AL183" s="17"/>
      <c r="AM183" s="17"/>
      <c r="AN183" s="17"/>
      <c r="AO183" s="17"/>
      <c r="AP183" s="17"/>
      <c r="AQ183" s="17"/>
      <c r="AR183" s="17"/>
      <c r="AS183" s="17"/>
      <c r="AT183" s="17"/>
      <c r="AU183" s="17"/>
      <c r="AV183" s="17"/>
      <c r="AW183" s="17"/>
      <c r="AX183" s="17"/>
      <c r="AY183" s="17"/>
      <c r="AZ183" s="17"/>
      <c r="BA183" s="17"/>
      <c r="BB183" s="17"/>
      <c r="BC183" s="17"/>
      <c r="BD183" s="17"/>
      <c r="BE183" s="17"/>
      <c r="BF183" s="17"/>
      <c r="BG183" s="17"/>
      <c r="BH183" s="17"/>
      <c r="BI183" s="17"/>
      <c r="BJ183" s="17"/>
      <c r="BK183" s="17"/>
      <c r="BL183" s="17"/>
      <c r="BM183" s="17"/>
      <c r="BN183" s="17"/>
      <c r="BO183" s="17"/>
      <c r="BP183" s="17"/>
      <c r="BQ183" s="17"/>
      <c r="BR183" s="17"/>
      <c r="BS183" s="17"/>
      <c r="BT183" s="17"/>
      <c r="BU183" s="17"/>
      <c r="BV183" s="17"/>
      <c r="BW183" s="17"/>
      <c r="BX183" s="17"/>
      <c r="BY183" s="17"/>
      <c r="BZ183" s="17"/>
      <c r="CA183" s="17"/>
      <c r="CB183" s="17"/>
      <c r="CC183" s="17"/>
      <c r="CD183" s="17"/>
      <c r="CE183" s="17"/>
      <c r="CF183" s="17"/>
      <c r="CG183" s="17"/>
      <c r="CH183" s="17"/>
      <c r="CI183" s="17"/>
      <c r="CJ183" s="17"/>
      <c r="CK183" s="17"/>
      <c r="CL183" s="17"/>
      <c r="CM183" s="17"/>
      <c r="CN183" s="17"/>
      <c r="CO183" s="17"/>
      <c r="CP183" s="17"/>
      <c r="CQ183" s="17"/>
      <c r="CR183" s="17"/>
      <c r="CS183" s="17"/>
      <c r="CT183" s="17"/>
      <c r="CU183" s="17"/>
      <c r="CV183" s="17"/>
      <c r="CW183" s="17"/>
      <c r="CX183" s="17"/>
      <c r="CY183" s="17"/>
      <c r="CZ183" s="17"/>
      <c r="DA183" s="17"/>
      <c r="DB183" s="17"/>
      <c r="DC183" s="17"/>
      <c r="DD183" s="17"/>
      <c r="DE183" s="17"/>
      <c r="DF183" s="17"/>
      <c r="DG183" s="17"/>
      <c r="DH183" s="17"/>
      <c r="DI183" s="17"/>
      <c r="DJ183" s="17"/>
      <c r="DK183" s="17"/>
      <c r="DL183" s="17"/>
      <c r="DM183" s="17"/>
      <c r="DN183" s="17"/>
      <c r="DO183" s="17"/>
      <c r="DP183" s="17"/>
      <c r="DQ183" s="17"/>
      <c r="DR183" s="17"/>
      <c r="DS183" s="17"/>
      <c r="DT183" s="17"/>
      <c r="DU183" s="17"/>
      <c r="DV183" s="17"/>
      <c r="DW183" s="17"/>
      <c r="DX183" s="17"/>
      <c r="DY183" s="17"/>
      <c r="DZ183" s="17"/>
      <c r="EA183" s="17"/>
      <c r="EB183" s="17"/>
      <c r="EC183" s="17"/>
      <c r="ED183" s="17"/>
      <c r="EE183" s="17"/>
      <c r="EF183" s="17"/>
      <c r="EG183" s="17"/>
      <c r="EH183" s="17"/>
      <c r="EI183" s="17"/>
      <c r="EJ183" s="17"/>
      <c r="EK183" s="17"/>
      <c r="EL183" s="17"/>
      <c r="EM183" s="17"/>
      <c r="EN183" s="17"/>
      <c r="EO183" s="17"/>
      <c r="EP183" s="17"/>
      <c r="EQ183" s="17"/>
      <c r="ER183" s="17"/>
      <c r="ES183" s="17"/>
      <c r="ET183" s="17"/>
      <c r="EU183" s="17"/>
      <c r="EV183" s="17"/>
      <c r="EW183" s="17"/>
      <c r="EX183" s="17"/>
      <c r="EY183" s="17"/>
      <c r="EZ183" s="17"/>
      <c r="FA183" s="17"/>
      <c r="FB183" s="17"/>
      <c r="FC183" s="17"/>
      <c r="FD183" s="17"/>
      <c r="FE183" s="17"/>
      <c r="FF183" s="17"/>
      <c r="FG183" s="17"/>
      <c r="FH183" s="17"/>
      <c r="FI183" s="17"/>
      <c r="FJ183" s="17"/>
      <c r="FK183" s="17"/>
      <c r="FL183" s="17"/>
      <c r="FM183" s="17"/>
      <c r="FN183" s="17"/>
      <c r="FO183" s="17"/>
      <c r="FP183" s="17"/>
      <c r="FQ183" s="17"/>
      <c r="FR183" s="17"/>
      <c r="FS183" s="17"/>
      <c r="FT183" s="17"/>
      <c r="FU183" s="17"/>
      <c r="FV183" s="17"/>
      <c r="FW183" s="17"/>
      <c r="FX183" s="17"/>
      <c r="FY183" s="17"/>
      <c r="FZ183" s="17"/>
      <c r="GA183" s="17"/>
      <c r="GB183" s="17"/>
      <c r="GC183" s="17"/>
      <c r="GD183" s="17"/>
      <c r="GE183" s="17"/>
      <c r="GF183" s="17"/>
      <c r="GG183" s="17"/>
      <c r="GH183" s="17"/>
      <c r="GI183" s="17"/>
      <c r="GJ183" s="17"/>
      <c r="GK183" s="17"/>
      <c r="GL183" s="17"/>
      <c r="GM183" s="17"/>
      <c r="GN183" s="17"/>
      <c r="GO183" s="17"/>
      <c r="GP183" s="17"/>
      <c r="GQ183" s="17"/>
      <c r="GR183" s="17"/>
      <c r="GS183" s="17"/>
      <c r="GT183" s="17"/>
      <c r="GU183" s="17"/>
      <c r="GV183" s="17"/>
      <c r="GW183" s="17"/>
      <c r="GX183" s="17"/>
      <c r="GY183" s="17"/>
      <c r="GZ183" s="17"/>
      <c r="HA183" s="17"/>
      <c r="HB183" s="17"/>
      <c r="HC183" s="17"/>
      <c r="HD183" s="17"/>
      <c r="HE183" s="17"/>
      <c r="HF183" s="17"/>
      <c r="HG183" s="17"/>
      <c r="HH183" s="17"/>
      <c r="HI183" s="17"/>
      <c r="HJ183" s="17"/>
      <c r="HK183" s="17"/>
      <c r="HL183" s="17"/>
      <c r="HM183" s="17"/>
      <c r="HN183" s="17"/>
      <c r="HO183" s="17"/>
      <c r="HP183" s="17"/>
      <c r="HQ183" s="17"/>
      <c r="HR183" s="17"/>
      <c r="HS183" s="17"/>
      <c r="HT183" s="17"/>
      <c r="HU183" s="17"/>
      <c r="HV183" s="17"/>
      <c r="HW183" s="17"/>
      <c r="HX183" s="17"/>
      <c r="HY183" s="17"/>
      <c r="HZ183" s="17"/>
      <c r="IA183" s="17"/>
      <c r="IB183" s="17"/>
      <c r="IC183" s="17"/>
      <c r="ID183" s="17"/>
      <c r="IE183" s="17"/>
    </row>
    <row r="184" spans="1:239" s="3" customFormat="1" x14ac:dyDescent="0.25">
      <c r="A184" s="9"/>
      <c r="B184" s="98" t="s">
        <v>59</v>
      </c>
      <c r="C184" s="109" t="s">
        <v>20</v>
      </c>
      <c r="D184" s="13">
        <v>9.6</v>
      </c>
      <c r="E184" s="13">
        <f>ROUND(E182*D184,2)</f>
        <v>0.22</v>
      </c>
      <c r="F184" s="13"/>
      <c r="G184" s="13"/>
      <c r="H184" s="13"/>
      <c r="I184" s="13"/>
      <c r="J184" s="13"/>
      <c r="K184" s="13">
        <f>E184*J184</f>
        <v>0</v>
      </c>
      <c r="L184" s="13">
        <f t="shared" si="25"/>
        <v>0</v>
      </c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  <c r="AK184" s="17"/>
      <c r="AL184" s="17"/>
      <c r="AM184" s="17"/>
      <c r="AN184" s="17"/>
      <c r="AO184" s="17"/>
      <c r="AP184" s="17"/>
      <c r="AQ184" s="17"/>
      <c r="AR184" s="17"/>
      <c r="AS184" s="17"/>
      <c r="AT184" s="17"/>
      <c r="AU184" s="17"/>
      <c r="AV184" s="17"/>
      <c r="AW184" s="17"/>
      <c r="AX184" s="17"/>
      <c r="AY184" s="17"/>
      <c r="AZ184" s="17"/>
      <c r="BA184" s="17"/>
      <c r="BB184" s="17"/>
      <c r="BC184" s="17"/>
      <c r="BD184" s="17"/>
      <c r="BE184" s="17"/>
      <c r="BF184" s="17"/>
      <c r="BG184" s="17"/>
      <c r="BH184" s="17"/>
      <c r="BI184" s="17"/>
      <c r="BJ184" s="17"/>
      <c r="BK184" s="17"/>
      <c r="BL184" s="17"/>
      <c r="BM184" s="17"/>
      <c r="BN184" s="17"/>
      <c r="BO184" s="17"/>
      <c r="BP184" s="17"/>
      <c r="BQ184" s="17"/>
      <c r="BR184" s="17"/>
      <c r="BS184" s="17"/>
      <c r="BT184" s="17"/>
      <c r="BU184" s="17"/>
      <c r="BV184" s="17"/>
      <c r="BW184" s="17"/>
      <c r="BX184" s="17"/>
      <c r="BY184" s="17"/>
      <c r="BZ184" s="17"/>
      <c r="CA184" s="17"/>
      <c r="CB184" s="17"/>
      <c r="CC184" s="17"/>
      <c r="CD184" s="17"/>
      <c r="CE184" s="17"/>
      <c r="CF184" s="17"/>
      <c r="CG184" s="17"/>
      <c r="CH184" s="17"/>
      <c r="CI184" s="17"/>
      <c r="CJ184" s="17"/>
      <c r="CK184" s="17"/>
      <c r="CL184" s="17"/>
      <c r="CM184" s="17"/>
      <c r="CN184" s="17"/>
      <c r="CO184" s="17"/>
      <c r="CP184" s="17"/>
      <c r="CQ184" s="17"/>
      <c r="CR184" s="17"/>
      <c r="CS184" s="17"/>
      <c r="CT184" s="17"/>
      <c r="CU184" s="17"/>
      <c r="CV184" s="17"/>
      <c r="CW184" s="17"/>
      <c r="CX184" s="17"/>
      <c r="CY184" s="17"/>
      <c r="CZ184" s="17"/>
      <c r="DA184" s="17"/>
      <c r="DB184" s="17"/>
      <c r="DC184" s="17"/>
      <c r="DD184" s="17"/>
      <c r="DE184" s="17"/>
      <c r="DF184" s="17"/>
      <c r="DG184" s="17"/>
      <c r="DH184" s="17"/>
      <c r="DI184" s="17"/>
      <c r="DJ184" s="17"/>
      <c r="DK184" s="17"/>
      <c r="DL184" s="17"/>
      <c r="DM184" s="17"/>
      <c r="DN184" s="17"/>
      <c r="DO184" s="17"/>
      <c r="DP184" s="17"/>
      <c r="DQ184" s="17"/>
      <c r="DR184" s="17"/>
      <c r="DS184" s="17"/>
      <c r="DT184" s="17"/>
      <c r="DU184" s="17"/>
      <c r="DV184" s="17"/>
      <c r="DW184" s="17"/>
      <c r="DX184" s="17"/>
      <c r="DY184" s="17"/>
      <c r="DZ184" s="17"/>
      <c r="EA184" s="17"/>
      <c r="EB184" s="17"/>
      <c r="EC184" s="17"/>
      <c r="ED184" s="17"/>
      <c r="EE184" s="17"/>
      <c r="EF184" s="17"/>
      <c r="EG184" s="17"/>
      <c r="EH184" s="17"/>
      <c r="EI184" s="17"/>
      <c r="EJ184" s="17"/>
      <c r="EK184" s="17"/>
      <c r="EL184" s="17"/>
      <c r="EM184" s="17"/>
      <c r="EN184" s="17"/>
      <c r="EO184" s="17"/>
      <c r="EP184" s="17"/>
      <c r="EQ184" s="17"/>
      <c r="ER184" s="17"/>
      <c r="ES184" s="17"/>
      <c r="ET184" s="17"/>
      <c r="EU184" s="17"/>
      <c r="EV184" s="17"/>
      <c r="EW184" s="17"/>
      <c r="EX184" s="17"/>
      <c r="EY184" s="17"/>
      <c r="EZ184" s="17"/>
      <c r="FA184" s="17"/>
      <c r="FB184" s="17"/>
      <c r="FC184" s="17"/>
      <c r="FD184" s="17"/>
      <c r="FE184" s="17"/>
      <c r="FF184" s="17"/>
      <c r="FG184" s="17"/>
      <c r="FH184" s="17"/>
      <c r="FI184" s="17"/>
      <c r="FJ184" s="17"/>
      <c r="FK184" s="17"/>
      <c r="FL184" s="17"/>
      <c r="FM184" s="17"/>
      <c r="FN184" s="17"/>
      <c r="FO184" s="17"/>
      <c r="FP184" s="17"/>
      <c r="FQ184" s="17"/>
      <c r="FR184" s="17"/>
      <c r="FS184" s="17"/>
      <c r="FT184" s="17"/>
      <c r="FU184" s="17"/>
      <c r="FV184" s="17"/>
      <c r="FW184" s="17"/>
      <c r="FX184" s="17"/>
      <c r="FY184" s="17"/>
      <c r="FZ184" s="17"/>
      <c r="GA184" s="17"/>
      <c r="GB184" s="17"/>
      <c r="GC184" s="17"/>
      <c r="GD184" s="17"/>
      <c r="GE184" s="17"/>
      <c r="GF184" s="17"/>
      <c r="GG184" s="17"/>
      <c r="GH184" s="17"/>
      <c r="GI184" s="17"/>
      <c r="GJ184" s="17"/>
      <c r="GK184" s="17"/>
      <c r="GL184" s="17"/>
      <c r="GM184" s="17"/>
      <c r="GN184" s="17"/>
      <c r="GO184" s="17"/>
      <c r="GP184" s="17"/>
      <c r="GQ184" s="17"/>
      <c r="GR184" s="17"/>
      <c r="GS184" s="17"/>
      <c r="GT184" s="17"/>
      <c r="GU184" s="17"/>
      <c r="GV184" s="17"/>
      <c r="GW184" s="17"/>
      <c r="GX184" s="17"/>
      <c r="GY184" s="17"/>
      <c r="GZ184" s="17"/>
      <c r="HA184" s="17"/>
      <c r="HB184" s="17"/>
      <c r="HC184" s="17"/>
      <c r="HD184" s="17"/>
      <c r="HE184" s="17"/>
      <c r="HF184" s="17"/>
      <c r="HG184" s="17"/>
      <c r="HH184" s="17"/>
      <c r="HI184" s="17"/>
      <c r="HJ184" s="17"/>
      <c r="HK184" s="17"/>
      <c r="HL184" s="17"/>
      <c r="HM184" s="17"/>
      <c r="HN184" s="17"/>
      <c r="HO184" s="17"/>
      <c r="HP184" s="17"/>
      <c r="HQ184" s="17"/>
      <c r="HR184" s="17"/>
      <c r="HS184" s="17"/>
      <c r="HT184" s="17"/>
      <c r="HU184" s="17"/>
      <c r="HV184" s="17"/>
      <c r="HW184" s="17"/>
      <c r="HX184" s="17"/>
      <c r="HY184" s="17"/>
      <c r="HZ184" s="17"/>
      <c r="IA184" s="17"/>
      <c r="IB184" s="17"/>
      <c r="IC184" s="17"/>
      <c r="ID184" s="17"/>
      <c r="IE184" s="17"/>
    </row>
    <row r="185" spans="1:239" s="3" customFormat="1" x14ac:dyDescent="0.25">
      <c r="A185" s="9"/>
      <c r="B185" s="110" t="s">
        <v>22</v>
      </c>
      <c r="C185" s="14" t="s">
        <v>0</v>
      </c>
      <c r="D185" s="13">
        <v>39.9</v>
      </c>
      <c r="E185" s="13">
        <f>D185*E182</f>
        <v>0.89934998999999982</v>
      </c>
      <c r="F185" s="5"/>
      <c r="G185" s="5"/>
      <c r="H185" s="5"/>
      <c r="I185" s="6"/>
      <c r="J185" s="6"/>
      <c r="K185" s="13">
        <f>E185*J185</f>
        <v>0</v>
      </c>
      <c r="L185" s="13">
        <f t="shared" si="25"/>
        <v>0</v>
      </c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  <c r="AK185" s="17"/>
      <c r="AL185" s="17"/>
      <c r="AM185" s="17"/>
      <c r="AN185" s="17"/>
      <c r="AO185" s="17"/>
      <c r="AP185" s="17"/>
      <c r="AQ185" s="17"/>
      <c r="AR185" s="17"/>
      <c r="AS185" s="17"/>
      <c r="AT185" s="17"/>
      <c r="AU185" s="17"/>
      <c r="AV185" s="17"/>
      <c r="AW185" s="17"/>
      <c r="AX185" s="17"/>
      <c r="AY185" s="17"/>
      <c r="AZ185" s="17"/>
      <c r="BA185" s="17"/>
      <c r="BB185" s="17"/>
      <c r="BC185" s="17"/>
      <c r="BD185" s="17"/>
      <c r="BE185" s="17"/>
      <c r="BF185" s="17"/>
      <c r="BG185" s="17"/>
      <c r="BH185" s="17"/>
      <c r="BI185" s="17"/>
      <c r="BJ185" s="17"/>
      <c r="BK185" s="17"/>
      <c r="BL185" s="17"/>
      <c r="BM185" s="17"/>
      <c r="BN185" s="17"/>
      <c r="BO185" s="17"/>
      <c r="BP185" s="17"/>
      <c r="BQ185" s="17"/>
      <c r="BR185" s="17"/>
      <c r="BS185" s="17"/>
      <c r="BT185" s="17"/>
      <c r="BU185" s="17"/>
      <c r="BV185" s="17"/>
      <c r="BW185" s="17"/>
      <c r="BX185" s="17"/>
      <c r="BY185" s="17"/>
      <c r="BZ185" s="17"/>
      <c r="CA185" s="17"/>
      <c r="CB185" s="17"/>
      <c r="CC185" s="17"/>
      <c r="CD185" s="17"/>
      <c r="CE185" s="17"/>
      <c r="CF185" s="17"/>
      <c r="CG185" s="17"/>
      <c r="CH185" s="17"/>
      <c r="CI185" s="17"/>
      <c r="CJ185" s="17"/>
      <c r="CK185" s="17"/>
      <c r="CL185" s="17"/>
      <c r="CM185" s="17"/>
      <c r="CN185" s="17"/>
      <c r="CO185" s="17"/>
      <c r="CP185" s="17"/>
      <c r="CQ185" s="17"/>
      <c r="CR185" s="17"/>
      <c r="CS185" s="17"/>
      <c r="CT185" s="17"/>
      <c r="CU185" s="17"/>
      <c r="CV185" s="17"/>
      <c r="CW185" s="17"/>
      <c r="CX185" s="17"/>
      <c r="CY185" s="17"/>
      <c r="CZ185" s="17"/>
      <c r="DA185" s="17"/>
      <c r="DB185" s="17"/>
      <c r="DC185" s="17"/>
      <c r="DD185" s="17"/>
      <c r="DE185" s="17"/>
      <c r="DF185" s="17"/>
      <c r="DG185" s="17"/>
      <c r="DH185" s="17"/>
      <c r="DI185" s="17"/>
      <c r="DJ185" s="17"/>
      <c r="DK185" s="17"/>
      <c r="DL185" s="17"/>
      <c r="DM185" s="17"/>
      <c r="DN185" s="17"/>
      <c r="DO185" s="17"/>
      <c r="DP185" s="17"/>
      <c r="DQ185" s="17"/>
      <c r="DR185" s="17"/>
      <c r="DS185" s="17"/>
      <c r="DT185" s="17"/>
      <c r="DU185" s="17"/>
      <c r="DV185" s="17"/>
      <c r="DW185" s="17"/>
      <c r="DX185" s="17"/>
      <c r="DY185" s="17"/>
      <c r="DZ185" s="17"/>
      <c r="EA185" s="17"/>
      <c r="EB185" s="17"/>
      <c r="EC185" s="17"/>
      <c r="ED185" s="17"/>
      <c r="EE185" s="17"/>
      <c r="EF185" s="17"/>
      <c r="EG185" s="17"/>
      <c r="EH185" s="17"/>
      <c r="EI185" s="17"/>
      <c r="EJ185" s="17"/>
      <c r="EK185" s="17"/>
      <c r="EL185" s="17"/>
      <c r="EM185" s="17"/>
      <c r="EN185" s="17"/>
      <c r="EO185" s="17"/>
      <c r="EP185" s="17"/>
      <c r="EQ185" s="17"/>
      <c r="ER185" s="17"/>
      <c r="ES185" s="17"/>
      <c r="ET185" s="17"/>
      <c r="EU185" s="17"/>
      <c r="EV185" s="17"/>
      <c r="EW185" s="17"/>
      <c r="EX185" s="17"/>
      <c r="EY185" s="17"/>
      <c r="EZ185" s="17"/>
      <c r="FA185" s="17"/>
      <c r="FB185" s="17"/>
      <c r="FC185" s="17"/>
      <c r="FD185" s="17"/>
      <c r="FE185" s="17"/>
      <c r="FF185" s="17"/>
      <c r="FG185" s="17"/>
      <c r="FH185" s="17"/>
      <c r="FI185" s="17"/>
      <c r="FJ185" s="17"/>
      <c r="FK185" s="17"/>
      <c r="FL185" s="17"/>
      <c r="FM185" s="17"/>
      <c r="FN185" s="17"/>
      <c r="FO185" s="17"/>
      <c r="FP185" s="17"/>
      <c r="FQ185" s="17"/>
      <c r="FR185" s="17"/>
      <c r="FS185" s="17"/>
      <c r="FT185" s="17"/>
      <c r="FU185" s="17"/>
      <c r="FV185" s="17"/>
      <c r="FW185" s="17"/>
      <c r="FX185" s="17"/>
      <c r="FY185" s="17"/>
      <c r="FZ185" s="17"/>
      <c r="GA185" s="17"/>
      <c r="GB185" s="17"/>
      <c r="GC185" s="17"/>
      <c r="GD185" s="17"/>
      <c r="GE185" s="17"/>
      <c r="GF185" s="17"/>
      <c r="GG185" s="17"/>
      <c r="GH185" s="17"/>
      <c r="GI185" s="17"/>
      <c r="GJ185" s="17"/>
      <c r="GK185" s="17"/>
      <c r="GL185" s="17"/>
      <c r="GM185" s="17"/>
      <c r="GN185" s="17"/>
      <c r="GO185" s="17"/>
      <c r="GP185" s="17"/>
      <c r="GQ185" s="17"/>
      <c r="GR185" s="17"/>
      <c r="GS185" s="17"/>
      <c r="GT185" s="17"/>
      <c r="GU185" s="17"/>
      <c r="GV185" s="17"/>
      <c r="GW185" s="17"/>
      <c r="GX185" s="17"/>
      <c r="GY185" s="17"/>
      <c r="GZ185" s="17"/>
      <c r="HA185" s="17"/>
      <c r="HB185" s="17"/>
      <c r="HC185" s="17"/>
      <c r="HD185" s="17"/>
      <c r="HE185" s="17"/>
      <c r="HF185" s="17"/>
      <c r="HG185" s="17"/>
      <c r="HH185" s="17"/>
      <c r="HI185" s="17"/>
      <c r="HJ185" s="17"/>
      <c r="HK185" s="17"/>
      <c r="HL185" s="17"/>
      <c r="HM185" s="17"/>
      <c r="HN185" s="17"/>
      <c r="HO185" s="17"/>
      <c r="HP185" s="17"/>
      <c r="HQ185" s="17"/>
      <c r="HR185" s="17"/>
      <c r="HS185" s="17"/>
      <c r="HT185" s="17"/>
      <c r="HU185" s="17"/>
      <c r="HV185" s="17"/>
      <c r="HW185" s="17"/>
      <c r="HX185" s="17"/>
      <c r="HY185" s="17"/>
      <c r="HZ185" s="17"/>
      <c r="IA185" s="17"/>
      <c r="IB185" s="17"/>
      <c r="IC185" s="17"/>
      <c r="ID185" s="17"/>
      <c r="IE185" s="17"/>
    </row>
    <row r="186" spans="1:239" s="17" customFormat="1" x14ac:dyDescent="0.25">
      <c r="A186" s="9"/>
      <c r="B186" s="110" t="s">
        <v>60</v>
      </c>
      <c r="C186" s="14" t="s">
        <v>61</v>
      </c>
      <c r="D186" s="111">
        <v>1160</v>
      </c>
      <c r="E186" s="13">
        <f>E182*D186</f>
        <v>26.146515999999995</v>
      </c>
      <c r="F186" s="100"/>
      <c r="G186" s="100">
        <f t="shared" ref="G186" si="26">F186*E186</f>
        <v>0</v>
      </c>
      <c r="H186" s="100"/>
      <c r="I186" s="100"/>
      <c r="J186" s="100"/>
      <c r="K186" s="100"/>
      <c r="L186" s="13">
        <f t="shared" si="25"/>
        <v>0</v>
      </c>
      <c r="M186" s="3"/>
    </row>
    <row r="187" spans="1:239" s="3" customFormat="1" x14ac:dyDescent="0.25">
      <c r="A187" s="9"/>
      <c r="B187" s="110" t="s">
        <v>71</v>
      </c>
      <c r="C187" s="14" t="s">
        <v>61</v>
      </c>
      <c r="D187" s="13">
        <v>193</v>
      </c>
      <c r="E187" s="13">
        <f>D187*E182</f>
        <v>4.3502392999999993</v>
      </c>
      <c r="F187" s="13"/>
      <c r="G187" s="6">
        <f>E187*F187</f>
        <v>0</v>
      </c>
      <c r="H187" s="6"/>
      <c r="I187" s="6"/>
      <c r="J187" s="13"/>
      <c r="K187" s="13"/>
      <c r="L187" s="13">
        <f t="shared" si="25"/>
        <v>0</v>
      </c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 s="17"/>
      <c r="AL187" s="17"/>
      <c r="AM187" s="17"/>
      <c r="AN187" s="17"/>
      <c r="AO187" s="17"/>
      <c r="AP187" s="17"/>
      <c r="AQ187" s="17"/>
      <c r="AR187" s="17"/>
      <c r="AS187" s="17"/>
      <c r="AT187" s="17"/>
      <c r="AU187" s="17"/>
      <c r="AV187" s="17"/>
      <c r="AW187" s="17"/>
      <c r="AX187" s="17"/>
      <c r="AY187" s="17"/>
      <c r="AZ187" s="17"/>
      <c r="BA187" s="17"/>
      <c r="BB187" s="17"/>
      <c r="BC187" s="17"/>
      <c r="BD187" s="17"/>
      <c r="BE187" s="17"/>
      <c r="BF187" s="17"/>
      <c r="BG187" s="17"/>
      <c r="BH187" s="17"/>
      <c r="BI187" s="17"/>
      <c r="BJ187" s="17"/>
      <c r="BK187" s="17"/>
      <c r="BL187" s="17"/>
      <c r="BM187" s="17"/>
      <c r="BN187" s="17"/>
      <c r="BO187" s="17"/>
      <c r="BP187" s="17"/>
      <c r="BQ187" s="17"/>
      <c r="BR187" s="17"/>
      <c r="BS187" s="17"/>
      <c r="BT187" s="17"/>
      <c r="BU187" s="17"/>
      <c r="BV187" s="17"/>
      <c r="BW187" s="17"/>
      <c r="BX187" s="17"/>
      <c r="BY187" s="17"/>
      <c r="BZ187" s="17"/>
      <c r="CA187" s="17"/>
      <c r="CB187" s="17"/>
      <c r="CC187" s="17"/>
      <c r="CD187" s="17"/>
      <c r="CE187" s="17"/>
      <c r="CF187" s="17"/>
      <c r="CG187" s="17"/>
      <c r="CH187" s="17"/>
      <c r="CI187" s="17"/>
      <c r="CJ187" s="17"/>
      <c r="CK187" s="17"/>
      <c r="CL187" s="17"/>
      <c r="CM187" s="17"/>
      <c r="CN187" s="17"/>
      <c r="CO187" s="17"/>
      <c r="CP187" s="17"/>
      <c r="CQ187" s="17"/>
      <c r="CR187" s="17"/>
      <c r="CS187" s="17"/>
      <c r="CT187" s="17"/>
      <c r="CU187" s="17"/>
      <c r="CV187" s="17"/>
      <c r="CW187" s="17"/>
      <c r="CX187" s="17"/>
      <c r="CY187" s="17"/>
      <c r="CZ187" s="17"/>
      <c r="DA187" s="17"/>
      <c r="DB187" s="17"/>
      <c r="DC187" s="17"/>
      <c r="DD187" s="17"/>
      <c r="DE187" s="17"/>
      <c r="DF187" s="17"/>
      <c r="DG187" s="17"/>
      <c r="DH187" s="17"/>
      <c r="DI187" s="17"/>
      <c r="DJ187" s="17"/>
      <c r="DK187" s="17"/>
      <c r="DL187" s="17"/>
      <c r="DM187" s="17"/>
      <c r="DN187" s="17"/>
      <c r="DO187" s="17"/>
      <c r="DP187" s="17"/>
      <c r="DQ187" s="17"/>
      <c r="DR187" s="17"/>
      <c r="DS187" s="17"/>
      <c r="DT187" s="17"/>
      <c r="DU187" s="17"/>
      <c r="DV187" s="17"/>
      <c r="DW187" s="17"/>
      <c r="DX187" s="17"/>
      <c r="DY187" s="17"/>
      <c r="DZ187" s="17"/>
      <c r="EA187" s="17"/>
      <c r="EB187" s="17"/>
      <c r="EC187" s="17"/>
      <c r="ED187" s="17"/>
      <c r="EE187" s="17"/>
      <c r="EF187" s="17"/>
      <c r="EG187" s="17"/>
      <c r="EH187" s="17"/>
      <c r="EI187" s="17"/>
      <c r="EJ187" s="17"/>
      <c r="EK187" s="17"/>
      <c r="EL187" s="17"/>
      <c r="EM187" s="17"/>
      <c r="EN187" s="17"/>
      <c r="EO187" s="17"/>
      <c r="EP187" s="17"/>
      <c r="EQ187" s="17"/>
      <c r="ER187" s="17"/>
      <c r="ES187" s="17"/>
      <c r="ET187" s="17"/>
      <c r="EU187" s="17"/>
      <c r="EV187" s="17"/>
      <c r="EW187" s="17"/>
      <c r="EX187" s="17"/>
      <c r="EY187" s="17"/>
      <c r="EZ187" s="17"/>
      <c r="FA187" s="17"/>
      <c r="FB187" s="17"/>
      <c r="FC187" s="17"/>
      <c r="FD187" s="17"/>
      <c r="FE187" s="17"/>
      <c r="FF187" s="17"/>
      <c r="FG187" s="17"/>
      <c r="FH187" s="17"/>
      <c r="FI187" s="17"/>
      <c r="FJ187" s="17"/>
      <c r="FK187" s="17"/>
      <c r="FL187" s="17"/>
      <c r="FM187" s="17"/>
      <c r="FN187" s="17"/>
      <c r="FO187" s="17"/>
      <c r="FP187" s="17"/>
      <c r="FQ187" s="17"/>
      <c r="FR187" s="17"/>
      <c r="FS187" s="17"/>
      <c r="FT187" s="17"/>
      <c r="FU187" s="17"/>
      <c r="FV187" s="17"/>
      <c r="FW187" s="17"/>
      <c r="FX187" s="17"/>
      <c r="FY187" s="17"/>
      <c r="FZ187" s="17"/>
      <c r="GA187" s="17"/>
      <c r="GB187" s="17"/>
      <c r="GC187" s="17"/>
      <c r="GD187" s="17"/>
      <c r="GE187" s="17"/>
      <c r="GF187" s="17"/>
      <c r="GG187" s="17"/>
      <c r="GH187" s="17"/>
      <c r="GI187" s="17"/>
      <c r="GJ187" s="17"/>
      <c r="GK187" s="17"/>
      <c r="GL187" s="17"/>
      <c r="GM187" s="17"/>
      <c r="GN187" s="17"/>
      <c r="GO187" s="17"/>
      <c r="GP187" s="17"/>
      <c r="GQ187" s="17"/>
      <c r="GR187" s="17"/>
      <c r="GS187" s="17"/>
      <c r="GT187" s="17"/>
      <c r="GU187" s="17"/>
      <c r="GV187" s="17"/>
      <c r="GW187" s="17"/>
      <c r="GX187" s="17"/>
      <c r="GY187" s="17"/>
      <c r="GZ187" s="17"/>
      <c r="HA187" s="17"/>
      <c r="HB187" s="17"/>
      <c r="HC187" s="17"/>
      <c r="HD187" s="17"/>
      <c r="HE187" s="17"/>
      <c r="HF187" s="17"/>
      <c r="HG187" s="17"/>
      <c r="HH187" s="17"/>
      <c r="HI187" s="17"/>
      <c r="HJ187" s="17"/>
      <c r="HK187" s="17"/>
      <c r="HL187" s="17"/>
      <c r="HM187" s="17"/>
      <c r="HN187" s="17"/>
      <c r="HO187" s="17"/>
      <c r="HP187" s="17"/>
      <c r="HQ187" s="17"/>
      <c r="HR187" s="17"/>
      <c r="HS187" s="17"/>
      <c r="HT187" s="17"/>
      <c r="HU187" s="17"/>
      <c r="HV187" s="17"/>
      <c r="HW187" s="17"/>
      <c r="HX187" s="17"/>
      <c r="HY187" s="17"/>
      <c r="HZ187" s="17"/>
      <c r="IA187" s="17"/>
      <c r="IB187" s="17"/>
      <c r="IC187" s="17"/>
      <c r="ID187" s="17"/>
      <c r="IE187" s="17"/>
    </row>
    <row r="188" spans="1:239" s="3" customFormat="1" x14ac:dyDescent="0.25">
      <c r="A188" s="9"/>
      <c r="B188" s="26" t="s">
        <v>103</v>
      </c>
      <c r="C188" s="14" t="s">
        <v>16</v>
      </c>
      <c r="D188" s="13">
        <v>101.5</v>
      </c>
      <c r="E188" s="13">
        <f>D188*E182</f>
        <v>2.2878201499999995</v>
      </c>
      <c r="F188" s="90"/>
      <c r="G188" s="6">
        <f t="shared" ref="G188:G189" si="27">E188*F188</f>
        <v>0</v>
      </c>
      <c r="H188" s="6"/>
      <c r="I188" s="6"/>
      <c r="J188" s="13"/>
      <c r="K188" s="13"/>
      <c r="L188" s="13">
        <f t="shared" si="25"/>
        <v>0</v>
      </c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 s="17"/>
      <c r="AL188" s="17"/>
      <c r="AM188" s="17"/>
      <c r="AN188" s="17"/>
      <c r="AO188" s="17"/>
      <c r="AP188" s="17"/>
      <c r="AQ188" s="17"/>
      <c r="AR188" s="17"/>
      <c r="AS188" s="17"/>
      <c r="AT188" s="17"/>
      <c r="AU188" s="17"/>
      <c r="AV188" s="17"/>
      <c r="AW188" s="17"/>
      <c r="AX188" s="17"/>
      <c r="AY188" s="17"/>
      <c r="AZ188" s="17"/>
      <c r="BA188" s="17"/>
      <c r="BB188" s="17"/>
      <c r="BC188" s="17"/>
      <c r="BD188" s="17"/>
      <c r="BE188" s="17"/>
      <c r="BF188" s="17"/>
      <c r="BG188" s="17"/>
      <c r="BH188" s="17"/>
      <c r="BI188" s="17"/>
      <c r="BJ188" s="17"/>
      <c r="BK188" s="17"/>
      <c r="BL188" s="17"/>
      <c r="BM188" s="17"/>
      <c r="BN188" s="17"/>
      <c r="BO188" s="17"/>
      <c r="BP188" s="17"/>
      <c r="BQ188" s="17"/>
      <c r="BR188" s="17"/>
      <c r="BS188" s="17"/>
      <c r="BT188" s="17"/>
      <c r="BU188" s="17"/>
      <c r="BV188" s="17"/>
      <c r="BW188" s="17"/>
      <c r="BX188" s="17"/>
      <c r="BY188" s="17"/>
      <c r="BZ188" s="17"/>
      <c r="CA188" s="17"/>
      <c r="CB188" s="17"/>
      <c r="CC188" s="17"/>
      <c r="CD188" s="17"/>
      <c r="CE188" s="17"/>
      <c r="CF188" s="17"/>
      <c r="CG188" s="17"/>
      <c r="CH188" s="17"/>
      <c r="CI188" s="17"/>
      <c r="CJ188" s="17"/>
      <c r="CK188" s="17"/>
      <c r="CL188" s="17"/>
      <c r="CM188" s="17"/>
      <c r="CN188" s="17"/>
      <c r="CO188" s="17"/>
      <c r="CP188" s="17"/>
      <c r="CQ188" s="17"/>
      <c r="CR188" s="17"/>
      <c r="CS188" s="17"/>
      <c r="CT188" s="17"/>
      <c r="CU188" s="17"/>
      <c r="CV188" s="17"/>
      <c r="CW188" s="17"/>
      <c r="CX188" s="17"/>
      <c r="CY188" s="17"/>
      <c r="CZ188" s="17"/>
      <c r="DA188" s="17"/>
      <c r="DB188" s="17"/>
      <c r="DC188" s="17"/>
      <c r="DD188" s="17"/>
      <c r="DE188" s="17"/>
      <c r="DF188" s="17"/>
      <c r="DG188" s="17"/>
      <c r="DH188" s="17"/>
      <c r="DI188" s="17"/>
      <c r="DJ188" s="17"/>
      <c r="DK188" s="17"/>
      <c r="DL188" s="17"/>
      <c r="DM188" s="17"/>
      <c r="DN188" s="17"/>
      <c r="DO188" s="17"/>
      <c r="DP188" s="17"/>
      <c r="DQ188" s="17"/>
      <c r="DR188" s="17"/>
      <c r="DS188" s="17"/>
      <c r="DT188" s="17"/>
      <c r="DU188" s="17"/>
      <c r="DV188" s="17"/>
      <c r="DW188" s="17"/>
      <c r="DX188" s="17"/>
      <c r="DY188" s="17"/>
      <c r="DZ188" s="17"/>
      <c r="EA188" s="17"/>
      <c r="EB188" s="17"/>
      <c r="EC188" s="17"/>
      <c r="ED188" s="17"/>
      <c r="EE188" s="17"/>
      <c r="EF188" s="17"/>
      <c r="EG188" s="17"/>
      <c r="EH188" s="17"/>
      <c r="EI188" s="17"/>
      <c r="EJ188" s="17"/>
      <c r="EK188" s="17"/>
      <c r="EL188" s="17"/>
      <c r="EM188" s="17"/>
      <c r="EN188" s="17"/>
      <c r="EO188" s="17"/>
      <c r="EP188" s="17"/>
      <c r="EQ188" s="17"/>
      <c r="ER188" s="17"/>
      <c r="ES188" s="17"/>
      <c r="ET188" s="17"/>
      <c r="EU188" s="17"/>
      <c r="EV188" s="17"/>
      <c r="EW188" s="17"/>
      <c r="EX188" s="17"/>
      <c r="EY188" s="17"/>
      <c r="EZ188" s="17"/>
      <c r="FA188" s="17"/>
      <c r="FB188" s="17"/>
      <c r="FC188" s="17"/>
      <c r="FD188" s="17"/>
      <c r="FE188" s="17"/>
      <c r="FF188" s="17"/>
      <c r="FG188" s="17"/>
      <c r="FH188" s="17"/>
      <c r="FI188" s="17"/>
      <c r="FJ188" s="17"/>
      <c r="FK188" s="17"/>
      <c r="FL188" s="17"/>
      <c r="FM188" s="17"/>
      <c r="FN188" s="17"/>
      <c r="FO188" s="17"/>
      <c r="FP188" s="17"/>
      <c r="FQ188" s="17"/>
      <c r="FR188" s="17"/>
      <c r="FS188" s="17"/>
      <c r="FT188" s="17"/>
      <c r="FU188" s="17"/>
      <c r="FV188" s="17"/>
      <c r="FW188" s="17"/>
      <c r="FX188" s="17"/>
      <c r="FY188" s="17"/>
      <c r="FZ188" s="17"/>
      <c r="GA188" s="17"/>
      <c r="GB188" s="17"/>
      <c r="GC188" s="17"/>
      <c r="GD188" s="17"/>
      <c r="GE188" s="17"/>
      <c r="GF188" s="17"/>
      <c r="GG188" s="17"/>
      <c r="GH188" s="17"/>
      <c r="GI188" s="17"/>
      <c r="GJ188" s="17"/>
      <c r="GK188" s="17"/>
      <c r="GL188" s="17"/>
      <c r="GM188" s="17"/>
      <c r="GN188" s="17"/>
      <c r="GO188" s="17"/>
      <c r="GP188" s="17"/>
      <c r="GQ188" s="17"/>
      <c r="GR188" s="17"/>
      <c r="GS188" s="17"/>
      <c r="GT188" s="17"/>
      <c r="GU188" s="17"/>
      <c r="GV188" s="17"/>
      <c r="GW188" s="17"/>
      <c r="GX188" s="17"/>
      <c r="GY188" s="17"/>
      <c r="GZ188" s="17"/>
      <c r="HA188" s="17"/>
      <c r="HB188" s="17"/>
      <c r="HC188" s="17"/>
      <c r="HD188" s="17"/>
      <c r="HE188" s="17"/>
      <c r="HF188" s="17"/>
      <c r="HG188" s="17"/>
      <c r="HH188" s="17"/>
      <c r="HI188" s="17"/>
      <c r="HJ188" s="17"/>
      <c r="HK188" s="17"/>
      <c r="HL188" s="17"/>
      <c r="HM188" s="17"/>
      <c r="HN188" s="17"/>
      <c r="HO188" s="17"/>
      <c r="HP188" s="17"/>
      <c r="HQ188" s="17"/>
      <c r="HR188" s="17"/>
      <c r="HS188" s="17"/>
      <c r="HT188" s="17"/>
      <c r="HU188" s="17"/>
      <c r="HV188" s="17"/>
      <c r="HW188" s="17"/>
      <c r="HX188" s="17"/>
      <c r="HY188" s="17"/>
      <c r="HZ188" s="17"/>
      <c r="IA188" s="17"/>
      <c r="IB188" s="17"/>
      <c r="IC188" s="17"/>
      <c r="ID188" s="17"/>
      <c r="IE188" s="17"/>
    </row>
    <row r="189" spans="1:239" s="3" customFormat="1" x14ac:dyDescent="0.25">
      <c r="A189" s="9"/>
      <c r="B189" s="108" t="s">
        <v>72</v>
      </c>
      <c r="C189" s="14" t="s">
        <v>16</v>
      </c>
      <c r="D189" s="13">
        <v>2.4700000000000002</v>
      </c>
      <c r="E189" s="6">
        <f>D189*E182</f>
        <v>5.5674046999999997E-2</v>
      </c>
      <c r="F189" s="13"/>
      <c r="G189" s="6">
        <f t="shared" si="27"/>
        <v>0</v>
      </c>
      <c r="H189" s="6"/>
      <c r="I189" s="6"/>
      <c r="J189" s="13"/>
      <c r="K189" s="13"/>
      <c r="L189" s="13">
        <f t="shared" si="25"/>
        <v>0</v>
      </c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 s="17"/>
      <c r="AL189" s="17"/>
      <c r="AM189" s="17"/>
      <c r="AN189" s="17"/>
      <c r="AO189" s="17"/>
      <c r="AP189" s="17"/>
      <c r="AQ189" s="17"/>
      <c r="AR189" s="17"/>
      <c r="AS189" s="17"/>
      <c r="AT189" s="17"/>
      <c r="AU189" s="17"/>
      <c r="AV189" s="17"/>
      <c r="AW189" s="17"/>
      <c r="AX189" s="17"/>
      <c r="AY189" s="17"/>
      <c r="AZ189" s="17"/>
      <c r="BA189" s="17"/>
      <c r="BB189" s="17"/>
      <c r="BC189" s="17"/>
      <c r="BD189" s="17"/>
      <c r="BE189" s="17"/>
      <c r="BF189" s="17"/>
      <c r="BG189" s="17"/>
      <c r="BH189" s="17"/>
      <c r="BI189" s="17"/>
      <c r="BJ189" s="17"/>
      <c r="BK189" s="17"/>
      <c r="BL189" s="17"/>
      <c r="BM189" s="17"/>
      <c r="BN189" s="17"/>
      <c r="BO189" s="17"/>
      <c r="BP189" s="17"/>
      <c r="BQ189" s="17"/>
      <c r="BR189" s="17"/>
      <c r="BS189" s="17"/>
      <c r="BT189" s="17"/>
      <c r="BU189" s="17"/>
      <c r="BV189" s="17"/>
      <c r="BW189" s="17"/>
      <c r="BX189" s="17"/>
      <c r="BY189" s="17"/>
      <c r="BZ189" s="17"/>
      <c r="CA189" s="17"/>
      <c r="CB189" s="17"/>
      <c r="CC189" s="17"/>
      <c r="CD189" s="17"/>
      <c r="CE189" s="17"/>
      <c r="CF189" s="17"/>
      <c r="CG189" s="17"/>
      <c r="CH189" s="17"/>
      <c r="CI189" s="17"/>
      <c r="CJ189" s="17"/>
      <c r="CK189" s="17"/>
      <c r="CL189" s="17"/>
      <c r="CM189" s="17"/>
      <c r="CN189" s="17"/>
      <c r="CO189" s="17"/>
      <c r="CP189" s="17"/>
      <c r="CQ189" s="17"/>
      <c r="CR189" s="17"/>
      <c r="CS189" s="17"/>
      <c r="CT189" s="17"/>
      <c r="CU189" s="17"/>
      <c r="CV189" s="17"/>
      <c r="CW189" s="17"/>
      <c r="CX189" s="17"/>
      <c r="CY189" s="17"/>
      <c r="CZ189" s="17"/>
      <c r="DA189" s="17"/>
      <c r="DB189" s="17"/>
      <c r="DC189" s="17"/>
      <c r="DD189" s="17"/>
      <c r="DE189" s="17"/>
      <c r="DF189" s="17"/>
      <c r="DG189" s="17"/>
      <c r="DH189" s="17"/>
      <c r="DI189" s="17"/>
      <c r="DJ189" s="17"/>
      <c r="DK189" s="17"/>
      <c r="DL189" s="17"/>
      <c r="DM189" s="17"/>
      <c r="DN189" s="17"/>
      <c r="DO189" s="17"/>
      <c r="DP189" s="17"/>
      <c r="DQ189" s="17"/>
      <c r="DR189" s="17"/>
      <c r="DS189" s="17"/>
      <c r="DT189" s="17"/>
      <c r="DU189" s="17"/>
      <c r="DV189" s="17"/>
      <c r="DW189" s="17"/>
      <c r="DX189" s="17"/>
      <c r="DY189" s="17"/>
      <c r="DZ189" s="17"/>
      <c r="EA189" s="17"/>
      <c r="EB189" s="17"/>
      <c r="EC189" s="17"/>
      <c r="ED189" s="17"/>
      <c r="EE189" s="17"/>
      <c r="EF189" s="17"/>
      <c r="EG189" s="17"/>
      <c r="EH189" s="17"/>
      <c r="EI189" s="17"/>
      <c r="EJ189" s="17"/>
      <c r="EK189" s="17"/>
      <c r="EL189" s="17"/>
      <c r="EM189" s="17"/>
      <c r="EN189" s="17"/>
      <c r="EO189" s="17"/>
      <c r="EP189" s="17"/>
      <c r="EQ189" s="17"/>
      <c r="ER189" s="17"/>
      <c r="ES189" s="17"/>
      <c r="ET189" s="17"/>
      <c r="EU189" s="17"/>
      <c r="EV189" s="17"/>
      <c r="EW189" s="17"/>
      <c r="EX189" s="17"/>
      <c r="EY189" s="17"/>
      <c r="EZ189" s="17"/>
      <c r="FA189" s="17"/>
      <c r="FB189" s="17"/>
      <c r="FC189" s="17"/>
      <c r="FD189" s="17"/>
      <c r="FE189" s="17"/>
      <c r="FF189" s="17"/>
      <c r="FG189" s="17"/>
      <c r="FH189" s="17"/>
      <c r="FI189" s="17"/>
      <c r="FJ189" s="17"/>
      <c r="FK189" s="17"/>
      <c r="FL189" s="17"/>
      <c r="FM189" s="17"/>
      <c r="FN189" s="17"/>
      <c r="FO189" s="17"/>
      <c r="FP189" s="17"/>
      <c r="FQ189" s="17"/>
      <c r="FR189" s="17"/>
      <c r="FS189" s="17"/>
      <c r="FT189" s="17"/>
      <c r="FU189" s="17"/>
      <c r="FV189" s="17"/>
      <c r="FW189" s="17"/>
      <c r="FX189" s="17"/>
      <c r="FY189" s="17"/>
      <c r="FZ189" s="17"/>
      <c r="GA189" s="17"/>
      <c r="GB189" s="17"/>
      <c r="GC189" s="17"/>
      <c r="GD189" s="17"/>
      <c r="GE189" s="17"/>
      <c r="GF189" s="17"/>
      <c r="GG189" s="17"/>
      <c r="GH189" s="17"/>
      <c r="GI189" s="17"/>
      <c r="GJ189" s="17"/>
      <c r="GK189" s="17"/>
      <c r="GL189" s="17"/>
      <c r="GM189" s="17"/>
      <c r="GN189" s="17"/>
      <c r="GO189" s="17"/>
      <c r="GP189" s="17"/>
      <c r="GQ189" s="17"/>
      <c r="GR189" s="17"/>
      <c r="GS189" s="17"/>
      <c r="GT189" s="17"/>
      <c r="GU189" s="17"/>
      <c r="GV189" s="17"/>
      <c r="GW189" s="17"/>
      <c r="GX189" s="17"/>
      <c r="GY189" s="17"/>
      <c r="GZ189" s="17"/>
      <c r="HA189" s="17"/>
      <c r="HB189" s="17"/>
      <c r="HC189" s="17"/>
      <c r="HD189" s="17"/>
      <c r="HE189" s="17"/>
      <c r="HF189" s="17"/>
      <c r="HG189" s="17"/>
      <c r="HH189" s="17"/>
      <c r="HI189" s="17"/>
      <c r="HJ189" s="17"/>
      <c r="HK189" s="17"/>
      <c r="HL189" s="17"/>
      <c r="HM189" s="17"/>
      <c r="HN189" s="17"/>
      <c r="HO189" s="17"/>
      <c r="HP189" s="17"/>
      <c r="HQ189" s="17"/>
      <c r="HR189" s="17"/>
      <c r="HS189" s="17"/>
      <c r="HT189" s="17"/>
      <c r="HU189" s="17"/>
      <c r="HV189" s="17"/>
      <c r="HW189" s="17"/>
      <c r="HX189" s="17"/>
      <c r="HY189" s="17"/>
      <c r="HZ189" s="17"/>
      <c r="IA189" s="17"/>
      <c r="IB189" s="17"/>
      <c r="IC189" s="17"/>
      <c r="ID189" s="17"/>
      <c r="IE189" s="17"/>
    </row>
    <row r="190" spans="1:239" s="3" customFormat="1" x14ac:dyDescent="0.25">
      <c r="A190" s="9"/>
      <c r="B190" s="108" t="s">
        <v>73</v>
      </c>
      <c r="C190" s="112" t="s">
        <v>16</v>
      </c>
      <c r="D190" s="13">
        <f>7.4+0.53</f>
        <v>7.9300000000000006</v>
      </c>
      <c r="E190" s="13">
        <f>E182*D190</f>
        <v>0.17874299299999999</v>
      </c>
      <c r="F190" s="100"/>
      <c r="G190" s="100">
        <f>F190*E190</f>
        <v>0</v>
      </c>
      <c r="H190" s="100"/>
      <c r="I190" s="100"/>
      <c r="J190" s="100"/>
      <c r="K190" s="100"/>
      <c r="L190" s="100">
        <f>K190+I190+G190</f>
        <v>0</v>
      </c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 s="17"/>
      <c r="AL190" s="17"/>
      <c r="AM190" s="17"/>
      <c r="AN190" s="17"/>
      <c r="AO190" s="17"/>
      <c r="AP190" s="17"/>
      <c r="AQ190" s="17"/>
      <c r="AR190" s="17"/>
      <c r="AS190" s="17"/>
      <c r="AT190" s="17"/>
      <c r="AU190" s="17"/>
      <c r="AV190" s="17"/>
      <c r="AW190" s="17"/>
      <c r="AX190" s="17"/>
      <c r="AY190" s="17"/>
      <c r="AZ190" s="17"/>
      <c r="BA190" s="17"/>
      <c r="BB190" s="17"/>
      <c r="BC190" s="17"/>
      <c r="BD190" s="17"/>
      <c r="BE190" s="17"/>
      <c r="BF190" s="17"/>
      <c r="BG190" s="17"/>
      <c r="BH190" s="17"/>
      <c r="BI190" s="17"/>
      <c r="BJ190" s="17"/>
      <c r="BK190" s="17"/>
      <c r="BL190" s="17"/>
      <c r="BM190" s="17"/>
      <c r="BN190" s="17"/>
      <c r="BO190" s="17"/>
      <c r="BP190" s="17"/>
      <c r="BQ190" s="17"/>
      <c r="BR190" s="17"/>
      <c r="BS190" s="17"/>
      <c r="BT190" s="17"/>
      <c r="BU190" s="17"/>
      <c r="BV190" s="17"/>
      <c r="BW190" s="17"/>
      <c r="BX190" s="17"/>
      <c r="BY190" s="17"/>
      <c r="BZ190" s="17"/>
      <c r="CA190" s="17"/>
      <c r="CB190" s="17"/>
      <c r="CC190" s="17"/>
      <c r="CD190" s="17"/>
      <c r="CE190" s="17"/>
      <c r="CF190" s="17"/>
      <c r="CG190" s="17"/>
      <c r="CH190" s="17"/>
      <c r="CI190" s="17"/>
      <c r="CJ190" s="17"/>
      <c r="CK190" s="17"/>
      <c r="CL190" s="17"/>
      <c r="CM190" s="17"/>
      <c r="CN190" s="17"/>
      <c r="CO190" s="17"/>
      <c r="CP190" s="17"/>
      <c r="CQ190" s="17"/>
      <c r="CR190" s="17"/>
      <c r="CS190" s="17"/>
      <c r="CT190" s="17"/>
      <c r="CU190" s="17"/>
      <c r="CV190" s="17"/>
      <c r="CW190" s="17"/>
      <c r="CX190" s="17"/>
      <c r="CY190" s="17"/>
      <c r="CZ190" s="17"/>
      <c r="DA190" s="17"/>
      <c r="DB190" s="17"/>
      <c r="DC190" s="17"/>
      <c r="DD190" s="17"/>
      <c r="DE190" s="17"/>
      <c r="DF190" s="17"/>
      <c r="DG190" s="17"/>
      <c r="DH190" s="17"/>
      <c r="DI190" s="17"/>
      <c r="DJ190" s="17"/>
      <c r="DK190" s="17"/>
      <c r="DL190" s="17"/>
      <c r="DM190" s="17"/>
      <c r="DN190" s="17"/>
      <c r="DO190" s="17"/>
      <c r="DP190" s="17"/>
      <c r="DQ190" s="17"/>
      <c r="DR190" s="17"/>
      <c r="DS190" s="17"/>
      <c r="DT190" s="17"/>
      <c r="DU190" s="17"/>
      <c r="DV190" s="17"/>
      <c r="DW190" s="17"/>
      <c r="DX190" s="17"/>
      <c r="DY190" s="17"/>
      <c r="DZ190" s="17"/>
      <c r="EA190" s="17"/>
      <c r="EB190" s="17"/>
      <c r="EC190" s="17"/>
      <c r="ED190" s="17"/>
      <c r="EE190" s="17"/>
      <c r="EF190" s="17"/>
      <c r="EG190" s="17"/>
      <c r="EH190" s="17"/>
      <c r="EI190" s="17"/>
      <c r="EJ190" s="17"/>
      <c r="EK190" s="17"/>
      <c r="EL190" s="17"/>
      <c r="EM190" s="17"/>
      <c r="EN190" s="17"/>
      <c r="EO190" s="17"/>
      <c r="EP190" s="17"/>
      <c r="EQ190" s="17"/>
      <c r="ER190" s="17"/>
      <c r="ES190" s="17"/>
      <c r="ET190" s="17"/>
      <c r="EU190" s="17"/>
      <c r="EV190" s="17"/>
      <c r="EW190" s="17"/>
      <c r="EX190" s="17"/>
      <c r="EY190" s="17"/>
      <c r="EZ190" s="17"/>
      <c r="FA190" s="17"/>
      <c r="FB190" s="17"/>
      <c r="FC190" s="17"/>
      <c r="FD190" s="17"/>
      <c r="FE190" s="17"/>
      <c r="FF190" s="17"/>
      <c r="FG190" s="17"/>
      <c r="FH190" s="17"/>
      <c r="FI190" s="17"/>
      <c r="FJ190" s="17"/>
      <c r="FK190" s="17"/>
      <c r="FL190" s="17"/>
      <c r="FM190" s="17"/>
      <c r="FN190" s="17"/>
      <c r="FO190" s="17"/>
      <c r="FP190" s="17"/>
      <c r="FQ190" s="17"/>
      <c r="FR190" s="17"/>
      <c r="FS190" s="17"/>
      <c r="FT190" s="17"/>
      <c r="FU190" s="17"/>
      <c r="FV190" s="17"/>
      <c r="FW190" s="17"/>
      <c r="FX190" s="17"/>
      <c r="FY190" s="17"/>
      <c r="FZ190" s="17"/>
      <c r="GA190" s="17"/>
      <c r="GB190" s="17"/>
      <c r="GC190" s="17"/>
      <c r="GD190" s="17"/>
      <c r="GE190" s="17"/>
      <c r="GF190" s="17"/>
      <c r="GG190" s="17"/>
      <c r="GH190" s="17"/>
      <c r="GI190" s="17"/>
      <c r="GJ190" s="17"/>
      <c r="GK190" s="17"/>
      <c r="GL190" s="17"/>
      <c r="GM190" s="17"/>
      <c r="GN190" s="17"/>
      <c r="GO190" s="17"/>
      <c r="GP190" s="17"/>
      <c r="GQ190" s="17"/>
      <c r="GR190" s="17"/>
      <c r="GS190" s="17"/>
      <c r="GT190" s="17"/>
      <c r="GU190" s="17"/>
      <c r="GV190" s="17"/>
      <c r="GW190" s="17"/>
      <c r="GX190" s="17"/>
      <c r="GY190" s="17"/>
      <c r="GZ190" s="17"/>
      <c r="HA190" s="17"/>
      <c r="HB190" s="17"/>
      <c r="HC190" s="17"/>
      <c r="HD190" s="17"/>
      <c r="HE190" s="17"/>
      <c r="HF190" s="17"/>
      <c r="HG190" s="17"/>
      <c r="HH190" s="17"/>
      <c r="HI190" s="17"/>
      <c r="HJ190" s="17"/>
      <c r="HK190" s="17"/>
      <c r="HL190" s="17"/>
      <c r="HM190" s="17"/>
      <c r="HN190" s="17"/>
      <c r="HO190" s="17"/>
      <c r="HP190" s="17"/>
      <c r="HQ190" s="17"/>
      <c r="HR190" s="17"/>
      <c r="HS190" s="17"/>
      <c r="HT190" s="17"/>
      <c r="HU190" s="17"/>
      <c r="HV190" s="17"/>
      <c r="HW190" s="17"/>
      <c r="HX190" s="17"/>
      <c r="HY190" s="17"/>
      <c r="HZ190" s="17"/>
      <c r="IA190" s="17"/>
      <c r="IB190" s="17"/>
      <c r="IC190" s="17"/>
      <c r="ID190" s="17"/>
      <c r="IE190" s="17"/>
    </row>
    <row r="191" spans="1:239" s="3" customFormat="1" x14ac:dyDescent="0.25">
      <c r="A191" s="9"/>
      <c r="B191" s="108" t="s">
        <v>63</v>
      </c>
      <c r="C191" s="112" t="s">
        <v>16</v>
      </c>
      <c r="D191" s="13">
        <v>4.68</v>
      </c>
      <c r="E191" s="13">
        <f>E182*D191</f>
        <v>0.10548766799999998</v>
      </c>
      <c r="F191" s="13"/>
      <c r="G191" s="100">
        <f t="shared" ref="G191" si="28">F191*E191</f>
        <v>0</v>
      </c>
      <c r="H191" s="13"/>
      <c r="I191" s="13"/>
      <c r="J191" s="13"/>
      <c r="K191" s="13"/>
      <c r="L191" s="13">
        <f t="shared" ref="L191" si="29">K191+I191+G191</f>
        <v>0</v>
      </c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 s="17"/>
      <c r="AL191" s="17"/>
      <c r="AM191" s="17"/>
      <c r="AN191" s="17"/>
      <c r="AO191" s="17"/>
      <c r="AP191" s="17"/>
      <c r="AQ191" s="17"/>
      <c r="AR191" s="17"/>
      <c r="AS191" s="17"/>
      <c r="AT191" s="17"/>
      <c r="AU191" s="17"/>
      <c r="AV191" s="17"/>
      <c r="AW191" s="17"/>
      <c r="AX191" s="17"/>
      <c r="AY191" s="17"/>
      <c r="AZ191" s="17"/>
      <c r="BA191" s="17"/>
      <c r="BB191" s="17"/>
      <c r="BC191" s="17"/>
      <c r="BD191" s="17"/>
      <c r="BE191" s="17"/>
      <c r="BF191" s="17"/>
      <c r="BG191" s="17"/>
      <c r="BH191" s="17"/>
      <c r="BI191" s="17"/>
      <c r="BJ191" s="17"/>
      <c r="BK191" s="17"/>
      <c r="BL191" s="17"/>
      <c r="BM191" s="17"/>
      <c r="BN191" s="17"/>
      <c r="BO191" s="17"/>
      <c r="BP191" s="17"/>
      <c r="BQ191" s="17"/>
      <c r="BR191" s="17"/>
      <c r="BS191" s="17"/>
      <c r="BT191" s="17"/>
      <c r="BU191" s="17"/>
      <c r="BV191" s="17"/>
      <c r="BW191" s="17"/>
      <c r="BX191" s="17"/>
      <c r="BY191" s="17"/>
      <c r="BZ191" s="17"/>
      <c r="CA191" s="17"/>
      <c r="CB191" s="17"/>
      <c r="CC191" s="17"/>
      <c r="CD191" s="17"/>
      <c r="CE191" s="17"/>
      <c r="CF191" s="17"/>
      <c r="CG191" s="17"/>
      <c r="CH191" s="17"/>
      <c r="CI191" s="17"/>
      <c r="CJ191" s="17"/>
      <c r="CK191" s="17"/>
      <c r="CL191" s="17"/>
      <c r="CM191" s="17"/>
      <c r="CN191" s="17"/>
      <c r="CO191" s="17"/>
      <c r="CP191" s="17"/>
      <c r="CQ191" s="17"/>
      <c r="CR191" s="17"/>
      <c r="CS191" s="17"/>
      <c r="CT191" s="17"/>
      <c r="CU191" s="17"/>
      <c r="CV191" s="17"/>
      <c r="CW191" s="17"/>
      <c r="CX191" s="17"/>
      <c r="CY191" s="17"/>
      <c r="CZ191" s="17"/>
      <c r="DA191" s="17"/>
      <c r="DB191" s="17"/>
      <c r="DC191" s="17"/>
      <c r="DD191" s="17"/>
      <c r="DE191" s="17"/>
      <c r="DF191" s="17"/>
      <c r="DG191" s="17"/>
      <c r="DH191" s="17"/>
      <c r="DI191" s="17"/>
      <c r="DJ191" s="17"/>
      <c r="DK191" s="17"/>
      <c r="DL191" s="17"/>
      <c r="DM191" s="17"/>
      <c r="DN191" s="17"/>
      <c r="DO191" s="17"/>
      <c r="DP191" s="17"/>
      <c r="DQ191" s="17"/>
      <c r="DR191" s="17"/>
      <c r="DS191" s="17"/>
      <c r="DT191" s="17"/>
      <c r="DU191" s="17"/>
      <c r="DV191" s="17"/>
      <c r="DW191" s="17"/>
      <c r="DX191" s="17"/>
      <c r="DY191" s="17"/>
      <c r="DZ191" s="17"/>
      <c r="EA191" s="17"/>
      <c r="EB191" s="17"/>
      <c r="EC191" s="17"/>
      <c r="ED191" s="17"/>
      <c r="EE191" s="17"/>
      <c r="EF191" s="17"/>
      <c r="EG191" s="17"/>
      <c r="EH191" s="17"/>
      <c r="EI191" s="17"/>
      <c r="EJ191" s="17"/>
      <c r="EK191" s="17"/>
      <c r="EL191" s="17"/>
      <c r="EM191" s="17"/>
      <c r="EN191" s="17"/>
      <c r="EO191" s="17"/>
      <c r="EP191" s="17"/>
      <c r="EQ191" s="17"/>
      <c r="ER191" s="17"/>
      <c r="ES191" s="17"/>
      <c r="ET191" s="17"/>
      <c r="EU191" s="17"/>
      <c r="EV191" s="17"/>
      <c r="EW191" s="17"/>
      <c r="EX191" s="17"/>
      <c r="EY191" s="17"/>
      <c r="EZ191" s="17"/>
      <c r="FA191" s="17"/>
      <c r="FB191" s="17"/>
      <c r="FC191" s="17"/>
      <c r="FD191" s="17"/>
      <c r="FE191" s="17"/>
      <c r="FF191" s="17"/>
      <c r="FG191" s="17"/>
      <c r="FH191" s="17"/>
      <c r="FI191" s="17"/>
      <c r="FJ191" s="17"/>
      <c r="FK191" s="17"/>
      <c r="FL191" s="17"/>
      <c r="FM191" s="17"/>
      <c r="FN191" s="17"/>
      <c r="FO191" s="17"/>
      <c r="FP191" s="17"/>
      <c r="FQ191" s="17"/>
      <c r="FR191" s="17"/>
      <c r="FS191" s="17"/>
      <c r="FT191" s="17"/>
      <c r="FU191" s="17"/>
      <c r="FV191" s="17"/>
      <c r="FW191" s="17"/>
      <c r="FX191" s="17"/>
      <c r="FY191" s="17"/>
      <c r="FZ191" s="17"/>
      <c r="GA191" s="17"/>
      <c r="GB191" s="17"/>
      <c r="GC191" s="17"/>
      <c r="GD191" s="17"/>
      <c r="GE191" s="17"/>
      <c r="GF191" s="17"/>
      <c r="GG191" s="17"/>
      <c r="GH191" s="17"/>
      <c r="GI191" s="17"/>
      <c r="GJ191" s="17"/>
      <c r="GK191" s="17"/>
      <c r="GL191" s="17"/>
      <c r="GM191" s="17"/>
      <c r="GN191" s="17"/>
      <c r="GO191" s="17"/>
      <c r="GP191" s="17"/>
      <c r="GQ191" s="17"/>
      <c r="GR191" s="17"/>
      <c r="GS191" s="17"/>
      <c r="GT191" s="17"/>
      <c r="GU191" s="17"/>
      <c r="GV191" s="17"/>
      <c r="GW191" s="17"/>
      <c r="GX191" s="17"/>
      <c r="GY191" s="17"/>
      <c r="GZ191" s="17"/>
      <c r="HA191" s="17"/>
      <c r="HB191" s="17"/>
      <c r="HC191" s="17"/>
      <c r="HD191" s="17"/>
      <c r="HE191" s="17"/>
      <c r="HF191" s="17"/>
      <c r="HG191" s="17"/>
      <c r="HH191" s="17"/>
      <c r="HI191" s="17"/>
      <c r="HJ191" s="17"/>
      <c r="HK191" s="17"/>
      <c r="HL191" s="17"/>
      <c r="HM191" s="17"/>
      <c r="HN191" s="17"/>
      <c r="HO191" s="17"/>
      <c r="HP191" s="17"/>
      <c r="HQ191" s="17"/>
      <c r="HR191" s="17"/>
      <c r="HS191" s="17"/>
      <c r="HT191" s="17"/>
      <c r="HU191" s="17"/>
      <c r="HV191" s="17"/>
      <c r="HW191" s="17"/>
      <c r="HX191" s="17"/>
      <c r="HY191" s="17"/>
      <c r="HZ191" s="17"/>
      <c r="IA191" s="17"/>
      <c r="IB191" s="17"/>
      <c r="IC191" s="17"/>
      <c r="ID191" s="17"/>
      <c r="IE191" s="17"/>
    </row>
    <row r="192" spans="1:239" s="3" customFormat="1" x14ac:dyDescent="0.25">
      <c r="A192" s="9"/>
      <c r="B192" s="108" t="s">
        <v>74</v>
      </c>
      <c r="C192" s="112" t="s">
        <v>23</v>
      </c>
      <c r="D192" s="13">
        <v>39</v>
      </c>
      <c r="E192" s="13">
        <f>E182*D192</f>
        <v>0.8790638999999999</v>
      </c>
      <c r="F192" s="13"/>
      <c r="G192" s="6">
        <f t="shared" ref="G192:G193" si="30">E192*F192</f>
        <v>0</v>
      </c>
      <c r="H192" s="6"/>
      <c r="I192" s="6"/>
      <c r="J192" s="13"/>
      <c r="K192" s="13"/>
      <c r="L192" s="13">
        <f t="shared" ref="L192:L193" si="31">G192+I192+K192</f>
        <v>0</v>
      </c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 s="17"/>
      <c r="AL192" s="17"/>
      <c r="AM192" s="17"/>
      <c r="AN192" s="17"/>
      <c r="AO192" s="17"/>
      <c r="AP192" s="17"/>
      <c r="AQ192" s="17"/>
      <c r="AR192" s="17"/>
      <c r="AS192" s="17"/>
      <c r="AT192" s="17"/>
      <c r="AU192" s="17"/>
      <c r="AV192" s="17"/>
      <c r="AW192" s="17"/>
      <c r="AX192" s="17"/>
      <c r="AY192" s="17"/>
      <c r="AZ192" s="17"/>
      <c r="BA192" s="17"/>
      <c r="BB192" s="17"/>
      <c r="BC192" s="17"/>
      <c r="BD192" s="17"/>
      <c r="BE192" s="17"/>
      <c r="BF192" s="17"/>
      <c r="BG192" s="17"/>
      <c r="BH192" s="17"/>
      <c r="BI192" s="17"/>
      <c r="BJ192" s="17"/>
      <c r="BK192" s="17"/>
      <c r="BL192" s="17"/>
      <c r="BM192" s="17"/>
      <c r="BN192" s="17"/>
      <c r="BO192" s="17"/>
      <c r="BP192" s="17"/>
      <c r="BQ192" s="17"/>
      <c r="BR192" s="17"/>
      <c r="BS192" s="17"/>
      <c r="BT192" s="17"/>
      <c r="BU192" s="17"/>
      <c r="BV192" s="17"/>
      <c r="BW192" s="17"/>
      <c r="BX192" s="17"/>
      <c r="BY192" s="17"/>
      <c r="BZ192" s="17"/>
      <c r="CA192" s="17"/>
      <c r="CB192" s="17"/>
      <c r="CC192" s="17"/>
      <c r="CD192" s="17"/>
      <c r="CE192" s="17"/>
      <c r="CF192" s="17"/>
      <c r="CG192" s="17"/>
      <c r="CH192" s="17"/>
      <c r="CI192" s="17"/>
      <c r="CJ192" s="17"/>
      <c r="CK192" s="17"/>
      <c r="CL192" s="17"/>
      <c r="CM192" s="17"/>
      <c r="CN192" s="17"/>
      <c r="CO192" s="17"/>
      <c r="CP192" s="17"/>
      <c r="CQ192" s="17"/>
      <c r="CR192" s="17"/>
      <c r="CS192" s="17"/>
      <c r="CT192" s="17"/>
      <c r="CU192" s="17"/>
      <c r="CV192" s="17"/>
      <c r="CW192" s="17"/>
      <c r="CX192" s="17"/>
      <c r="CY192" s="17"/>
      <c r="CZ192" s="17"/>
      <c r="DA192" s="17"/>
      <c r="DB192" s="17"/>
      <c r="DC192" s="17"/>
      <c r="DD192" s="17"/>
      <c r="DE192" s="17"/>
      <c r="DF192" s="17"/>
      <c r="DG192" s="17"/>
      <c r="DH192" s="17"/>
      <c r="DI192" s="17"/>
      <c r="DJ192" s="17"/>
      <c r="DK192" s="17"/>
      <c r="DL192" s="17"/>
      <c r="DM192" s="17"/>
      <c r="DN192" s="17"/>
      <c r="DO192" s="17"/>
      <c r="DP192" s="17"/>
      <c r="DQ192" s="17"/>
      <c r="DR192" s="17"/>
      <c r="DS192" s="17"/>
      <c r="DT192" s="17"/>
      <c r="DU192" s="17"/>
      <c r="DV192" s="17"/>
      <c r="DW192" s="17"/>
      <c r="DX192" s="17"/>
      <c r="DY192" s="17"/>
      <c r="DZ192" s="17"/>
      <c r="EA192" s="17"/>
      <c r="EB192" s="17"/>
      <c r="EC192" s="17"/>
      <c r="ED192" s="17"/>
      <c r="EE192" s="17"/>
      <c r="EF192" s="17"/>
      <c r="EG192" s="17"/>
      <c r="EH192" s="17"/>
      <c r="EI192" s="17"/>
      <c r="EJ192" s="17"/>
      <c r="EK192" s="17"/>
      <c r="EL192" s="17"/>
      <c r="EM192" s="17"/>
      <c r="EN192" s="17"/>
      <c r="EO192" s="17"/>
      <c r="EP192" s="17"/>
      <c r="EQ192" s="17"/>
      <c r="ER192" s="17"/>
      <c r="ES192" s="17"/>
      <c r="ET192" s="17"/>
      <c r="EU192" s="17"/>
      <c r="EV192" s="17"/>
      <c r="EW192" s="17"/>
      <c r="EX192" s="17"/>
      <c r="EY192" s="17"/>
      <c r="EZ192" s="17"/>
      <c r="FA192" s="17"/>
      <c r="FB192" s="17"/>
      <c r="FC192" s="17"/>
      <c r="FD192" s="17"/>
      <c r="FE192" s="17"/>
      <c r="FF192" s="17"/>
      <c r="FG192" s="17"/>
      <c r="FH192" s="17"/>
      <c r="FI192" s="17"/>
      <c r="FJ192" s="17"/>
      <c r="FK192" s="17"/>
      <c r="FL192" s="17"/>
      <c r="FM192" s="17"/>
      <c r="FN192" s="17"/>
      <c r="FO192" s="17"/>
      <c r="FP192" s="17"/>
      <c r="FQ192" s="17"/>
      <c r="FR192" s="17"/>
      <c r="FS192" s="17"/>
      <c r="FT192" s="17"/>
      <c r="FU192" s="17"/>
      <c r="FV192" s="17"/>
      <c r="FW192" s="17"/>
      <c r="FX192" s="17"/>
      <c r="FY192" s="17"/>
      <c r="FZ192" s="17"/>
      <c r="GA192" s="17"/>
      <c r="GB192" s="17"/>
      <c r="GC192" s="17"/>
      <c r="GD192" s="17"/>
      <c r="GE192" s="17"/>
      <c r="GF192" s="17"/>
      <c r="GG192" s="17"/>
      <c r="GH192" s="17"/>
      <c r="GI192" s="17"/>
      <c r="GJ192" s="17"/>
      <c r="GK192" s="17"/>
      <c r="GL192" s="17"/>
      <c r="GM192" s="17"/>
      <c r="GN192" s="17"/>
      <c r="GO192" s="17"/>
      <c r="GP192" s="17"/>
      <c r="GQ192" s="17"/>
      <c r="GR192" s="17"/>
      <c r="GS192" s="17"/>
      <c r="GT192" s="17"/>
      <c r="GU192" s="17"/>
      <c r="GV192" s="17"/>
      <c r="GW192" s="17"/>
      <c r="GX192" s="17"/>
      <c r="GY192" s="17"/>
      <c r="GZ192" s="17"/>
      <c r="HA192" s="17"/>
      <c r="HB192" s="17"/>
      <c r="HC192" s="17"/>
      <c r="HD192" s="17"/>
      <c r="HE192" s="17"/>
      <c r="HF192" s="17"/>
      <c r="HG192" s="17"/>
      <c r="HH192" s="17"/>
      <c r="HI192" s="17"/>
      <c r="HJ192" s="17"/>
      <c r="HK192" s="17"/>
      <c r="HL192" s="17"/>
      <c r="HM192" s="17"/>
      <c r="HN192" s="17"/>
      <c r="HO192" s="17"/>
      <c r="HP192" s="17"/>
      <c r="HQ192" s="17"/>
      <c r="HR192" s="17"/>
      <c r="HS192" s="17"/>
      <c r="HT192" s="17"/>
      <c r="HU192" s="17"/>
      <c r="HV192" s="17"/>
      <c r="HW192" s="17"/>
      <c r="HX192" s="17"/>
      <c r="HY192" s="17"/>
      <c r="HZ192" s="17"/>
      <c r="IA192" s="17"/>
      <c r="IB192" s="17"/>
      <c r="IC192" s="17"/>
      <c r="ID192" s="17"/>
      <c r="IE192" s="17"/>
    </row>
    <row r="193" spans="1:239" s="3" customFormat="1" x14ac:dyDescent="0.25">
      <c r="A193" s="9"/>
      <c r="B193" s="110" t="s">
        <v>35</v>
      </c>
      <c r="C193" s="14" t="s">
        <v>0</v>
      </c>
      <c r="D193" s="13">
        <v>156</v>
      </c>
      <c r="E193" s="13">
        <f>D193*E182</f>
        <v>3.5162555999999996</v>
      </c>
      <c r="F193" s="6"/>
      <c r="G193" s="6">
        <f t="shared" si="30"/>
        <v>0</v>
      </c>
      <c r="H193" s="6"/>
      <c r="I193" s="6"/>
      <c r="J193" s="13"/>
      <c r="K193" s="13"/>
      <c r="L193" s="13">
        <f t="shared" si="31"/>
        <v>0</v>
      </c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 s="17"/>
      <c r="AL193" s="17"/>
      <c r="AM193" s="17"/>
      <c r="AN193" s="17"/>
      <c r="AO193" s="17"/>
      <c r="AP193" s="17"/>
      <c r="AQ193" s="17"/>
      <c r="AR193" s="17"/>
      <c r="AS193" s="17"/>
      <c r="AT193" s="17"/>
      <c r="AU193" s="17"/>
      <c r="AV193" s="17"/>
      <c r="AW193" s="17"/>
      <c r="AX193" s="17"/>
      <c r="AY193" s="17"/>
      <c r="AZ193" s="17"/>
      <c r="BA193" s="17"/>
      <c r="BB193" s="17"/>
      <c r="BC193" s="17"/>
      <c r="BD193" s="17"/>
      <c r="BE193" s="17"/>
      <c r="BF193" s="17"/>
      <c r="BG193" s="17"/>
      <c r="BH193" s="17"/>
      <c r="BI193" s="17"/>
      <c r="BJ193" s="17"/>
      <c r="BK193" s="17"/>
      <c r="BL193" s="17"/>
      <c r="BM193" s="17"/>
      <c r="BN193" s="17"/>
      <c r="BO193" s="17"/>
      <c r="BP193" s="17"/>
      <c r="BQ193" s="17"/>
      <c r="BR193" s="17"/>
      <c r="BS193" s="17"/>
      <c r="BT193" s="17"/>
      <c r="BU193" s="17"/>
      <c r="BV193" s="17"/>
      <c r="BW193" s="17"/>
      <c r="BX193" s="17"/>
      <c r="BY193" s="17"/>
      <c r="BZ193" s="17"/>
      <c r="CA193" s="17"/>
      <c r="CB193" s="17"/>
      <c r="CC193" s="17"/>
      <c r="CD193" s="17"/>
      <c r="CE193" s="17"/>
      <c r="CF193" s="17"/>
      <c r="CG193" s="17"/>
      <c r="CH193" s="17"/>
      <c r="CI193" s="17"/>
      <c r="CJ193" s="17"/>
      <c r="CK193" s="17"/>
      <c r="CL193" s="17"/>
      <c r="CM193" s="17"/>
      <c r="CN193" s="17"/>
      <c r="CO193" s="17"/>
      <c r="CP193" s="17"/>
      <c r="CQ193" s="17"/>
      <c r="CR193" s="17"/>
      <c r="CS193" s="17"/>
      <c r="CT193" s="17"/>
      <c r="CU193" s="17"/>
      <c r="CV193" s="17"/>
      <c r="CW193" s="17"/>
      <c r="CX193" s="17"/>
      <c r="CY193" s="17"/>
      <c r="CZ193" s="17"/>
      <c r="DA193" s="17"/>
      <c r="DB193" s="17"/>
      <c r="DC193" s="17"/>
      <c r="DD193" s="17"/>
      <c r="DE193" s="17"/>
      <c r="DF193" s="17"/>
      <c r="DG193" s="17"/>
      <c r="DH193" s="17"/>
      <c r="DI193" s="17"/>
      <c r="DJ193" s="17"/>
      <c r="DK193" s="17"/>
      <c r="DL193" s="17"/>
      <c r="DM193" s="17"/>
      <c r="DN193" s="17"/>
      <c r="DO193" s="17"/>
      <c r="DP193" s="17"/>
      <c r="DQ193" s="17"/>
      <c r="DR193" s="17"/>
      <c r="DS193" s="17"/>
      <c r="DT193" s="17"/>
      <c r="DU193" s="17"/>
      <c r="DV193" s="17"/>
      <c r="DW193" s="17"/>
      <c r="DX193" s="17"/>
      <c r="DY193" s="17"/>
      <c r="DZ193" s="17"/>
      <c r="EA193" s="17"/>
      <c r="EB193" s="17"/>
      <c r="EC193" s="17"/>
      <c r="ED193" s="17"/>
      <c r="EE193" s="17"/>
      <c r="EF193" s="17"/>
      <c r="EG193" s="17"/>
      <c r="EH193" s="17"/>
      <c r="EI193" s="17"/>
      <c r="EJ193" s="17"/>
      <c r="EK193" s="17"/>
      <c r="EL193" s="17"/>
      <c r="EM193" s="17"/>
      <c r="EN193" s="17"/>
      <c r="EO193" s="17"/>
      <c r="EP193" s="17"/>
      <c r="EQ193" s="17"/>
      <c r="ER193" s="17"/>
      <c r="ES193" s="17"/>
      <c r="ET193" s="17"/>
      <c r="EU193" s="17"/>
      <c r="EV193" s="17"/>
      <c r="EW193" s="17"/>
      <c r="EX193" s="17"/>
      <c r="EY193" s="17"/>
      <c r="EZ193" s="17"/>
      <c r="FA193" s="17"/>
      <c r="FB193" s="17"/>
      <c r="FC193" s="17"/>
      <c r="FD193" s="17"/>
      <c r="FE193" s="17"/>
      <c r="FF193" s="17"/>
      <c r="FG193" s="17"/>
      <c r="FH193" s="17"/>
      <c r="FI193" s="17"/>
      <c r="FJ193" s="17"/>
      <c r="FK193" s="17"/>
      <c r="FL193" s="17"/>
      <c r="FM193" s="17"/>
      <c r="FN193" s="17"/>
      <c r="FO193" s="17"/>
      <c r="FP193" s="17"/>
      <c r="FQ193" s="17"/>
      <c r="FR193" s="17"/>
      <c r="FS193" s="17"/>
      <c r="FT193" s="17"/>
      <c r="FU193" s="17"/>
      <c r="FV193" s="17"/>
      <c r="FW193" s="17"/>
      <c r="FX193" s="17"/>
      <c r="FY193" s="17"/>
      <c r="FZ193" s="17"/>
      <c r="GA193" s="17"/>
      <c r="GB193" s="17"/>
      <c r="GC193" s="17"/>
      <c r="GD193" s="17"/>
      <c r="GE193" s="17"/>
      <c r="GF193" s="17"/>
      <c r="GG193" s="17"/>
      <c r="GH193" s="17"/>
      <c r="GI193" s="17"/>
      <c r="GJ193" s="17"/>
      <c r="GK193" s="17"/>
      <c r="GL193" s="17"/>
      <c r="GM193" s="17"/>
      <c r="GN193" s="17"/>
      <c r="GO193" s="17"/>
      <c r="GP193" s="17"/>
      <c r="GQ193" s="17"/>
      <c r="GR193" s="17"/>
      <c r="GS193" s="17"/>
      <c r="GT193" s="17"/>
      <c r="GU193" s="17"/>
      <c r="GV193" s="17"/>
      <c r="GW193" s="17"/>
      <c r="GX193" s="17"/>
      <c r="GY193" s="17"/>
      <c r="GZ193" s="17"/>
      <c r="HA193" s="17"/>
      <c r="HB193" s="17"/>
      <c r="HC193" s="17"/>
      <c r="HD193" s="17"/>
      <c r="HE193" s="17"/>
      <c r="HF193" s="17"/>
      <c r="HG193" s="17"/>
      <c r="HH193" s="17"/>
      <c r="HI193" s="17"/>
      <c r="HJ193" s="17"/>
      <c r="HK193" s="17"/>
      <c r="HL193" s="17"/>
      <c r="HM193" s="17"/>
      <c r="HN193" s="17"/>
      <c r="HO193" s="17"/>
      <c r="HP193" s="17"/>
      <c r="HQ193" s="17"/>
      <c r="HR193" s="17"/>
      <c r="HS193" s="17"/>
      <c r="HT193" s="17"/>
      <c r="HU193" s="17"/>
      <c r="HV193" s="17"/>
      <c r="HW193" s="17"/>
      <c r="HX193" s="17"/>
      <c r="HY193" s="17"/>
      <c r="HZ193" s="17"/>
      <c r="IA193" s="17"/>
      <c r="IB193" s="17"/>
      <c r="IC193" s="17"/>
      <c r="ID193" s="17"/>
      <c r="IE193" s="17"/>
    </row>
    <row r="194" spans="1:239" s="1" customFormat="1" x14ac:dyDescent="0.25">
      <c r="A194" s="8"/>
      <c r="B194" s="113"/>
      <c r="C194" s="14"/>
      <c r="D194" s="111"/>
      <c r="E194" s="13"/>
      <c r="F194" s="13"/>
      <c r="G194" s="13"/>
      <c r="H194" s="13"/>
      <c r="I194" s="13"/>
      <c r="J194" s="6"/>
      <c r="K194" s="13"/>
      <c r="L194" s="13"/>
      <c r="M194" s="3"/>
      <c r="N194" s="1">
        <f>371*2</f>
        <v>742</v>
      </c>
    </row>
    <row r="195" spans="1:239" s="163" customFormat="1" ht="15.75" x14ac:dyDescent="0.25">
      <c r="A195" s="160"/>
      <c r="B195" s="161" t="s">
        <v>118</v>
      </c>
      <c r="C195" s="160"/>
      <c r="D195" s="162"/>
      <c r="E195" s="162"/>
      <c r="F195" s="162"/>
      <c r="G195" s="162"/>
      <c r="H195" s="162"/>
      <c r="I195" s="162"/>
      <c r="J195" s="162"/>
      <c r="K195" s="162"/>
      <c r="L195" s="162"/>
    </row>
    <row r="196" spans="1:239" s="7" customFormat="1" x14ac:dyDescent="0.25">
      <c r="A196" s="115"/>
      <c r="B196" s="115"/>
      <c r="C196" s="116"/>
      <c r="D196" s="10"/>
      <c r="E196" s="6"/>
      <c r="F196" s="6"/>
      <c r="G196" s="6"/>
      <c r="H196" s="6"/>
      <c r="I196" s="6"/>
      <c r="J196" s="13"/>
      <c r="K196" s="13"/>
      <c r="L196" s="13"/>
      <c r="M196" s="17"/>
      <c r="N196" s="17"/>
      <c r="O196" s="1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 s="17"/>
      <c r="AL196" s="17"/>
      <c r="AM196" s="17"/>
      <c r="AN196" s="17"/>
      <c r="AO196" s="17"/>
      <c r="AP196" s="17"/>
      <c r="AQ196" s="17"/>
      <c r="AR196" s="17"/>
      <c r="AS196" s="17"/>
      <c r="AT196" s="17"/>
      <c r="AU196" s="17"/>
      <c r="AV196" s="17"/>
      <c r="AW196" s="17"/>
      <c r="AX196" s="17"/>
      <c r="AY196" s="17"/>
      <c r="AZ196" s="17"/>
      <c r="BA196" s="17"/>
      <c r="BB196" s="17"/>
      <c r="BC196" s="17"/>
      <c r="BD196" s="17"/>
      <c r="BE196" s="17"/>
      <c r="BF196" s="17"/>
      <c r="BG196" s="17"/>
      <c r="BH196" s="17"/>
      <c r="BI196" s="17"/>
      <c r="BJ196" s="17"/>
      <c r="BK196" s="17"/>
      <c r="BL196" s="17"/>
      <c r="BM196" s="17"/>
      <c r="BN196" s="17"/>
      <c r="BO196" s="17"/>
      <c r="BP196" s="17"/>
      <c r="BQ196" s="17"/>
      <c r="BR196" s="17"/>
      <c r="BS196" s="17"/>
      <c r="BT196" s="17"/>
      <c r="BU196" s="17"/>
      <c r="BV196" s="17"/>
      <c r="BW196" s="17"/>
      <c r="BX196" s="17"/>
      <c r="BY196" s="17"/>
      <c r="BZ196" s="17"/>
      <c r="CA196" s="17"/>
      <c r="CB196" s="17"/>
      <c r="CC196" s="17"/>
      <c r="CD196" s="17"/>
      <c r="CE196" s="17"/>
      <c r="CF196" s="17"/>
      <c r="CG196" s="17"/>
      <c r="CH196" s="17"/>
      <c r="CI196" s="17"/>
      <c r="CJ196" s="17"/>
      <c r="CK196" s="17"/>
      <c r="CL196" s="17"/>
      <c r="CM196" s="17"/>
      <c r="CN196" s="17"/>
      <c r="CO196" s="17"/>
      <c r="CP196" s="17"/>
      <c r="CQ196" s="17"/>
      <c r="CR196" s="17"/>
      <c r="CS196" s="17"/>
      <c r="CT196" s="17"/>
      <c r="CU196" s="17"/>
      <c r="CV196" s="17"/>
      <c r="CW196" s="17"/>
      <c r="CX196" s="17"/>
      <c r="CY196" s="17"/>
      <c r="CZ196" s="17"/>
      <c r="DA196" s="17"/>
      <c r="DB196" s="17"/>
      <c r="DC196" s="17"/>
      <c r="DD196" s="17"/>
      <c r="DE196" s="17"/>
      <c r="DF196" s="17"/>
      <c r="DG196" s="17"/>
      <c r="DH196" s="17"/>
      <c r="DI196" s="17"/>
      <c r="DJ196" s="17"/>
      <c r="DK196" s="17"/>
      <c r="DL196" s="17"/>
      <c r="DM196" s="17"/>
      <c r="DN196" s="17"/>
      <c r="DO196" s="17"/>
      <c r="DP196" s="17"/>
      <c r="DQ196" s="17"/>
      <c r="DR196" s="17"/>
      <c r="DS196" s="17"/>
      <c r="DT196" s="17"/>
      <c r="DU196" s="17"/>
      <c r="DV196" s="17"/>
      <c r="DW196" s="17"/>
      <c r="DX196" s="17"/>
      <c r="DY196" s="17"/>
      <c r="DZ196" s="17"/>
      <c r="EA196" s="17"/>
      <c r="EB196" s="17"/>
      <c r="EC196" s="17"/>
      <c r="ED196" s="17"/>
      <c r="EE196" s="17"/>
      <c r="EF196" s="17"/>
      <c r="EG196" s="17"/>
      <c r="EH196" s="17"/>
      <c r="EI196" s="17"/>
      <c r="EJ196" s="17"/>
      <c r="EK196" s="17"/>
      <c r="EL196" s="17"/>
      <c r="EM196" s="17"/>
      <c r="EN196" s="17"/>
      <c r="EO196" s="17"/>
      <c r="EP196" s="17"/>
      <c r="EQ196" s="17"/>
      <c r="ER196" s="17"/>
      <c r="ES196" s="17"/>
      <c r="ET196" s="17"/>
      <c r="EU196" s="17"/>
      <c r="EV196" s="17"/>
      <c r="EW196" s="17"/>
      <c r="EX196" s="17"/>
      <c r="EY196" s="17"/>
      <c r="EZ196" s="17"/>
      <c r="FA196" s="17"/>
      <c r="FB196" s="17"/>
      <c r="FC196" s="17"/>
      <c r="FD196" s="17"/>
      <c r="FE196" s="17"/>
      <c r="FF196" s="17"/>
      <c r="FG196" s="17"/>
      <c r="FH196" s="17"/>
      <c r="FI196" s="17"/>
      <c r="FJ196" s="17"/>
      <c r="FK196" s="17"/>
      <c r="FL196" s="17"/>
      <c r="FM196" s="17"/>
      <c r="FN196" s="17"/>
      <c r="FO196" s="17"/>
      <c r="FP196" s="17"/>
      <c r="FQ196" s="17"/>
      <c r="FR196" s="17"/>
      <c r="FS196" s="17"/>
      <c r="FT196" s="17"/>
      <c r="FU196" s="17"/>
      <c r="FV196" s="17"/>
      <c r="FW196" s="17"/>
      <c r="FX196" s="17"/>
      <c r="FY196" s="17"/>
      <c r="FZ196" s="17"/>
      <c r="GA196" s="17"/>
      <c r="GB196" s="17"/>
      <c r="GC196" s="17"/>
      <c r="GD196" s="17"/>
      <c r="GE196" s="17"/>
      <c r="GF196" s="17"/>
      <c r="GG196" s="17"/>
      <c r="GH196" s="17"/>
      <c r="GI196" s="17"/>
      <c r="GJ196" s="17"/>
      <c r="GK196" s="17"/>
      <c r="GL196" s="17"/>
      <c r="GM196" s="17"/>
      <c r="GN196" s="17"/>
      <c r="GO196" s="17"/>
      <c r="GP196" s="17"/>
      <c r="GQ196" s="17"/>
      <c r="GR196" s="17"/>
      <c r="GS196" s="17"/>
      <c r="GT196" s="17"/>
      <c r="GU196" s="17"/>
      <c r="GV196" s="17"/>
      <c r="GW196" s="17"/>
      <c r="GX196" s="17"/>
      <c r="GY196" s="17"/>
      <c r="GZ196" s="17"/>
      <c r="HA196" s="17"/>
      <c r="HB196" s="17"/>
      <c r="HC196" s="17"/>
      <c r="HD196" s="17"/>
      <c r="HE196" s="17"/>
      <c r="HF196" s="17"/>
      <c r="HG196" s="17"/>
      <c r="HH196" s="17"/>
      <c r="HI196" s="17"/>
      <c r="HJ196" s="17"/>
      <c r="HK196" s="17"/>
      <c r="HL196" s="17"/>
      <c r="HM196" s="17"/>
      <c r="HN196" s="17"/>
      <c r="HO196" s="17"/>
    </row>
    <row r="197" spans="1:239" s="82" customFormat="1" x14ac:dyDescent="0.25">
      <c r="A197" s="80">
        <v>27</v>
      </c>
      <c r="B197" s="117" t="s">
        <v>95</v>
      </c>
      <c r="C197" s="80" t="s">
        <v>75</v>
      </c>
      <c r="D197" s="81"/>
      <c r="E197" s="81">
        <f>E201</f>
        <v>2</v>
      </c>
      <c r="F197" s="81"/>
      <c r="G197" s="81"/>
      <c r="H197" s="81"/>
      <c r="I197" s="81"/>
      <c r="J197" s="81"/>
      <c r="K197" s="81"/>
      <c r="L197" s="10"/>
    </row>
    <row r="198" spans="1:239" s="79" customFormat="1" x14ac:dyDescent="0.25">
      <c r="A198" s="78"/>
      <c r="B198" s="118"/>
      <c r="C198" s="78" t="s">
        <v>76</v>
      </c>
      <c r="D198" s="76"/>
      <c r="E198" s="119">
        <f>E197/100</f>
        <v>0.02</v>
      </c>
      <c r="F198" s="76"/>
      <c r="G198" s="76"/>
      <c r="H198" s="76"/>
      <c r="I198" s="76"/>
      <c r="J198" s="76"/>
      <c r="K198" s="76"/>
      <c r="L198" s="76"/>
    </row>
    <row r="199" spans="1:239" s="79" customFormat="1" x14ac:dyDescent="0.25">
      <c r="A199" s="78"/>
      <c r="B199" s="118" t="s">
        <v>51</v>
      </c>
      <c r="C199" s="78" t="s">
        <v>17</v>
      </c>
      <c r="D199" s="76">
        <v>177.52</v>
      </c>
      <c r="E199" s="76">
        <f>D199*E198</f>
        <v>3.5504000000000002</v>
      </c>
      <c r="F199" s="76"/>
      <c r="G199" s="76"/>
      <c r="H199" s="76"/>
      <c r="I199" s="76">
        <f>ROUND(E199*H199,2)</f>
        <v>0</v>
      </c>
      <c r="J199" s="76"/>
      <c r="K199" s="76"/>
      <c r="L199" s="76">
        <f t="shared" ref="L199:L208" si="32">G199+I199+K199</f>
        <v>0</v>
      </c>
    </row>
    <row r="200" spans="1:239" s="79" customFormat="1" x14ac:dyDescent="0.25">
      <c r="A200" s="78"/>
      <c r="B200" s="118" t="s">
        <v>77</v>
      </c>
      <c r="C200" s="78" t="s">
        <v>20</v>
      </c>
      <c r="D200" s="76">
        <v>44.38</v>
      </c>
      <c r="E200" s="76">
        <f>D200*E198</f>
        <v>0.88760000000000006</v>
      </c>
      <c r="F200" s="76"/>
      <c r="G200" s="76"/>
      <c r="H200" s="76"/>
      <c r="I200" s="76"/>
      <c r="J200" s="6"/>
      <c r="K200" s="76">
        <f>ROUND(E200*J200,2)</f>
        <v>0</v>
      </c>
      <c r="L200" s="76">
        <f t="shared" si="32"/>
        <v>0</v>
      </c>
    </row>
    <row r="201" spans="1:239" s="79" customFormat="1" x14ac:dyDescent="0.25">
      <c r="A201" s="78"/>
      <c r="B201" s="118" t="s">
        <v>117</v>
      </c>
      <c r="C201" s="78" t="s">
        <v>75</v>
      </c>
      <c r="D201" s="76" t="s">
        <v>57</v>
      </c>
      <c r="E201" s="76">
        <v>2</v>
      </c>
      <c r="F201" s="76"/>
      <c r="G201" s="76">
        <f t="shared" ref="G201:G208" si="33">ROUND(E201*F201,2)</f>
        <v>0</v>
      </c>
      <c r="H201" s="76"/>
      <c r="I201" s="76"/>
      <c r="J201" s="120"/>
      <c r="K201" s="76"/>
      <c r="L201" s="76">
        <f t="shared" si="32"/>
        <v>0</v>
      </c>
    </row>
    <row r="202" spans="1:239" s="79" customFormat="1" x14ac:dyDescent="0.25">
      <c r="A202" s="78"/>
      <c r="B202" s="121" t="s">
        <v>78</v>
      </c>
      <c r="C202" s="78" t="s">
        <v>61</v>
      </c>
      <c r="D202" s="76">
        <v>26</v>
      </c>
      <c r="E202" s="76">
        <f>D202*E198</f>
        <v>0.52</v>
      </c>
      <c r="F202" s="76"/>
      <c r="G202" s="76">
        <f t="shared" si="33"/>
        <v>0</v>
      </c>
      <c r="H202" s="76"/>
      <c r="I202" s="76"/>
      <c r="J202" s="122"/>
      <c r="K202" s="123"/>
      <c r="L202" s="76">
        <f t="shared" si="32"/>
        <v>0</v>
      </c>
    </row>
    <row r="203" spans="1:239" s="79" customFormat="1" x14ac:dyDescent="0.25">
      <c r="A203" s="78"/>
      <c r="B203" s="118" t="s">
        <v>79</v>
      </c>
      <c r="C203" s="78" t="s">
        <v>54</v>
      </c>
      <c r="D203" s="76">
        <v>3.5</v>
      </c>
      <c r="E203" s="76">
        <f>D203*E197</f>
        <v>7</v>
      </c>
      <c r="F203" s="76"/>
      <c r="G203" s="76">
        <f t="shared" si="33"/>
        <v>0</v>
      </c>
      <c r="H203" s="76"/>
      <c r="I203" s="76"/>
      <c r="J203" s="120"/>
      <c r="K203" s="76"/>
      <c r="L203" s="76">
        <f t="shared" si="32"/>
        <v>0</v>
      </c>
    </row>
    <row r="204" spans="1:239" s="79" customFormat="1" x14ac:dyDescent="0.25">
      <c r="A204" s="78"/>
      <c r="B204" s="118" t="s">
        <v>80</v>
      </c>
      <c r="C204" s="78" t="s">
        <v>18</v>
      </c>
      <c r="D204" s="119">
        <v>2.0590000000000002</v>
      </c>
      <c r="E204" s="76">
        <f>D204*E198</f>
        <v>4.1180000000000001E-2</v>
      </c>
      <c r="F204" s="76"/>
      <c r="G204" s="76">
        <f t="shared" si="33"/>
        <v>0</v>
      </c>
      <c r="H204" s="76"/>
      <c r="I204" s="76"/>
      <c r="J204" s="122"/>
      <c r="K204" s="123"/>
      <c r="L204" s="76">
        <f t="shared" si="32"/>
        <v>0</v>
      </c>
    </row>
    <row r="205" spans="1:239" s="79" customFormat="1" x14ac:dyDescent="0.25">
      <c r="A205" s="78"/>
      <c r="B205" s="121" t="s">
        <v>81</v>
      </c>
      <c r="C205" s="78" t="s">
        <v>16</v>
      </c>
      <c r="D205" s="76">
        <v>1.3</v>
      </c>
      <c r="E205" s="76">
        <f>D205*E198</f>
        <v>2.6000000000000002E-2</v>
      </c>
      <c r="F205" s="76"/>
      <c r="G205" s="76">
        <f t="shared" si="33"/>
        <v>0</v>
      </c>
      <c r="H205" s="76"/>
      <c r="I205" s="76"/>
      <c r="J205" s="122"/>
      <c r="K205" s="123"/>
      <c r="L205" s="76">
        <f t="shared" si="32"/>
        <v>0</v>
      </c>
    </row>
    <row r="206" spans="1:239" s="79" customFormat="1" x14ac:dyDescent="0.25">
      <c r="A206" s="78"/>
      <c r="B206" s="118" t="s">
        <v>82</v>
      </c>
      <c r="C206" s="78" t="s">
        <v>16</v>
      </c>
      <c r="D206" s="76">
        <v>3.76</v>
      </c>
      <c r="E206" s="76">
        <f>D206*E198</f>
        <v>7.5200000000000003E-2</v>
      </c>
      <c r="F206" s="6"/>
      <c r="G206" s="76">
        <f t="shared" si="33"/>
        <v>0</v>
      </c>
      <c r="H206" s="76"/>
      <c r="I206" s="76"/>
      <c r="J206" s="124"/>
      <c r="K206" s="76"/>
      <c r="L206" s="76">
        <f t="shared" si="32"/>
        <v>0</v>
      </c>
    </row>
    <row r="207" spans="1:239" s="79" customFormat="1" x14ac:dyDescent="0.25">
      <c r="A207" s="78"/>
      <c r="B207" s="118" t="s">
        <v>83</v>
      </c>
      <c r="C207" s="78" t="s">
        <v>16</v>
      </c>
      <c r="D207" s="76">
        <v>3.47</v>
      </c>
      <c r="E207" s="76">
        <f>D207*E198</f>
        <v>6.9400000000000003E-2</v>
      </c>
      <c r="F207" s="76"/>
      <c r="G207" s="76">
        <f t="shared" si="33"/>
        <v>0</v>
      </c>
      <c r="H207" s="76"/>
      <c r="I207" s="76"/>
      <c r="J207" s="124"/>
      <c r="K207" s="76">
        <f>ROUND(E207*J207,2)</f>
        <v>0</v>
      </c>
      <c r="L207" s="76">
        <f t="shared" si="32"/>
        <v>0</v>
      </c>
    </row>
    <row r="208" spans="1:239" s="79" customFormat="1" x14ac:dyDescent="0.25">
      <c r="A208" s="78"/>
      <c r="B208" s="121" t="s">
        <v>84</v>
      </c>
      <c r="C208" s="78" t="s">
        <v>61</v>
      </c>
      <c r="D208" s="76">
        <v>48</v>
      </c>
      <c r="E208" s="76">
        <f>D208*E198</f>
        <v>0.96</v>
      </c>
      <c r="F208" s="76"/>
      <c r="G208" s="76">
        <f t="shared" si="33"/>
        <v>0</v>
      </c>
      <c r="H208" s="76"/>
      <c r="I208" s="76"/>
      <c r="J208" s="120"/>
      <c r="K208" s="76"/>
      <c r="L208" s="76">
        <f t="shared" si="32"/>
        <v>0</v>
      </c>
    </row>
    <row r="209" spans="1:239" s="79" customFormat="1" x14ac:dyDescent="0.25">
      <c r="A209" s="78"/>
      <c r="B209" s="118"/>
      <c r="C209" s="78"/>
      <c r="D209" s="76"/>
      <c r="E209" s="76"/>
      <c r="F209" s="76"/>
      <c r="G209" s="76"/>
      <c r="H209" s="76"/>
      <c r="I209" s="76"/>
      <c r="J209" s="120"/>
      <c r="K209" s="76"/>
      <c r="L209" s="76"/>
    </row>
    <row r="210" spans="1:239" s="128" customFormat="1" ht="62.25" customHeight="1" x14ac:dyDescent="0.25">
      <c r="A210" s="9">
        <v>28</v>
      </c>
      <c r="B210" s="125" t="s">
        <v>85</v>
      </c>
      <c r="C210" s="9" t="s">
        <v>54</v>
      </c>
      <c r="D210" s="126"/>
      <c r="E210" s="126">
        <f>258.116*3</f>
        <v>774.34799999999996</v>
      </c>
      <c r="F210" s="126"/>
      <c r="G210" s="126"/>
      <c r="H210" s="126"/>
      <c r="I210" s="126"/>
      <c r="J210" s="126"/>
      <c r="K210" s="126"/>
      <c r="L210" s="10"/>
      <c r="M210" s="127"/>
      <c r="N210" s="127"/>
      <c r="O210" s="127"/>
      <c r="P210" s="127"/>
      <c r="Q210" s="127"/>
      <c r="R210" s="127"/>
      <c r="S210" s="127"/>
      <c r="T210" s="127"/>
      <c r="U210" s="127"/>
      <c r="V210" s="127"/>
      <c r="W210" s="127"/>
      <c r="X210" s="127"/>
      <c r="Y210" s="127"/>
      <c r="Z210" s="127"/>
      <c r="AA210" s="127"/>
      <c r="AB210" s="127"/>
      <c r="AC210" s="127"/>
      <c r="AD210" s="127"/>
      <c r="AE210" s="127"/>
      <c r="AF210" s="127"/>
      <c r="AG210" s="127"/>
      <c r="AH210" s="127"/>
      <c r="AI210" s="127"/>
      <c r="AJ210" s="127"/>
      <c r="AK210" s="127"/>
      <c r="AL210" s="127"/>
      <c r="AM210" s="127"/>
      <c r="AN210" s="127"/>
      <c r="AO210" s="127"/>
      <c r="AP210" s="127"/>
      <c r="AQ210" s="127"/>
      <c r="AR210" s="127"/>
      <c r="AS210" s="127"/>
      <c r="AT210" s="127"/>
      <c r="AU210" s="127"/>
      <c r="AV210" s="127"/>
      <c r="AW210" s="127"/>
      <c r="AX210" s="127"/>
      <c r="AY210" s="127"/>
      <c r="AZ210" s="127"/>
      <c r="BA210" s="127"/>
      <c r="BB210" s="127"/>
      <c r="BC210" s="127"/>
      <c r="BD210" s="127"/>
      <c r="BE210" s="127"/>
      <c r="BF210" s="127"/>
      <c r="BG210" s="127"/>
      <c r="BH210" s="127"/>
      <c r="BI210" s="127"/>
      <c r="BJ210" s="127"/>
      <c r="BK210" s="127"/>
      <c r="BL210" s="127"/>
      <c r="BM210" s="127"/>
      <c r="BN210" s="127"/>
      <c r="BO210" s="127"/>
      <c r="BP210" s="127"/>
      <c r="BQ210" s="127"/>
      <c r="BR210" s="127"/>
      <c r="BS210" s="127"/>
      <c r="BT210" s="127"/>
      <c r="BU210" s="127"/>
      <c r="BV210" s="127"/>
      <c r="BW210" s="127"/>
      <c r="BX210" s="127"/>
      <c r="BY210" s="127"/>
      <c r="BZ210" s="127"/>
      <c r="CA210" s="127"/>
      <c r="CB210" s="127"/>
      <c r="CC210" s="127"/>
      <c r="CD210" s="127"/>
      <c r="CE210" s="127"/>
      <c r="CF210" s="127"/>
      <c r="CG210" s="127"/>
      <c r="CH210" s="127"/>
      <c r="CI210" s="127"/>
      <c r="CJ210" s="127"/>
      <c r="CK210" s="127"/>
      <c r="CL210" s="127"/>
      <c r="CM210" s="127"/>
      <c r="CN210" s="127"/>
      <c r="CO210" s="127"/>
      <c r="CP210" s="127"/>
      <c r="CQ210" s="127"/>
      <c r="CR210" s="127"/>
      <c r="CS210" s="127"/>
      <c r="CT210" s="127"/>
      <c r="CU210" s="127"/>
      <c r="CV210" s="127"/>
      <c r="CW210" s="127"/>
      <c r="CX210" s="127"/>
      <c r="CY210" s="127"/>
      <c r="CZ210" s="127"/>
      <c r="DA210" s="127"/>
      <c r="DB210" s="127"/>
      <c r="DC210" s="127"/>
      <c r="DD210" s="127"/>
      <c r="DE210" s="127"/>
      <c r="DF210" s="127"/>
      <c r="DG210" s="127"/>
      <c r="DH210" s="127"/>
      <c r="DI210" s="127"/>
      <c r="DJ210" s="127"/>
      <c r="DK210" s="127"/>
      <c r="DL210" s="127"/>
      <c r="DM210" s="127"/>
      <c r="DN210" s="127"/>
      <c r="DO210" s="127"/>
      <c r="DP210" s="127"/>
      <c r="DQ210" s="127"/>
      <c r="DR210" s="127"/>
      <c r="DS210" s="127"/>
      <c r="DT210" s="127"/>
      <c r="DU210" s="127"/>
      <c r="DV210" s="127"/>
      <c r="DW210" s="127"/>
      <c r="DX210" s="127"/>
      <c r="DY210" s="127"/>
      <c r="DZ210" s="127"/>
      <c r="EA210" s="127"/>
      <c r="EB210" s="127"/>
      <c r="EC210" s="127"/>
      <c r="ED210" s="127"/>
      <c r="EE210" s="127"/>
      <c r="EF210" s="127"/>
      <c r="EG210" s="127"/>
      <c r="EH210" s="127"/>
      <c r="EI210" s="127"/>
      <c r="EJ210" s="127"/>
      <c r="EK210" s="127"/>
      <c r="EL210" s="127"/>
      <c r="EM210" s="127"/>
      <c r="EN210" s="127"/>
      <c r="EO210" s="127"/>
      <c r="EP210" s="127"/>
      <c r="EQ210" s="127"/>
      <c r="ER210" s="127"/>
      <c r="ES210" s="127"/>
      <c r="ET210" s="127"/>
      <c r="EU210" s="127"/>
      <c r="EV210" s="127"/>
      <c r="EW210" s="127"/>
      <c r="EX210" s="127"/>
      <c r="EY210" s="127"/>
      <c r="EZ210" s="127"/>
      <c r="FA210" s="127"/>
      <c r="FB210" s="127"/>
      <c r="FC210" s="127"/>
      <c r="FD210" s="127"/>
      <c r="FE210" s="127"/>
      <c r="FF210" s="127"/>
      <c r="FG210" s="127"/>
      <c r="FH210" s="127"/>
      <c r="FI210" s="127"/>
      <c r="FJ210" s="127"/>
      <c r="FK210" s="127"/>
      <c r="FL210" s="127"/>
      <c r="FM210" s="127"/>
      <c r="FN210" s="127"/>
      <c r="FO210" s="127"/>
      <c r="FP210" s="127"/>
      <c r="FQ210" s="127"/>
      <c r="FR210" s="127"/>
      <c r="FS210" s="127"/>
      <c r="FT210" s="127"/>
      <c r="FU210" s="127"/>
      <c r="FV210" s="127"/>
      <c r="FW210" s="127"/>
      <c r="FX210" s="127"/>
      <c r="FY210" s="127"/>
      <c r="FZ210" s="127"/>
      <c r="GA210" s="127"/>
      <c r="GB210" s="127"/>
      <c r="GC210" s="127"/>
      <c r="GD210" s="127"/>
      <c r="GE210" s="127"/>
      <c r="GF210" s="127"/>
      <c r="GG210" s="127"/>
      <c r="GH210" s="127"/>
      <c r="GI210" s="127"/>
      <c r="GJ210" s="127"/>
    </row>
    <row r="211" spans="1:239" s="72" customFormat="1" x14ac:dyDescent="0.25">
      <c r="A211" s="9"/>
      <c r="B211" s="129"/>
      <c r="C211" s="130" t="s">
        <v>50</v>
      </c>
      <c r="D211" s="131">
        <v>0.1</v>
      </c>
      <c r="E211" s="132">
        <f>E210*D211/100</f>
        <v>0.77434799999999993</v>
      </c>
      <c r="F211" s="131"/>
      <c r="G211" s="131"/>
      <c r="H211" s="131"/>
      <c r="I211" s="131"/>
      <c r="J211" s="131"/>
      <c r="K211" s="131"/>
      <c r="L211" s="131"/>
      <c r="M211" s="133"/>
      <c r="N211" s="133"/>
      <c r="O211" s="133"/>
      <c r="P211" s="133"/>
      <c r="Q211" s="133"/>
      <c r="R211" s="133"/>
      <c r="S211" s="133"/>
      <c r="T211" s="133"/>
      <c r="U211" s="133"/>
      <c r="V211" s="133"/>
      <c r="W211" s="133"/>
      <c r="X211" s="133"/>
      <c r="Y211" s="133"/>
      <c r="Z211" s="133"/>
      <c r="AA211" s="133"/>
      <c r="AB211" s="133"/>
      <c r="AC211" s="133"/>
      <c r="AD211" s="133"/>
      <c r="AE211" s="133"/>
      <c r="AF211" s="133"/>
      <c r="AG211" s="133"/>
      <c r="AH211" s="133"/>
      <c r="AI211" s="133"/>
      <c r="AJ211" s="133"/>
      <c r="AK211" s="133"/>
      <c r="AL211" s="133"/>
      <c r="AM211" s="133"/>
      <c r="AN211" s="133"/>
      <c r="AO211" s="133"/>
      <c r="AP211" s="133"/>
      <c r="AQ211" s="133"/>
      <c r="AR211" s="133"/>
      <c r="AS211" s="133"/>
      <c r="AT211" s="133"/>
      <c r="AU211" s="133"/>
      <c r="AV211" s="133"/>
      <c r="AW211" s="133"/>
      <c r="AX211" s="133"/>
      <c r="AY211" s="133"/>
      <c r="AZ211" s="133"/>
      <c r="BA211" s="133"/>
      <c r="BB211" s="133"/>
      <c r="BC211" s="133"/>
      <c r="BD211" s="133"/>
      <c r="BE211" s="133"/>
      <c r="BF211" s="133"/>
      <c r="BG211" s="133"/>
      <c r="BH211" s="133"/>
      <c r="BI211" s="133"/>
      <c r="BJ211" s="133"/>
      <c r="BK211" s="133"/>
      <c r="BL211" s="133"/>
      <c r="BM211" s="133"/>
      <c r="BN211" s="133"/>
      <c r="BO211" s="133"/>
      <c r="BP211" s="133"/>
      <c r="BQ211" s="133"/>
      <c r="BR211" s="133"/>
      <c r="BS211" s="133"/>
      <c r="BT211" s="133"/>
      <c r="BU211" s="133"/>
      <c r="BV211" s="133"/>
      <c r="BW211" s="133"/>
      <c r="BX211" s="133"/>
      <c r="BY211" s="133"/>
      <c r="BZ211" s="133"/>
      <c r="CA211" s="133"/>
      <c r="CB211" s="133"/>
      <c r="CC211" s="133"/>
      <c r="CD211" s="133"/>
      <c r="CE211" s="133"/>
      <c r="CF211" s="133"/>
      <c r="CG211" s="133"/>
      <c r="CH211" s="133"/>
      <c r="CI211" s="133"/>
      <c r="CJ211" s="133"/>
      <c r="CK211" s="133"/>
      <c r="CL211" s="133"/>
      <c r="CM211" s="133"/>
      <c r="CN211" s="133"/>
      <c r="CO211" s="133"/>
      <c r="CP211" s="133"/>
      <c r="CQ211" s="133"/>
      <c r="CR211" s="133"/>
      <c r="CS211" s="133"/>
      <c r="CT211" s="133"/>
      <c r="CU211" s="133"/>
      <c r="CV211" s="133"/>
      <c r="CW211" s="133"/>
      <c r="CX211" s="133"/>
      <c r="CY211" s="133"/>
      <c r="CZ211" s="133"/>
      <c r="DA211" s="133"/>
      <c r="DB211" s="133"/>
      <c r="DC211" s="133"/>
      <c r="DD211" s="133"/>
      <c r="DE211" s="133"/>
      <c r="DF211" s="133"/>
      <c r="DG211" s="133"/>
      <c r="DH211" s="133"/>
      <c r="DI211" s="133"/>
      <c r="DJ211" s="133"/>
      <c r="DK211" s="133"/>
      <c r="DL211" s="133"/>
      <c r="DM211" s="133"/>
      <c r="DN211" s="133"/>
      <c r="DO211" s="133"/>
      <c r="DP211" s="133"/>
      <c r="DQ211" s="133"/>
      <c r="DR211" s="133"/>
      <c r="DS211" s="133"/>
      <c r="DT211" s="133"/>
      <c r="DU211" s="133"/>
      <c r="DV211" s="133"/>
      <c r="DW211" s="133"/>
      <c r="DX211" s="133"/>
      <c r="DY211" s="133"/>
      <c r="DZ211" s="133"/>
      <c r="EA211" s="133"/>
      <c r="EB211" s="133"/>
      <c r="EC211" s="133"/>
      <c r="ED211" s="133"/>
      <c r="EE211" s="133"/>
      <c r="EF211" s="133"/>
      <c r="EG211" s="133"/>
      <c r="EH211" s="133"/>
      <c r="EI211" s="133"/>
      <c r="EJ211" s="133"/>
      <c r="EK211" s="133"/>
      <c r="EL211" s="133"/>
      <c r="EM211" s="133"/>
      <c r="EN211" s="133"/>
      <c r="EO211" s="133"/>
      <c r="EP211" s="133"/>
      <c r="EQ211" s="133"/>
      <c r="ER211" s="133"/>
      <c r="ES211" s="133"/>
      <c r="ET211" s="133"/>
      <c r="EU211" s="133"/>
      <c r="EV211" s="133"/>
      <c r="EW211" s="133"/>
      <c r="EX211" s="133"/>
      <c r="EY211" s="133"/>
      <c r="EZ211" s="133"/>
      <c r="FA211" s="133"/>
      <c r="FB211" s="133"/>
      <c r="FC211" s="133"/>
      <c r="FD211" s="133"/>
      <c r="FE211" s="133"/>
      <c r="FF211" s="133"/>
      <c r="FG211" s="133"/>
      <c r="FH211" s="133"/>
      <c r="FI211" s="133"/>
      <c r="FJ211" s="133"/>
      <c r="FK211" s="133"/>
      <c r="FL211" s="133"/>
      <c r="FM211" s="133"/>
      <c r="FN211" s="133"/>
      <c r="FO211" s="133"/>
      <c r="FP211" s="133"/>
      <c r="FQ211" s="133"/>
      <c r="FR211" s="133"/>
      <c r="FS211" s="133"/>
      <c r="FT211" s="133"/>
      <c r="FU211" s="133"/>
      <c r="FV211" s="133"/>
      <c r="FW211" s="133"/>
      <c r="FX211" s="133"/>
      <c r="FY211" s="133"/>
      <c r="FZ211" s="133"/>
      <c r="GA211" s="133"/>
      <c r="GB211" s="133"/>
      <c r="GC211" s="133"/>
      <c r="GD211" s="133"/>
      <c r="GE211" s="133"/>
      <c r="GF211" s="133"/>
      <c r="GG211" s="133"/>
      <c r="GH211" s="133"/>
      <c r="GI211" s="133"/>
      <c r="GJ211" s="133"/>
    </row>
    <row r="212" spans="1:239" s="72" customFormat="1" x14ac:dyDescent="0.25">
      <c r="A212" s="9"/>
      <c r="B212" s="34" t="s">
        <v>86</v>
      </c>
      <c r="C212" s="130" t="s">
        <v>17</v>
      </c>
      <c r="D212" s="131">
        <v>1.77</v>
      </c>
      <c r="E212" s="131">
        <f>E211*D212</f>
        <v>1.3705959599999999</v>
      </c>
      <c r="F212" s="6"/>
      <c r="G212" s="83"/>
      <c r="H212" s="6"/>
      <c r="I212" s="83">
        <f t="shared" ref="I212" si="34">H212*E212</f>
        <v>0</v>
      </c>
      <c r="J212" s="13"/>
      <c r="K212" s="83"/>
      <c r="L212" s="13">
        <f t="shared" ref="L212:L215" si="35">G212+I212+K212</f>
        <v>0</v>
      </c>
      <c r="M212" s="133"/>
      <c r="N212" s="133"/>
      <c r="O212" s="133"/>
      <c r="P212" s="133"/>
      <c r="Q212" s="133"/>
      <c r="R212" s="133"/>
      <c r="S212" s="133"/>
      <c r="T212" s="133"/>
      <c r="U212" s="133"/>
      <c r="V212" s="133"/>
      <c r="W212" s="133"/>
      <c r="X212" s="133"/>
      <c r="Y212" s="133"/>
      <c r="Z212" s="133"/>
      <c r="AA212" s="133"/>
      <c r="AB212" s="133"/>
      <c r="AC212" s="133"/>
      <c r="AD212" s="133"/>
      <c r="AE212" s="133"/>
      <c r="AF212" s="133"/>
      <c r="AG212" s="133"/>
      <c r="AH212" s="133"/>
      <c r="AI212" s="133"/>
      <c r="AJ212" s="133"/>
      <c r="AK212" s="133"/>
      <c r="AL212" s="133"/>
      <c r="AM212" s="133"/>
      <c r="AN212" s="133"/>
      <c r="AO212" s="133"/>
      <c r="AP212" s="133"/>
      <c r="AQ212" s="133"/>
      <c r="AR212" s="133"/>
      <c r="AS212" s="133"/>
      <c r="AT212" s="133"/>
      <c r="AU212" s="133"/>
      <c r="AV212" s="133"/>
      <c r="AW212" s="133"/>
      <c r="AX212" s="133"/>
      <c r="AY212" s="133"/>
      <c r="AZ212" s="133"/>
      <c r="BA212" s="133"/>
      <c r="BB212" s="133"/>
      <c r="BC212" s="133"/>
      <c r="BD212" s="133"/>
      <c r="BE212" s="133"/>
      <c r="BF212" s="133"/>
      <c r="BG212" s="133"/>
      <c r="BH212" s="133"/>
      <c r="BI212" s="133"/>
      <c r="BJ212" s="133"/>
      <c r="BK212" s="133"/>
      <c r="BL212" s="133"/>
      <c r="BM212" s="133"/>
      <c r="BN212" s="133"/>
      <c r="BO212" s="133"/>
      <c r="BP212" s="133"/>
      <c r="BQ212" s="133"/>
      <c r="BR212" s="133"/>
      <c r="BS212" s="133"/>
      <c r="BT212" s="133"/>
      <c r="BU212" s="133"/>
      <c r="BV212" s="133"/>
      <c r="BW212" s="133"/>
      <c r="BX212" s="133"/>
      <c r="BY212" s="133"/>
      <c r="BZ212" s="133"/>
      <c r="CA212" s="133"/>
      <c r="CB212" s="133"/>
      <c r="CC212" s="133"/>
      <c r="CD212" s="133"/>
      <c r="CE212" s="133"/>
      <c r="CF212" s="133"/>
      <c r="CG212" s="133"/>
      <c r="CH212" s="133"/>
      <c r="CI212" s="133"/>
      <c r="CJ212" s="133"/>
      <c r="CK212" s="133"/>
      <c r="CL212" s="133"/>
      <c r="CM212" s="133"/>
      <c r="CN212" s="133"/>
      <c r="CO212" s="133"/>
      <c r="CP212" s="133"/>
      <c r="CQ212" s="133"/>
      <c r="CR212" s="133"/>
      <c r="CS212" s="133"/>
      <c r="CT212" s="133"/>
      <c r="CU212" s="133"/>
      <c r="CV212" s="133"/>
      <c r="CW212" s="133"/>
      <c r="CX212" s="133"/>
      <c r="CY212" s="133"/>
      <c r="CZ212" s="133"/>
      <c r="DA212" s="133"/>
      <c r="DB212" s="133"/>
      <c r="DC212" s="133"/>
      <c r="DD212" s="133"/>
      <c r="DE212" s="133"/>
      <c r="DF212" s="133"/>
      <c r="DG212" s="133"/>
      <c r="DH212" s="133"/>
      <c r="DI212" s="133"/>
      <c r="DJ212" s="133"/>
      <c r="DK212" s="133"/>
      <c r="DL212" s="133"/>
      <c r="DM212" s="133"/>
      <c r="DN212" s="133"/>
      <c r="DO212" s="133"/>
      <c r="DP212" s="133"/>
      <c r="DQ212" s="133"/>
      <c r="DR212" s="133"/>
      <c r="DS212" s="133"/>
      <c r="DT212" s="133"/>
      <c r="DU212" s="133"/>
      <c r="DV212" s="133"/>
      <c r="DW212" s="133"/>
      <c r="DX212" s="133"/>
      <c r="DY212" s="133"/>
      <c r="DZ212" s="133"/>
      <c r="EA212" s="133"/>
      <c r="EB212" s="133"/>
      <c r="EC212" s="133"/>
      <c r="ED212" s="133"/>
      <c r="EE212" s="133"/>
      <c r="EF212" s="133"/>
      <c r="EG212" s="133"/>
      <c r="EH212" s="133"/>
      <c r="EI212" s="133"/>
      <c r="EJ212" s="133"/>
      <c r="EK212" s="133"/>
      <c r="EL212" s="133"/>
      <c r="EM212" s="133"/>
      <c r="EN212" s="133"/>
      <c r="EO212" s="133"/>
      <c r="EP212" s="133"/>
      <c r="EQ212" s="133"/>
      <c r="ER212" s="133"/>
      <c r="ES212" s="133"/>
      <c r="ET212" s="133"/>
      <c r="EU212" s="133"/>
      <c r="EV212" s="133"/>
      <c r="EW212" s="133"/>
      <c r="EX212" s="133"/>
      <c r="EY212" s="133"/>
      <c r="EZ212" s="133"/>
      <c r="FA212" s="133"/>
      <c r="FB212" s="133"/>
      <c r="FC212" s="133"/>
      <c r="FD212" s="133"/>
      <c r="FE212" s="133"/>
      <c r="FF212" s="133"/>
      <c r="FG212" s="133"/>
      <c r="FH212" s="133"/>
      <c r="FI212" s="133"/>
      <c r="FJ212" s="133"/>
      <c r="FK212" s="133"/>
      <c r="FL212" s="133"/>
      <c r="FM212" s="133"/>
      <c r="FN212" s="133"/>
      <c r="FO212" s="133"/>
      <c r="FP212" s="133"/>
      <c r="FQ212" s="133"/>
      <c r="FR212" s="133"/>
      <c r="FS212" s="133"/>
      <c r="FT212" s="133"/>
      <c r="FU212" s="133"/>
      <c r="FV212" s="133"/>
      <c r="FW212" s="133"/>
      <c r="FX212" s="133"/>
      <c r="FY212" s="133"/>
      <c r="FZ212" s="133"/>
      <c r="GA212" s="133"/>
      <c r="GB212" s="133"/>
      <c r="GC212" s="133"/>
      <c r="GD212" s="133"/>
      <c r="GE212" s="133"/>
      <c r="GF212" s="133"/>
      <c r="GG212" s="133"/>
      <c r="GH212" s="133"/>
      <c r="GI212" s="133"/>
      <c r="GJ212" s="133"/>
    </row>
    <row r="213" spans="1:239" s="72" customFormat="1" x14ac:dyDescent="0.25">
      <c r="A213" s="9"/>
      <c r="B213" s="99" t="s">
        <v>87</v>
      </c>
      <c r="C213" s="130" t="s">
        <v>20</v>
      </c>
      <c r="D213" s="131">
        <v>0.82</v>
      </c>
      <c r="E213" s="131">
        <f>E211*D213</f>
        <v>0.63496535999999992</v>
      </c>
      <c r="F213" s="13"/>
      <c r="G213" s="83"/>
      <c r="H213" s="6"/>
      <c r="I213" s="83"/>
      <c r="J213" s="13"/>
      <c r="K213" s="83">
        <f t="shared" ref="K213" si="36">J213*E213</f>
        <v>0</v>
      </c>
      <c r="L213" s="13">
        <f t="shared" si="35"/>
        <v>0</v>
      </c>
      <c r="M213" s="133"/>
      <c r="N213" s="133"/>
      <c r="O213" s="133"/>
      <c r="P213" s="133"/>
      <c r="Q213" s="133"/>
      <c r="R213" s="133"/>
      <c r="S213" s="133"/>
      <c r="T213" s="133"/>
      <c r="U213" s="133"/>
      <c r="V213" s="133"/>
      <c r="W213" s="133"/>
      <c r="X213" s="133"/>
      <c r="Y213" s="133"/>
      <c r="Z213" s="133"/>
      <c r="AA213" s="133"/>
      <c r="AB213" s="133"/>
      <c r="AC213" s="133"/>
      <c r="AD213" s="133"/>
      <c r="AE213" s="133"/>
      <c r="AF213" s="133"/>
      <c r="AG213" s="133"/>
      <c r="AH213" s="133"/>
      <c r="AI213" s="133"/>
      <c r="AJ213" s="133"/>
      <c r="AK213" s="133"/>
      <c r="AL213" s="133"/>
      <c r="AM213" s="133"/>
      <c r="AN213" s="133"/>
      <c r="AO213" s="133"/>
      <c r="AP213" s="133"/>
      <c r="AQ213" s="133"/>
      <c r="AR213" s="133"/>
      <c r="AS213" s="133"/>
      <c r="AT213" s="133"/>
      <c r="AU213" s="133"/>
      <c r="AV213" s="133"/>
      <c r="AW213" s="133"/>
      <c r="AX213" s="133"/>
      <c r="AY213" s="133"/>
      <c r="AZ213" s="133"/>
      <c r="BA213" s="133"/>
      <c r="BB213" s="133"/>
      <c r="BC213" s="133"/>
      <c r="BD213" s="133"/>
      <c r="BE213" s="133"/>
      <c r="BF213" s="133"/>
      <c r="BG213" s="133"/>
      <c r="BH213" s="133"/>
      <c r="BI213" s="133"/>
      <c r="BJ213" s="133"/>
      <c r="BK213" s="133"/>
      <c r="BL213" s="133"/>
      <c r="BM213" s="133"/>
      <c r="BN213" s="133"/>
      <c r="BO213" s="133"/>
      <c r="BP213" s="133"/>
      <c r="BQ213" s="133"/>
      <c r="BR213" s="133"/>
      <c r="BS213" s="133"/>
      <c r="BT213" s="133"/>
      <c r="BU213" s="133"/>
      <c r="BV213" s="133"/>
      <c r="BW213" s="133"/>
      <c r="BX213" s="133"/>
      <c r="BY213" s="133"/>
      <c r="BZ213" s="133"/>
      <c r="CA213" s="133"/>
      <c r="CB213" s="133"/>
      <c r="CC213" s="133"/>
      <c r="CD213" s="133"/>
      <c r="CE213" s="133"/>
      <c r="CF213" s="133"/>
      <c r="CG213" s="133"/>
      <c r="CH213" s="133"/>
      <c r="CI213" s="133"/>
      <c r="CJ213" s="133"/>
      <c r="CK213" s="133"/>
      <c r="CL213" s="133"/>
      <c r="CM213" s="133"/>
      <c r="CN213" s="133"/>
      <c r="CO213" s="133"/>
      <c r="CP213" s="133"/>
      <c r="CQ213" s="133"/>
      <c r="CR213" s="133"/>
      <c r="CS213" s="133"/>
      <c r="CT213" s="133"/>
      <c r="CU213" s="133"/>
      <c r="CV213" s="133"/>
      <c r="CW213" s="133"/>
      <c r="CX213" s="133"/>
      <c r="CY213" s="133"/>
      <c r="CZ213" s="133"/>
      <c r="DA213" s="133"/>
      <c r="DB213" s="133"/>
      <c r="DC213" s="133"/>
      <c r="DD213" s="133"/>
      <c r="DE213" s="133"/>
      <c r="DF213" s="133"/>
      <c r="DG213" s="133"/>
      <c r="DH213" s="133"/>
      <c r="DI213" s="133"/>
      <c r="DJ213" s="133"/>
      <c r="DK213" s="133"/>
      <c r="DL213" s="133"/>
      <c r="DM213" s="133"/>
      <c r="DN213" s="133"/>
      <c r="DO213" s="133"/>
      <c r="DP213" s="133"/>
      <c r="DQ213" s="133"/>
      <c r="DR213" s="133"/>
      <c r="DS213" s="133"/>
      <c r="DT213" s="133"/>
      <c r="DU213" s="133"/>
      <c r="DV213" s="133"/>
      <c r="DW213" s="133"/>
      <c r="DX213" s="133"/>
      <c r="DY213" s="133"/>
      <c r="DZ213" s="133"/>
      <c r="EA213" s="133"/>
      <c r="EB213" s="133"/>
      <c r="EC213" s="133"/>
      <c r="ED213" s="133"/>
      <c r="EE213" s="133"/>
      <c r="EF213" s="133"/>
      <c r="EG213" s="133"/>
      <c r="EH213" s="133"/>
      <c r="EI213" s="133"/>
      <c r="EJ213" s="133"/>
      <c r="EK213" s="133"/>
      <c r="EL213" s="133"/>
      <c r="EM213" s="133"/>
      <c r="EN213" s="133"/>
      <c r="EO213" s="133"/>
      <c r="EP213" s="133"/>
      <c r="EQ213" s="133"/>
      <c r="ER213" s="133"/>
      <c r="ES213" s="133"/>
      <c r="ET213" s="133"/>
      <c r="EU213" s="133"/>
      <c r="EV213" s="133"/>
      <c r="EW213" s="133"/>
      <c r="EX213" s="133"/>
      <c r="EY213" s="133"/>
      <c r="EZ213" s="133"/>
      <c r="FA213" s="133"/>
      <c r="FB213" s="133"/>
      <c r="FC213" s="133"/>
      <c r="FD213" s="133"/>
      <c r="FE213" s="133"/>
      <c r="FF213" s="133"/>
      <c r="FG213" s="133"/>
      <c r="FH213" s="133"/>
      <c r="FI213" s="133"/>
      <c r="FJ213" s="133"/>
      <c r="FK213" s="133"/>
      <c r="FL213" s="133"/>
      <c r="FM213" s="133"/>
      <c r="FN213" s="133"/>
      <c r="FO213" s="133"/>
      <c r="FP213" s="133"/>
      <c r="FQ213" s="133"/>
      <c r="FR213" s="133"/>
      <c r="FS213" s="133"/>
      <c r="FT213" s="133"/>
      <c r="FU213" s="133"/>
      <c r="FV213" s="133"/>
      <c r="FW213" s="133"/>
      <c r="FX213" s="133"/>
      <c r="FY213" s="133"/>
      <c r="FZ213" s="133"/>
      <c r="GA213" s="133"/>
      <c r="GB213" s="133"/>
      <c r="GC213" s="133"/>
      <c r="GD213" s="133"/>
      <c r="GE213" s="133"/>
      <c r="GF213" s="133"/>
      <c r="GG213" s="133"/>
      <c r="GH213" s="133"/>
      <c r="GI213" s="133"/>
      <c r="GJ213" s="133"/>
    </row>
    <row r="214" spans="1:239" s="3" customFormat="1" x14ac:dyDescent="0.25">
      <c r="A214" s="9"/>
      <c r="B214" s="34" t="s">
        <v>29</v>
      </c>
      <c r="C214" s="12" t="s">
        <v>20</v>
      </c>
      <c r="D214" s="13">
        <v>0.68</v>
      </c>
      <c r="E214" s="13">
        <f>E211*D214</f>
        <v>0.52655664000000002</v>
      </c>
      <c r="F214" s="6"/>
      <c r="G214" s="31"/>
      <c r="H214" s="31"/>
      <c r="I214" s="6"/>
      <c r="J214" s="6"/>
      <c r="K214" s="13">
        <f>E214*J214</f>
        <v>0</v>
      </c>
      <c r="L214" s="13">
        <f t="shared" si="35"/>
        <v>0</v>
      </c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23"/>
      <c r="AK214" s="23"/>
      <c r="AL214" s="23"/>
      <c r="AM214" s="23"/>
      <c r="AN214" s="23"/>
      <c r="AO214" s="23"/>
      <c r="AP214" s="23"/>
      <c r="AQ214" s="23"/>
      <c r="AR214" s="23"/>
      <c r="AS214" s="23"/>
      <c r="AT214" s="23"/>
      <c r="AU214" s="23"/>
      <c r="AV214" s="23"/>
      <c r="AW214" s="23"/>
      <c r="AX214" s="23"/>
      <c r="AY214" s="23"/>
      <c r="AZ214" s="23"/>
      <c r="BA214" s="23"/>
      <c r="BB214" s="23"/>
      <c r="BC214" s="23"/>
      <c r="BD214" s="23"/>
      <c r="BE214" s="23"/>
      <c r="BF214" s="23"/>
      <c r="BG214" s="23"/>
      <c r="BH214" s="23"/>
      <c r="BI214" s="23"/>
      <c r="BJ214" s="23"/>
      <c r="BK214" s="23"/>
      <c r="BL214" s="23"/>
      <c r="BM214" s="23"/>
      <c r="BN214" s="23"/>
      <c r="BO214" s="23"/>
      <c r="BP214" s="23"/>
      <c r="BQ214" s="23"/>
      <c r="BR214" s="23"/>
      <c r="BS214" s="23"/>
      <c r="BT214" s="23"/>
      <c r="BU214" s="23"/>
      <c r="BV214" s="23"/>
      <c r="BW214" s="23"/>
      <c r="BX214" s="23"/>
      <c r="BY214" s="23"/>
      <c r="BZ214" s="23"/>
      <c r="CA214" s="23"/>
      <c r="CB214" s="23"/>
      <c r="CC214" s="23"/>
      <c r="CD214" s="23"/>
      <c r="CE214" s="23"/>
      <c r="CF214" s="23"/>
      <c r="CG214" s="23"/>
      <c r="CH214" s="23"/>
      <c r="CI214" s="23"/>
      <c r="CJ214" s="23"/>
      <c r="CK214" s="23"/>
      <c r="CL214" s="23"/>
      <c r="CM214" s="23"/>
      <c r="CN214" s="23"/>
      <c r="CO214" s="23"/>
      <c r="CP214" s="23"/>
      <c r="CQ214" s="23"/>
      <c r="CR214" s="23"/>
      <c r="CS214" s="23"/>
      <c r="CT214" s="23"/>
      <c r="CU214" s="23"/>
      <c r="CV214" s="23"/>
      <c r="CW214" s="23"/>
      <c r="CX214" s="23"/>
      <c r="CY214" s="23"/>
      <c r="CZ214" s="23"/>
      <c r="DA214" s="23"/>
      <c r="DB214" s="23"/>
      <c r="DC214" s="23"/>
      <c r="DD214" s="23"/>
      <c r="DE214" s="23"/>
      <c r="DF214" s="23"/>
      <c r="DG214" s="23"/>
      <c r="DH214" s="23"/>
      <c r="DI214" s="23"/>
      <c r="DJ214" s="23"/>
      <c r="DK214" s="23"/>
      <c r="DL214" s="23"/>
      <c r="DM214" s="23"/>
      <c r="DN214" s="23"/>
      <c r="DO214" s="23"/>
      <c r="DP214" s="23"/>
      <c r="DQ214" s="23"/>
      <c r="DR214" s="23"/>
      <c r="DS214" s="23"/>
      <c r="DT214" s="23"/>
      <c r="DU214" s="23"/>
      <c r="DV214" s="23"/>
      <c r="DW214" s="23"/>
      <c r="DX214" s="23"/>
      <c r="DY214" s="23"/>
      <c r="DZ214" s="23"/>
      <c r="EA214" s="23"/>
      <c r="EB214" s="23"/>
      <c r="EC214" s="23"/>
      <c r="ED214" s="23"/>
      <c r="EE214" s="23"/>
      <c r="EF214" s="23"/>
      <c r="EG214" s="23"/>
      <c r="EH214" s="23"/>
      <c r="EI214" s="23"/>
      <c r="EJ214" s="23"/>
      <c r="EK214" s="23"/>
      <c r="EL214" s="23"/>
      <c r="EM214" s="23"/>
      <c r="EN214" s="23"/>
      <c r="EO214" s="23"/>
      <c r="EP214" s="23"/>
      <c r="EQ214" s="23"/>
      <c r="ER214" s="23"/>
      <c r="ES214" s="23"/>
      <c r="ET214" s="23"/>
      <c r="EU214" s="23"/>
      <c r="EV214" s="23"/>
      <c r="EW214" s="23"/>
      <c r="EX214" s="23"/>
      <c r="EY214" s="23"/>
      <c r="EZ214" s="23"/>
      <c r="FA214" s="23"/>
      <c r="FB214" s="23"/>
      <c r="FC214" s="23"/>
      <c r="FD214" s="23"/>
      <c r="FE214" s="23"/>
      <c r="FF214" s="23"/>
      <c r="FG214" s="23"/>
      <c r="FH214" s="23"/>
      <c r="FI214" s="23"/>
      <c r="FJ214" s="23"/>
      <c r="FK214" s="23"/>
      <c r="FL214" s="23"/>
      <c r="FM214" s="23"/>
      <c r="FN214" s="23"/>
      <c r="FO214" s="23"/>
      <c r="FP214" s="23"/>
      <c r="FQ214" s="23"/>
      <c r="FR214" s="23"/>
      <c r="FS214" s="23"/>
      <c r="FT214" s="23"/>
      <c r="FU214" s="23"/>
      <c r="FV214" s="23"/>
      <c r="FW214" s="23"/>
      <c r="FX214" s="23"/>
      <c r="FY214" s="23"/>
      <c r="FZ214" s="23"/>
      <c r="GA214" s="23"/>
      <c r="GB214" s="23"/>
      <c r="GC214" s="23"/>
      <c r="GD214" s="23"/>
      <c r="GE214" s="23"/>
      <c r="GF214" s="23"/>
      <c r="GG214" s="23"/>
      <c r="GH214" s="23"/>
      <c r="GI214" s="23"/>
      <c r="GJ214" s="23"/>
      <c r="GK214" s="23"/>
      <c r="GL214" s="23"/>
      <c r="GM214" s="23"/>
      <c r="GN214" s="23"/>
      <c r="GO214" s="23"/>
      <c r="GP214" s="23"/>
      <c r="GQ214" s="23"/>
      <c r="GR214" s="23"/>
      <c r="GS214" s="23"/>
      <c r="GT214" s="23"/>
      <c r="GU214" s="23"/>
      <c r="GV214" s="23"/>
      <c r="GW214" s="23"/>
      <c r="GX214" s="23"/>
      <c r="GY214" s="23"/>
      <c r="GZ214" s="23"/>
      <c r="HA214" s="23"/>
      <c r="HB214" s="23"/>
      <c r="HC214" s="23"/>
      <c r="HD214" s="23"/>
      <c r="HE214" s="23"/>
      <c r="HF214" s="23"/>
      <c r="HG214" s="23"/>
      <c r="HH214" s="23"/>
      <c r="HI214" s="23"/>
      <c r="HJ214" s="23"/>
      <c r="HK214" s="23"/>
      <c r="HL214" s="23"/>
      <c r="HM214" s="23"/>
      <c r="HN214" s="23"/>
      <c r="HO214" s="23"/>
      <c r="HP214" s="23"/>
      <c r="HQ214" s="23"/>
      <c r="HR214" s="23"/>
      <c r="HS214" s="23"/>
      <c r="HT214" s="23"/>
      <c r="HU214" s="23"/>
      <c r="HV214" s="23"/>
      <c r="HW214" s="23"/>
      <c r="HX214" s="23"/>
      <c r="HY214" s="23"/>
      <c r="HZ214" s="23"/>
      <c r="IA214" s="23"/>
      <c r="IB214" s="23"/>
      <c r="IC214" s="23"/>
      <c r="ID214" s="23"/>
      <c r="IE214" s="23"/>
    </row>
    <row r="215" spans="1:239" s="72" customFormat="1" x14ac:dyDescent="0.25">
      <c r="A215" s="9"/>
      <c r="B215" s="18" t="s">
        <v>88</v>
      </c>
      <c r="C215" s="15" t="s">
        <v>61</v>
      </c>
      <c r="D215" s="131">
        <v>77.87</v>
      </c>
      <c r="E215" s="131">
        <f>E211*D215</f>
        <v>60.298478759999995</v>
      </c>
      <c r="F215" s="131"/>
      <c r="G215" s="131">
        <f>E215*F215</f>
        <v>0</v>
      </c>
      <c r="H215" s="6"/>
      <c r="I215" s="83"/>
      <c r="J215" s="13"/>
      <c r="K215" s="83"/>
      <c r="L215" s="13">
        <f t="shared" si="35"/>
        <v>0</v>
      </c>
      <c r="M215" s="133"/>
      <c r="N215" s="133"/>
      <c r="O215" s="133"/>
      <c r="P215" s="133"/>
      <c r="Q215" s="133"/>
      <c r="R215" s="133"/>
      <c r="S215" s="133"/>
      <c r="T215" s="133"/>
      <c r="U215" s="133"/>
      <c r="V215" s="133"/>
      <c r="W215" s="133"/>
      <c r="X215" s="133"/>
      <c r="Y215" s="133"/>
      <c r="Z215" s="133"/>
      <c r="AA215" s="133"/>
      <c r="AB215" s="133"/>
      <c r="AC215" s="133"/>
      <c r="AD215" s="133"/>
      <c r="AE215" s="133"/>
      <c r="AF215" s="133"/>
      <c r="AG215" s="133"/>
      <c r="AH215" s="133"/>
      <c r="AI215" s="133"/>
      <c r="AJ215" s="133"/>
      <c r="AK215" s="133"/>
      <c r="AL215" s="133"/>
      <c r="AM215" s="133"/>
      <c r="AN215" s="133"/>
      <c r="AO215" s="133"/>
      <c r="AP215" s="133"/>
      <c r="AQ215" s="133"/>
      <c r="AR215" s="133"/>
      <c r="AS215" s="133"/>
      <c r="AT215" s="133"/>
      <c r="AU215" s="133"/>
      <c r="AV215" s="133"/>
      <c r="AW215" s="133"/>
      <c r="AX215" s="133"/>
      <c r="AY215" s="133"/>
      <c r="AZ215" s="133"/>
      <c r="BA215" s="133"/>
      <c r="BB215" s="133"/>
      <c r="BC215" s="133"/>
      <c r="BD215" s="133"/>
      <c r="BE215" s="133"/>
      <c r="BF215" s="133"/>
      <c r="BG215" s="133"/>
      <c r="BH215" s="133"/>
      <c r="BI215" s="133"/>
      <c r="BJ215" s="133"/>
      <c r="BK215" s="133"/>
      <c r="BL215" s="133"/>
      <c r="BM215" s="133"/>
      <c r="BN215" s="133"/>
      <c r="BO215" s="133"/>
      <c r="BP215" s="133"/>
      <c r="BQ215" s="133"/>
      <c r="BR215" s="133"/>
      <c r="BS215" s="133"/>
      <c r="BT215" s="133"/>
      <c r="BU215" s="133"/>
      <c r="BV215" s="133"/>
      <c r="BW215" s="133"/>
      <c r="BX215" s="133"/>
      <c r="BY215" s="133"/>
      <c r="BZ215" s="133"/>
      <c r="CA215" s="133"/>
      <c r="CB215" s="133"/>
      <c r="CC215" s="133"/>
      <c r="CD215" s="133"/>
      <c r="CE215" s="133"/>
      <c r="CF215" s="133"/>
      <c r="CG215" s="133"/>
      <c r="CH215" s="133"/>
      <c r="CI215" s="133"/>
      <c r="CJ215" s="133"/>
      <c r="CK215" s="133"/>
      <c r="CL215" s="133"/>
      <c r="CM215" s="133"/>
      <c r="CN215" s="133"/>
      <c r="CO215" s="133"/>
      <c r="CP215" s="133"/>
      <c r="CQ215" s="133"/>
      <c r="CR215" s="133"/>
      <c r="CS215" s="133"/>
      <c r="CT215" s="133"/>
      <c r="CU215" s="133"/>
      <c r="CV215" s="133"/>
      <c r="CW215" s="133"/>
      <c r="CX215" s="133"/>
      <c r="CY215" s="133"/>
      <c r="CZ215" s="133"/>
      <c r="DA215" s="133"/>
      <c r="DB215" s="133"/>
      <c r="DC215" s="133"/>
      <c r="DD215" s="133"/>
      <c r="DE215" s="133"/>
      <c r="DF215" s="133"/>
      <c r="DG215" s="133"/>
      <c r="DH215" s="133"/>
      <c r="DI215" s="133"/>
      <c r="DJ215" s="133"/>
      <c r="DK215" s="133"/>
      <c r="DL215" s="133"/>
      <c r="DM215" s="133"/>
      <c r="DN215" s="133"/>
      <c r="DO215" s="133"/>
      <c r="DP215" s="133"/>
      <c r="DQ215" s="133"/>
      <c r="DR215" s="133"/>
      <c r="DS215" s="133"/>
      <c r="DT215" s="133"/>
      <c r="DU215" s="133"/>
      <c r="DV215" s="133"/>
      <c r="DW215" s="133"/>
      <c r="DX215" s="133"/>
      <c r="DY215" s="133"/>
      <c r="DZ215" s="133"/>
      <c r="EA215" s="133"/>
      <c r="EB215" s="133"/>
      <c r="EC215" s="133"/>
      <c r="ED215" s="133"/>
      <c r="EE215" s="133"/>
      <c r="EF215" s="133"/>
      <c r="EG215" s="133"/>
      <c r="EH215" s="133"/>
      <c r="EI215" s="133"/>
      <c r="EJ215" s="133"/>
      <c r="EK215" s="133"/>
      <c r="EL215" s="133"/>
      <c r="EM215" s="133"/>
      <c r="EN215" s="133"/>
      <c r="EO215" s="133"/>
      <c r="EP215" s="133"/>
      <c r="EQ215" s="133"/>
      <c r="ER215" s="133"/>
      <c r="ES215" s="133"/>
      <c r="ET215" s="133"/>
      <c r="EU215" s="133"/>
      <c r="EV215" s="133"/>
      <c r="EW215" s="133"/>
      <c r="EX215" s="133"/>
      <c r="EY215" s="133"/>
      <c r="EZ215" s="133"/>
      <c r="FA215" s="133"/>
      <c r="FB215" s="133"/>
      <c r="FC215" s="133"/>
      <c r="FD215" s="133"/>
      <c r="FE215" s="133"/>
      <c r="FF215" s="133"/>
      <c r="FG215" s="133"/>
      <c r="FH215" s="133"/>
      <c r="FI215" s="133"/>
      <c r="FJ215" s="133"/>
      <c r="FK215" s="133"/>
      <c r="FL215" s="133"/>
      <c r="FM215" s="133"/>
      <c r="FN215" s="133"/>
      <c r="FO215" s="133"/>
      <c r="FP215" s="133"/>
      <c r="FQ215" s="133"/>
      <c r="FR215" s="133"/>
      <c r="FS215" s="133"/>
      <c r="FT215" s="133"/>
      <c r="FU215" s="133"/>
      <c r="FV215" s="133"/>
      <c r="FW215" s="133"/>
      <c r="FX215" s="133"/>
      <c r="FY215" s="133"/>
      <c r="FZ215" s="133"/>
      <c r="GA215" s="133"/>
      <c r="GB215" s="133"/>
      <c r="GC215" s="133"/>
      <c r="GD215" s="133"/>
      <c r="GE215" s="133"/>
      <c r="GF215" s="133"/>
      <c r="GG215" s="133"/>
      <c r="GH215" s="133"/>
      <c r="GI215" s="133"/>
      <c r="GJ215" s="133"/>
    </row>
    <row r="216" spans="1:239" s="79" customFormat="1" x14ac:dyDescent="0.25">
      <c r="A216" s="78"/>
      <c r="B216" s="118" t="s">
        <v>89</v>
      </c>
      <c r="C216" s="78" t="s">
        <v>61</v>
      </c>
      <c r="D216" s="76">
        <v>20</v>
      </c>
      <c r="E216" s="76">
        <f>D216*E211</f>
        <v>15.486959999999998</v>
      </c>
      <c r="F216" s="76"/>
      <c r="G216" s="76">
        <f>ROUND(E216*F216,2)</f>
        <v>0</v>
      </c>
      <c r="H216" s="76"/>
      <c r="I216" s="76"/>
      <c r="J216" s="120"/>
      <c r="K216" s="76"/>
      <c r="L216" s="76">
        <f>G216+I216+K216</f>
        <v>0</v>
      </c>
    </row>
    <row r="217" spans="1:239" s="79" customFormat="1" x14ac:dyDescent="0.25">
      <c r="A217" s="78"/>
      <c r="B217" s="118"/>
      <c r="C217" s="78"/>
      <c r="D217" s="76"/>
      <c r="E217" s="76"/>
      <c r="F217" s="76"/>
      <c r="G217" s="76"/>
      <c r="H217" s="76"/>
      <c r="I217" s="76"/>
      <c r="J217" s="120"/>
      <c r="K217" s="76"/>
      <c r="L217" s="76"/>
    </row>
    <row r="218" spans="1:239" s="79" customFormat="1" x14ac:dyDescent="0.25">
      <c r="A218" s="78"/>
      <c r="B218" s="118"/>
      <c r="C218" s="78"/>
      <c r="D218" s="76"/>
      <c r="E218" s="76"/>
      <c r="F218" s="76"/>
      <c r="G218" s="76"/>
      <c r="H218" s="76"/>
      <c r="I218" s="76"/>
      <c r="J218" s="120"/>
      <c r="K218" s="76"/>
      <c r="L218" s="76"/>
    </row>
    <row r="219" spans="1:239" s="3" customFormat="1" x14ac:dyDescent="0.25">
      <c r="A219" s="69"/>
      <c r="B219" s="69" t="s">
        <v>9</v>
      </c>
      <c r="C219" s="70"/>
      <c r="D219" s="71"/>
      <c r="E219" s="71"/>
      <c r="F219" s="71"/>
      <c r="G219" s="71">
        <f>SUM(G10:G217)</f>
        <v>0</v>
      </c>
      <c r="H219" s="71"/>
      <c r="I219" s="71">
        <f>SUM(I10:I217)</f>
        <v>0</v>
      </c>
      <c r="J219" s="71"/>
      <c r="K219" s="71">
        <f>SUM(K10:K217)</f>
        <v>0</v>
      </c>
      <c r="L219" s="71">
        <f>SUM(L10:L217)</f>
        <v>0</v>
      </c>
      <c r="M219" s="72"/>
      <c r="N219" s="72"/>
      <c r="O219" s="72"/>
      <c r="P219" s="72"/>
      <c r="Q219" s="72"/>
      <c r="R219" s="72"/>
      <c r="S219" s="72"/>
      <c r="T219" s="72"/>
      <c r="U219" s="72"/>
      <c r="V219" s="72"/>
      <c r="W219" s="72"/>
      <c r="X219" s="72"/>
      <c r="Y219" s="72"/>
      <c r="Z219" s="72"/>
      <c r="AA219" s="72"/>
      <c r="AB219" s="72"/>
      <c r="AC219" s="72"/>
      <c r="AD219" s="72"/>
      <c r="AE219" s="72"/>
      <c r="AF219" s="72"/>
      <c r="AG219" s="72"/>
      <c r="AH219" s="72"/>
      <c r="AI219" s="72"/>
      <c r="AJ219" s="72"/>
      <c r="AK219" s="72"/>
      <c r="AL219" s="72"/>
      <c r="AM219" s="72"/>
      <c r="AN219" s="72"/>
      <c r="AO219" s="72"/>
      <c r="AP219" s="72"/>
      <c r="AQ219" s="72"/>
      <c r="AR219" s="72"/>
      <c r="AS219" s="72"/>
      <c r="AT219" s="72"/>
      <c r="AU219" s="72"/>
      <c r="AV219" s="72"/>
      <c r="AW219" s="72"/>
      <c r="AX219" s="72"/>
      <c r="AY219" s="72"/>
      <c r="AZ219" s="72"/>
      <c r="BA219" s="72"/>
      <c r="BB219" s="72"/>
      <c r="BC219" s="72"/>
      <c r="BD219" s="72"/>
      <c r="BE219" s="72"/>
      <c r="BF219" s="72"/>
      <c r="BG219" s="72"/>
      <c r="BH219" s="72"/>
      <c r="BI219" s="72"/>
      <c r="BJ219" s="72"/>
      <c r="BK219" s="72"/>
      <c r="BL219" s="72"/>
      <c r="BM219" s="72"/>
      <c r="BN219" s="72"/>
      <c r="BO219" s="72"/>
      <c r="BP219" s="72"/>
      <c r="BQ219" s="72"/>
      <c r="BR219" s="72"/>
      <c r="BS219" s="72"/>
      <c r="BT219" s="72"/>
      <c r="BU219" s="72"/>
      <c r="BV219" s="72"/>
      <c r="BW219" s="72"/>
      <c r="BX219" s="72"/>
      <c r="BY219" s="72"/>
      <c r="BZ219" s="72"/>
      <c r="CA219" s="72"/>
      <c r="CB219" s="72"/>
      <c r="CC219" s="72"/>
      <c r="CD219" s="72"/>
      <c r="CE219" s="72"/>
      <c r="CF219" s="72"/>
      <c r="CG219" s="72"/>
      <c r="CH219" s="72"/>
      <c r="CI219" s="72"/>
      <c r="CJ219" s="72"/>
      <c r="CK219" s="72"/>
      <c r="CL219" s="72"/>
      <c r="CM219" s="72"/>
      <c r="CN219" s="72"/>
      <c r="CO219" s="72"/>
      <c r="CP219" s="72"/>
      <c r="CQ219" s="72"/>
      <c r="CR219" s="72"/>
      <c r="CS219" s="72"/>
      <c r="CT219" s="72"/>
      <c r="CU219" s="72"/>
      <c r="CV219" s="72"/>
      <c r="CW219" s="72"/>
      <c r="CX219" s="72"/>
      <c r="CY219" s="72"/>
      <c r="CZ219" s="72"/>
      <c r="DA219" s="72"/>
      <c r="DB219" s="72"/>
      <c r="DC219" s="72"/>
      <c r="DD219" s="72"/>
      <c r="DE219" s="72"/>
      <c r="DF219" s="72"/>
      <c r="DG219" s="72"/>
      <c r="DH219" s="72"/>
      <c r="DI219" s="72"/>
      <c r="DJ219" s="72"/>
      <c r="DK219" s="72"/>
      <c r="DL219" s="72"/>
      <c r="DM219" s="72"/>
      <c r="DN219" s="72"/>
      <c r="DO219" s="72"/>
      <c r="DP219" s="72"/>
      <c r="DQ219" s="72"/>
      <c r="DR219" s="72"/>
      <c r="DS219" s="72"/>
      <c r="DT219" s="72"/>
      <c r="DU219" s="72"/>
      <c r="DV219" s="72"/>
      <c r="DW219" s="72"/>
      <c r="DX219" s="72"/>
      <c r="DY219" s="72"/>
      <c r="DZ219" s="72"/>
      <c r="EA219" s="72"/>
      <c r="EB219" s="72"/>
      <c r="EC219" s="72"/>
      <c r="ED219" s="72"/>
      <c r="EE219" s="72"/>
      <c r="EF219" s="72"/>
      <c r="EG219" s="72"/>
      <c r="EH219" s="72"/>
      <c r="EI219" s="72"/>
      <c r="EJ219" s="72"/>
      <c r="EK219" s="72"/>
      <c r="EL219" s="72"/>
      <c r="EM219" s="72"/>
      <c r="EN219" s="72"/>
      <c r="EO219" s="72"/>
      <c r="EP219" s="72"/>
      <c r="EQ219" s="72"/>
      <c r="ER219" s="72"/>
      <c r="ES219" s="72"/>
      <c r="ET219" s="72"/>
      <c r="EU219" s="72"/>
      <c r="EV219" s="72"/>
      <c r="EW219" s="72"/>
      <c r="EX219" s="72"/>
      <c r="EY219" s="72"/>
      <c r="EZ219" s="72"/>
      <c r="FA219" s="72"/>
      <c r="FB219" s="72"/>
      <c r="FC219" s="72"/>
      <c r="FD219" s="72"/>
      <c r="FE219" s="72"/>
      <c r="FF219" s="72"/>
      <c r="FG219" s="72"/>
      <c r="FH219" s="72"/>
      <c r="FI219" s="72"/>
      <c r="FJ219" s="72"/>
      <c r="FK219" s="72"/>
      <c r="FL219" s="72"/>
      <c r="FM219" s="72"/>
      <c r="FN219" s="72"/>
      <c r="FO219" s="72"/>
      <c r="FP219" s="72"/>
      <c r="FQ219" s="72"/>
      <c r="FR219" s="72"/>
      <c r="FS219" s="72"/>
      <c r="FT219" s="72"/>
      <c r="FU219" s="72"/>
      <c r="FV219" s="72"/>
      <c r="FW219" s="72"/>
      <c r="FX219" s="72"/>
      <c r="FY219" s="72"/>
      <c r="FZ219" s="72"/>
      <c r="GA219" s="72"/>
      <c r="GB219" s="72"/>
      <c r="GC219" s="72"/>
      <c r="GD219" s="72"/>
      <c r="GE219" s="72"/>
      <c r="GF219" s="72"/>
      <c r="GG219" s="72"/>
      <c r="GH219" s="72"/>
      <c r="GI219" s="72"/>
      <c r="GJ219" s="72"/>
      <c r="GK219" s="72"/>
      <c r="GL219" s="72"/>
      <c r="GM219" s="72"/>
      <c r="GN219" s="72"/>
      <c r="GO219" s="72"/>
      <c r="GP219" s="72"/>
      <c r="GQ219" s="72"/>
      <c r="GR219" s="72"/>
      <c r="GS219" s="72"/>
      <c r="GT219" s="72"/>
      <c r="GU219" s="72"/>
      <c r="GV219" s="72"/>
      <c r="GW219" s="72"/>
      <c r="GX219" s="72"/>
      <c r="GY219" s="72"/>
      <c r="GZ219" s="72"/>
      <c r="HA219" s="72"/>
      <c r="HB219" s="72"/>
      <c r="HC219" s="72"/>
      <c r="HD219" s="72"/>
      <c r="HE219" s="72"/>
      <c r="HF219" s="72"/>
      <c r="HG219" s="72"/>
      <c r="HH219" s="72"/>
      <c r="HI219" s="72"/>
      <c r="HJ219" s="72"/>
      <c r="HK219" s="72"/>
      <c r="HL219" s="72"/>
      <c r="HM219" s="72"/>
      <c r="HN219" s="72"/>
    </row>
    <row r="220" spans="1:239" s="74" customFormat="1" x14ac:dyDescent="0.25">
      <c r="A220" s="73"/>
      <c r="B220" s="69"/>
      <c r="C220" s="70"/>
      <c r="D220" s="71"/>
      <c r="E220" s="71"/>
      <c r="F220" s="71"/>
      <c r="G220" s="71"/>
      <c r="H220" s="71"/>
      <c r="I220" s="71"/>
      <c r="J220" s="71"/>
      <c r="K220" s="71"/>
      <c r="L220" s="71"/>
    </row>
    <row r="221" spans="1:239" s="3" customFormat="1" x14ac:dyDescent="0.25">
      <c r="A221" s="73"/>
      <c r="B221" s="69" t="s">
        <v>13</v>
      </c>
      <c r="C221" s="70" t="s">
        <v>121</v>
      </c>
      <c r="D221" s="71"/>
      <c r="E221" s="71"/>
      <c r="F221" s="71"/>
      <c r="G221" s="71"/>
      <c r="H221" s="71"/>
      <c r="I221" s="71"/>
      <c r="J221" s="71"/>
      <c r="K221" s="71"/>
      <c r="L221" s="71" t="e">
        <f>G219*C221</f>
        <v>#VALUE!</v>
      </c>
      <c r="M221" s="72"/>
      <c r="N221" s="72"/>
      <c r="O221" s="72"/>
      <c r="P221" s="72"/>
      <c r="Q221" s="72"/>
      <c r="R221" s="72"/>
      <c r="S221" s="72"/>
      <c r="T221" s="72"/>
      <c r="U221" s="72"/>
      <c r="V221" s="72"/>
      <c r="W221" s="72"/>
      <c r="X221" s="72"/>
      <c r="Y221" s="72"/>
      <c r="Z221" s="72"/>
      <c r="AA221" s="72"/>
      <c r="AB221" s="72"/>
      <c r="AC221" s="72"/>
      <c r="AD221" s="72"/>
      <c r="AE221" s="72"/>
      <c r="AF221" s="72"/>
      <c r="AG221" s="72"/>
      <c r="AH221" s="72"/>
      <c r="AI221" s="72"/>
      <c r="AJ221" s="72"/>
      <c r="AK221" s="72"/>
      <c r="AL221" s="72"/>
      <c r="AM221" s="72"/>
      <c r="AN221" s="72"/>
      <c r="AO221" s="72"/>
      <c r="AP221" s="72"/>
      <c r="AQ221" s="72"/>
      <c r="AR221" s="72"/>
      <c r="AS221" s="72"/>
      <c r="AT221" s="72"/>
      <c r="AU221" s="72"/>
      <c r="AV221" s="72"/>
      <c r="AW221" s="72"/>
      <c r="AX221" s="72"/>
      <c r="AY221" s="72"/>
      <c r="AZ221" s="72"/>
      <c r="BA221" s="72"/>
      <c r="BB221" s="72"/>
      <c r="BC221" s="72"/>
      <c r="BD221" s="72"/>
      <c r="BE221" s="72"/>
      <c r="BF221" s="72"/>
      <c r="BG221" s="72"/>
      <c r="BH221" s="72"/>
      <c r="BI221" s="72"/>
      <c r="BJ221" s="72"/>
      <c r="BK221" s="72"/>
      <c r="BL221" s="72"/>
      <c r="BM221" s="72"/>
      <c r="BN221" s="72"/>
      <c r="BO221" s="72"/>
      <c r="BP221" s="72"/>
      <c r="BQ221" s="72"/>
      <c r="BR221" s="72"/>
      <c r="BS221" s="72"/>
      <c r="BT221" s="72"/>
      <c r="BU221" s="72"/>
      <c r="BV221" s="72"/>
      <c r="BW221" s="72"/>
      <c r="BX221" s="72"/>
      <c r="BY221" s="72"/>
      <c r="BZ221" s="72"/>
      <c r="CA221" s="72"/>
      <c r="CB221" s="72"/>
      <c r="CC221" s="72"/>
      <c r="CD221" s="72"/>
      <c r="CE221" s="72"/>
      <c r="CF221" s="72"/>
      <c r="CG221" s="72"/>
      <c r="CH221" s="72"/>
      <c r="CI221" s="72"/>
      <c r="CJ221" s="72"/>
      <c r="CK221" s="72"/>
      <c r="CL221" s="72"/>
      <c r="CM221" s="72"/>
      <c r="CN221" s="72"/>
      <c r="CO221" s="72"/>
      <c r="CP221" s="72"/>
      <c r="CQ221" s="72"/>
      <c r="CR221" s="72"/>
      <c r="CS221" s="72"/>
      <c r="CT221" s="72"/>
      <c r="CU221" s="72"/>
      <c r="CV221" s="72"/>
      <c r="CW221" s="72"/>
      <c r="CX221" s="72"/>
      <c r="CY221" s="72"/>
      <c r="CZ221" s="72"/>
      <c r="DA221" s="72"/>
      <c r="DB221" s="72"/>
      <c r="DC221" s="72"/>
      <c r="DD221" s="72"/>
      <c r="DE221" s="72"/>
      <c r="DF221" s="72"/>
      <c r="DG221" s="72"/>
      <c r="DH221" s="72"/>
      <c r="DI221" s="72"/>
      <c r="DJ221" s="72"/>
      <c r="DK221" s="72"/>
      <c r="DL221" s="72"/>
      <c r="DM221" s="72"/>
      <c r="DN221" s="72"/>
      <c r="DO221" s="72"/>
      <c r="DP221" s="72"/>
      <c r="DQ221" s="72"/>
      <c r="DR221" s="72"/>
      <c r="DS221" s="72"/>
      <c r="DT221" s="72"/>
      <c r="DU221" s="72"/>
      <c r="DV221" s="72"/>
      <c r="DW221" s="72"/>
      <c r="DX221" s="72"/>
      <c r="DY221" s="72"/>
      <c r="DZ221" s="72"/>
      <c r="EA221" s="72"/>
      <c r="EB221" s="72"/>
      <c r="EC221" s="72"/>
      <c r="ED221" s="72"/>
      <c r="EE221" s="72"/>
      <c r="EF221" s="72"/>
      <c r="EG221" s="72"/>
      <c r="EH221" s="72"/>
      <c r="EI221" s="72"/>
      <c r="EJ221" s="72"/>
      <c r="EK221" s="72"/>
      <c r="EL221" s="72"/>
      <c r="EM221" s="72"/>
      <c r="EN221" s="72"/>
      <c r="EO221" s="72"/>
      <c r="EP221" s="72"/>
      <c r="EQ221" s="72"/>
      <c r="ER221" s="72"/>
      <c r="ES221" s="72"/>
      <c r="ET221" s="72"/>
      <c r="EU221" s="72"/>
      <c r="EV221" s="72"/>
      <c r="EW221" s="72"/>
      <c r="EX221" s="72"/>
      <c r="EY221" s="72"/>
      <c r="EZ221" s="72"/>
      <c r="FA221" s="72"/>
      <c r="FB221" s="72"/>
      <c r="FC221" s="72"/>
      <c r="FD221" s="72"/>
      <c r="FE221" s="72"/>
      <c r="FF221" s="72"/>
      <c r="FG221" s="72"/>
      <c r="FH221" s="72"/>
      <c r="FI221" s="72"/>
      <c r="FJ221" s="72"/>
      <c r="FK221" s="72"/>
      <c r="FL221" s="72"/>
      <c r="FM221" s="72"/>
      <c r="FN221" s="72"/>
      <c r="FO221" s="72"/>
      <c r="FP221" s="72"/>
      <c r="FQ221" s="72"/>
      <c r="FR221" s="72"/>
      <c r="FS221" s="72"/>
      <c r="FT221" s="72"/>
      <c r="FU221" s="72"/>
      <c r="FV221" s="72"/>
      <c r="FW221" s="72"/>
      <c r="FX221" s="72"/>
      <c r="FY221" s="72"/>
      <c r="FZ221" s="72"/>
      <c r="GA221" s="72"/>
      <c r="GB221" s="72"/>
      <c r="GC221" s="72"/>
      <c r="GD221" s="72"/>
      <c r="GE221" s="72"/>
      <c r="GF221" s="72"/>
      <c r="GG221" s="72"/>
      <c r="GH221" s="72"/>
      <c r="GI221" s="72"/>
      <c r="GJ221" s="72"/>
      <c r="GK221" s="72"/>
      <c r="GL221" s="72"/>
      <c r="GM221" s="72"/>
      <c r="GN221" s="72"/>
      <c r="GO221" s="72"/>
      <c r="GP221" s="72"/>
      <c r="GQ221" s="72"/>
      <c r="GR221" s="72"/>
      <c r="GS221" s="72"/>
      <c r="GT221" s="72"/>
      <c r="GU221" s="72"/>
      <c r="GV221" s="72"/>
      <c r="GW221" s="72"/>
      <c r="GX221" s="72"/>
      <c r="GY221" s="72"/>
      <c r="GZ221" s="72"/>
      <c r="HA221" s="72"/>
      <c r="HB221" s="72"/>
      <c r="HC221" s="72"/>
      <c r="HD221" s="72"/>
      <c r="HE221" s="72"/>
      <c r="HF221" s="72"/>
      <c r="HG221" s="72"/>
      <c r="HH221" s="72"/>
      <c r="HI221" s="72"/>
      <c r="HJ221" s="72"/>
      <c r="HK221" s="72"/>
      <c r="HL221" s="72"/>
      <c r="HM221" s="72"/>
      <c r="HN221" s="72"/>
    </row>
    <row r="222" spans="1:239" s="74" customFormat="1" x14ac:dyDescent="0.25">
      <c r="A222" s="73"/>
      <c r="B222" s="69" t="s">
        <v>9</v>
      </c>
      <c r="C222" s="70"/>
      <c r="D222" s="71"/>
      <c r="E222" s="71"/>
      <c r="F222" s="71"/>
      <c r="G222" s="71"/>
      <c r="H222" s="71"/>
      <c r="I222" s="71"/>
      <c r="J222" s="71"/>
      <c r="K222" s="71"/>
      <c r="L222" s="71" t="e">
        <f>SUM(L219:L221)</f>
        <v>#VALUE!</v>
      </c>
    </row>
    <row r="223" spans="1:239" s="74" customFormat="1" x14ac:dyDescent="0.25">
      <c r="A223" s="73"/>
      <c r="B223" s="69" t="s">
        <v>14</v>
      </c>
      <c r="C223" s="70"/>
      <c r="D223" s="71"/>
      <c r="E223" s="71"/>
      <c r="F223" s="71"/>
      <c r="G223" s="71"/>
      <c r="H223" s="71"/>
      <c r="I223" s="71"/>
      <c r="J223" s="71"/>
      <c r="K223" s="71"/>
      <c r="L223" s="71" t="e">
        <f>L222*C223</f>
        <v>#VALUE!</v>
      </c>
    </row>
    <row r="224" spans="1:239" s="74" customFormat="1" x14ac:dyDescent="0.25">
      <c r="A224" s="69"/>
      <c r="B224" s="69" t="s">
        <v>9</v>
      </c>
      <c r="C224" s="70"/>
      <c r="D224" s="71"/>
      <c r="E224" s="71"/>
      <c r="F224" s="71"/>
      <c r="G224" s="71"/>
      <c r="H224" s="71"/>
      <c r="I224" s="71"/>
      <c r="J224" s="71"/>
      <c r="K224" s="71"/>
      <c r="L224" s="71" t="e">
        <f>SUM(L222:L223)</f>
        <v>#VALUE!</v>
      </c>
    </row>
    <row r="225" spans="1:222" s="74" customFormat="1" x14ac:dyDescent="0.25">
      <c r="A225" s="73"/>
      <c r="B225" s="69" t="s">
        <v>15</v>
      </c>
      <c r="C225" s="70"/>
      <c r="D225" s="71"/>
      <c r="E225" s="71"/>
      <c r="F225" s="71"/>
      <c r="G225" s="71"/>
      <c r="H225" s="71"/>
      <c r="I225" s="71"/>
      <c r="J225" s="71"/>
      <c r="K225" s="71"/>
      <c r="L225" s="71" t="e">
        <f>L224*C225</f>
        <v>#VALUE!</v>
      </c>
    </row>
    <row r="226" spans="1:222" s="74" customFormat="1" x14ac:dyDescent="0.25">
      <c r="A226" s="73"/>
      <c r="B226" s="69" t="s">
        <v>9</v>
      </c>
      <c r="C226" s="70"/>
      <c r="D226" s="71"/>
      <c r="E226" s="71"/>
      <c r="F226" s="71"/>
      <c r="G226" s="71"/>
      <c r="H226" s="71"/>
      <c r="I226" s="71"/>
      <c r="J226" s="71"/>
      <c r="K226" s="71"/>
      <c r="L226" s="71" t="e">
        <f>SUM(L224:L225)</f>
        <v>#VALUE!</v>
      </c>
    </row>
    <row r="227" spans="1:222" s="74" customFormat="1" x14ac:dyDescent="0.25">
      <c r="A227" s="73"/>
      <c r="B227" s="69" t="s">
        <v>45</v>
      </c>
      <c r="C227" s="70">
        <v>0.05</v>
      </c>
      <c r="D227" s="71"/>
      <c r="E227" s="71"/>
      <c r="F227" s="71"/>
      <c r="G227" s="71"/>
      <c r="H227" s="71"/>
      <c r="I227" s="71"/>
      <c r="J227" s="71"/>
      <c r="K227" s="71"/>
      <c r="L227" s="71" t="e">
        <f>L226*C227</f>
        <v>#VALUE!</v>
      </c>
    </row>
    <row r="228" spans="1:222" s="74" customFormat="1" x14ac:dyDescent="0.25">
      <c r="A228" s="73"/>
      <c r="B228" s="69" t="s">
        <v>9</v>
      </c>
      <c r="C228" s="70"/>
      <c r="D228" s="71"/>
      <c r="E228" s="71"/>
      <c r="F228" s="71"/>
      <c r="G228" s="71"/>
      <c r="H228" s="71"/>
      <c r="I228" s="71"/>
      <c r="J228" s="71"/>
      <c r="K228" s="71"/>
      <c r="L228" s="71" t="e">
        <f>SUM(L226:L227)</f>
        <v>#VALUE!</v>
      </c>
    </row>
    <row r="229" spans="1:222" s="75" customFormat="1" ht="15" customHeight="1" x14ac:dyDescent="0.25">
      <c r="A229" s="69"/>
      <c r="B229" s="69" t="s">
        <v>46</v>
      </c>
      <c r="C229" s="70">
        <v>0.02</v>
      </c>
      <c r="D229" s="71"/>
      <c r="E229" s="71"/>
      <c r="F229" s="71"/>
      <c r="G229" s="71"/>
      <c r="H229" s="71"/>
      <c r="I229" s="71"/>
      <c r="J229" s="71"/>
      <c r="K229" s="71"/>
      <c r="L229" s="71">
        <f>I219*C229</f>
        <v>0</v>
      </c>
    </row>
    <row r="230" spans="1:222" s="3" customFormat="1" x14ac:dyDescent="0.25">
      <c r="A230" s="73"/>
      <c r="B230" s="69" t="s">
        <v>9</v>
      </c>
      <c r="C230" s="70"/>
      <c r="D230" s="71"/>
      <c r="E230" s="71"/>
      <c r="F230" s="71"/>
      <c r="G230" s="71"/>
      <c r="H230" s="71"/>
      <c r="I230" s="71"/>
      <c r="J230" s="71"/>
      <c r="K230" s="71"/>
      <c r="L230" s="71" t="e">
        <f>SUM(L228:L229)</f>
        <v>#VALUE!</v>
      </c>
      <c r="M230" s="72"/>
      <c r="N230" s="72"/>
      <c r="O230" s="72"/>
      <c r="P230" s="72"/>
      <c r="Q230" s="72"/>
      <c r="R230" s="72"/>
      <c r="S230" s="72"/>
      <c r="T230" s="72"/>
      <c r="U230" s="72"/>
      <c r="V230" s="72"/>
      <c r="W230" s="72"/>
      <c r="X230" s="72"/>
      <c r="Y230" s="72"/>
      <c r="Z230" s="72"/>
      <c r="AA230" s="72"/>
      <c r="AB230" s="72"/>
      <c r="AC230" s="72"/>
      <c r="AD230" s="72"/>
      <c r="AE230" s="72"/>
      <c r="AF230" s="72"/>
      <c r="AG230" s="72"/>
      <c r="AH230" s="72"/>
      <c r="AI230" s="72"/>
      <c r="AJ230" s="72"/>
      <c r="AK230" s="72"/>
      <c r="AL230" s="72"/>
      <c r="AM230" s="72"/>
      <c r="AN230" s="72"/>
      <c r="AO230" s="72"/>
      <c r="AP230" s="72"/>
      <c r="AQ230" s="72"/>
      <c r="AR230" s="72"/>
      <c r="AS230" s="72"/>
      <c r="AT230" s="72"/>
      <c r="AU230" s="72"/>
      <c r="AV230" s="72"/>
      <c r="AW230" s="72"/>
      <c r="AX230" s="72"/>
      <c r="AY230" s="72"/>
      <c r="AZ230" s="72"/>
      <c r="BA230" s="72"/>
      <c r="BB230" s="72"/>
      <c r="BC230" s="72"/>
      <c r="BD230" s="72"/>
      <c r="BE230" s="72"/>
      <c r="BF230" s="72"/>
      <c r="BG230" s="72"/>
      <c r="BH230" s="72"/>
      <c r="BI230" s="72"/>
      <c r="BJ230" s="72"/>
      <c r="BK230" s="72"/>
      <c r="BL230" s="72"/>
      <c r="BM230" s="72"/>
      <c r="BN230" s="72"/>
      <c r="BO230" s="72"/>
      <c r="BP230" s="72"/>
      <c r="BQ230" s="72"/>
      <c r="BR230" s="72"/>
      <c r="BS230" s="72"/>
      <c r="BT230" s="72"/>
      <c r="BU230" s="72"/>
      <c r="BV230" s="72"/>
      <c r="BW230" s="72"/>
      <c r="BX230" s="72"/>
      <c r="BY230" s="72"/>
      <c r="BZ230" s="72"/>
      <c r="CA230" s="72"/>
      <c r="CB230" s="72"/>
      <c r="CC230" s="72"/>
      <c r="CD230" s="72"/>
      <c r="CE230" s="72"/>
      <c r="CF230" s="72"/>
      <c r="CG230" s="72"/>
      <c r="CH230" s="72"/>
      <c r="CI230" s="72"/>
      <c r="CJ230" s="72"/>
      <c r="CK230" s="72"/>
      <c r="CL230" s="72"/>
      <c r="CM230" s="72"/>
      <c r="CN230" s="72"/>
      <c r="CO230" s="72"/>
      <c r="CP230" s="72"/>
      <c r="CQ230" s="72"/>
      <c r="CR230" s="72"/>
      <c r="CS230" s="72"/>
      <c r="CT230" s="72"/>
      <c r="CU230" s="72"/>
      <c r="CV230" s="72"/>
      <c r="CW230" s="72"/>
      <c r="CX230" s="72"/>
      <c r="CY230" s="72"/>
      <c r="CZ230" s="72"/>
      <c r="DA230" s="72"/>
      <c r="DB230" s="72"/>
      <c r="DC230" s="72"/>
      <c r="DD230" s="72"/>
      <c r="DE230" s="72"/>
      <c r="DF230" s="72"/>
      <c r="DG230" s="72"/>
      <c r="DH230" s="72"/>
      <c r="DI230" s="72"/>
      <c r="DJ230" s="72"/>
      <c r="DK230" s="72"/>
      <c r="DL230" s="72"/>
      <c r="DM230" s="72"/>
      <c r="DN230" s="72"/>
      <c r="DO230" s="72"/>
      <c r="DP230" s="72"/>
      <c r="DQ230" s="72"/>
      <c r="DR230" s="72"/>
      <c r="DS230" s="72"/>
      <c r="DT230" s="72"/>
      <c r="DU230" s="72"/>
      <c r="DV230" s="72"/>
      <c r="DW230" s="72"/>
      <c r="DX230" s="72"/>
      <c r="DY230" s="72"/>
      <c r="DZ230" s="72"/>
      <c r="EA230" s="72"/>
      <c r="EB230" s="72"/>
      <c r="EC230" s="72"/>
      <c r="ED230" s="72"/>
      <c r="EE230" s="72"/>
      <c r="EF230" s="72"/>
      <c r="EG230" s="72"/>
      <c r="EH230" s="72"/>
      <c r="EI230" s="72"/>
      <c r="EJ230" s="72"/>
      <c r="EK230" s="72"/>
      <c r="EL230" s="72"/>
      <c r="EM230" s="72"/>
      <c r="EN230" s="72"/>
      <c r="EO230" s="72"/>
      <c r="EP230" s="72"/>
      <c r="EQ230" s="72"/>
      <c r="ER230" s="72"/>
      <c r="ES230" s="72"/>
      <c r="ET230" s="72"/>
      <c r="EU230" s="72"/>
      <c r="EV230" s="72"/>
      <c r="EW230" s="72"/>
      <c r="EX230" s="72"/>
      <c r="EY230" s="72"/>
      <c r="EZ230" s="72"/>
      <c r="FA230" s="72"/>
      <c r="FB230" s="72"/>
      <c r="FC230" s="72"/>
      <c r="FD230" s="72"/>
      <c r="FE230" s="72"/>
      <c r="FF230" s="72"/>
      <c r="FG230" s="72"/>
      <c r="FH230" s="72"/>
      <c r="FI230" s="72"/>
      <c r="FJ230" s="72"/>
      <c r="FK230" s="72"/>
      <c r="FL230" s="72"/>
      <c r="FM230" s="72"/>
      <c r="FN230" s="72"/>
      <c r="FO230" s="72"/>
      <c r="FP230" s="72"/>
      <c r="FQ230" s="72"/>
      <c r="FR230" s="72"/>
      <c r="FS230" s="72"/>
      <c r="FT230" s="72"/>
      <c r="FU230" s="72"/>
      <c r="FV230" s="72"/>
      <c r="FW230" s="72"/>
      <c r="FX230" s="72"/>
      <c r="FY230" s="72"/>
      <c r="FZ230" s="72"/>
      <c r="GA230" s="72"/>
      <c r="GB230" s="72"/>
      <c r="GC230" s="72"/>
      <c r="GD230" s="72"/>
      <c r="GE230" s="72"/>
      <c r="GF230" s="72"/>
      <c r="GG230" s="72"/>
      <c r="GH230" s="72"/>
      <c r="GI230" s="72"/>
      <c r="GJ230" s="72"/>
      <c r="GK230" s="72"/>
      <c r="GL230" s="72"/>
      <c r="GM230" s="72"/>
      <c r="GN230" s="72"/>
      <c r="GO230" s="72"/>
      <c r="GP230" s="72"/>
      <c r="GQ230" s="72"/>
      <c r="GR230" s="72"/>
      <c r="GS230" s="72"/>
      <c r="GT230" s="72"/>
      <c r="GU230" s="72"/>
      <c r="GV230" s="72"/>
      <c r="GW230" s="72"/>
      <c r="GX230" s="72"/>
      <c r="GY230" s="72"/>
      <c r="GZ230" s="72"/>
      <c r="HA230" s="72"/>
      <c r="HB230" s="72"/>
      <c r="HC230" s="72"/>
      <c r="HD230" s="72"/>
      <c r="HE230" s="72"/>
      <c r="HF230" s="72"/>
      <c r="HG230" s="72"/>
      <c r="HH230" s="72"/>
      <c r="HI230" s="72"/>
      <c r="HJ230" s="72"/>
      <c r="HK230" s="72"/>
      <c r="HL230" s="72"/>
      <c r="HM230" s="72"/>
      <c r="HN230" s="72"/>
    </row>
    <row r="231" spans="1:222" s="74" customFormat="1" x14ac:dyDescent="0.25">
      <c r="A231" s="73"/>
      <c r="B231" s="69" t="s">
        <v>47</v>
      </c>
      <c r="C231" s="70">
        <v>0.18</v>
      </c>
      <c r="D231" s="71"/>
      <c r="E231" s="71"/>
      <c r="F231" s="71"/>
      <c r="G231" s="71"/>
      <c r="H231" s="71"/>
      <c r="I231" s="71"/>
      <c r="J231" s="71"/>
      <c r="K231" s="71"/>
      <c r="L231" s="71" t="e">
        <f>L230*C231</f>
        <v>#VALUE!</v>
      </c>
    </row>
    <row r="232" spans="1:222" s="74" customFormat="1" x14ac:dyDescent="0.25">
      <c r="A232" s="73"/>
      <c r="B232" s="69"/>
      <c r="C232" s="70"/>
      <c r="D232" s="71"/>
      <c r="E232" s="71"/>
      <c r="F232" s="71"/>
      <c r="G232" s="71"/>
      <c r="H232" s="71"/>
      <c r="I232" s="71"/>
      <c r="J232" s="71"/>
      <c r="K232" s="71"/>
      <c r="L232" s="71"/>
    </row>
    <row r="233" spans="1:222" s="3" customFormat="1" x14ac:dyDescent="0.25">
      <c r="A233" s="73"/>
      <c r="B233" s="69" t="s">
        <v>9</v>
      </c>
      <c r="C233" s="70"/>
      <c r="D233" s="71"/>
      <c r="E233" s="71"/>
      <c r="F233" s="71"/>
      <c r="G233" s="71"/>
      <c r="H233" s="71"/>
      <c r="I233" s="71"/>
      <c r="J233" s="71"/>
      <c r="K233" s="71"/>
      <c r="L233" s="71" t="e">
        <f>L231+L230</f>
        <v>#VALUE!</v>
      </c>
      <c r="M233" s="72"/>
      <c r="N233" s="72"/>
      <c r="O233" s="72"/>
      <c r="P233" s="72"/>
      <c r="Q233" s="72"/>
      <c r="R233" s="72"/>
      <c r="S233" s="72"/>
      <c r="T233" s="72"/>
      <c r="U233" s="72"/>
      <c r="V233" s="72"/>
      <c r="W233" s="72"/>
      <c r="X233" s="72"/>
      <c r="Y233" s="72"/>
      <c r="Z233" s="72"/>
      <c r="AA233" s="72"/>
      <c r="AB233" s="72"/>
      <c r="AC233" s="72"/>
      <c r="AD233" s="72"/>
      <c r="AE233" s="72"/>
      <c r="AF233" s="72"/>
      <c r="AG233" s="72"/>
      <c r="AH233" s="72"/>
      <c r="AI233" s="72"/>
      <c r="AJ233" s="72"/>
      <c r="AK233" s="72"/>
      <c r="AL233" s="72"/>
      <c r="AM233" s="72"/>
      <c r="AN233" s="72"/>
      <c r="AO233" s="72"/>
      <c r="AP233" s="72"/>
      <c r="AQ233" s="72"/>
      <c r="AR233" s="72"/>
      <c r="AS233" s="72"/>
      <c r="AT233" s="72"/>
      <c r="AU233" s="72"/>
      <c r="AV233" s="72"/>
      <c r="AW233" s="72"/>
      <c r="AX233" s="72"/>
      <c r="AY233" s="72"/>
      <c r="AZ233" s="72"/>
      <c r="BA233" s="72"/>
      <c r="BB233" s="72"/>
      <c r="BC233" s="72"/>
      <c r="BD233" s="72"/>
      <c r="BE233" s="72"/>
      <c r="BF233" s="72"/>
      <c r="BG233" s="72"/>
      <c r="BH233" s="72"/>
      <c r="BI233" s="72"/>
      <c r="BJ233" s="72"/>
      <c r="BK233" s="72"/>
      <c r="BL233" s="72"/>
      <c r="BM233" s="72"/>
      <c r="BN233" s="72"/>
      <c r="BO233" s="72"/>
      <c r="BP233" s="72"/>
      <c r="BQ233" s="72"/>
      <c r="BR233" s="72"/>
      <c r="BS233" s="72"/>
      <c r="BT233" s="72"/>
      <c r="BU233" s="72"/>
      <c r="BV233" s="72"/>
      <c r="BW233" s="72"/>
      <c r="BX233" s="72"/>
      <c r="BY233" s="72"/>
      <c r="BZ233" s="72"/>
      <c r="CA233" s="72"/>
      <c r="CB233" s="72"/>
      <c r="CC233" s="72"/>
      <c r="CD233" s="72"/>
      <c r="CE233" s="72"/>
      <c r="CF233" s="72"/>
      <c r="CG233" s="72"/>
      <c r="CH233" s="72"/>
      <c r="CI233" s="72"/>
      <c r="CJ233" s="72"/>
      <c r="CK233" s="72"/>
      <c r="CL233" s="72"/>
      <c r="CM233" s="72"/>
      <c r="CN233" s="72"/>
      <c r="CO233" s="72"/>
      <c r="CP233" s="72"/>
      <c r="CQ233" s="72"/>
      <c r="CR233" s="72"/>
      <c r="CS233" s="72"/>
      <c r="CT233" s="72"/>
      <c r="CU233" s="72"/>
      <c r="CV233" s="72"/>
      <c r="CW233" s="72"/>
      <c r="CX233" s="72"/>
      <c r="CY233" s="72"/>
      <c r="CZ233" s="72"/>
      <c r="DA233" s="72"/>
      <c r="DB233" s="72"/>
      <c r="DC233" s="72"/>
      <c r="DD233" s="72"/>
      <c r="DE233" s="72"/>
      <c r="DF233" s="72"/>
      <c r="DG233" s="72"/>
      <c r="DH233" s="72"/>
      <c r="DI233" s="72"/>
      <c r="DJ233" s="72"/>
      <c r="DK233" s="72"/>
      <c r="DL233" s="72"/>
      <c r="DM233" s="72"/>
      <c r="DN233" s="72"/>
      <c r="DO233" s="72"/>
      <c r="DP233" s="72"/>
      <c r="DQ233" s="72"/>
      <c r="DR233" s="72"/>
      <c r="DS233" s="72"/>
      <c r="DT233" s="72"/>
      <c r="DU233" s="72"/>
      <c r="DV233" s="72"/>
      <c r="DW233" s="72"/>
      <c r="DX233" s="72"/>
      <c r="DY233" s="72"/>
      <c r="DZ233" s="72"/>
      <c r="EA233" s="72"/>
      <c r="EB233" s="72"/>
      <c r="EC233" s="72"/>
      <c r="ED233" s="72"/>
      <c r="EE233" s="72"/>
      <c r="EF233" s="72"/>
      <c r="EG233" s="72"/>
      <c r="EH233" s="72"/>
      <c r="EI233" s="72"/>
      <c r="EJ233" s="72"/>
      <c r="EK233" s="72"/>
      <c r="EL233" s="72"/>
      <c r="EM233" s="72"/>
      <c r="EN233" s="72"/>
      <c r="EO233" s="72"/>
      <c r="EP233" s="72"/>
      <c r="EQ233" s="72"/>
      <c r="ER233" s="72"/>
      <c r="ES233" s="72"/>
      <c r="ET233" s="72"/>
      <c r="EU233" s="72"/>
      <c r="EV233" s="72"/>
      <c r="EW233" s="72"/>
      <c r="EX233" s="72"/>
      <c r="EY233" s="72"/>
      <c r="EZ233" s="72"/>
      <c r="FA233" s="72"/>
      <c r="FB233" s="72"/>
      <c r="FC233" s="72"/>
      <c r="FD233" s="72"/>
      <c r="FE233" s="72"/>
      <c r="FF233" s="72"/>
      <c r="FG233" s="72"/>
      <c r="FH233" s="72"/>
      <c r="FI233" s="72"/>
      <c r="FJ233" s="72"/>
      <c r="FK233" s="72"/>
      <c r="FL233" s="72"/>
      <c r="FM233" s="72"/>
      <c r="FN233" s="72"/>
      <c r="FO233" s="72"/>
      <c r="FP233" s="72"/>
      <c r="FQ233" s="72"/>
      <c r="FR233" s="72"/>
      <c r="FS233" s="72"/>
      <c r="FT233" s="72"/>
      <c r="FU233" s="72"/>
      <c r="FV233" s="72"/>
      <c r="FW233" s="72"/>
      <c r="FX233" s="72"/>
      <c r="FY233" s="72"/>
      <c r="FZ233" s="72"/>
      <c r="GA233" s="72"/>
      <c r="GB233" s="72"/>
      <c r="GC233" s="72"/>
      <c r="GD233" s="72"/>
      <c r="GE233" s="72"/>
      <c r="GF233" s="72"/>
      <c r="GG233" s="72"/>
      <c r="GH233" s="72"/>
      <c r="GI233" s="72"/>
      <c r="GJ233" s="72"/>
      <c r="GK233" s="72"/>
      <c r="GL233" s="72"/>
      <c r="GM233" s="72"/>
      <c r="GN233" s="72"/>
      <c r="GO233" s="72"/>
      <c r="GP233" s="72"/>
      <c r="GQ233" s="72"/>
      <c r="GR233" s="72"/>
      <c r="GS233" s="72"/>
      <c r="GT233" s="72"/>
      <c r="GU233" s="72"/>
      <c r="GV233" s="72"/>
      <c r="GW233" s="72"/>
      <c r="GX233" s="72"/>
      <c r="GY233" s="72"/>
      <c r="GZ233" s="72"/>
      <c r="HA233" s="72"/>
      <c r="HB233" s="72"/>
      <c r="HC233" s="72"/>
      <c r="HD233" s="72"/>
      <c r="HE233" s="72"/>
      <c r="HF233" s="72"/>
      <c r="HG233" s="72"/>
      <c r="HH233" s="72"/>
      <c r="HI233" s="72"/>
      <c r="HJ233" s="72"/>
      <c r="HK233" s="72"/>
      <c r="HL233" s="72"/>
      <c r="HM233" s="72"/>
      <c r="HN233" s="72"/>
    </row>
    <row r="235" spans="1:222" x14ac:dyDescent="0.25">
      <c r="B235" s="60"/>
      <c r="C235" s="61"/>
      <c r="D235" s="64"/>
      <c r="E235" s="62"/>
      <c r="F235" s="48"/>
      <c r="H235" s="48"/>
      <c r="J235" s="48"/>
      <c r="L235" s="49"/>
    </row>
    <row r="236" spans="1:222" x14ac:dyDescent="0.25">
      <c r="B236" s="60"/>
      <c r="C236" s="61"/>
      <c r="D236" s="64"/>
      <c r="E236" s="62"/>
      <c r="F236" s="48"/>
      <c r="H236" s="48"/>
      <c r="J236" s="48"/>
      <c r="L236" s="49"/>
    </row>
    <row r="237" spans="1:222" x14ac:dyDescent="0.25">
      <c r="B237" s="60"/>
      <c r="C237" s="61"/>
      <c r="D237" s="64"/>
      <c r="E237" s="62"/>
      <c r="F237" s="48"/>
      <c r="H237" s="48"/>
      <c r="J237" s="48"/>
      <c r="L237" s="49"/>
    </row>
  </sheetData>
  <protectedRanges>
    <protectedRange sqref="D195:D196" name="Range1_1_1_2_2_2_1_1"/>
    <protectedRange sqref="D23" name="Range1_1_1_2_1_1_1_2_1"/>
    <protectedRange sqref="D20" name="Range1_1_1_2_1_1_1_1_1_1_1"/>
    <protectedRange sqref="D21:D22" name="Range1_1_1_2_1_1_2_1_1"/>
    <protectedRange sqref="D181:D194" name="Range1_1_1_2_4_1_1_2_1_1"/>
    <protectedRange sqref="D100 D102:D103 D150 D152:D153" name="Range1_1_1_2_1_1_1_1_1"/>
    <protectedRange sqref="D101 D151" name="Range1_1_1_2_1_1_2_2"/>
    <protectedRange sqref="D128:D130 D122:D126 D133:D135" name="Range1_1_1_2_5_1"/>
    <protectedRange sqref="D104 D136" name="Range1_1_1_2_2_1_1_3_1"/>
    <protectedRange sqref="D115:D118 D120:D121 D87:D88 D142:D143" name="Range1_1_1_2_5_1_1"/>
  </protectedRanges>
  <autoFilter ref="A1:L239"/>
  <mergeCells count="11">
    <mergeCell ref="A2:L2"/>
    <mergeCell ref="A3:L3"/>
    <mergeCell ref="J4:K4"/>
    <mergeCell ref="F5:G5"/>
    <mergeCell ref="H5:I5"/>
    <mergeCell ref="A5:A6"/>
    <mergeCell ref="L5:L6"/>
    <mergeCell ref="B5:B6"/>
    <mergeCell ref="C5:C6"/>
    <mergeCell ref="D5:E5"/>
    <mergeCell ref="J5:K5"/>
  </mergeCells>
  <conditionalFormatting sqref="C184:E184 B189 B190:E192">
    <cfRule type="cellIs" dxfId="2" priority="7" stopIfTrue="1" operator="equal">
      <formula>8223.307275</formula>
    </cfRule>
  </conditionalFormatting>
  <conditionalFormatting sqref="K191">
    <cfRule type="cellIs" dxfId="1" priority="6" stopIfTrue="1" operator="equal">
      <formula>8223.307275</formula>
    </cfRule>
  </conditionalFormatting>
  <conditionalFormatting sqref="N132 K132">
    <cfRule type="cellIs" dxfId="0" priority="4" stopIfTrue="1" operator="equal">
      <formula>8223.307275</formula>
    </cfRule>
  </conditionalFormatting>
  <pageMargins left="0.25" right="0.25" top="0.75" bottom="0.75" header="0.3" footer="0.3"/>
  <pageSetup paperSize="9" scale="7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</vt:lpstr>
      <vt:lpstr>'2'!Область_печати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2022-03-25T11:42:49Z</dcterms:modified>
</cp:coreProperties>
</file>