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საბავშვო ატრაქციონები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F149" i="1"/>
  <c r="F146" i="1"/>
  <c r="F144" i="1"/>
  <c r="F141" i="1"/>
  <c r="F139" i="1"/>
  <c r="F136" i="1"/>
  <c r="F134" i="1"/>
  <c r="F131" i="1"/>
  <c r="F122" i="1"/>
  <c r="F121" i="1"/>
  <c r="F120" i="1"/>
  <c r="F119" i="1"/>
  <c r="F117" i="1"/>
  <c r="F116" i="1"/>
  <c r="F113" i="1"/>
  <c r="F112" i="1"/>
  <c r="F110" i="1"/>
  <c r="F109" i="1"/>
  <c r="F104" i="1"/>
  <c r="F102" i="1"/>
  <c r="F101" i="1"/>
  <c r="F99" i="1"/>
  <c r="F98" i="1"/>
  <c r="F95" i="1"/>
  <c r="F93" i="1"/>
  <c r="F92" i="1"/>
  <c r="F89" i="1"/>
  <c r="F87" i="1"/>
  <c r="F86" i="1"/>
  <c r="F83" i="1"/>
  <c r="F81" i="1"/>
  <c r="F80" i="1"/>
  <c r="E74" i="1"/>
  <c r="E71" i="1"/>
  <c r="E66" i="1"/>
  <c r="F64" i="1"/>
  <c r="F46" i="1"/>
  <c r="F44" i="1"/>
  <c r="F43" i="1"/>
  <c r="F41" i="1"/>
  <c r="F40" i="1"/>
  <c r="F39" i="1"/>
  <c r="F38" i="1"/>
  <c r="F37" i="1"/>
  <c r="F36" i="1"/>
  <c r="F32" i="1"/>
  <c r="F31" i="1"/>
  <c r="F30" i="1"/>
  <c r="F29" i="1"/>
  <c r="F27" i="1"/>
  <c r="F26" i="1"/>
  <c r="F21" i="1"/>
  <c r="F17" i="1"/>
  <c r="F15" i="1"/>
  <c r="F13" i="1"/>
  <c r="F12" i="1"/>
  <c r="F11" i="1"/>
  <c r="F9" i="1"/>
  <c r="F14" i="1" s="1"/>
  <c r="F74" i="1" l="1"/>
  <c r="F66" i="1"/>
  <c r="F76" i="1"/>
  <c r="F73" i="1"/>
  <c r="F71" i="1"/>
  <c r="F53" i="1"/>
  <c r="F77" i="1"/>
  <c r="F75" i="1"/>
  <c r="F67" i="1"/>
  <c r="F18" i="1"/>
  <c r="F52" i="1"/>
  <c r="F47" i="1"/>
  <c r="F51" i="1"/>
  <c r="F49" i="1"/>
  <c r="F48" i="1"/>
  <c r="F68" i="1"/>
  <c r="F69" i="1"/>
  <c r="F106" i="1"/>
  <c r="F20" i="1" l="1"/>
  <c r="F62" i="1"/>
  <c r="F57" i="1"/>
  <c r="F59" i="1"/>
  <c r="F56" i="1"/>
  <c r="F55" i="1"/>
  <c r="F60" i="1"/>
  <c r="F58" i="1"/>
  <c r="F63" i="1"/>
</calcChain>
</file>

<file path=xl/sharedStrings.xml><?xml version="1.0" encoding="utf-8"?>
<sst xmlns="http://schemas.openxmlformats.org/spreadsheetml/2006/main" count="290" uniqueCount="130">
  <si>
    <t>#</t>
  </si>
  <si>
    <t>safuZveli</t>
  </si>
  <si>
    <t>samuSaos CamonaTvali</t>
  </si>
  <si>
    <t>normatiuli resursi</t>
  </si>
  <si>
    <t>xelfasi</t>
  </si>
  <si>
    <t>transporti meqanizmebi</t>
  </si>
  <si>
    <t>Gjami</t>
  </si>
  <si>
    <t>ganz. erT</t>
  </si>
  <si>
    <t>erTeulze</t>
  </si>
  <si>
    <t>sul</t>
  </si>
  <si>
    <t>erT. fasiF</t>
  </si>
  <si>
    <t>თავი 1. სამშენებლო სამუშაოები</t>
  </si>
  <si>
    <t>ა) მოსამზადებელი სამუშაოები</t>
  </si>
  <si>
    <t>snw     1-22(15)</t>
  </si>
  <si>
    <r>
      <t xml:space="preserve"> III kat gruntis damuSaveba eqskavatoriT  CamCis tevadobiT 0,5m3 სისქით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>=50sm</t>
    </r>
    <r>
      <rPr>
        <b/>
        <sz val="12"/>
        <rFont val="Arial"/>
        <family val="2"/>
        <charset val="204"/>
      </rPr>
      <t xml:space="preserve"> ა/თვითმცლელებზე დატვირთვით  95%</t>
    </r>
    <r>
      <rPr>
        <b/>
        <sz val="12"/>
        <rFont val="AcadNusx"/>
      </rPr>
      <t xml:space="preserve">    </t>
    </r>
  </si>
  <si>
    <t>1000m3</t>
  </si>
  <si>
    <t>SromiTi resursebi</t>
  </si>
  <si>
    <t>Sromis danaxarjebi</t>
  </si>
  <si>
    <t>kac.sT</t>
  </si>
  <si>
    <t>eqskavatori 0,5m3 პნევმოთვლიან სვლაზე</t>
  </si>
  <si>
    <t>manq.sT</t>
  </si>
  <si>
    <t>მანქანები</t>
  </si>
  <si>
    <t>ლარი</t>
  </si>
  <si>
    <t>ღორღი</t>
  </si>
  <si>
    <t>მ3</t>
  </si>
  <si>
    <t>snw                          1-80(2)</t>
  </si>
  <si>
    <t xml:space="preserve">III კატ გრუნტის დამუშავება ხელით 5%                                                         </t>
  </si>
  <si>
    <t>100m3</t>
  </si>
  <si>
    <t xml:space="preserve">ნაშალის დატვირთვა ა/თვითმცლელებზე ხელით 5%                                                         </t>
  </si>
  <si>
    <t xml:space="preserve">naSalis gatana a/TviTmclelebiT ნაყარში 21-25km manZilze                                                                                                                                                                  </t>
  </si>
  <si>
    <t>t</t>
  </si>
  <si>
    <t>დემონტირებული საბავშვო ატრაქციონების დატვირთვა და დასაწყობება დამკვეთის ბაზაზე არაუმეტეს 5 კმ მანძილისა</t>
  </si>
  <si>
    <t>ბ) დაწნეხილი ბეტონის ბორდიური 8*20სმ</t>
  </si>
  <si>
    <t xml:space="preserve">snw            27-19(1) ტ. ნაწ III. 3. 9   მიყ </t>
  </si>
  <si>
    <t xml:space="preserve">დაწნეხილი betonis bordiurebis 8smX20sm mowyoba betonis მ-200 safuZvelze            </t>
  </si>
  <si>
    <t>100m</t>
  </si>
  <si>
    <t xml:space="preserve">manqanebi </t>
  </si>
  <si>
    <t>lari</t>
  </si>
  <si>
    <t>materialuri resursebi</t>
  </si>
  <si>
    <t xml:space="preserve">დაწნეხილი betonis bordiuri 8smX20sm </t>
  </si>
  <si>
    <t>grZ.m</t>
  </si>
  <si>
    <t>betoni m-200 k=0,688</t>
  </si>
  <si>
    <t>m3</t>
  </si>
  <si>
    <t>cementis xsnari 1/1 k=0,264</t>
  </si>
  <si>
    <r>
      <t>m</t>
    </r>
    <r>
      <rPr>
        <vertAlign val="superscript"/>
        <sz val="12"/>
        <rFont val="AcadNusx"/>
      </rPr>
      <t>3</t>
    </r>
  </si>
  <si>
    <t>sxva masala</t>
  </si>
  <si>
    <t>g) საბავშვო მოედნის საფარი</t>
  </si>
  <si>
    <t>snw                                                     27-1(2)</t>
  </si>
  <si>
    <t xml:space="preserve">gruntis vakisis mosworeba    354მ2+57მ*0,165მ=363,4მ2                       </t>
  </si>
  <si>
    <t>1000m2</t>
  </si>
  <si>
    <t>avtogreideri 79kvt</t>
  </si>
  <si>
    <t>satkepni sagzao TviTmavali gluvi 10t</t>
  </si>
  <si>
    <t>satkepni sagzao pnevmoTvaze 16t</t>
  </si>
  <si>
    <t>sarwyavi manqana 6t</t>
  </si>
  <si>
    <t>sxvadasxva manqana</t>
  </si>
  <si>
    <t>wyali</t>
  </si>
  <si>
    <t>snw
27-7(2)</t>
  </si>
  <si>
    <r>
      <t xml:space="preserve">ქვესაგები ფენის მოწყობა ქვიშახრეშოვანი ნარევით 0-120მმ siaqiT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=30sm                             </t>
    </r>
  </si>
  <si>
    <t>avtogreideri saSualo tipis 79kvt (108cx.Z)</t>
  </si>
  <si>
    <t>satkepni sagzao TviTmavali pnevmoTvaze 18t</t>
  </si>
  <si>
    <t>qviSaxreSovani narevi sagzao samuSaoebis 0-120mm</t>
  </si>
  <si>
    <t>snw                  27-11(2)  27-11(4)</t>
  </si>
  <si>
    <t xml:space="preserve">safuZvlis zeda fenis mowyoba fraqciuli RorRiT 0-40mm sisqiT 10sm                                              </t>
  </si>
  <si>
    <t>satkepni sagzao TviTmavali gluvi 5t</t>
  </si>
  <si>
    <t>RorRis gamanawilebeli</t>
  </si>
  <si>
    <t>fraqciuli RorRi 0-40</t>
  </si>
  <si>
    <t xml:space="preserve">snw                        27-23(11,12)   </t>
  </si>
  <si>
    <t xml:space="preserve">საბავშვო მოედნის საფარის მოწყობა მონოლითური ბეტონის ფილით მ-350 სისქით 15სმ                  </t>
  </si>
  <si>
    <t>bitumis qvabi gadasatani 1000 l</t>
  </si>
  <si>
    <t>sxva manqanebi</t>
  </si>
  <si>
    <r>
      <t xml:space="preserve">betoni </t>
    </r>
    <r>
      <rPr>
        <sz val="12"/>
        <rFont val="Arial"/>
        <family val="2"/>
        <charset val="204"/>
      </rPr>
      <t>B-25</t>
    </r>
  </si>
  <si>
    <t>pr</t>
  </si>
  <si>
    <t>qviSa</t>
  </si>
  <si>
    <t>yalibis ficari</t>
  </si>
  <si>
    <t>m2</t>
  </si>
  <si>
    <t xml:space="preserve">bitumi </t>
  </si>
  <si>
    <t>მონოლითური კაუჩუკის საფარის მოწყობა (საბავშვო სიმკვრივით) მწვანე სისქით 15 მმ</t>
  </si>
  <si>
    <t>მ2</t>
  </si>
  <si>
    <t>manqanebi</t>
  </si>
  <si>
    <t xml:space="preserve">კაუჩუკი მწვანე (საბავშვო სიმკვრივით) </t>
  </si>
  <si>
    <t>კგ</t>
  </si>
  <si>
    <t>მონოლითური კაუჩუკის საფარის მოწყობა (საბავშვო სიმკვრივით) ყვითელი სისქით 15 მმ</t>
  </si>
  <si>
    <t xml:space="preserve">კაუჩუკი ყვითელი (საბავშვო სიმკვრივით) </t>
  </si>
  <si>
    <t>მონოლითური კაუჩუკის საფარის მოწყობა (საბავშვო სიმკვრივით) ლურჯი სისქით 15 მმ</t>
  </si>
  <si>
    <t xml:space="preserve">კაუჩუკი ლურჯი (საბავშვო სიმკვრივით) </t>
  </si>
  <si>
    <t>snw                         23-23    მიყ</t>
  </si>
  <si>
    <t>არსებული ხეების გარშემო დამცავი თუჯის ცხაურების მოწყობა</t>
  </si>
  <si>
    <t>c</t>
  </si>
  <si>
    <t>cementis xsnari m-100</t>
  </si>
  <si>
    <r>
      <t xml:space="preserve">თუჯის ცხაურა </t>
    </r>
    <r>
      <rPr>
        <sz val="12"/>
        <rFont val="Calibri"/>
        <family val="2"/>
        <charset val="204"/>
      </rPr>
      <t>Φ</t>
    </r>
    <r>
      <rPr>
        <sz val="12"/>
        <rFont val="AcadNusx"/>
      </rPr>
      <t>2400*</t>
    </r>
    <r>
      <rPr>
        <sz val="12"/>
        <rFont val="Calibri"/>
        <family val="2"/>
        <charset val="204"/>
      </rPr>
      <t>Φ</t>
    </r>
    <r>
      <rPr>
        <sz val="12"/>
        <rFont val="AcadNusx"/>
      </rPr>
      <t>800</t>
    </r>
  </si>
  <si>
    <t>d) ბეტონის წერტილოვანი საძირკვლები</t>
  </si>
  <si>
    <t>snw
1-80(7)</t>
  </si>
  <si>
    <t xml:space="preserve">III kat gruntis damuSaveba ქვაბულში ხელით ნაშალის ადგილზე გაშლით                                    </t>
  </si>
  <si>
    <t>kac/sT</t>
  </si>
  <si>
    <t xml:space="preserve">saZirkvlis qveS safuZvlis momzadeba fraqciuli RorRiT 0-40mm sisqiT 10sm   </t>
  </si>
  <si>
    <t>1m3</t>
  </si>
  <si>
    <t xml:space="preserve">betonis წერტილოვანი saZirkvlebis mowyoba                                                 </t>
  </si>
  <si>
    <r>
      <t xml:space="preserve">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>-15</t>
    </r>
  </si>
  <si>
    <t>yalibis ficari 25mm</t>
  </si>
  <si>
    <t>161</t>
  </si>
  <si>
    <t>wiwvovani xis ficari Camoganili III xarisxis sisqiT 40mm</t>
  </si>
  <si>
    <t>ჯამი</t>
  </si>
  <si>
    <t>ზედნადები ხარჯები</t>
  </si>
  <si>
    <t>1 Tavis ჯამი</t>
  </si>
  <si>
    <t>Tavi 2 მოწყობილობები</t>
  </si>
  <si>
    <t>a) საბავშვო atraqcionebi</t>
  </si>
  <si>
    <t>არსებული საბავშვო ატრაქციუნის დემონტაჟი</t>
  </si>
  <si>
    <t>kompl</t>
  </si>
  <si>
    <t>ორადგილიანი საქანელას #1 SeZena montaJi</t>
  </si>
  <si>
    <t xml:space="preserve">ორადგილიანი საქანელა #1 </t>
  </si>
  <si>
    <t>სასრიალოს #2 SeZena montaJi</t>
  </si>
  <si>
    <t>სასრიალო #2</t>
  </si>
  <si>
    <t>სასრიალოს #3 SeZena montaJi</t>
  </si>
  <si>
    <t>სასრიალო #3</t>
  </si>
  <si>
    <t>აიწონადაიწონას #4 SeZena montaJi</t>
  </si>
  <si>
    <t>აიწონადაიწონა #4</t>
  </si>
  <si>
    <t>jami</t>
  </si>
  <si>
    <t>zednadebi xarjebi ხელფასიდან</t>
  </si>
  <si>
    <t>2 თავის jami</t>
  </si>
  <si>
    <t>1 და 2 თავების ჯამი</t>
  </si>
  <si>
    <t>snw
8-3(2)</t>
  </si>
  <si>
    <t>snw
6-1(2)</t>
  </si>
  <si>
    <t>1.72</t>
  </si>
  <si>
    <t>%</t>
  </si>
  <si>
    <r>
      <t xml:space="preserve">armatura </t>
    </r>
    <r>
      <rPr>
        <sz val="12"/>
        <rFont val="Arial"/>
        <family val="2"/>
        <charset val="204"/>
      </rPr>
      <t>Φ</t>
    </r>
    <r>
      <rPr>
        <sz val="12"/>
        <rFont val="AcadNusx"/>
      </rPr>
      <t>6 a-I (biji 15smX15sm) m2*14*0,222*1,03=1,133t</t>
    </r>
  </si>
  <si>
    <t>ქალაქ რუსთავში, ჩეხოვის N8-სთან სკვერის, დავით გარეჯის N30ა-ში პანდუსი მოწყობა და კიბის რეაბილიტაცია და პავლე თოდრიას I-ლი ჩიხის N3-24-თან და მე-19 მკ/რ-ნი კორპუსი N9ბ-57-თან პანდუსის მოწყობა</t>
  </si>
  <si>
    <r>
      <t xml:space="preserve">ქალაქ რუსთავში, ჩეხოვის N8-სთან სკვერის მოწყობა
</t>
    </r>
    <r>
      <rPr>
        <b/>
        <sz val="10"/>
        <rFont val="Calibri"/>
        <family val="2"/>
        <scheme val="minor"/>
      </rPr>
      <t>საბავშვო ატრაქციონები</t>
    </r>
  </si>
  <si>
    <t>ხარჯთაღრიცხვა N4</t>
  </si>
  <si>
    <t>erT. fasi</t>
  </si>
  <si>
    <t>masala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</si>
</sst>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000"/>
    <numFmt numFmtId="166" formatCode="0.0000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0"/>
      <name val="Arial Cyr"/>
      <charset val="204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vertAlign val="superscript"/>
      <sz val="12"/>
      <name val="AcadNusx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Arial Cyr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2" fontId="3" fillId="0" borderId="8" xfId="2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4" fontId="2" fillId="0" borderId="8" xfId="3" applyNumberFormat="1" applyFont="1" applyFill="1" applyBorder="1" applyAlignment="1">
      <alignment horizontal="center" vertical="center" wrapText="1"/>
    </xf>
    <xf numFmtId="4" fontId="3" fillId="0" borderId="8" xfId="3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/>
    </xf>
    <xf numFmtId="164" fontId="3" fillId="0" borderId="8" xfId="2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2" fontId="2" fillId="0" borderId="8" xfId="2" applyNumberFormat="1" applyFont="1" applyFill="1" applyBorder="1" applyAlignment="1">
      <alignment horizontal="center" vertical="center" wrapText="1"/>
    </xf>
    <xf numFmtId="165" fontId="2" fillId="0" borderId="8" xfId="2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1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abSelected="1" zoomScaleNormal="100" workbookViewId="0">
      <selection activeCell="G9" sqref="G9:M155"/>
    </sheetView>
  </sheetViews>
  <sheetFormatPr defaultRowHeight="15" x14ac:dyDescent="0.25"/>
  <cols>
    <col min="1" max="1" width="3.5703125" bestFit="1" customWidth="1"/>
    <col min="2" max="2" width="10.5703125" customWidth="1"/>
    <col min="3" max="3" width="65.140625" customWidth="1"/>
    <col min="4" max="13" width="15.5703125" customWidth="1"/>
  </cols>
  <sheetData>
    <row r="1" spans="1:13" ht="30" customHeight="1" x14ac:dyDescent="0.25">
      <c r="A1" s="79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0" customHeight="1" x14ac:dyDescent="0.25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0" customHeight="1" x14ac:dyDescent="0.25">
      <c r="A3" s="65" t="s">
        <v>126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5.25" customHeight="1" x14ac:dyDescent="0.25">
      <c r="A4" s="73" t="s">
        <v>0</v>
      </c>
      <c r="B4" s="85" t="s">
        <v>1</v>
      </c>
      <c r="C4" s="73" t="s">
        <v>2</v>
      </c>
      <c r="D4" s="87" t="s">
        <v>3</v>
      </c>
      <c r="E4" s="88"/>
      <c r="F4" s="89"/>
      <c r="G4" s="87" t="s">
        <v>129</v>
      </c>
      <c r="H4" s="89"/>
      <c r="I4" s="87" t="s">
        <v>4</v>
      </c>
      <c r="J4" s="89"/>
      <c r="K4" s="80" t="s">
        <v>5</v>
      </c>
      <c r="L4" s="81"/>
      <c r="M4" s="73" t="s">
        <v>6</v>
      </c>
    </row>
    <row r="5" spans="1:13" ht="39" customHeight="1" x14ac:dyDescent="0.25">
      <c r="A5" s="75"/>
      <c r="B5" s="86"/>
      <c r="C5" s="75"/>
      <c r="D5" s="1" t="s">
        <v>7</v>
      </c>
      <c r="E5" s="1" t="s">
        <v>8</v>
      </c>
      <c r="F5" s="59" t="s">
        <v>9</v>
      </c>
      <c r="G5" s="2" t="s">
        <v>10</v>
      </c>
      <c r="H5" s="58" t="s">
        <v>9</v>
      </c>
      <c r="I5" s="2" t="s">
        <v>128</v>
      </c>
      <c r="J5" s="58" t="s">
        <v>6</v>
      </c>
      <c r="K5" s="2" t="s">
        <v>128</v>
      </c>
      <c r="L5" s="58" t="s">
        <v>6</v>
      </c>
      <c r="M5" s="75"/>
    </row>
    <row r="6" spans="1:13" ht="16.5" x14ac:dyDescent="0.3">
      <c r="A6" s="73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16.5" x14ac:dyDescent="0.3">
      <c r="A7" s="74"/>
      <c r="B7" s="4"/>
      <c r="C7" s="5" t="s">
        <v>11</v>
      </c>
      <c r="D7" s="3"/>
      <c r="E7" s="3"/>
      <c r="F7" s="3"/>
      <c r="G7" s="6"/>
      <c r="H7" s="6"/>
      <c r="I7" s="6"/>
      <c r="J7" s="6"/>
      <c r="K7" s="6"/>
      <c r="L7" s="6"/>
      <c r="M7" s="6"/>
    </row>
    <row r="8" spans="1:13" ht="16.5" x14ac:dyDescent="0.25">
      <c r="A8" s="74"/>
      <c r="B8" s="60"/>
      <c r="C8" s="8" t="s">
        <v>12</v>
      </c>
      <c r="D8" s="9"/>
      <c r="E8" s="10"/>
      <c r="F8" s="11"/>
      <c r="G8" s="12"/>
      <c r="H8" s="12"/>
      <c r="I8" s="12"/>
      <c r="J8" s="12"/>
      <c r="K8" s="12"/>
      <c r="L8" s="12"/>
      <c r="M8" s="12"/>
    </row>
    <row r="9" spans="1:13" ht="50.25" x14ac:dyDescent="0.25">
      <c r="A9" s="74"/>
      <c r="B9" s="57" t="s">
        <v>13</v>
      </c>
      <c r="C9" s="8" t="s">
        <v>14</v>
      </c>
      <c r="D9" s="8" t="s">
        <v>15</v>
      </c>
      <c r="E9" s="14"/>
      <c r="F9" s="15">
        <f>F34*0.5*95%</f>
        <v>0.17261499999999999</v>
      </c>
      <c r="G9" s="16"/>
      <c r="H9" s="16"/>
      <c r="I9" s="16"/>
      <c r="J9" s="16"/>
      <c r="K9" s="16"/>
      <c r="L9" s="16"/>
      <c r="M9" s="16"/>
    </row>
    <row r="10" spans="1:13" ht="16.5" x14ac:dyDescent="0.25">
      <c r="A10" s="74"/>
      <c r="B10" s="60"/>
      <c r="C10" s="17" t="s">
        <v>16</v>
      </c>
      <c r="D10" s="56"/>
      <c r="E10" s="19"/>
      <c r="F10" s="20"/>
      <c r="G10" s="16"/>
      <c r="H10" s="16"/>
      <c r="I10" s="16"/>
      <c r="J10" s="16"/>
      <c r="K10" s="16"/>
      <c r="L10" s="16"/>
      <c r="M10" s="16"/>
    </row>
    <row r="11" spans="1:13" ht="16.5" x14ac:dyDescent="0.25">
      <c r="A11" s="74"/>
      <c r="B11" s="60"/>
      <c r="C11" s="17" t="s">
        <v>17</v>
      </c>
      <c r="D11" s="56" t="s">
        <v>18</v>
      </c>
      <c r="E11" s="19">
        <v>20</v>
      </c>
      <c r="F11" s="20">
        <f>F9*E11</f>
        <v>3.4522999999999997</v>
      </c>
      <c r="G11" s="16"/>
      <c r="H11" s="16"/>
      <c r="I11" s="16"/>
      <c r="J11" s="16"/>
      <c r="K11" s="16"/>
      <c r="L11" s="16"/>
      <c r="M11" s="16"/>
    </row>
    <row r="12" spans="1:13" ht="16.5" x14ac:dyDescent="0.25">
      <c r="A12" s="74"/>
      <c r="B12" s="60"/>
      <c r="C12" s="17" t="s">
        <v>19</v>
      </c>
      <c r="D12" s="56" t="s">
        <v>20</v>
      </c>
      <c r="E12" s="19">
        <v>44.8</v>
      </c>
      <c r="F12" s="20">
        <f>F9*E12</f>
        <v>7.7331519999999987</v>
      </c>
      <c r="G12" s="16"/>
      <c r="H12" s="16"/>
      <c r="I12" s="16"/>
      <c r="J12" s="16"/>
      <c r="K12" s="16"/>
      <c r="L12" s="16"/>
      <c r="M12" s="16"/>
    </row>
    <row r="13" spans="1:13" ht="16.5" x14ac:dyDescent="0.25">
      <c r="A13" s="74"/>
      <c r="B13" s="60"/>
      <c r="C13" s="17" t="s">
        <v>21</v>
      </c>
      <c r="D13" s="56" t="s">
        <v>22</v>
      </c>
      <c r="E13" s="19">
        <v>2.1</v>
      </c>
      <c r="F13" s="20">
        <f>F9*E13</f>
        <v>0.36249150000000002</v>
      </c>
      <c r="G13" s="16"/>
      <c r="H13" s="16"/>
      <c r="I13" s="16"/>
      <c r="J13" s="16"/>
      <c r="K13" s="16"/>
      <c r="L13" s="16"/>
      <c r="M13" s="16"/>
    </row>
    <row r="14" spans="1:13" ht="16.5" x14ac:dyDescent="0.25">
      <c r="A14" s="75"/>
      <c r="B14" s="60"/>
      <c r="C14" s="17" t="s">
        <v>23</v>
      </c>
      <c r="D14" s="56" t="s">
        <v>24</v>
      </c>
      <c r="E14" s="19">
        <v>0.05</v>
      </c>
      <c r="F14" s="20">
        <f>F9*E14</f>
        <v>8.6307499999999995E-3</v>
      </c>
      <c r="G14" s="16"/>
      <c r="H14" s="16"/>
      <c r="I14" s="16"/>
      <c r="J14" s="16"/>
      <c r="K14" s="16"/>
      <c r="L14" s="16"/>
      <c r="M14" s="16"/>
    </row>
    <row r="15" spans="1:13" ht="33" x14ac:dyDescent="0.25">
      <c r="A15" s="73">
        <v>2</v>
      </c>
      <c r="B15" s="57" t="s">
        <v>25</v>
      </c>
      <c r="C15" s="8" t="s">
        <v>26</v>
      </c>
      <c r="D15" s="8" t="s">
        <v>27</v>
      </c>
      <c r="E15" s="14"/>
      <c r="F15" s="21">
        <f>F34*5*5%</f>
        <v>9.085E-2</v>
      </c>
      <c r="G15" s="16"/>
      <c r="H15" s="16"/>
      <c r="I15" s="16"/>
      <c r="J15" s="16"/>
      <c r="K15" s="16"/>
      <c r="L15" s="16"/>
      <c r="M15" s="16"/>
    </row>
    <row r="16" spans="1:13" ht="16.5" x14ac:dyDescent="0.25">
      <c r="A16" s="74"/>
      <c r="B16" s="57"/>
      <c r="C16" s="17" t="s">
        <v>16</v>
      </c>
      <c r="D16" s="56"/>
      <c r="E16" s="19"/>
      <c r="F16" s="20"/>
      <c r="G16" s="16"/>
      <c r="H16" s="16"/>
      <c r="I16" s="16"/>
      <c r="J16" s="16"/>
      <c r="K16" s="16"/>
      <c r="L16" s="16"/>
      <c r="M16" s="16"/>
    </row>
    <row r="17" spans="1:13" ht="16.5" x14ac:dyDescent="0.25">
      <c r="A17" s="75"/>
      <c r="B17" s="56"/>
      <c r="C17" s="17" t="s">
        <v>17</v>
      </c>
      <c r="D17" s="56" t="s">
        <v>18</v>
      </c>
      <c r="E17" s="19">
        <v>154</v>
      </c>
      <c r="F17" s="20">
        <f>F15*E17</f>
        <v>13.9909</v>
      </c>
      <c r="G17" s="16"/>
      <c r="H17" s="16"/>
      <c r="I17" s="16"/>
      <c r="J17" s="16"/>
      <c r="K17" s="16"/>
      <c r="L17" s="16"/>
      <c r="M17" s="16"/>
    </row>
    <row r="18" spans="1:13" ht="33" x14ac:dyDescent="0.25">
      <c r="A18" s="73">
        <v>3</v>
      </c>
      <c r="B18" s="57" t="s">
        <v>25</v>
      </c>
      <c r="C18" s="8" t="s">
        <v>28</v>
      </c>
      <c r="D18" s="8" t="s">
        <v>27</v>
      </c>
      <c r="E18" s="14"/>
      <c r="F18" s="21">
        <f>F15</f>
        <v>9.085E-2</v>
      </c>
      <c r="G18" s="16"/>
      <c r="H18" s="16"/>
      <c r="I18" s="16"/>
      <c r="J18" s="16"/>
      <c r="K18" s="16"/>
      <c r="L18" s="16"/>
      <c r="M18" s="16"/>
    </row>
    <row r="19" spans="1:13" ht="16.5" x14ac:dyDescent="0.25">
      <c r="A19" s="74"/>
      <c r="B19" s="57"/>
      <c r="C19" s="17" t="s">
        <v>16</v>
      </c>
      <c r="D19" s="56"/>
      <c r="E19" s="19"/>
      <c r="F19" s="20"/>
      <c r="G19" s="16"/>
      <c r="H19" s="16"/>
      <c r="I19" s="16"/>
      <c r="J19" s="16"/>
      <c r="K19" s="16"/>
      <c r="L19" s="16"/>
      <c r="M19" s="16"/>
    </row>
    <row r="20" spans="1:13" ht="16.5" x14ac:dyDescent="0.25">
      <c r="A20" s="75"/>
      <c r="B20" s="56"/>
      <c r="C20" s="17" t="s">
        <v>17</v>
      </c>
      <c r="D20" s="56" t="s">
        <v>18</v>
      </c>
      <c r="E20" s="19">
        <v>154</v>
      </c>
      <c r="F20" s="20">
        <f>F18*E20</f>
        <v>13.9909</v>
      </c>
      <c r="G20" s="16"/>
      <c r="H20" s="16"/>
      <c r="I20" s="16"/>
      <c r="J20" s="16"/>
      <c r="K20" s="16"/>
      <c r="L20" s="16"/>
      <c r="M20" s="16"/>
    </row>
    <row r="21" spans="1:13" ht="33" x14ac:dyDescent="0.25">
      <c r="A21" s="7">
        <v>4</v>
      </c>
      <c r="B21" s="60"/>
      <c r="C21" s="8" t="s">
        <v>29</v>
      </c>
      <c r="D21" s="8" t="s">
        <v>30</v>
      </c>
      <c r="E21" s="14">
        <v>1.9</v>
      </c>
      <c r="F21" s="21">
        <f>(F9*1000+F15*100)*E21</f>
        <v>345.22999999999996</v>
      </c>
      <c r="G21" s="16"/>
      <c r="H21" s="16"/>
      <c r="I21" s="16"/>
      <c r="J21" s="16"/>
      <c r="K21" s="16"/>
      <c r="L21" s="16"/>
      <c r="M21" s="16"/>
    </row>
    <row r="22" spans="1:13" ht="49.5" x14ac:dyDescent="0.25">
      <c r="A22" s="7">
        <v>5</v>
      </c>
      <c r="B22" s="60"/>
      <c r="C22" s="8" t="s">
        <v>31</v>
      </c>
      <c r="D22" s="8" t="s">
        <v>30</v>
      </c>
      <c r="E22" s="14"/>
      <c r="F22" s="21">
        <v>0.5</v>
      </c>
      <c r="G22" s="16"/>
      <c r="H22" s="16"/>
      <c r="I22" s="16"/>
      <c r="J22" s="16"/>
      <c r="K22" s="16"/>
      <c r="L22" s="16"/>
      <c r="M22" s="16"/>
    </row>
    <row r="23" spans="1:13" ht="16.5" x14ac:dyDescent="0.25">
      <c r="A23" s="18"/>
      <c r="B23" s="60"/>
      <c r="C23" s="8" t="s">
        <v>32</v>
      </c>
      <c r="D23" s="8"/>
      <c r="E23" s="14"/>
      <c r="F23" s="21"/>
      <c r="G23" s="16"/>
      <c r="H23" s="16"/>
      <c r="I23" s="16"/>
      <c r="J23" s="16"/>
      <c r="K23" s="16"/>
      <c r="L23" s="16"/>
      <c r="M23" s="16"/>
    </row>
    <row r="24" spans="1:13" ht="82.5" x14ac:dyDescent="0.25">
      <c r="A24" s="82">
        <v>6</v>
      </c>
      <c r="B24" s="8" t="s">
        <v>33</v>
      </c>
      <c r="C24" s="8" t="s">
        <v>34</v>
      </c>
      <c r="D24" s="23" t="s">
        <v>35</v>
      </c>
      <c r="E24" s="24"/>
      <c r="F24" s="25">
        <v>0.56999999999999995</v>
      </c>
      <c r="G24" s="16"/>
      <c r="H24" s="16"/>
      <c r="I24" s="16"/>
      <c r="J24" s="16"/>
      <c r="K24" s="16"/>
      <c r="L24" s="16"/>
      <c r="M24" s="16"/>
    </row>
    <row r="25" spans="1:13" ht="16.5" x14ac:dyDescent="0.25">
      <c r="A25" s="83"/>
      <c r="B25" s="56"/>
      <c r="C25" s="17" t="s">
        <v>16</v>
      </c>
      <c r="D25" s="9"/>
      <c r="E25" s="10"/>
      <c r="F25" s="11"/>
      <c r="G25" s="16"/>
      <c r="H25" s="16"/>
      <c r="I25" s="16"/>
      <c r="J25" s="16"/>
      <c r="K25" s="16"/>
      <c r="L25" s="16"/>
      <c r="M25" s="16"/>
    </row>
    <row r="26" spans="1:13" ht="16.5" x14ac:dyDescent="0.25">
      <c r="A26" s="83"/>
      <c r="B26" s="56"/>
      <c r="C26" s="17" t="s">
        <v>17</v>
      </c>
      <c r="D26" s="9" t="s">
        <v>18</v>
      </c>
      <c r="E26" s="10">
        <v>74</v>
      </c>
      <c r="F26" s="11">
        <f>F24*E26</f>
        <v>42.18</v>
      </c>
      <c r="G26" s="16"/>
      <c r="H26" s="16"/>
      <c r="I26" s="16"/>
      <c r="J26" s="16"/>
      <c r="K26" s="16"/>
      <c r="L26" s="16"/>
      <c r="M26" s="16"/>
    </row>
    <row r="27" spans="1:13" ht="16.5" x14ac:dyDescent="0.25">
      <c r="A27" s="83"/>
      <c r="B27" s="56"/>
      <c r="C27" s="17" t="s">
        <v>36</v>
      </c>
      <c r="D27" s="9" t="s">
        <v>37</v>
      </c>
      <c r="E27" s="10">
        <v>0.71</v>
      </c>
      <c r="F27" s="11">
        <f>F24*E27</f>
        <v>0.40469999999999995</v>
      </c>
      <c r="G27" s="16"/>
      <c r="H27" s="16"/>
      <c r="I27" s="16"/>
      <c r="J27" s="16"/>
      <c r="K27" s="16"/>
      <c r="L27" s="16"/>
      <c r="M27" s="16"/>
    </row>
    <row r="28" spans="1:13" ht="16.5" x14ac:dyDescent="0.25">
      <c r="A28" s="83"/>
      <c r="B28" s="56"/>
      <c r="C28" s="17" t="s">
        <v>38</v>
      </c>
      <c r="D28" s="9"/>
      <c r="E28" s="10"/>
      <c r="F28" s="11"/>
      <c r="G28" s="16"/>
      <c r="H28" s="16"/>
      <c r="I28" s="16"/>
      <c r="J28" s="16"/>
      <c r="K28" s="16"/>
      <c r="L28" s="16"/>
      <c r="M28" s="16"/>
    </row>
    <row r="29" spans="1:13" ht="16.5" x14ac:dyDescent="0.25">
      <c r="A29" s="83"/>
      <c r="B29" s="56"/>
      <c r="C29" s="17" t="s">
        <v>39</v>
      </c>
      <c r="D29" s="9" t="s">
        <v>40</v>
      </c>
      <c r="E29" s="10">
        <v>100</v>
      </c>
      <c r="F29" s="11">
        <f>F24*E29</f>
        <v>56.999999999999993</v>
      </c>
      <c r="G29" s="16"/>
      <c r="H29" s="16"/>
      <c r="I29" s="16"/>
      <c r="J29" s="16"/>
      <c r="K29" s="16"/>
      <c r="L29" s="16"/>
      <c r="M29" s="16"/>
    </row>
    <row r="30" spans="1:13" ht="16.5" x14ac:dyDescent="0.25">
      <c r="A30" s="83"/>
      <c r="B30" s="56"/>
      <c r="C30" s="17" t="s">
        <v>41</v>
      </c>
      <c r="D30" s="9" t="s">
        <v>42</v>
      </c>
      <c r="E30" s="10">
        <v>2.68</v>
      </c>
      <c r="F30" s="11">
        <f>F24*E30</f>
        <v>1.5276000000000001</v>
      </c>
      <c r="G30" s="16"/>
      <c r="H30" s="16"/>
      <c r="I30" s="16"/>
      <c r="J30" s="16"/>
      <c r="K30" s="16"/>
      <c r="L30" s="16"/>
      <c r="M30" s="16"/>
    </row>
    <row r="31" spans="1:13" ht="20.25" x14ac:dyDescent="0.25">
      <c r="A31" s="83"/>
      <c r="B31" s="56"/>
      <c r="C31" s="17" t="s">
        <v>43</v>
      </c>
      <c r="D31" s="9" t="s">
        <v>44</v>
      </c>
      <c r="E31" s="26">
        <v>1.584E-2</v>
      </c>
      <c r="F31" s="11">
        <f>F24*E31</f>
        <v>9.0288E-3</v>
      </c>
      <c r="G31" s="16"/>
      <c r="H31" s="16"/>
      <c r="I31" s="16"/>
      <c r="J31" s="16"/>
      <c r="K31" s="16"/>
      <c r="L31" s="16"/>
      <c r="M31" s="16"/>
    </row>
    <row r="32" spans="1:13" ht="16.5" x14ac:dyDescent="0.25">
      <c r="A32" s="84"/>
      <c r="B32" s="56"/>
      <c r="C32" s="17" t="s">
        <v>45</v>
      </c>
      <c r="D32" s="9" t="s">
        <v>37</v>
      </c>
      <c r="E32" s="10">
        <v>9.6</v>
      </c>
      <c r="F32" s="11">
        <f>F24*E32</f>
        <v>5.4719999999999995</v>
      </c>
      <c r="G32" s="16"/>
      <c r="H32" s="16"/>
      <c r="I32" s="16"/>
      <c r="J32" s="16"/>
      <c r="K32" s="16"/>
      <c r="L32" s="16"/>
      <c r="M32" s="16"/>
    </row>
    <row r="33" spans="1:13" ht="16.5" x14ac:dyDescent="0.25">
      <c r="A33" s="8"/>
      <c r="B33" s="57"/>
      <c r="C33" s="8" t="s">
        <v>46</v>
      </c>
      <c r="D33" s="8"/>
      <c r="E33" s="14"/>
      <c r="F33" s="14"/>
      <c r="G33" s="16"/>
      <c r="H33" s="16"/>
      <c r="I33" s="16"/>
      <c r="J33" s="16"/>
      <c r="K33" s="16"/>
      <c r="L33" s="16"/>
      <c r="M33" s="16"/>
    </row>
    <row r="34" spans="1:13" ht="33" x14ac:dyDescent="0.25">
      <c r="A34" s="76">
        <v>7</v>
      </c>
      <c r="B34" s="57" t="s">
        <v>47</v>
      </c>
      <c r="C34" s="8" t="s">
        <v>48</v>
      </c>
      <c r="D34" s="8" t="s">
        <v>49</v>
      </c>
      <c r="E34" s="14"/>
      <c r="F34" s="21">
        <v>0.3634</v>
      </c>
      <c r="G34" s="16"/>
      <c r="H34" s="16"/>
      <c r="I34" s="16"/>
      <c r="J34" s="16"/>
      <c r="K34" s="16"/>
      <c r="L34" s="16"/>
      <c r="M34" s="16"/>
    </row>
    <row r="35" spans="1:13" ht="16.5" x14ac:dyDescent="0.25">
      <c r="A35" s="77"/>
      <c r="B35" s="60"/>
      <c r="C35" s="17" t="s">
        <v>16</v>
      </c>
      <c r="D35" s="56"/>
      <c r="E35" s="19"/>
      <c r="F35" s="20"/>
      <c r="G35" s="16"/>
      <c r="H35" s="16"/>
      <c r="I35" s="16"/>
      <c r="J35" s="16"/>
      <c r="K35" s="16"/>
      <c r="L35" s="16"/>
      <c r="M35" s="16"/>
    </row>
    <row r="36" spans="1:13" ht="16.5" x14ac:dyDescent="0.25">
      <c r="A36" s="77"/>
      <c r="B36" s="60"/>
      <c r="C36" s="17" t="s">
        <v>17</v>
      </c>
      <c r="D36" s="56" t="s">
        <v>18</v>
      </c>
      <c r="E36" s="19">
        <v>13</v>
      </c>
      <c r="F36" s="20">
        <f>F34*E36</f>
        <v>4.7241999999999997</v>
      </c>
      <c r="G36" s="16"/>
      <c r="H36" s="16"/>
      <c r="I36" s="16"/>
      <c r="J36" s="16"/>
      <c r="K36" s="16"/>
      <c r="L36" s="16"/>
      <c r="M36" s="16"/>
    </row>
    <row r="37" spans="1:13" ht="16.5" x14ac:dyDescent="0.25">
      <c r="A37" s="77"/>
      <c r="B37" s="60"/>
      <c r="C37" s="17" t="s">
        <v>50</v>
      </c>
      <c r="D37" s="56" t="s">
        <v>20</v>
      </c>
      <c r="E37" s="19">
        <v>16.2</v>
      </c>
      <c r="F37" s="20">
        <f>F34*E37</f>
        <v>5.8870800000000001</v>
      </c>
      <c r="G37" s="16"/>
      <c r="H37" s="16"/>
      <c r="I37" s="16"/>
      <c r="J37" s="16"/>
      <c r="K37" s="16"/>
      <c r="L37" s="16"/>
      <c r="M37" s="16"/>
    </row>
    <row r="38" spans="1:13" ht="16.5" x14ac:dyDescent="0.25">
      <c r="A38" s="77"/>
      <c r="B38" s="60"/>
      <c r="C38" s="17" t="s">
        <v>51</v>
      </c>
      <c r="D38" s="56" t="s">
        <v>20</v>
      </c>
      <c r="E38" s="19">
        <v>0.94</v>
      </c>
      <c r="F38" s="20">
        <f>F34*E38</f>
        <v>0.34159599999999996</v>
      </c>
      <c r="G38" s="16"/>
      <c r="H38" s="16"/>
      <c r="I38" s="16"/>
      <c r="J38" s="16"/>
      <c r="K38" s="16"/>
      <c r="L38" s="16"/>
      <c r="M38" s="16"/>
    </row>
    <row r="39" spans="1:13" ht="16.5" x14ac:dyDescent="0.25">
      <c r="A39" s="77"/>
      <c r="B39" s="60"/>
      <c r="C39" s="17" t="s">
        <v>52</v>
      </c>
      <c r="D39" s="56" t="s">
        <v>20</v>
      </c>
      <c r="E39" s="19">
        <v>2.31</v>
      </c>
      <c r="F39" s="20">
        <f>F34*E39</f>
        <v>0.83945400000000003</v>
      </c>
      <c r="G39" s="16"/>
      <c r="H39" s="16"/>
      <c r="I39" s="16"/>
      <c r="J39" s="16"/>
      <c r="K39" s="16"/>
      <c r="L39" s="16"/>
      <c r="M39" s="16"/>
    </row>
    <row r="40" spans="1:13" ht="16.5" x14ac:dyDescent="0.25">
      <c r="A40" s="77"/>
      <c r="B40" s="60"/>
      <c r="C40" s="17" t="s">
        <v>53</v>
      </c>
      <c r="D40" s="56" t="s">
        <v>20</v>
      </c>
      <c r="E40" s="19">
        <v>1.76</v>
      </c>
      <c r="F40" s="20">
        <f>F34*E40</f>
        <v>0.63958400000000004</v>
      </c>
      <c r="G40" s="16"/>
      <c r="H40" s="16"/>
      <c r="I40" s="16"/>
      <c r="J40" s="16"/>
      <c r="K40" s="16"/>
      <c r="L40" s="16"/>
      <c r="M40" s="16"/>
    </row>
    <row r="41" spans="1:13" ht="16.5" x14ac:dyDescent="0.25">
      <c r="A41" s="77"/>
      <c r="B41" s="60"/>
      <c r="C41" s="17" t="s">
        <v>54</v>
      </c>
      <c r="D41" s="56" t="s">
        <v>37</v>
      </c>
      <c r="E41" s="19">
        <v>0.53</v>
      </c>
      <c r="F41" s="20">
        <f>F34*E41</f>
        <v>0.19260200000000002</v>
      </c>
      <c r="G41" s="16"/>
      <c r="H41" s="16"/>
      <c r="I41" s="16"/>
      <c r="J41" s="16"/>
      <c r="K41" s="16"/>
      <c r="L41" s="16"/>
      <c r="M41" s="16"/>
    </row>
    <row r="42" spans="1:13" ht="16.5" x14ac:dyDescent="0.25">
      <c r="A42" s="77"/>
      <c r="B42" s="60"/>
      <c r="C42" s="17" t="s">
        <v>38</v>
      </c>
      <c r="D42" s="56"/>
      <c r="E42" s="19"/>
      <c r="F42" s="20"/>
      <c r="G42" s="16"/>
      <c r="H42" s="16"/>
      <c r="I42" s="16"/>
      <c r="J42" s="16"/>
      <c r="K42" s="16"/>
      <c r="L42" s="16"/>
      <c r="M42" s="16"/>
    </row>
    <row r="43" spans="1:13" ht="16.5" x14ac:dyDescent="0.25">
      <c r="A43" s="78"/>
      <c r="B43" s="60"/>
      <c r="C43" s="17" t="s">
        <v>55</v>
      </c>
      <c r="D43" s="56" t="s">
        <v>42</v>
      </c>
      <c r="E43" s="19">
        <v>12.8</v>
      </c>
      <c r="F43" s="20">
        <f>F34*E43</f>
        <v>4.6515200000000005</v>
      </c>
      <c r="G43" s="16"/>
      <c r="H43" s="16"/>
      <c r="I43" s="16"/>
      <c r="J43" s="16"/>
      <c r="K43" s="16"/>
      <c r="L43" s="16"/>
      <c r="M43" s="16"/>
    </row>
    <row r="44" spans="1:13" ht="34.5" x14ac:dyDescent="0.25">
      <c r="A44" s="73">
        <v>8</v>
      </c>
      <c r="B44" s="57" t="s">
        <v>56</v>
      </c>
      <c r="C44" s="8" t="s">
        <v>57</v>
      </c>
      <c r="D44" s="8" t="s">
        <v>27</v>
      </c>
      <c r="E44" s="14"/>
      <c r="F44" s="21">
        <f>F34*3</f>
        <v>1.0902000000000001</v>
      </c>
      <c r="G44" s="16"/>
      <c r="H44" s="16"/>
      <c r="I44" s="16"/>
      <c r="J44" s="16"/>
      <c r="K44" s="16"/>
      <c r="L44" s="16"/>
      <c r="M44" s="16"/>
    </row>
    <row r="45" spans="1:13" ht="16.5" x14ac:dyDescent="0.25">
      <c r="A45" s="74"/>
      <c r="B45" s="60"/>
      <c r="C45" s="17" t="s">
        <v>16</v>
      </c>
      <c r="D45" s="56"/>
      <c r="E45" s="19"/>
      <c r="F45" s="20"/>
      <c r="G45" s="16"/>
      <c r="H45" s="16"/>
      <c r="I45" s="16"/>
      <c r="J45" s="16"/>
      <c r="K45" s="16"/>
      <c r="L45" s="16"/>
      <c r="M45" s="16"/>
    </row>
    <row r="46" spans="1:13" ht="16.5" x14ac:dyDescent="0.25">
      <c r="A46" s="74"/>
      <c r="B46" s="60"/>
      <c r="C46" s="17" t="s">
        <v>17</v>
      </c>
      <c r="D46" s="56" t="s">
        <v>18</v>
      </c>
      <c r="E46" s="19">
        <v>15</v>
      </c>
      <c r="F46" s="20">
        <f>F44*E46</f>
        <v>16.353000000000002</v>
      </c>
      <c r="G46" s="16"/>
      <c r="H46" s="16"/>
      <c r="I46" s="16"/>
      <c r="J46" s="16"/>
      <c r="K46" s="16"/>
      <c r="L46" s="16"/>
      <c r="M46" s="16"/>
    </row>
    <row r="47" spans="1:13" ht="16.5" x14ac:dyDescent="0.25">
      <c r="A47" s="74"/>
      <c r="B47" s="60"/>
      <c r="C47" s="17" t="s">
        <v>58</v>
      </c>
      <c r="D47" s="56" t="s">
        <v>20</v>
      </c>
      <c r="E47" s="19">
        <v>2.16</v>
      </c>
      <c r="F47" s="20">
        <f>F44*E47</f>
        <v>2.3548320000000005</v>
      </c>
      <c r="G47" s="16"/>
      <c r="H47" s="16"/>
      <c r="I47" s="16"/>
      <c r="J47" s="16"/>
      <c r="K47" s="16"/>
      <c r="L47" s="16"/>
      <c r="M47" s="16"/>
    </row>
    <row r="48" spans="1:13" ht="16.5" x14ac:dyDescent="0.25">
      <c r="A48" s="74"/>
      <c r="B48" s="60"/>
      <c r="C48" s="17" t="s">
        <v>59</v>
      </c>
      <c r="D48" s="56" t="s">
        <v>20</v>
      </c>
      <c r="E48" s="19">
        <v>2.73</v>
      </c>
      <c r="F48" s="20">
        <f>F44*E48</f>
        <v>2.9762460000000002</v>
      </c>
      <c r="G48" s="16"/>
      <c r="H48" s="16"/>
      <c r="I48" s="16"/>
      <c r="J48" s="16"/>
      <c r="K48" s="16"/>
      <c r="L48" s="16"/>
      <c r="M48" s="16"/>
    </row>
    <row r="49" spans="1:13" ht="16.5" x14ac:dyDescent="0.25">
      <c r="A49" s="74"/>
      <c r="B49" s="60"/>
      <c r="C49" s="17" t="s">
        <v>53</v>
      </c>
      <c r="D49" s="56" t="s">
        <v>20</v>
      </c>
      <c r="E49" s="19">
        <v>0.97</v>
      </c>
      <c r="F49" s="20">
        <f>F44*E49</f>
        <v>1.0574939999999999</v>
      </c>
      <c r="G49" s="16"/>
      <c r="H49" s="16"/>
      <c r="I49" s="16"/>
      <c r="J49" s="16"/>
      <c r="K49" s="16"/>
      <c r="L49" s="16"/>
      <c r="M49" s="16"/>
    </row>
    <row r="50" spans="1:13" ht="16.5" x14ac:dyDescent="0.25">
      <c r="A50" s="74"/>
      <c r="B50" s="60"/>
      <c r="C50" s="17" t="s">
        <v>38</v>
      </c>
      <c r="D50" s="56"/>
      <c r="E50" s="19"/>
      <c r="F50" s="20"/>
      <c r="G50" s="16"/>
      <c r="H50" s="16"/>
      <c r="I50" s="16"/>
      <c r="J50" s="16"/>
      <c r="K50" s="16"/>
      <c r="L50" s="16"/>
      <c r="M50" s="16"/>
    </row>
    <row r="51" spans="1:13" ht="16.5" x14ac:dyDescent="0.25">
      <c r="A51" s="74"/>
      <c r="B51" s="60"/>
      <c r="C51" s="17" t="s">
        <v>60</v>
      </c>
      <c r="D51" s="56" t="s">
        <v>42</v>
      </c>
      <c r="E51" s="19">
        <v>122</v>
      </c>
      <c r="F51" s="20">
        <f>F44*E51</f>
        <v>133.0044</v>
      </c>
      <c r="G51" s="16"/>
      <c r="H51" s="16"/>
      <c r="I51" s="16"/>
      <c r="J51" s="16"/>
      <c r="K51" s="16"/>
      <c r="L51" s="16"/>
      <c r="M51" s="16"/>
    </row>
    <row r="52" spans="1:13" ht="16.5" x14ac:dyDescent="0.25">
      <c r="A52" s="75"/>
      <c r="B52" s="60"/>
      <c r="C52" s="17" t="s">
        <v>55</v>
      </c>
      <c r="D52" s="56" t="s">
        <v>42</v>
      </c>
      <c r="E52" s="19">
        <v>7</v>
      </c>
      <c r="F52" s="20">
        <f>F44*E52</f>
        <v>7.6314000000000002</v>
      </c>
      <c r="G52" s="16"/>
      <c r="H52" s="16"/>
      <c r="I52" s="16"/>
      <c r="J52" s="16"/>
      <c r="K52" s="16"/>
      <c r="L52" s="16"/>
      <c r="M52" s="16"/>
    </row>
    <row r="53" spans="1:13" ht="49.5" x14ac:dyDescent="0.25">
      <c r="A53" s="73">
        <v>9</v>
      </c>
      <c r="B53" s="57" t="s">
        <v>61</v>
      </c>
      <c r="C53" s="8" t="s">
        <v>62</v>
      </c>
      <c r="D53" s="8" t="s">
        <v>49</v>
      </c>
      <c r="E53" s="14"/>
      <c r="F53" s="15">
        <f>F64</f>
        <v>0.35399999999999998</v>
      </c>
      <c r="G53" s="16"/>
      <c r="H53" s="16"/>
      <c r="I53" s="16"/>
      <c r="J53" s="16"/>
      <c r="K53" s="16"/>
      <c r="L53" s="16"/>
      <c r="M53" s="16"/>
    </row>
    <row r="54" spans="1:13" ht="16.5" x14ac:dyDescent="0.25">
      <c r="A54" s="74"/>
      <c r="B54" s="60"/>
      <c r="C54" s="17" t="s">
        <v>16</v>
      </c>
      <c r="D54" s="56"/>
      <c r="E54" s="19"/>
      <c r="F54" s="20"/>
      <c r="G54" s="16"/>
      <c r="H54" s="16"/>
      <c r="I54" s="16"/>
      <c r="J54" s="16"/>
      <c r="K54" s="16"/>
      <c r="L54" s="16"/>
      <c r="M54" s="16"/>
    </row>
    <row r="55" spans="1:13" ht="16.5" x14ac:dyDescent="0.25">
      <c r="A55" s="74"/>
      <c r="B55" s="60"/>
      <c r="C55" s="17" t="s">
        <v>17</v>
      </c>
      <c r="D55" s="56" t="s">
        <v>18</v>
      </c>
      <c r="E55" s="19">
        <v>33</v>
      </c>
      <c r="F55" s="20">
        <f>F53*E55</f>
        <v>11.681999999999999</v>
      </c>
      <c r="G55" s="16"/>
      <c r="H55" s="16"/>
      <c r="I55" s="16"/>
      <c r="J55" s="16"/>
      <c r="K55" s="16"/>
      <c r="L55" s="16"/>
      <c r="M55" s="16"/>
    </row>
    <row r="56" spans="1:13" ht="16.5" x14ac:dyDescent="0.25">
      <c r="A56" s="74"/>
      <c r="B56" s="60"/>
      <c r="C56" s="17" t="s">
        <v>58</v>
      </c>
      <c r="D56" s="56" t="s">
        <v>20</v>
      </c>
      <c r="E56" s="19">
        <v>1.91</v>
      </c>
      <c r="F56" s="20">
        <f>F53*E56</f>
        <v>0.67613999999999996</v>
      </c>
      <c r="G56" s="16"/>
      <c r="H56" s="16"/>
      <c r="I56" s="16"/>
      <c r="J56" s="16"/>
      <c r="K56" s="16"/>
      <c r="L56" s="16"/>
      <c r="M56" s="16"/>
    </row>
    <row r="57" spans="1:13" ht="16.5" x14ac:dyDescent="0.25">
      <c r="A57" s="74"/>
      <c r="B57" s="60"/>
      <c r="C57" s="17" t="s">
        <v>63</v>
      </c>
      <c r="D57" s="56" t="s">
        <v>20</v>
      </c>
      <c r="E57" s="19">
        <v>11.2</v>
      </c>
      <c r="F57" s="20">
        <f>F53*E57</f>
        <v>3.9647999999999994</v>
      </c>
      <c r="G57" s="16"/>
      <c r="H57" s="16"/>
      <c r="I57" s="16"/>
      <c r="J57" s="16"/>
      <c r="K57" s="16"/>
      <c r="L57" s="16"/>
      <c r="M57" s="16"/>
    </row>
    <row r="58" spans="1:13" ht="16.5" x14ac:dyDescent="0.25">
      <c r="A58" s="74"/>
      <c r="B58" s="60"/>
      <c r="C58" s="17" t="s">
        <v>51</v>
      </c>
      <c r="D58" s="56" t="s">
        <v>20</v>
      </c>
      <c r="E58" s="19">
        <v>24.8</v>
      </c>
      <c r="F58" s="20">
        <f>F53*E58</f>
        <v>8.7791999999999994</v>
      </c>
      <c r="G58" s="16"/>
      <c r="H58" s="16"/>
      <c r="I58" s="16"/>
      <c r="J58" s="16"/>
      <c r="K58" s="16"/>
      <c r="L58" s="16"/>
      <c r="M58" s="16"/>
    </row>
    <row r="59" spans="1:13" ht="16.5" x14ac:dyDescent="0.25">
      <c r="A59" s="74"/>
      <c r="B59" s="60"/>
      <c r="C59" s="17" t="s">
        <v>53</v>
      </c>
      <c r="D59" s="56" t="s">
        <v>20</v>
      </c>
      <c r="E59" s="19">
        <v>4.1399999999999997</v>
      </c>
      <c r="F59" s="20">
        <f>F53*E59</f>
        <v>1.4655599999999998</v>
      </c>
      <c r="G59" s="16"/>
      <c r="H59" s="16"/>
      <c r="I59" s="16"/>
      <c r="J59" s="16"/>
      <c r="K59" s="16"/>
      <c r="L59" s="16"/>
      <c r="M59" s="16"/>
    </row>
    <row r="60" spans="1:13" ht="16.5" x14ac:dyDescent="0.25">
      <c r="A60" s="74"/>
      <c r="B60" s="60"/>
      <c r="C60" s="17" t="s">
        <v>64</v>
      </c>
      <c r="D60" s="56" t="s">
        <v>20</v>
      </c>
      <c r="E60" s="19">
        <v>0.53</v>
      </c>
      <c r="F60" s="20">
        <f>F53*E60</f>
        <v>0.18762000000000001</v>
      </c>
      <c r="G60" s="16"/>
      <c r="H60" s="16"/>
      <c r="I60" s="16"/>
      <c r="J60" s="16"/>
      <c r="K60" s="16"/>
      <c r="L60" s="16"/>
      <c r="M60" s="16"/>
    </row>
    <row r="61" spans="1:13" ht="16.5" x14ac:dyDescent="0.25">
      <c r="A61" s="74"/>
      <c r="B61" s="60"/>
      <c r="C61" s="17" t="s">
        <v>38</v>
      </c>
      <c r="D61" s="56"/>
      <c r="E61" s="19"/>
      <c r="F61" s="20"/>
      <c r="G61" s="16"/>
      <c r="H61" s="16"/>
      <c r="I61" s="16"/>
      <c r="J61" s="16"/>
      <c r="K61" s="16"/>
      <c r="L61" s="16"/>
      <c r="M61" s="16"/>
    </row>
    <row r="62" spans="1:13" ht="16.5" x14ac:dyDescent="0.25">
      <c r="A62" s="74"/>
      <c r="B62" s="60"/>
      <c r="C62" s="17" t="s">
        <v>65</v>
      </c>
      <c r="D62" s="56" t="s">
        <v>42</v>
      </c>
      <c r="E62" s="27">
        <v>126</v>
      </c>
      <c r="F62" s="20">
        <f>F53*E62</f>
        <v>44.603999999999999</v>
      </c>
      <c r="G62" s="16"/>
      <c r="H62" s="16"/>
      <c r="I62" s="16"/>
      <c r="J62" s="16"/>
      <c r="K62" s="16"/>
      <c r="L62" s="16"/>
      <c r="M62" s="16"/>
    </row>
    <row r="63" spans="1:13" ht="16.5" x14ac:dyDescent="0.25">
      <c r="A63" s="75"/>
      <c r="B63" s="60"/>
      <c r="C63" s="17" t="s">
        <v>55</v>
      </c>
      <c r="D63" s="56" t="s">
        <v>42</v>
      </c>
      <c r="E63" s="19">
        <v>30</v>
      </c>
      <c r="F63" s="20">
        <f>F53*E63</f>
        <v>10.62</v>
      </c>
      <c r="G63" s="16"/>
      <c r="H63" s="16"/>
      <c r="I63" s="16"/>
      <c r="J63" s="16"/>
      <c r="K63" s="16"/>
      <c r="L63" s="16"/>
      <c r="M63" s="16"/>
    </row>
    <row r="64" spans="1:13" ht="49.5" x14ac:dyDescent="0.25">
      <c r="A64" s="73">
        <v>10</v>
      </c>
      <c r="B64" s="57" t="s">
        <v>66</v>
      </c>
      <c r="C64" s="8" t="s">
        <v>67</v>
      </c>
      <c r="D64" s="8" t="s">
        <v>49</v>
      </c>
      <c r="E64" s="14"/>
      <c r="F64" s="15">
        <f>(F78+F84+F90)/1000</f>
        <v>0.35399999999999998</v>
      </c>
      <c r="G64" s="16"/>
      <c r="H64" s="16"/>
      <c r="I64" s="16"/>
      <c r="J64" s="16"/>
      <c r="K64" s="16"/>
      <c r="L64" s="16"/>
      <c r="M64" s="16"/>
    </row>
    <row r="65" spans="1:13" ht="16.5" x14ac:dyDescent="0.25">
      <c r="A65" s="74"/>
      <c r="B65" s="60"/>
      <c r="C65" s="17" t="s">
        <v>16</v>
      </c>
      <c r="D65" s="56"/>
      <c r="E65" s="19"/>
      <c r="F65" s="19"/>
      <c r="G65" s="16"/>
      <c r="H65" s="16"/>
      <c r="I65" s="16"/>
      <c r="J65" s="16"/>
      <c r="K65" s="16"/>
      <c r="L65" s="16"/>
      <c r="M65" s="16"/>
    </row>
    <row r="66" spans="1:13" ht="16.5" x14ac:dyDescent="0.25">
      <c r="A66" s="74"/>
      <c r="B66" s="60"/>
      <c r="C66" s="17" t="s">
        <v>17</v>
      </c>
      <c r="D66" s="56" t="s">
        <v>18</v>
      </c>
      <c r="E66" s="19">
        <f>276-4.33</f>
        <v>271.67</v>
      </c>
      <c r="F66" s="20">
        <f>F64*E66</f>
        <v>96.171180000000007</v>
      </c>
      <c r="G66" s="16"/>
      <c r="H66" s="16"/>
      <c r="I66" s="16"/>
      <c r="J66" s="16"/>
      <c r="K66" s="16"/>
      <c r="L66" s="16"/>
      <c r="M66" s="16"/>
    </row>
    <row r="67" spans="1:13" ht="16.5" x14ac:dyDescent="0.25">
      <c r="A67" s="74"/>
      <c r="B67" s="60"/>
      <c r="C67" s="17" t="s">
        <v>53</v>
      </c>
      <c r="D67" s="56" t="s">
        <v>20</v>
      </c>
      <c r="E67" s="19">
        <v>12.4</v>
      </c>
      <c r="F67" s="20">
        <f>F64*E67</f>
        <v>4.3895999999999997</v>
      </c>
      <c r="G67" s="16"/>
      <c r="H67" s="16"/>
      <c r="I67" s="16"/>
      <c r="J67" s="16"/>
      <c r="K67" s="16"/>
      <c r="L67" s="16"/>
      <c r="M67" s="16"/>
    </row>
    <row r="68" spans="1:13" ht="16.5" x14ac:dyDescent="0.25">
      <c r="A68" s="74"/>
      <c r="B68" s="60"/>
      <c r="C68" s="17" t="s">
        <v>68</v>
      </c>
      <c r="D68" s="56" t="s">
        <v>20</v>
      </c>
      <c r="E68" s="19">
        <v>11.4</v>
      </c>
      <c r="F68" s="20">
        <f>F64*E68</f>
        <v>4.0355999999999996</v>
      </c>
      <c r="G68" s="16"/>
      <c r="H68" s="16"/>
      <c r="I68" s="16"/>
      <c r="J68" s="16"/>
      <c r="K68" s="16"/>
      <c r="L68" s="16"/>
      <c r="M68" s="16"/>
    </row>
    <row r="69" spans="1:13" ht="16.5" x14ac:dyDescent="0.25">
      <c r="A69" s="74"/>
      <c r="B69" s="60"/>
      <c r="C69" s="17" t="s">
        <v>69</v>
      </c>
      <c r="D69" s="56" t="s">
        <v>37</v>
      </c>
      <c r="E69" s="19">
        <v>0.8</v>
      </c>
      <c r="F69" s="20">
        <f>F64*E69</f>
        <v>0.28320000000000001</v>
      </c>
      <c r="G69" s="16"/>
      <c r="H69" s="16"/>
      <c r="I69" s="16"/>
      <c r="J69" s="16"/>
      <c r="K69" s="16"/>
      <c r="L69" s="16"/>
      <c r="M69" s="16"/>
    </row>
    <row r="70" spans="1:13" ht="16.5" x14ac:dyDescent="0.25">
      <c r="A70" s="74"/>
      <c r="B70" s="60"/>
      <c r="C70" s="17" t="s">
        <v>38</v>
      </c>
      <c r="D70" s="56"/>
      <c r="E70" s="19"/>
      <c r="F70" s="20"/>
      <c r="G70" s="16"/>
      <c r="H70" s="16"/>
      <c r="I70" s="16"/>
      <c r="J70" s="16"/>
      <c r="K70" s="16"/>
      <c r="L70" s="16"/>
      <c r="M70" s="16"/>
    </row>
    <row r="71" spans="1:13" ht="16.5" x14ac:dyDescent="0.25">
      <c r="A71" s="74"/>
      <c r="B71" s="60"/>
      <c r="C71" s="17" t="s">
        <v>70</v>
      </c>
      <c r="D71" s="56" t="s">
        <v>42</v>
      </c>
      <c r="E71" s="19">
        <f>163-10.2</f>
        <v>152.80000000000001</v>
      </c>
      <c r="F71" s="20">
        <f>F64*E71</f>
        <v>54.091200000000001</v>
      </c>
      <c r="G71" s="16"/>
      <c r="H71" s="16"/>
      <c r="I71" s="16"/>
      <c r="J71" s="16"/>
      <c r="K71" s="16"/>
      <c r="L71" s="16"/>
      <c r="M71" s="16"/>
    </row>
    <row r="72" spans="1:13" ht="16.5" x14ac:dyDescent="0.25">
      <c r="A72" s="74"/>
      <c r="B72" s="60"/>
      <c r="C72" s="17" t="s">
        <v>124</v>
      </c>
      <c r="D72" s="56" t="s">
        <v>30</v>
      </c>
      <c r="E72" s="19" t="s">
        <v>71</v>
      </c>
      <c r="F72" s="20">
        <v>1.133</v>
      </c>
      <c r="G72" s="16"/>
      <c r="H72" s="16"/>
      <c r="I72" s="16"/>
      <c r="J72" s="16"/>
      <c r="K72" s="16"/>
      <c r="L72" s="16"/>
      <c r="M72" s="16"/>
    </row>
    <row r="73" spans="1:13" ht="16.5" x14ac:dyDescent="0.25">
      <c r="A73" s="74"/>
      <c r="B73" s="60"/>
      <c r="C73" s="17" t="s">
        <v>72</v>
      </c>
      <c r="D73" s="56" t="s">
        <v>42</v>
      </c>
      <c r="E73" s="19">
        <v>40</v>
      </c>
      <c r="F73" s="20">
        <f>F64*E73</f>
        <v>14.16</v>
      </c>
      <c r="G73" s="16"/>
      <c r="H73" s="16"/>
      <c r="I73" s="16"/>
      <c r="J73" s="16"/>
      <c r="K73" s="16"/>
      <c r="L73" s="16"/>
      <c r="M73" s="16"/>
    </row>
    <row r="74" spans="1:13" ht="16.5" x14ac:dyDescent="0.25">
      <c r="A74" s="74"/>
      <c r="B74" s="60"/>
      <c r="C74" s="17" t="s">
        <v>73</v>
      </c>
      <c r="D74" s="56" t="s">
        <v>74</v>
      </c>
      <c r="E74" s="19">
        <f>9.4-0.57</f>
        <v>8.83</v>
      </c>
      <c r="F74" s="20">
        <f>F64*E74</f>
        <v>3.12582</v>
      </c>
      <c r="G74" s="16"/>
      <c r="H74" s="16"/>
      <c r="I74" s="16"/>
      <c r="J74" s="16"/>
      <c r="K74" s="16"/>
      <c r="L74" s="16"/>
      <c r="M74" s="16"/>
    </row>
    <row r="75" spans="1:13" ht="16.5" x14ac:dyDescent="0.25">
      <c r="A75" s="74"/>
      <c r="B75" s="60"/>
      <c r="C75" s="17" t="s">
        <v>75</v>
      </c>
      <c r="D75" s="56" t="s">
        <v>30</v>
      </c>
      <c r="E75" s="19">
        <v>0.09</v>
      </c>
      <c r="F75" s="20">
        <f>F64*E75</f>
        <v>3.1859999999999999E-2</v>
      </c>
      <c r="G75" s="16"/>
      <c r="H75" s="16"/>
      <c r="I75" s="16"/>
      <c r="J75" s="16"/>
      <c r="K75" s="16"/>
      <c r="L75" s="16"/>
      <c r="M75" s="16"/>
    </row>
    <row r="76" spans="1:13" ht="16.5" x14ac:dyDescent="0.25">
      <c r="A76" s="74"/>
      <c r="B76" s="60"/>
      <c r="C76" s="17" t="s">
        <v>55</v>
      </c>
      <c r="D76" s="56" t="s">
        <v>42</v>
      </c>
      <c r="E76" s="19">
        <v>178</v>
      </c>
      <c r="F76" s="20">
        <f>F64*E76</f>
        <v>63.011999999999993</v>
      </c>
      <c r="G76" s="16"/>
      <c r="H76" s="16"/>
      <c r="I76" s="16"/>
      <c r="J76" s="16"/>
      <c r="K76" s="16"/>
      <c r="L76" s="16"/>
      <c r="M76" s="16"/>
    </row>
    <row r="77" spans="1:13" ht="16.5" x14ac:dyDescent="0.25">
      <c r="A77" s="75"/>
      <c r="B77" s="60"/>
      <c r="C77" s="17" t="s">
        <v>45</v>
      </c>
      <c r="D77" s="56" t="s">
        <v>37</v>
      </c>
      <c r="E77" s="19">
        <v>4.0599999999999996</v>
      </c>
      <c r="F77" s="20">
        <f>F64*E77</f>
        <v>1.4372399999999999</v>
      </c>
      <c r="G77" s="16"/>
      <c r="H77" s="16"/>
      <c r="I77" s="16"/>
      <c r="J77" s="16"/>
      <c r="K77" s="16"/>
      <c r="L77" s="16"/>
      <c r="M77" s="16"/>
    </row>
    <row r="78" spans="1:13" ht="33" x14ac:dyDescent="0.25">
      <c r="A78" s="66">
        <v>11</v>
      </c>
      <c r="B78" s="28"/>
      <c r="C78" s="8" t="s">
        <v>76</v>
      </c>
      <c r="D78" s="8" t="s">
        <v>74</v>
      </c>
      <c r="E78" s="14"/>
      <c r="F78" s="21">
        <v>110</v>
      </c>
      <c r="G78" s="16"/>
      <c r="H78" s="16"/>
      <c r="I78" s="16"/>
      <c r="J78" s="16"/>
      <c r="K78" s="16"/>
      <c r="L78" s="16"/>
      <c r="M78" s="16"/>
    </row>
    <row r="79" spans="1:13" ht="16.5" x14ac:dyDescent="0.25">
      <c r="A79" s="67"/>
      <c r="B79" s="60"/>
      <c r="C79" s="17" t="s">
        <v>16</v>
      </c>
      <c r="D79" s="56"/>
      <c r="E79" s="19"/>
      <c r="F79" s="20"/>
      <c r="G79" s="16"/>
      <c r="H79" s="16"/>
      <c r="I79" s="16"/>
      <c r="J79" s="16"/>
      <c r="K79" s="16"/>
      <c r="L79" s="16"/>
      <c r="M79" s="16"/>
    </row>
    <row r="80" spans="1:13" ht="16.5" x14ac:dyDescent="0.25">
      <c r="A80" s="67"/>
      <c r="B80" s="60"/>
      <c r="C80" s="17" t="s">
        <v>17</v>
      </c>
      <c r="D80" s="56" t="s">
        <v>77</v>
      </c>
      <c r="E80" s="19">
        <v>1</v>
      </c>
      <c r="F80" s="20">
        <f>F78*E80</f>
        <v>110</v>
      </c>
      <c r="G80" s="16"/>
      <c r="H80" s="16"/>
      <c r="I80" s="16"/>
      <c r="J80" s="16"/>
      <c r="K80" s="16"/>
      <c r="L80" s="16"/>
      <c r="M80" s="16"/>
    </row>
    <row r="81" spans="1:13" ht="16.5" x14ac:dyDescent="0.25">
      <c r="A81" s="67"/>
      <c r="B81" s="60"/>
      <c r="C81" s="17" t="s">
        <v>78</v>
      </c>
      <c r="D81" s="56" t="s">
        <v>77</v>
      </c>
      <c r="E81" s="19">
        <v>1</v>
      </c>
      <c r="F81" s="20">
        <f>F78*E81</f>
        <v>110</v>
      </c>
      <c r="G81" s="16"/>
      <c r="H81" s="16"/>
      <c r="I81" s="16"/>
      <c r="J81" s="16"/>
      <c r="K81" s="16"/>
      <c r="L81" s="16"/>
      <c r="M81" s="16"/>
    </row>
    <row r="82" spans="1:13" ht="16.5" x14ac:dyDescent="0.25">
      <c r="A82" s="67"/>
      <c r="B82" s="60"/>
      <c r="C82" s="17" t="s">
        <v>38</v>
      </c>
      <c r="D82" s="56"/>
      <c r="E82" s="19"/>
      <c r="F82" s="20"/>
      <c r="G82" s="16"/>
      <c r="H82" s="16"/>
      <c r="I82" s="16"/>
      <c r="J82" s="16"/>
      <c r="K82" s="16"/>
      <c r="L82" s="16"/>
      <c r="M82" s="16"/>
    </row>
    <row r="83" spans="1:13" ht="16.5" x14ac:dyDescent="0.25">
      <c r="A83" s="68"/>
      <c r="B83" s="27"/>
      <c r="C83" s="17" t="s">
        <v>79</v>
      </c>
      <c r="D83" s="56" t="s">
        <v>80</v>
      </c>
      <c r="E83" s="19">
        <v>7</v>
      </c>
      <c r="F83" s="20">
        <f>F78*E83</f>
        <v>770</v>
      </c>
      <c r="G83" s="16"/>
      <c r="H83" s="16"/>
      <c r="I83" s="16"/>
      <c r="J83" s="16"/>
      <c r="K83" s="16"/>
      <c r="L83" s="16"/>
      <c r="M83" s="16"/>
    </row>
    <row r="84" spans="1:13" ht="33" x14ac:dyDescent="0.25">
      <c r="A84" s="66">
        <v>12</v>
      </c>
      <c r="B84" s="28"/>
      <c r="C84" s="8" t="s">
        <v>81</v>
      </c>
      <c r="D84" s="8" t="s">
        <v>74</v>
      </c>
      <c r="E84" s="14"/>
      <c r="F84" s="21">
        <v>103</v>
      </c>
      <c r="G84" s="16"/>
      <c r="H84" s="16"/>
      <c r="I84" s="16"/>
      <c r="J84" s="16"/>
      <c r="K84" s="16"/>
      <c r="L84" s="16"/>
      <c r="M84" s="16"/>
    </row>
    <row r="85" spans="1:13" ht="16.5" x14ac:dyDescent="0.25">
      <c r="A85" s="67"/>
      <c r="B85" s="60"/>
      <c r="C85" s="17" t="s">
        <v>16</v>
      </c>
      <c r="D85" s="56"/>
      <c r="E85" s="19"/>
      <c r="F85" s="20"/>
      <c r="G85" s="16"/>
      <c r="H85" s="16"/>
      <c r="I85" s="16"/>
      <c r="J85" s="16"/>
      <c r="K85" s="16"/>
      <c r="L85" s="16"/>
      <c r="M85" s="16"/>
    </row>
    <row r="86" spans="1:13" ht="16.5" x14ac:dyDescent="0.25">
      <c r="A86" s="67"/>
      <c r="B86" s="60"/>
      <c r="C86" s="17" t="s">
        <v>17</v>
      </c>
      <c r="D86" s="56" t="s">
        <v>77</v>
      </c>
      <c r="E86" s="19">
        <v>1</v>
      </c>
      <c r="F86" s="20">
        <f>F84*E86</f>
        <v>103</v>
      </c>
      <c r="G86" s="16"/>
      <c r="H86" s="16"/>
      <c r="I86" s="16"/>
      <c r="J86" s="16"/>
      <c r="K86" s="16"/>
      <c r="L86" s="16"/>
      <c r="M86" s="16"/>
    </row>
    <row r="87" spans="1:13" ht="16.5" x14ac:dyDescent="0.25">
      <c r="A87" s="67"/>
      <c r="B87" s="60"/>
      <c r="C87" s="17" t="s">
        <v>78</v>
      </c>
      <c r="D87" s="56" t="s">
        <v>77</v>
      </c>
      <c r="E87" s="19">
        <v>1</v>
      </c>
      <c r="F87" s="20">
        <f>F84*E87</f>
        <v>103</v>
      </c>
      <c r="G87" s="16"/>
      <c r="H87" s="16"/>
      <c r="I87" s="16"/>
      <c r="J87" s="16"/>
      <c r="K87" s="16"/>
      <c r="L87" s="16"/>
      <c r="M87" s="16"/>
    </row>
    <row r="88" spans="1:13" ht="16.5" x14ac:dyDescent="0.25">
      <c r="A88" s="67"/>
      <c r="B88" s="60"/>
      <c r="C88" s="17" t="s">
        <v>38</v>
      </c>
      <c r="D88" s="56"/>
      <c r="E88" s="19"/>
      <c r="F88" s="20"/>
      <c r="G88" s="16"/>
      <c r="H88" s="16"/>
      <c r="I88" s="16"/>
      <c r="J88" s="16"/>
      <c r="K88" s="16"/>
      <c r="L88" s="16"/>
      <c r="M88" s="16"/>
    </row>
    <row r="89" spans="1:13" ht="16.5" x14ac:dyDescent="0.25">
      <c r="A89" s="68"/>
      <c r="B89" s="27"/>
      <c r="C89" s="17" t="s">
        <v>82</v>
      </c>
      <c r="D89" s="56" t="s">
        <v>80</v>
      </c>
      <c r="E89" s="19">
        <v>7</v>
      </c>
      <c r="F89" s="20">
        <f>F84*E89</f>
        <v>721</v>
      </c>
      <c r="G89" s="16"/>
      <c r="H89" s="16"/>
      <c r="I89" s="16"/>
      <c r="J89" s="16"/>
      <c r="K89" s="16"/>
      <c r="L89" s="16"/>
      <c r="M89" s="16"/>
    </row>
    <row r="90" spans="1:13" ht="33" x14ac:dyDescent="0.25">
      <c r="A90" s="66">
        <v>13</v>
      </c>
      <c r="B90" s="28"/>
      <c r="C90" s="8" t="s">
        <v>83</v>
      </c>
      <c r="D90" s="8" t="s">
        <v>74</v>
      </c>
      <c r="E90" s="14"/>
      <c r="F90" s="21">
        <v>141</v>
      </c>
      <c r="G90" s="16"/>
      <c r="H90" s="16"/>
      <c r="I90" s="16"/>
      <c r="J90" s="16"/>
      <c r="K90" s="16"/>
      <c r="L90" s="16"/>
      <c r="M90" s="16"/>
    </row>
    <row r="91" spans="1:13" ht="16.5" x14ac:dyDescent="0.25">
      <c r="A91" s="67"/>
      <c r="B91" s="60"/>
      <c r="C91" s="17" t="s">
        <v>16</v>
      </c>
      <c r="D91" s="56"/>
      <c r="E91" s="19"/>
      <c r="F91" s="20"/>
      <c r="G91" s="16"/>
      <c r="H91" s="16"/>
      <c r="I91" s="16"/>
      <c r="J91" s="16"/>
      <c r="K91" s="16"/>
      <c r="L91" s="16"/>
      <c r="M91" s="16"/>
    </row>
    <row r="92" spans="1:13" ht="16.5" x14ac:dyDescent="0.25">
      <c r="A92" s="67"/>
      <c r="B92" s="60"/>
      <c r="C92" s="17" t="s">
        <v>17</v>
      </c>
      <c r="D92" s="56" t="s">
        <v>77</v>
      </c>
      <c r="E92" s="19">
        <v>1</v>
      </c>
      <c r="F92" s="20">
        <f>F90*E92</f>
        <v>141</v>
      </c>
      <c r="G92" s="16"/>
      <c r="H92" s="16"/>
      <c r="I92" s="16"/>
      <c r="J92" s="16"/>
      <c r="K92" s="16"/>
      <c r="L92" s="16"/>
      <c r="M92" s="16"/>
    </row>
    <row r="93" spans="1:13" ht="16.5" x14ac:dyDescent="0.25">
      <c r="A93" s="67"/>
      <c r="B93" s="60"/>
      <c r="C93" s="17" t="s">
        <v>78</v>
      </c>
      <c r="D93" s="56" t="s">
        <v>77</v>
      </c>
      <c r="E93" s="19">
        <v>1</v>
      </c>
      <c r="F93" s="20">
        <f>F90*E93</f>
        <v>141</v>
      </c>
      <c r="G93" s="16"/>
      <c r="H93" s="16"/>
      <c r="I93" s="16"/>
      <c r="J93" s="16"/>
      <c r="K93" s="16"/>
      <c r="L93" s="16"/>
      <c r="M93" s="16"/>
    </row>
    <row r="94" spans="1:13" ht="16.5" x14ac:dyDescent="0.25">
      <c r="A94" s="67"/>
      <c r="B94" s="60"/>
      <c r="C94" s="17" t="s">
        <v>38</v>
      </c>
      <c r="D94" s="56"/>
      <c r="E94" s="19"/>
      <c r="F94" s="20"/>
      <c r="G94" s="16"/>
      <c r="H94" s="16"/>
      <c r="I94" s="16"/>
      <c r="J94" s="16"/>
      <c r="K94" s="16"/>
      <c r="L94" s="16"/>
      <c r="M94" s="16"/>
    </row>
    <row r="95" spans="1:13" ht="16.5" x14ac:dyDescent="0.25">
      <c r="A95" s="68"/>
      <c r="B95" s="27"/>
      <c r="C95" s="17" t="s">
        <v>84</v>
      </c>
      <c r="D95" s="56" t="s">
        <v>80</v>
      </c>
      <c r="E95" s="19">
        <v>7</v>
      </c>
      <c r="F95" s="20">
        <f>F90*E95</f>
        <v>987</v>
      </c>
      <c r="G95" s="16"/>
      <c r="H95" s="16"/>
      <c r="I95" s="16"/>
      <c r="J95" s="16"/>
      <c r="K95" s="16"/>
      <c r="L95" s="16"/>
      <c r="M95" s="16"/>
    </row>
    <row r="96" spans="1:13" ht="49.5" x14ac:dyDescent="0.25">
      <c r="A96" s="61">
        <v>14</v>
      </c>
      <c r="B96" s="8" t="s">
        <v>85</v>
      </c>
      <c r="C96" s="29" t="s">
        <v>86</v>
      </c>
      <c r="D96" s="30" t="s">
        <v>87</v>
      </c>
      <c r="E96" s="31"/>
      <c r="F96" s="32">
        <v>1</v>
      </c>
      <c r="G96" s="16"/>
      <c r="H96" s="16"/>
      <c r="I96" s="16"/>
      <c r="J96" s="16"/>
      <c r="K96" s="16"/>
      <c r="L96" s="16"/>
      <c r="M96" s="16"/>
    </row>
    <row r="97" spans="1:13" ht="16.5" x14ac:dyDescent="0.25">
      <c r="A97" s="62"/>
      <c r="B97" s="56"/>
      <c r="C97" s="33" t="s">
        <v>16</v>
      </c>
      <c r="D97" s="34"/>
      <c r="E97" s="35"/>
      <c r="F97" s="36"/>
      <c r="G97" s="16"/>
      <c r="H97" s="16"/>
      <c r="I97" s="16"/>
      <c r="J97" s="16"/>
      <c r="K97" s="16"/>
      <c r="L97" s="16"/>
      <c r="M97" s="16"/>
    </row>
    <row r="98" spans="1:13" ht="16.5" x14ac:dyDescent="0.25">
      <c r="A98" s="62"/>
      <c r="B98" s="56"/>
      <c r="C98" s="33" t="s">
        <v>17</v>
      </c>
      <c r="D98" s="34" t="s">
        <v>18</v>
      </c>
      <c r="E98" s="35">
        <v>1.54</v>
      </c>
      <c r="F98" s="36">
        <f>F96*E98</f>
        <v>1.54</v>
      </c>
      <c r="G98" s="16"/>
      <c r="H98" s="16"/>
      <c r="I98" s="16"/>
      <c r="J98" s="16"/>
      <c r="K98" s="16"/>
      <c r="L98" s="16"/>
      <c r="M98" s="16"/>
    </row>
    <row r="99" spans="1:13" ht="16.5" x14ac:dyDescent="0.25">
      <c r="A99" s="62"/>
      <c r="B99" s="56"/>
      <c r="C99" s="33" t="s">
        <v>78</v>
      </c>
      <c r="D99" s="34" t="s">
        <v>37</v>
      </c>
      <c r="E99" s="35">
        <v>0.09</v>
      </c>
      <c r="F99" s="36">
        <f>F96*E99</f>
        <v>0.09</v>
      </c>
      <c r="G99" s="16"/>
      <c r="H99" s="16"/>
      <c r="I99" s="16"/>
      <c r="J99" s="16"/>
      <c r="K99" s="16"/>
      <c r="L99" s="16"/>
      <c r="M99" s="16"/>
    </row>
    <row r="100" spans="1:13" ht="16.5" x14ac:dyDescent="0.25">
      <c r="A100" s="62"/>
      <c r="B100" s="56"/>
      <c r="C100" s="33" t="s">
        <v>38</v>
      </c>
      <c r="D100" s="34"/>
      <c r="E100" s="35"/>
      <c r="F100" s="36"/>
      <c r="G100" s="16"/>
      <c r="H100" s="16"/>
      <c r="I100" s="16"/>
      <c r="J100" s="16"/>
      <c r="K100" s="16"/>
      <c r="L100" s="16"/>
      <c r="M100" s="16"/>
    </row>
    <row r="101" spans="1:13" ht="20.25" x14ac:dyDescent="0.25">
      <c r="A101" s="62"/>
      <c r="B101" s="60"/>
      <c r="C101" s="33" t="s">
        <v>88</v>
      </c>
      <c r="D101" s="34" t="s">
        <v>44</v>
      </c>
      <c r="E101" s="37">
        <v>1.4E-2</v>
      </c>
      <c r="F101" s="36">
        <f>F96*E101</f>
        <v>1.4E-2</v>
      </c>
      <c r="G101" s="16"/>
      <c r="H101" s="16"/>
      <c r="I101" s="16"/>
      <c r="J101" s="16"/>
      <c r="K101" s="16"/>
      <c r="L101" s="16"/>
      <c r="M101" s="16"/>
    </row>
    <row r="102" spans="1:13" ht="16.5" x14ac:dyDescent="0.25">
      <c r="A102" s="62"/>
      <c r="B102" s="60"/>
      <c r="C102" s="33" t="s">
        <v>89</v>
      </c>
      <c r="D102" s="34" t="s">
        <v>87</v>
      </c>
      <c r="E102" s="37">
        <v>1</v>
      </c>
      <c r="F102" s="36">
        <f>F96*E102</f>
        <v>1</v>
      </c>
      <c r="G102" s="16"/>
      <c r="H102" s="16"/>
      <c r="I102" s="16"/>
      <c r="J102" s="16"/>
      <c r="K102" s="16"/>
      <c r="L102" s="16"/>
      <c r="M102" s="16"/>
    </row>
    <row r="103" spans="1:13" ht="16.5" x14ac:dyDescent="0.25">
      <c r="A103" s="18"/>
      <c r="B103" s="8"/>
      <c r="C103" s="8" t="s">
        <v>90</v>
      </c>
      <c r="D103" s="8"/>
      <c r="E103" s="38"/>
      <c r="F103" s="38"/>
      <c r="G103" s="16"/>
      <c r="H103" s="16"/>
      <c r="I103" s="16"/>
      <c r="J103" s="16"/>
      <c r="K103" s="16"/>
      <c r="L103" s="16"/>
      <c r="M103" s="16"/>
    </row>
    <row r="104" spans="1:13" ht="33" x14ac:dyDescent="0.25">
      <c r="A104" s="69">
        <v>15</v>
      </c>
      <c r="B104" s="8" t="s">
        <v>91</v>
      </c>
      <c r="C104" s="8" t="s">
        <v>92</v>
      </c>
      <c r="D104" s="8" t="s">
        <v>27</v>
      </c>
      <c r="E104" s="22"/>
      <c r="F104" s="39">
        <f>F107/100+F114</f>
        <v>5.2500000000000005E-2</v>
      </c>
      <c r="G104" s="16"/>
      <c r="H104" s="16"/>
      <c r="I104" s="16"/>
      <c r="J104" s="16"/>
      <c r="K104" s="16"/>
      <c r="L104" s="16"/>
      <c r="M104" s="16"/>
    </row>
    <row r="105" spans="1:13" ht="16.5" x14ac:dyDescent="0.25">
      <c r="A105" s="69"/>
      <c r="B105" s="56"/>
      <c r="C105" s="17" t="s">
        <v>16</v>
      </c>
      <c r="D105" s="56"/>
      <c r="E105" s="40"/>
      <c r="F105" s="41"/>
      <c r="G105" s="16"/>
      <c r="H105" s="16"/>
      <c r="I105" s="16"/>
      <c r="J105" s="16"/>
      <c r="K105" s="16"/>
      <c r="L105" s="16"/>
      <c r="M105" s="16"/>
    </row>
    <row r="106" spans="1:13" ht="16.5" x14ac:dyDescent="0.25">
      <c r="A106" s="69"/>
      <c r="B106" s="56"/>
      <c r="C106" s="17" t="s">
        <v>17</v>
      </c>
      <c r="D106" s="56" t="s">
        <v>93</v>
      </c>
      <c r="E106" s="40">
        <v>388</v>
      </c>
      <c r="F106" s="41">
        <f>F104*E106</f>
        <v>20.37</v>
      </c>
      <c r="G106" s="16"/>
      <c r="H106" s="16"/>
      <c r="I106" s="16"/>
      <c r="J106" s="16"/>
      <c r="K106" s="16"/>
      <c r="L106" s="16"/>
      <c r="M106" s="16"/>
    </row>
    <row r="107" spans="1:13" ht="33" x14ac:dyDescent="0.25">
      <c r="A107" s="70">
        <v>16</v>
      </c>
      <c r="B107" s="57" t="s">
        <v>120</v>
      </c>
      <c r="C107" s="8" t="s">
        <v>94</v>
      </c>
      <c r="D107" s="8" t="s">
        <v>95</v>
      </c>
      <c r="E107" s="14"/>
      <c r="F107" s="21">
        <v>1.03</v>
      </c>
      <c r="G107" s="16"/>
      <c r="H107" s="16"/>
      <c r="I107" s="16"/>
      <c r="J107" s="16"/>
      <c r="K107" s="16"/>
      <c r="L107" s="16"/>
      <c r="M107" s="16"/>
    </row>
    <row r="108" spans="1:13" ht="16.5" x14ac:dyDescent="0.25">
      <c r="A108" s="71"/>
      <c r="B108" s="60"/>
      <c r="C108" s="17" t="s">
        <v>16</v>
      </c>
      <c r="D108" s="56"/>
      <c r="E108" s="19"/>
      <c r="F108" s="20"/>
      <c r="G108" s="16"/>
      <c r="H108" s="16"/>
      <c r="I108" s="16"/>
      <c r="J108" s="16"/>
      <c r="K108" s="16"/>
      <c r="L108" s="16"/>
      <c r="M108" s="16"/>
    </row>
    <row r="109" spans="1:13" ht="16.5" x14ac:dyDescent="0.25">
      <c r="A109" s="71"/>
      <c r="B109" s="60"/>
      <c r="C109" s="17" t="s">
        <v>17</v>
      </c>
      <c r="D109" s="56" t="s">
        <v>18</v>
      </c>
      <c r="E109" s="19">
        <v>0.89</v>
      </c>
      <c r="F109" s="20">
        <f>F107*E109</f>
        <v>0.91670000000000007</v>
      </c>
      <c r="G109" s="16"/>
      <c r="H109" s="16"/>
      <c r="I109" s="16"/>
      <c r="J109" s="16"/>
      <c r="K109" s="16"/>
      <c r="L109" s="16"/>
      <c r="M109" s="16"/>
    </row>
    <row r="110" spans="1:13" ht="16.5" x14ac:dyDescent="0.25">
      <c r="A110" s="71"/>
      <c r="B110" s="60"/>
      <c r="C110" s="17" t="s">
        <v>78</v>
      </c>
      <c r="D110" s="56" t="s">
        <v>37</v>
      </c>
      <c r="E110" s="19">
        <v>0.37</v>
      </c>
      <c r="F110" s="20">
        <f>F107*E110</f>
        <v>0.38109999999999999</v>
      </c>
      <c r="G110" s="16"/>
      <c r="H110" s="16"/>
      <c r="I110" s="16"/>
      <c r="J110" s="16"/>
      <c r="K110" s="16"/>
      <c r="L110" s="16"/>
      <c r="M110" s="16"/>
    </row>
    <row r="111" spans="1:13" ht="16.5" x14ac:dyDescent="0.25">
      <c r="A111" s="71"/>
      <c r="B111" s="60"/>
      <c r="C111" s="17" t="s">
        <v>38</v>
      </c>
      <c r="D111" s="56"/>
      <c r="E111" s="19"/>
      <c r="F111" s="20"/>
      <c r="G111" s="16"/>
      <c r="H111" s="16"/>
      <c r="I111" s="16"/>
      <c r="J111" s="16"/>
      <c r="K111" s="16"/>
      <c r="L111" s="16"/>
      <c r="M111" s="16"/>
    </row>
    <row r="112" spans="1:13" ht="16.5" x14ac:dyDescent="0.25">
      <c r="A112" s="71"/>
      <c r="B112" s="60"/>
      <c r="C112" s="17" t="s">
        <v>65</v>
      </c>
      <c r="D112" s="56" t="s">
        <v>42</v>
      </c>
      <c r="E112" s="19">
        <v>1.1499999999999999</v>
      </c>
      <c r="F112" s="20">
        <f>F107*E112</f>
        <v>1.1844999999999999</v>
      </c>
      <c r="G112" s="16"/>
      <c r="H112" s="16"/>
      <c r="I112" s="16"/>
      <c r="J112" s="16"/>
      <c r="K112" s="16"/>
      <c r="L112" s="16"/>
      <c r="M112" s="16"/>
    </row>
    <row r="113" spans="1:13" ht="16.5" x14ac:dyDescent="0.25">
      <c r="A113" s="72"/>
      <c r="B113" s="60"/>
      <c r="C113" s="17" t="s">
        <v>45</v>
      </c>
      <c r="D113" s="56" t="s">
        <v>37</v>
      </c>
      <c r="E113" s="19">
        <v>0.02</v>
      </c>
      <c r="F113" s="20">
        <f>F107*E113</f>
        <v>2.06E-2</v>
      </c>
      <c r="G113" s="16"/>
      <c r="H113" s="16"/>
      <c r="I113" s="16"/>
      <c r="J113" s="16"/>
      <c r="K113" s="16"/>
      <c r="L113" s="16"/>
      <c r="M113" s="16"/>
    </row>
    <row r="114" spans="1:13" ht="33" x14ac:dyDescent="0.25">
      <c r="A114" s="70">
        <v>17</v>
      </c>
      <c r="B114" s="57" t="s">
        <v>121</v>
      </c>
      <c r="C114" s="8" t="s">
        <v>96</v>
      </c>
      <c r="D114" s="8" t="s">
        <v>27</v>
      </c>
      <c r="E114" s="14"/>
      <c r="F114" s="21">
        <v>4.2200000000000001E-2</v>
      </c>
      <c r="G114" s="16"/>
      <c r="H114" s="16"/>
      <c r="I114" s="16"/>
      <c r="J114" s="16"/>
      <c r="K114" s="16"/>
      <c r="L114" s="16"/>
      <c r="M114" s="16"/>
    </row>
    <row r="115" spans="1:13" ht="16.5" x14ac:dyDescent="0.25">
      <c r="A115" s="71"/>
      <c r="B115" s="60"/>
      <c r="C115" s="17" t="s">
        <v>16</v>
      </c>
      <c r="D115" s="56"/>
      <c r="E115" s="19"/>
      <c r="F115" s="20"/>
      <c r="G115" s="16"/>
      <c r="H115" s="16"/>
      <c r="I115" s="16"/>
      <c r="J115" s="16"/>
      <c r="K115" s="16"/>
      <c r="L115" s="16"/>
      <c r="M115" s="16"/>
    </row>
    <row r="116" spans="1:13" ht="16.5" x14ac:dyDescent="0.25">
      <c r="A116" s="71"/>
      <c r="B116" s="60"/>
      <c r="C116" s="17" t="s">
        <v>17</v>
      </c>
      <c r="D116" s="56" t="s">
        <v>18</v>
      </c>
      <c r="E116" s="19">
        <v>450</v>
      </c>
      <c r="F116" s="20">
        <f>F114*E116</f>
        <v>18.990000000000002</v>
      </c>
      <c r="G116" s="16"/>
      <c r="H116" s="16"/>
      <c r="I116" s="16"/>
      <c r="J116" s="16"/>
      <c r="K116" s="16"/>
      <c r="L116" s="16"/>
      <c r="M116" s="16"/>
    </row>
    <row r="117" spans="1:13" ht="16.5" x14ac:dyDescent="0.25">
      <c r="A117" s="71"/>
      <c r="B117" s="60"/>
      <c r="C117" s="17" t="s">
        <v>78</v>
      </c>
      <c r="D117" s="56" t="s">
        <v>37</v>
      </c>
      <c r="E117" s="19">
        <v>37</v>
      </c>
      <c r="F117" s="20">
        <f>F114*E117</f>
        <v>1.5614000000000001</v>
      </c>
      <c r="G117" s="16"/>
      <c r="H117" s="16"/>
      <c r="I117" s="16"/>
      <c r="J117" s="16"/>
      <c r="K117" s="16"/>
      <c r="L117" s="16"/>
      <c r="M117" s="16"/>
    </row>
    <row r="118" spans="1:13" ht="16.5" x14ac:dyDescent="0.25">
      <c r="A118" s="71"/>
      <c r="B118" s="60"/>
      <c r="C118" s="17" t="s">
        <v>38</v>
      </c>
      <c r="D118" s="56"/>
      <c r="E118" s="19"/>
      <c r="F118" s="20"/>
      <c r="G118" s="16"/>
      <c r="H118" s="16"/>
      <c r="I118" s="16"/>
      <c r="J118" s="16"/>
      <c r="K118" s="16"/>
      <c r="L118" s="16"/>
      <c r="M118" s="16"/>
    </row>
    <row r="119" spans="1:13" ht="16.5" x14ac:dyDescent="0.25">
      <c r="A119" s="71"/>
      <c r="B119" s="60"/>
      <c r="C119" s="17" t="s">
        <v>97</v>
      </c>
      <c r="D119" s="56" t="s">
        <v>42</v>
      </c>
      <c r="E119" s="19">
        <v>102</v>
      </c>
      <c r="F119" s="20">
        <f>F114*E119</f>
        <v>4.3044000000000002</v>
      </c>
      <c r="G119" s="16"/>
      <c r="H119" s="16"/>
      <c r="I119" s="16"/>
      <c r="J119" s="16"/>
      <c r="K119" s="16"/>
      <c r="L119" s="16"/>
      <c r="M119" s="16"/>
    </row>
    <row r="120" spans="1:13" ht="16.5" x14ac:dyDescent="0.25">
      <c r="A120" s="71"/>
      <c r="B120" s="56"/>
      <c r="C120" s="17" t="s">
        <v>98</v>
      </c>
      <c r="D120" s="42" t="s">
        <v>74</v>
      </c>
      <c r="E120" s="42" t="s">
        <v>99</v>
      </c>
      <c r="F120" s="20">
        <f>F114*E120</f>
        <v>6.7942</v>
      </c>
      <c r="G120" s="16"/>
      <c r="H120" s="16"/>
      <c r="I120" s="16"/>
      <c r="J120" s="16"/>
      <c r="K120" s="16"/>
      <c r="L120" s="16"/>
      <c r="M120" s="16"/>
    </row>
    <row r="121" spans="1:13" ht="33" x14ac:dyDescent="0.25">
      <c r="A121" s="71"/>
      <c r="B121" s="56"/>
      <c r="C121" s="17" t="s">
        <v>100</v>
      </c>
      <c r="D121" s="42" t="s">
        <v>42</v>
      </c>
      <c r="E121" s="42" t="s">
        <v>122</v>
      </c>
      <c r="F121" s="20">
        <f>F114*E121</f>
        <v>7.2583999999999996E-2</v>
      </c>
      <c r="G121" s="16"/>
      <c r="H121" s="16"/>
      <c r="I121" s="16"/>
      <c r="J121" s="16"/>
      <c r="K121" s="16"/>
      <c r="L121" s="16"/>
      <c r="M121" s="16"/>
    </row>
    <row r="122" spans="1:13" ht="16.5" x14ac:dyDescent="0.25">
      <c r="A122" s="72"/>
      <c r="B122" s="60"/>
      <c r="C122" s="17" t="s">
        <v>45</v>
      </c>
      <c r="D122" s="56" t="s">
        <v>37</v>
      </c>
      <c r="E122" s="19">
        <v>28</v>
      </c>
      <c r="F122" s="20">
        <f>F114*E122</f>
        <v>1.1816</v>
      </c>
      <c r="G122" s="16"/>
      <c r="H122" s="16"/>
      <c r="I122" s="16"/>
      <c r="J122" s="16"/>
      <c r="K122" s="16"/>
      <c r="L122" s="16"/>
      <c r="M122" s="16"/>
    </row>
    <row r="123" spans="1:13" ht="16.5" x14ac:dyDescent="0.25">
      <c r="A123" s="13"/>
      <c r="B123" s="56"/>
      <c r="C123" s="8" t="s">
        <v>101</v>
      </c>
      <c r="D123" s="43" t="s">
        <v>22</v>
      </c>
      <c r="E123" s="43"/>
      <c r="F123" s="21"/>
      <c r="G123" s="16"/>
      <c r="H123" s="16"/>
      <c r="I123" s="16"/>
      <c r="J123" s="16"/>
      <c r="K123" s="16"/>
      <c r="L123" s="16"/>
      <c r="M123" s="16"/>
    </row>
    <row r="124" spans="1:13" ht="16.5" x14ac:dyDescent="0.25">
      <c r="A124" s="7"/>
      <c r="B124" s="60"/>
      <c r="C124" s="56" t="s">
        <v>102</v>
      </c>
      <c r="D124" s="42" t="s">
        <v>22</v>
      </c>
      <c r="E124" s="42"/>
      <c r="F124" s="44" t="s">
        <v>123</v>
      </c>
      <c r="G124" s="16"/>
      <c r="H124" s="16"/>
      <c r="I124" s="16"/>
      <c r="J124" s="16"/>
      <c r="K124" s="16"/>
      <c r="L124" s="16"/>
      <c r="M124" s="16"/>
    </row>
    <row r="125" spans="1:13" ht="16.5" x14ac:dyDescent="0.25">
      <c r="A125" s="13"/>
      <c r="B125" s="60"/>
      <c r="C125" s="8" t="s">
        <v>103</v>
      </c>
      <c r="D125" s="43" t="s">
        <v>22</v>
      </c>
      <c r="E125" s="43"/>
      <c r="F125" s="45"/>
      <c r="G125" s="16"/>
      <c r="H125" s="16"/>
      <c r="I125" s="16"/>
      <c r="J125" s="16"/>
      <c r="K125" s="16"/>
      <c r="L125" s="16"/>
      <c r="M125" s="16"/>
    </row>
    <row r="126" spans="1:13" ht="16.5" x14ac:dyDescent="0.25">
      <c r="A126" s="7"/>
      <c r="B126" s="57"/>
      <c r="C126" s="56"/>
      <c r="D126" s="42"/>
      <c r="E126" s="42"/>
      <c r="F126" s="20"/>
      <c r="G126" s="16"/>
      <c r="H126" s="16"/>
      <c r="I126" s="16"/>
      <c r="J126" s="16"/>
      <c r="K126" s="16"/>
      <c r="L126" s="16"/>
      <c r="M126" s="16"/>
    </row>
    <row r="127" spans="1:13" ht="16.5" x14ac:dyDescent="0.25">
      <c r="A127" s="18"/>
      <c r="B127" s="60"/>
      <c r="C127" s="46" t="s">
        <v>104</v>
      </c>
      <c r="D127" s="47"/>
      <c r="E127" s="47"/>
      <c r="F127" s="47"/>
      <c r="G127" s="16"/>
      <c r="H127" s="16"/>
      <c r="I127" s="16"/>
      <c r="J127" s="16"/>
      <c r="K127" s="16"/>
      <c r="L127" s="16"/>
      <c r="M127" s="16"/>
    </row>
    <row r="128" spans="1:13" ht="16.5" x14ac:dyDescent="0.25">
      <c r="A128" s="18"/>
      <c r="B128" s="60"/>
      <c r="C128" s="57" t="s">
        <v>105</v>
      </c>
      <c r="D128" s="47"/>
      <c r="E128" s="47"/>
      <c r="F128" s="47"/>
      <c r="G128" s="16"/>
      <c r="H128" s="16"/>
      <c r="I128" s="16"/>
      <c r="J128" s="16"/>
      <c r="K128" s="16"/>
      <c r="L128" s="16"/>
      <c r="M128" s="16"/>
    </row>
    <row r="129" spans="1:13" ht="16.5" x14ac:dyDescent="0.25">
      <c r="A129" s="73">
        <v>18</v>
      </c>
      <c r="B129" s="28"/>
      <c r="C129" s="8" t="s">
        <v>106</v>
      </c>
      <c r="D129" s="23" t="s">
        <v>107</v>
      </c>
      <c r="E129" s="48"/>
      <c r="F129" s="25">
        <v>1</v>
      </c>
      <c r="G129" s="16"/>
      <c r="H129" s="16"/>
      <c r="I129" s="16"/>
      <c r="J129" s="16"/>
      <c r="K129" s="16"/>
      <c r="L129" s="16"/>
      <c r="M129" s="16"/>
    </row>
    <row r="130" spans="1:13" ht="16.5" x14ac:dyDescent="0.25">
      <c r="A130" s="74"/>
      <c r="B130" s="56"/>
      <c r="C130" s="17" t="s">
        <v>16</v>
      </c>
      <c r="D130" s="9"/>
      <c r="E130" s="49"/>
      <c r="F130" s="11"/>
      <c r="G130" s="16"/>
      <c r="H130" s="16"/>
      <c r="I130" s="16"/>
      <c r="J130" s="16"/>
      <c r="K130" s="16"/>
      <c r="L130" s="16"/>
      <c r="M130" s="16"/>
    </row>
    <row r="131" spans="1:13" ht="16.5" x14ac:dyDescent="0.25">
      <c r="A131" s="75"/>
      <c r="B131" s="56"/>
      <c r="C131" s="17" t="s">
        <v>17</v>
      </c>
      <c r="D131" s="9" t="s">
        <v>107</v>
      </c>
      <c r="E131" s="49">
        <v>1</v>
      </c>
      <c r="F131" s="11">
        <f>E131*F129</f>
        <v>1</v>
      </c>
      <c r="G131" s="16"/>
      <c r="H131" s="16"/>
      <c r="I131" s="16"/>
      <c r="J131" s="16"/>
      <c r="K131" s="16"/>
      <c r="L131" s="16"/>
      <c r="M131" s="16"/>
    </row>
    <row r="132" spans="1:13" ht="16.5" x14ac:dyDescent="0.25">
      <c r="A132" s="61">
        <v>19</v>
      </c>
      <c r="B132" s="28"/>
      <c r="C132" s="8" t="s">
        <v>108</v>
      </c>
      <c r="D132" s="23" t="s">
        <v>107</v>
      </c>
      <c r="E132" s="48"/>
      <c r="F132" s="25">
        <v>1</v>
      </c>
      <c r="G132" s="16"/>
      <c r="H132" s="16"/>
      <c r="I132" s="16"/>
      <c r="J132" s="16"/>
      <c r="K132" s="16"/>
      <c r="L132" s="16"/>
      <c r="M132" s="16"/>
    </row>
    <row r="133" spans="1:13" ht="16.5" x14ac:dyDescent="0.25">
      <c r="A133" s="62"/>
      <c r="B133" s="56"/>
      <c r="C133" s="17" t="s">
        <v>16</v>
      </c>
      <c r="D133" s="9"/>
      <c r="E133" s="49"/>
      <c r="F133" s="11"/>
      <c r="G133" s="16"/>
      <c r="H133" s="16"/>
      <c r="I133" s="16"/>
      <c r="J133" s="16"/>
      <c r="K133" s="16"/>
      <c r="L133" s="16"/>
      <c r="M133" s="16"/>
    </row>
    <row r="134" spans="1:13" ht="16.5" x14ac:dyDescent="0.25">
      <c r="A134" s="62"/>
      <c r="B134" s="56"/>
      <c r="C134" s="17" t="s">
        <v>17</v>
      </c>
      <c r="D134" s="9" t="s">
        <v>107</v>
      </c>
      <c r="E134" s="49">
        <v>1</v>
      </c>
      <c r="F134" s="11">
        <f>E134*F132</f>
        <v>1</v>
      </c>
      <c r="G134" s="16"/>
      <c r="H134" s="16"/>
      <c r="I134" s="16"/>
      <c r="J134" s="16"/>
      <c r="K134" s="16"/>
      <c r="L134" s="16"/>
      <c r="M134" s="16"/>
    </row>
    <row r="135" spans="1:13" ht="16.5" x14ac:dyDescent="0.25">
      <c r="A135" s="62"/>
      <c r="B135" s="56"/>
      <c r="C135" s="17" t="s">
        <v>38</v>
      </c>
      <c r="D135" s="9"/>
      <c r="E135" s="49"/>
      <c r="F135" s="11"/>
      <c r="G135" s="16"/>
      <c r="H135" s="16"/>
      <c r="I135" s="16"/>
      <c r="J135" s="16"/>
      <c r="K135" s="16"/>
      <c r="L135" s="16"/>
      <c r="M135" s="16"/>
    </row>
    <row r="136" spans="1:13" ht="16.5" x14ac:dyDescent="0.25">
      <c r="A136" s="63"/>
      <c r="B136" s="56"/>
      <c r="C136" s="17" t="s">
        <v>109</v>
      </c>
      <c r="D136" s="9" t="s">
        <v>107</v>
      </c>
      <c r="E136" s="49">
        <v>1</v>
      </c>
      <c r="F136" s="11">
        <f>E136*F132</f>
        <v>1</v>
      </c>
      <c r="G136" s="16"/>
      <c r="H136" s="16"/>
      <c r="I136" s="16"/>
      <c r="J136" s="16"/>
      <c r="K136" s="16"/>
      <c r="L136" s="16"/>
      <c r="M136" s="16"/>
    </row>
    <row r="137" spans="1:13" ht="16.5" x14ac:dyDescent="0.25">
      <c r="A137" s="61">
        <v>20</v>
      </c>
      <c r="B137" s="28"/>
      <c r="C137" s="29" t="s">
        <v>110</v>
      </c>
      <c r="D137" s="30" t="s">
        <v>107</v>
      </c>
      <c r="E137" s="50"/>
      <c r="F137" s="51">
        <v>1</v>
      </c>
      <c r="G137" s="16"/>
      <c r="H137" s="16"/>
      <c r="I137" s="16"/>
      <c r="J137" s="16"/>
      <c r="K137" s="16"/>
      <c r="L137" s="16"/>
      <c r="M137" s="16"/>
    </row>
    <row r="138" spans="1:13" ht="16.5" x14ac:dyDescent="0.25">
      <c r="A138" s="62"/>
      <c r="B138" s="56"/>
      <c r="C138" s="33" t="s">
        <v>16</v>
      </c>
      <c r="D138" s="34"/>
      <c r="E138" s="52"/>
      <c r="F138" s="53"/>
      <c r="G138" s="16"/>
      <c r="H138" s="16"/>
      <c r="I138" s="16"/>
      <c r="J138" s="16"/>
      <c r="K138" s="16"/>
      <c r="L138" s="16"/>
      <c r="M138" s="16"/>
    </row>
    <row r="139" spans="1:13" ht="16.5" x14ac:dyDescent="0.25">
      <c r="A139" s="62"/>
      <c r="B139" s="56"/>
      <c r="C139" s="33" t="s">
        <v>17</v>
      </c>
      <c r="D139" s="34" t="s">
        <v>107</v>
      </c>
      <c r="E139" s="52">
        <v>1</v>
      </c>
      <c r="F139" s="53">
        <f>E139*F137</f>
        <v>1</v>
      </c>
      <c r="G139" s="16"/>
      <c r="H139" s="16"/>
      <c r="I139" s="16"/>
      <c r="J139" s="16"/>
      <c r="K139" s="16"/>
      <c r="L139" s="16"/>
      <c r="M139" s="16"/>
    </row>
    <row r="140" spans="1:13" ht="16.5" x14ac:dyDescent="0.25">
      <c r="A140" s="62"/>
      <c r="B140" s="56"/>
      <c r="C140" s="33" t="s">
        <v>38</v>
      </c>
      <c r="D140" s="34"/>
      <c r="E140" s="52"/>
      <c r="F140" s="53"/>
      <c r="G140" s="16"/>
      <c r="H140" s="16"/>
      <c r="I140" s="16"/>
      <c r="J140" s="16"/>
      <c r="K140" s="16"/>
      <c r="L140" s="16"/>
      <c r="M140" s="16"/>
    </row>
    <row r="141" spans="1:13" ht="16.5" x14ac:dyDescent="0.25">
      <c r="A141" s="63"/>
      <c r="B141" s="56"/>
      <c r="C141" s="33" t="s">
        <v>111</v>
      </c>
      <c r="D141" s="34" t="s">
        <v>107</v>
      </c>
      <c r="E141" s="52">
        <v>1</v>
      </c>
      <c r="F141" s="53">
        <f>E141*F137</f>
        <v>1</v>
      </c>
      <c r="G141" s="16"/>
      <c r="H141" s="16"/>
      <c r="I141" s="16"/>
      <c r="J141" s="16"/>
      <c r="K141" s="16"/>
      <c r="L141" s="16"/>
      <c r="M141" s="16"/>
    </row>
    <row r="142" spans="1:13" ht="16.5" x14ac:dyDescent="0.25">
      <c r="A142" s="61">
        <v>21</v>
      </c>
      <c r="B142" s="28"/>
      <c r="C142" s="29" t="s">
        <v>112</v>
      </c>
      <c r="D142" s="30" t="s">
        <v>107</v>
      </c>
      <c r="E142" s="50"/>
      <c r="F142" s="51">
        <v>1</v>
      </c>
      <c r="G142" s="16"/>
      <c r="H142" s="16"/>
      <c r="I142" s="16"/>
      <c r="J142" s="16"/>
      <c r="K142" s="16"/>
      <c r="L142" s="16"/>
      <c r="M142" s="16"/>
    </row>
    <row r="143" spans="1:13" ht="16.5" x14ac:dyDescent="0.25">
      <c r="A143" s="62"/>
      <c r="B143" s="56"/>
      <c r="C143" s="33" t="s">
        <v>16</v>
      </c>
      <c r="D143" s="34"/>
      <c r="E143" s="52"/>
      <c r="F143" s="53"/>
      <c r="G143" s="16"/>
      <c r="H143" s="16"/>
      <c r="I143" s="16"/>
      <c r="J143" s="16"/>
      <c r="K143" s="16"/>
      <c r="L143" s="16"/>
      <c r="M143" s="16"/>
    </row>
    <row r="144" spans="1:13" ht="16.5" x14ac:dyDescent="0.25">
      <c r="A144" s="62"/>
      <c r="B144" s="56"/>
      <c r="C144" s="33" t="s">
        <v>17</v>
      </c>
      <c r="D144" s="34" t="s">
        <v>107</v>
      </c>
      <c r="E144" s="52">
        <v>1</v>
      </c>
      <c r="F144" s="53">
        <f>E144*F142</f>
        <v>1</v>
      </c>
      <c r="G144" s="16"/>
      <c r="H144" s="16"/>
      <c r="I144" s="16"/>
      <c r="J144" s="16"/>
      <c r="K144" s="16"/>
      <c r="L144" s="16"/>
      <c r="M144" s="16"/>
    </row>
    <row r="145" spans="1:13" ht="16.5" x14ac:dyDescent="0.25">
      <c r="A145" s="62"/>
      <c r="B145" s="56"/>
      <c r="C145" s="33" t="s">
        <v>38</v>
      </c>
      <c r="D145" s="34"/>
      <c r="E145" s="52"/>
      <c r="F145" s="53"/>
      <c r="G145" s="16"/>
      <c r="H145" s="16"/>
      <c r="I145" s="16"/>
      <c r="J145" s="16"/>
      <c r="K145" s="16"/>
      <c r="L145" s="16"/>
      <c r="M145" s="16"/>
    </row>
    <row r="146" spans="1:13" ht="16.5" x14ac:dyDescent="0.25">
      <c r="A146" s="63"/>
      <c r="B146" s="56"/>
      <c r="C146" s="33" t="s">
        <v>113</v>
      </c>
      <c r="D146" s="34" t="s">
        <v>107</v>
      </c>
      <c r="E146" s="52">
        <v>1</v>
      </c>
      <c r="F146" s="53">
        <f>E146*F142</f>
        <v>1</v>
      </c>
      <c r="G146" s="16"/>
      <c r="H146" s="16"/>
      <c r="I146" s="16"/>
      <c r="J146" s="16"/>
      <c r="K146" s="16"/>
      <c r="L146" s="16"/>
      <c r="M146" s="16"/>
    </row>
    <row r="147" spans="1:13" ht="16.5" x14ac:dyDescent="0.25">
      <c r="A147" s="61">
        <v>22</v>
      </c>
      <c r="B147" s="28"/>
      <c r="C147" s="29" t="s">
        <v>114</v>
      </c>
      <c r="D147" s="30" t="s">
        <v>107</v>
      </c>
      <c r="E147" s="50"/>
      <c r="F147" s="51">
        <v>1</v>
      </c>
      <c r="G147" s="16"/>
      <c r="H147" s="16"/>
      <c r="I147" s="16"/>
      <c r="J147" s="16"/>
      <c r="K147" s="16"/>
      <c r="L147" s="16"/>
      <c r="M147" s="16"/>
    </row>
    <row r="148" spans="1:13" ht="16.5" x14ac:dyDescent="0.25">
      <c r="A148" s="62"/>
      <c r="B148" s="56"/>
      <c r="C148" s="33" t="s">
        <v>16</v>
      </c>
      <c r="D148" s="34"/>
      <c r="E148" s="52"/>
      <c r="F148" s="53"/>
      <c r="G148" s="16"/>
      <c r="H148" s="16"/>
      <c r="I148" s="16"/>
      <c r="J148" s="16"/>
      <c r="K148" s="16"/>
      <c r="L148" s="16"/>
      <c r="M148" s="16"/>
    </row>
    <row r="149" spans="1:13" ht="16.5" x14ac:dyDescent="0.25">
      <c r="A149" s="62"/>
      <c r="B149" s="56"/>
      <c r="C149" s="33" t="s">
        <v>17</v>
      </c>
      <c r="D149" s="34" t="s">
        <v>107</v>
      </c>
      <c r="E149" s="52">
        <v>1</v>
      </c>
      <c r="F149" s="53">
        <f>E149*F147</f>
        <v>1</v>
      </c>
      <c r="G149" s="16"/>
      <c r="H149" s="16"/>
      <c r="I149" s="16"/>
      <c r="J149" s="16"/>
      <c r="K149" s="16"/>
      <c r="L149" s="16"/>
      <c r="M149" s="16"/>
    </row>
    <row r="150" spans="1:13" ht="16.5" x14ac:dyDescent="0.25">
      <c r="A150" s="62"/>
      <c r="B150" s="56"/>
      <c r="C150" s="33" t="s">
        <v>38</v>
      </c>
      <c r="D150" s="34"/>
      <c r="E150" s="52"/>
      <c r="F150" s="53"/>
      <c r="G150" s="16"/>
      <c r="H150" s="16"/>
      <c r="I150" s="16"/>
      <c r="J150" s="16"/>
      <c r="K150" s="16"/>
      <c r="L150" s="16"/>
      <c r="M150" s="16"/>
    </row>
    <row r="151" spans="1:13" ht="16.5" x14ac:dyDescent="0.25">
      <c r="A151" s="63"/>
      <c r="B151" s="56"/>
      <c r="C151" s="33" t="s">
        <v>115</v>
      </c>
      <c r="D151" s="34" t="s">
        <v>107</v>
      </c>
      <c r="E151" s="52">
        <v>1</v>
      </c>
      <c r="F151" s="53">
        <f>E151*F147</f>
        <v>1</v>
      </c>
      <c r="G151" s="16"/>
      <c r="H151" s="16"/>
      <c r="I151" s="16"/>
      <c r="J151" s="16"/>
      <c r="K151" s="16"/>
      <c r="L151" s="16"/>
      <c r="M151" s="16"/>
    </row>
    <row r="152" spans="1:13" ht="20.100000000000001" customHeight="1" x14ac:dyDescent="0.25">
      <c r="A152" s="9"/>
      <c r="B152" s="8"/>
      <c r="C152" s="8" t="s">
        <v>116</v>
      </c>
      <c r="D152" s="23"/>
      <c r="E152" s="24"/>
      <c r="F152" s="25"/>
      <c r="G152" s="16"/>
      <c r="H152" s="16"/>
      <c r="I152" s="16"/>
      <c r="J152" s="16"/>
      <c r="K152" s="16"/>
      <c r="L152" s="16"/>
      <c r="M152" s="16"/>
    </row>
    <row r="153" spans="1:13" ht="20.100000000000001" customHeight="1" x14ac:dyDescent="0.25">
      <c r="A153" s="7"/>
      <c r="B153" s="60"/>
      <c r="C153" s="56" t="s">
        <v>117</v>
      </c>
      <c r="D153" s="42" t="s">
        <v>37</v>
      </c>
      <c r="E153" s="42"/>
      <c r="F153" s="42" t="s">
        <v>123</v>
      </c>
      <c r="G153" s="16"/>
      <c r="H153" s="16"/>
      <c r="I153" s="16"/>
      <c r="J153" s="16"/>
      <c r="K153" s="16"/>
      <c r="L153" s="16"/>
      <c r="M153" s="16"/>
    </row>
    <row r="154" spans="1:13" ht="20.100000000000001" customHeight="1" x14ac:dyDescent="0.25">
      <c r="A154" s="7"/>
      <c r="B154" s="57"/>
      <c r="C154" s="8" t="s">
        <v>118</v>
      </c>
      <c r="D154" s="43" t="s">
        <v>37</v>
      </c>
      <c r="E154" s="43"/>
      <c r="F154" s="43"/>
      <c r="G154" s="16"/>
      <c r="H154" s="16"/>
      <c r="I154" s="16"/>
      <c r="J154" s="16"/>
      <c r="K154" s="16"/>
      <c r="L154" s="16"/>
      <c r="M154" s="16"/>
    </row>
    <row r="155" spans="1:13" ht="20.100000000000001" customHeight="1" x14ac:dyDescent="0.25">
      <c r="A155" s="54"/>
      <c r="B155" s="54"/>
      <c r="C155" s="55" t="s">
        <v>119</v>
      </c>
      <c r="D155" s="55" t="s">
        <v>22</v>
      </c>
      <c r="E155" s="55"/>
      <c r="F155" s="54"/>
      <c r="G155" s="16"/>
      <c r="H155" s="16"/>
      <c r="I155" s="16"/>
      <c r="J155" s="16"/>
      <c r="K155" s="16"/>
      <c r="L155" s="16"/>
      <c r="M155" s="16"/>
    </row>
  </sheetData>
  <mergeCells count="31">
    <mergeCell ref="A1:M1"/>
    <mergeCell ref="A78:A83"/>
    <mergeCell ref="A84:A89"/>
    <mergeCell ref="K4:L4"/>
    <mergeCell ref="M4:M5"/>
    <mergeCell ref="A15:A17"/>
    <mergeCell ref="A18:A20"/>
    <mergeCell ref="A24:A32"/>
    <mergeCell ref="A4:A5"/>
    <mergeCell ref="B4:B5"/>
    <mergeCell ref="C4:C5"/>
    <mergeCell ref="D4:F4"/>
    <mergeCell ref="G4:H4"/>
    <mergeCell ref="I4:J4"/>
    <mergeCell ref="A6:A14"/>
    <mergeCell ref="A132:A136"/>
    <mergeCell ref="A137:A141"/>
    <mergeCell ref="A142:A146"/>
    <mergeCell ref="A147:A151"/>
    <mergeCell ref="A2:M2"/>
    <mergeCell ref="A3:M3"/>
    <mergeCell ref="A90:A95"/>
    <mergeCell ref="A96:A102"/>
    <mergeCell ref="A104:A106"/>
    <mergeCell ref="A107:A113"/>
    <mergeCell ref="A114:A122"/>
    <mergeCell ref="A129:A131"/>
    <mergeCell ref="A34:A43"/>
    <mergeCell ref="A44:A52"/>
    <mergeCell ref="A53:A63"/>
    <mergeCell ref="A64:A77"/>
  </mergeCells>
  <pageMargins left="0" right="0" top="0" bottom="0" header="0" footer="0"/>
  <pageSetup scale="59" fitToHeight="0" orientation="landscape" r:id="rId1"/>
  <ignoredErrors>
    <ignoredError sqref="E120:E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საბავშვო ატრაქციონები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2022-03-09T17:49:48Z</dcterms:modified>
</cp:coreProperties>
</file>