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25" activeTab="0"/>
  </bookViews>
  <sheets>
    <sheet name="ხარჯთაღრიცხვა #8-საფეხმ. ბილიკ." sheetId="1" r:id="rId1"/>
  </sheets>
  <definedNames/>
  <calcPr fullCalcOnLoad="1" fullPrecision="0"/>
</workbook>
</file>

<file path=xl/sharedStrings.xml><?xml version="1.0" encoding="utf-8"?>
<sst xmlns="http://schemas.openxmlformats.org/spreadsheetml/2006/main" count="279" uniqueCount="132">
  <si>
    <t>jami</t>
  </si>
  <si>
    <t>lari</t>
  </si>
  <si>
    <t>xelfasi</t>
  </si>
  <si>
    <t>#</t>
  </si>
  <si>
    <t>samuSaos CamonaTvali</t>
  </si>
  <si>
    <t>transporti meqanizmebi</t>
  </si>
  <si>
    <t>t</t>
  </si>
  <si>
    <t>normatiuli resursi</t>
  </si>
  <si>
    <t>erTeulze</t>
  </si>
  <si>
    <t>sul</t>
  </si>
  <si>
    <t>SromiTi resursebi</t>
  </si>
  <si>
    <t>kac.sT</t>
  </si>
  <si>
    <t>manqanebi</t>
  </si>
  <si>
    <t>materialuri resursebi</t>
  </si>
  <si>
    <t>Sromis danaxarjebi</t>
  </si>
  <si>
    <t>manq.sT</t>
  </si>
  <si>
    <t>m3</t>
  </si>
  <si>
    <t>sxva masala</t>
  </si>
  <si>
    <t>safuZveli</t>
  </si>
  <si>
    <t>100m3</t>
  </si>
  <si>
    <t>1000m3</t>
  </si>
  <si>
    <t>kg</t>
  </si>
  <si>
    <t>100m2</t>
  </si>
  <si>
    <t>თავი 1. სამშენებლო სამუშაოები</t>
  </si>
  <si>
    <t>m2</t>
  </si>
  <si>
    <t>1m3</t>
  </si>
  <si>
    <t>ჯამი</t>
  </si>
  <si>
    <t>ზედნადები ხარჯები</t>
  </si>
  <si>
    <t>ლარი</t>
  </si>
  <si>
    <t>100m</t>
  </si>
  <si>
    <t>grZ.m</t>
  </si>
  <si>
    <t>1m2</t>
  </si>
  <si>
    <t>gamxsneli</t>
  </si>
  <si>
    <t>snw            13-33(8)</t>
  </si>
  <si>
    <t>პრ</t>
  </si>
  <si>
    <t>qviSa</t>
  </si>
  <si>
    <t>1000m2</t>
  </si>
  <si>
    <t>sarwyavi manqana 6t</t>
  </si>
  <si>
    <t>wyali</t>
  </si>
  <si>
    <t>snw                          1-80(2)</t>
  </si>
  <si>
    <t>snw
27-7(2)</t>
  </si>
  <si>
    <t>avtogreideri saSualo tipis 79kvt (108cx.Z)</t>
  </si>
  <si>
    <t>satkepni sagzao TviTmavali pnevmoTvaze 18t</t>
  </si>
  <si>
    <t>snw                  27-11(2)  27-11(4)</t>
  </si>
  <si>
    <t>satkepni sagzao TviTmavali gluvi 5t</t>
  </si>
  <si>
    <t>satkepni sagzao TviTmavali gluvi 10t</t>
  </si>
  <si>
    <t>RorRis gamanawilebeli</t>
  </si>
  <si>
    <t>fraqciuli RorRi 0-40</t>
  </si>
  <si>
    <t xml:space="preserve">manqanebi </t>
  </si>
  <si>
    <t>kac/sT</t>
  </si>
  <si>
    <t>wiwvovani xis ficari Camoganili III xarisxis sisqiT 40mm</t>
  </si>
  <si>
    <t xml:space="preserve">zednadebi xarjebi </t>
  </si>
  <si>
    <t>სხვა მასალა</t>
  </si>
  <si>
    <t>ც</t>
  </si>
  <si>
    <t>qviSa 0-5mm</t>
  </si>
  <si>
    <t>მ3</t>
  </si>
  <si>
    <t>2 თავის jami</t>
  </si>
  <si>
    <t>1 თავის ჯამი</t>
  </si>
  <si>
    <t>მანქანები</t>
  </si>
  <si>
    <r>
      <t>m</t>
    </r>
    <r>
      <rPr>
        <vertAlign val="superscript"/>
        <sz val="12"/>
        <rFont val="AcadNusx"/>
        <family val="0"/>
      </rPr>
      <t>3</t>
    </r>
  </si>
  <si>
    <r>
      <t xml:space="preserve">betoni </t>
    </r>
    <r>
      <rPr>
        <sz val="12"/>
        <rFont val="Arial"/>
        <family val="2"/>
      </rPr>
      <t>B</t>
    </r>
    <r>
      <rPr>
        <sz val="12"/>
        <rFont val="AcadNusx"/>
        <family val="0"/>
      </rPr>
      <t>-15</t>
    </r>
  </si>
  <si>
    <t>snw                                                     27-1(2)</t>
  </si>
  <si>
    <t>avtogreideri 79kvt</t>
  </si>
  <si>
    <t>satkepni sagzao pnevmoTvaze 16t</t>
  </si>
  <si>
    <t>sxvadasxva manqana</t>
  </si>
  <si>
    <t>snw
27-44(2)</t>
  </si>
  <si>
    <t xml:space="preserve">ტაქტილური dawnexili betonis fila sisqiT 6sm  </t>
  </si>
  <si>
    <t>snw     6-1(2)</t>
  </si>
  <si>
    <t>yalibis ficari 25mm</t>
  </si>
  <si>
    <t>161</t>
  </si>
  <si>
    <t>snw          1-80(3)   მიყ</t>
  </si>
  <si>
    <t xml:space="preserve">snw          1-81(3)   </t>
  </si>
  <si>
    <t>snw
1-80(7)</t>
  </si>
  <si>
    <t xml:space="preserve"> narevis უკუმიყრა xeliT                                                      </t>
  </si>
  <si>
    <t xml:space="preserve">snw            27-19(2) ტ. ნაწ III. 3. 9   მიყ </t>
  </si>
  <si>
    <t>cementis xsnari 1/1 k=0,264</t>
  </si>
  <si>
    <t>ღორღი</t>
  </si>
  <si>
    <t xml:space="preserve">naSalis gatana a/TviTmclelebiT ნაყარში 21-25km manZilze                                                                                                                                                                  </t>
  </si>
  <si>
    <t>snw                  11-1(3)  მიყ</t>
  </si>
  <si>
    <r>
      <t>ზეთოვანი საღებავი (</t>
    </r>
    <r>
      <rPr>
        <sz val="12"/>
        <rFont val="Arial"/>
        <family val="2"/>
      </rPr>
      <t>Caparol ან მისი ანალოგი)</t>
    </r>
  </si>
  <si>
    <t>snw                          1-80(3)</t>
  </si>
  <si>
    <t>qviSaxreSovani narevi sagzao samuSaoebis 0-120mm</t>
  </si>
  <si>
    <t>eqskavatori 0,5m3 პნევმოთვლიან სვლაზე</t>
  </si>
  <si>
    <t xml:space="preserve">III კატ გრუნტის დამუშავება ხელით 5%                                                         </t>
  </si>
  <si>
    <t xml:space="preserve">ნაშალის დატვირთვა ა/თვითმცლელებზე ხელით 5%                                                         </t>
  </si>
  <si>
    <t xml:space="preserve">დაწნეხილი betonis bordiuri 8smX20sm </t>
  </si>
  <si>
    <t xml:space="preserve">დაწნეხილი betonis bordiurebis 8smX20sm mowyoba betonis მ-200 safuZvelze            </t>
  </si>
  <si>
    <t xml:space="preserve">III kat gruntis damuSaveba ქვაბულში ხელით ნაშალის ადგილზე გაშლით                                    </t>
  </si>
  <si>
    <t xml:space="preserve">safuZvlis zeda fenis mowyoba fraqciuli RorRiT 0-40mm sisqiT 10sm                                             </t>
  </si>
  <si>
    <t>100მ</t>
  </si>
  <si>
    <t>3 თავის jami</t>
  </si>
  <si>
    <t>betoni m-200 k=0,688</t>
  </si>
  <si>
    <t xml:space="preserve">ა) მიწის სამუშაოები </t>
  </si>
  <si>
    <t xml:space="preserve">ხის სკამი-2 ლითონის საყრდენებით </t>
  </si>
  <si>
    <t>safexmavlo bilikis mowyoba dawnexili betonis feradi filiT 6სმ</t>
  </si>
  <si>
    <t xml:space="preserve">safexmavlo bilikis mowyoba ტაქტილური dawnexili betonis filiT 6სმ                                                    </t>
  </si>
  <si>
    <t>Tavi 3 inventari</t>
  </si>
  <si>
    <t>მეტალის ურნა ხის ელემენტებით</t>
  </si>
  <si>
    <t>qvesagebi fenis mowyoba msxvili qviSiT sisqiT 9sm</t>
  </si>
  <si>
    <t>ლითონკონსტრუქციების გაწმენდვა</t>
  </si>
  <si>
    <t>snw            
15-164(8)</t>
  </si>
  <si>
    <t>ლითონკონსტრუქციების SeRebva zeTovani saRebaviT orpirad (50მმ-ზე ნაკლები)</t>
  </si>
  <si>
    <r>
      <t xml:space="preserve">ქვესაგები ფენის მოწყობა ქვიშახრეშოვანი ნარევით 0-120მმ siaqiT </t>
    </r>
    <r>
      <rPr>
        <b/>
        <sz val="12"/>
        <rFont val="Arial"/>
        <family val="2"/>
      </rPr>
      <t>H</t>
    </r>
    <r>
      <rPr>
        <b/>
        <vertAlign val="subscript"/>
        <sz val="12"/>
        <rFont val="AcadNusx"/>
        <family val="0"/>
      </rPr>
      <t>saS</t>
    </r>
    <r>
      <rPr>
        <b/>
        <sz val="12"/>
        <rFont val="AcadNusx"/>
        <family val="0"/>
      </rPr>
      <t xml:space="preserve">=20sm                             </t>
    </r>
  </si>
  <si>
    <r>
      <t xml:space="preserve"> III kat gruntis damuSaveba eqskavatoriT  CamCis tevadobiT 0,5m3 სისქით </t>
    </r>
    <r>
      <rPr>
        <b/>
        <sz val="12"/>
        <rFont val="Arial"/>
        <family val="2"/>
      </rPr>
      <t>H</t>
    </r>
    <r>
      <rPr>
        <b/>
        <vertAlign val="subscript"/>
        <sz val="12"/>
        <rFont val="AcadNusx"/>
        <family val="0"/>
      </rPr>
      <t>saS</t>
    </r>
    <r>
      <rPr>
        <b/>
        <sz val="12"/>
        <rFont val="AcadNusx"/>
        <family val="0"/>
      </rPr>
      <t>=30sm</t>
    </r>
    <r>
      <rPr>
        <b/>
        <sz val="12"/>
        <rFont val="Arial"/>
        <family val="2"/>
      </rPr>
      <t xml:space="preserve"> ა/თვითმცლელებზე დატვირთვით  95%</t>
    </r>
    <r>
      <rPr>
        <b/>
        <sz val="12"/>
        <rFont val="AcadNusx"/>
        <family val="0"/>
      </rPr>
      <t xml:space="preserve">    </t>
    </r>
  </si>
  <si>
    <r>
      <t xml:space="preserve">qviSaxreSovani narevis damuSaveba xeliT </t>
    </r>
    <r>
      <rPr>
        <b/>
        <sz val="12"/>
        <rFont val="Arial"/>
        <family val="2"/>
      </rPr>
      <t>H</t>
    </r>
    <r>
      <rPr>
        <b/>
        <vertAlign val="subscript"/>
        <sz val="12"/>
        <rFont val="AcadNusx"/>
        <family val="0"/>
      </rPr>
      <t>saS</t>
    </r>
    <r>
      <rPr>
        <b/>
        <sz val="12"/>
        <rFont val="AcadNusx"/>
        <family val="0"/>
      </rPr>
      <t xml:space="preserve">=3sm                          132მ*0,30მ*0,03მ=1,19მ3                                                    </t>
    </r>
  </si>
  <si>
    <t>თავი 2. ლითონკონსტრუქციები</t>
  </si>
  <si>
    <t>snw             27-50(6) მიყ</t>
  </si>
  <si>
    <t>მ</t>
  </si>
  <si>
    <r>
      <t xml:space="preserve">ლითონის შემზღუდავი ბარიერების მოწყობა </t>
    </r>
    <r>
      <rPr>
        <b/>
        <sz val="12"/>
        <rFont val="Calibri"/>
        <family val="2"/>
      </rPr>
      <t>H=</t>
    </r>
    <r>
      <rPr>
        <b/>
        <sz val="12"/>
        <rFont val="AcadNusx"/>
        <family val="0"/>
      </rPr>
      <t xml:space="preserve">0,6მ 6ც </t>
    </r>
    <r>
      <rPr>
        <b/>
        <sz val="12"/>
        <rFont val="Calibri"/>
        <family val="2"/>
      </rPr>
      <t xml:space="preserve"> </t>
    </r>
  </si>
  <si>
    <t xml:space="preserve">betonis წერტილოვანი saZirkvlebis mowyoba  0,2მ*0,2მ*0,3მ*6ც=0,072მ3                                               </t>
  </si>
  <si>
    <t>saZirkvlis qveS safuZvlis momzadeba fraqciuli RorRiT 0-40mm sisqiT 10sm 0,2*0,2*0,1*6ც=0,024მ3</t>
  </si>
  <si>
    <t>snw     27-28(2)  miy</t>
  </si>
  <si>
    <t>arsebuli a/betonis safaris Caxerxva (gzasTan)</t>
  </si>
  <si>
    <t>xerxi xelis</t>
  </si>
  <si>
    <r>
      <t xml:space="preserve">ფოლადის წნელი Ф12 </t>
    </r>
    <r>
      <rPr>
        <sz val="12"/>
        <rFont val="Calibri"/>
        <family val="2"/>
      </rPr>
      <t>L=9მ</t>
    </r>
    <r>
      <rPr>
        <sz val="12"/>
        <rFont val="AcadNusx"/>
        <family val="0"/>
      </rPr>
      <t xml:space="preserve"> 6ც</t>
    </r>
  </si>
  <si>
    <t xml:space="preserve">gruntis vakisis mosworeba                  122მ2+132მ*0,19მ=147მ2          </t>
  </si>
  <si>
    <t>1</t>
  </si>
  <si>
    <t>b) დაწნეხილი ბეტონის ბორდიური 8*20სმ</t>
  </si>
  <si>
    <t>g) საფეხმავლო ბილიკი დაწნეხილი ბეტონის ფილებით 6სმ</t>
  </si>
  <si>
    <t>d) ბეტონის წერტილოვანი საძირკვლები შემზღუდავი ბარიერების მოსაწყობად</t>
  </si>
  <si>
    <t>e) samRebro samuSaoebi</t>
  </si>
  <si>
    <r>
      <t>dawnexili betonis ფერადი fila sisqiT 6sm „მოდერი“ –</t>
    </r>
    <r>
      <rPr>
        <sz val="12"/>
        <rFont val="Arial"/>
        <family val="2"/>
      </rPr>
      <t xml:space="preserve"> Color mix-1</t>
    </r>
  </si>
  <si>
    <t>ხარჯთაღრიცხვა N8</t>
  </si>
  <si>
    <t>snw 1-22(15)</t>
  </si>
  <si>
    <t>snw 8-3(2)</t>
  </si>
  <si>
    <t>%</t>
  </si>
  <si>
    <t>1, 2 და 3 თავების ჯამი</t>
  </si>
  <si>
    <t>ქ. რუსთავში გურამიშვილის ქუჩაზე N9, N5 და N11 ნომრებს შორის მდებარე ძველი სპორტული მოედნის განახლება
საფეხმავლო ბილიკები</t>
  </si>
  <si>
    <t>ganz.
erT.</t>
  </si>
  <si>
    <t>erT.
fasi</t>
  </si>
  <si>
    <t>masala</t>
  </si>
  <si>
    <t>1,72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</si>
</sst>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₾_-;\-* #,##0\ _₾_-;_-* &quot;-&quot;\ _₾_-;_-@_-"/>
    <numFmt numFmtId="173" formatCode="_-* #,##0.00\ _₾_-;\-* #,##0.00\ _₾_-;_-* &quot;-&quot;??\ _₾_-;_-@_-"/>
    <numFmt numFmtId="174" formatCode="_-* #,##0_-;\-* #,##0_-;_-* &quot;-&quot;_-;_-@_-"/>
    <numFmt numFmtId="175" formatCode="_-* #,##0.00_-;\-* #,##0.00_-;_-* &quot;-&quot;??_-;_-@_-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000"/>
    <numFmt numFmtId="182" formatCode="#,##0.00;[Red]#,##0.00"/>
    <numFmt numFmtId="183" formatCode="#,##0.00_ ;\-#,##0.00\ "/>
    <numFmt numFmtId="184" formatCode="0.00000"/>
    <numFmt numFmtId="185" formatCode="0.000000"/>
    <numFmt numFmtId="186" formatCode="0.0000000"/>
    <numFmt numFmtId="187" formatCode="_-* #,##0.000\ _₽_-;\-* #,##0.000\ _₽_-;_-* &quot;-&quot;???\ _₽_-;_-@_-"/>
    <numFmt numFmtId="188" formatCode="_-* #,##0.0000\ _₽_-;\-* #,##0.0000\ _₽_-;_-* &quot;-&quot;????\ _₽_-;_-@_-"/>
    <numFmt numFmtId="189" formatCode="_-* #,##0.0_р_._-;\-* #,##0.0_р_._-;_-* &quot;-&quot;??_р_._-;_-@_-"/>
    <numFmt numFmtId="190" formatCode="0.00;[Red]0.00"/>
    <numFmt numFmtId="191" formatCode="0.0"/>
    <numFmt numFmtId="192" formatCode="0.0%"/>
    <numFmt numFmtId="193" formatCode="0.00_ ;\-0.00\ "/>
    <numFmt numFmtId="194" formatCode="_-* #,##0.000_р_._-;\-* #,##0.000_р_._-;_-* &quot;-&quot;??_р_._-;_-@_-"/>
    <numFmt numFmtId="195" formatCode="_-* #,##0.0000_р_._-;\-* #,##0.0000_р_._-;_-* &quot;-&quot;??_р_._-;_-@_-"/>
    <numFmt numFmtId="196" formatCode="#,##0.000"/>
    <numFmt numFmtId="197" formatCode="#,##0.0000"/>
    <numFmt numFmtId="198" formatCode="0.0000_ ;\-0.0000\ 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_-* #,##0.00000_р_._-;\-* #,##0.00000_р_._-;_-* &quot;-&quot;??_р_._-;_-@_-"/>
    <numFmt numFmtId="204" formatCode="#,##0.00000"/>
    <numFmt numFmtId="205" formatCode="#,##0.0"/>
    <numFmt numFmtId="206" formatCode="_(* #,##0.0000_);_(* \(#,##0.0000\);_(* &quot;-&quot;????_);_(@_)"/>
    <numFmt numFmtId="207" formatCode="_-* #,##0_р_._-;\-* #,##0_р_._-;_-* &quot;-&quot;??_р_._-;_-@_-"/>
    <numFmt numFmtId="208" formatCode="#,##0.0000_ ;\-#,##0.0000\ "/>
    <numFmt numFmtId="209" formatCode="#,##0.0000\ _₽;\-#,##0.0000\ _₽"/>
    <numFmt numFmtId="210" formatCode="0.000%"/>
    <numFmt numFmtId="211" formatCode="0.0000%"/>
    <numFmt numFmtId="212" formatCode="#,##0.000_ ;\-#,##0.000\ "/>
    <numFmt numFmtId="213" formatCode="0.00_);\(0.00\)"/>
    <numFmt numFmtId="214" formatCode="0.0_);\(0.0\)"/>
    <numFmt numFmtId="215" formatCode="0_);\(0\)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cadNusx"/>
      <family val="0"/>
    </font>
    <font>
      <b/>
      <sz val="12"/>
      <name val="AcadNusx"/>
      <family val="0"/>
    </font>
    <font>
      <sz val="12"/>
      <name val="Arial"/>
      <family val="2"/>
    </font>
    <font>
      <sz val="12"/>
      <name val="Arial Cyr"/>
      <family val="0"/>
    </font>
    <font>
      <sz val="12"/>
      <name val="Sylfaen"/>
      <family val="1"/>
    </font>
    <font>
      <sz val="10"/>
      <name val="Arial"/>
      <family val="2"/>
    </font>
    <font>
      <b/>
      <sz val="12"/>
      <name val="Arial"/>
      <family val="2"/>
    </font>
    <font>
      <b/>
      <vertAlign val="subscript"/>
      <sz val="12"/>
      <name val="AcadNusx"/>
      <family val="0"/>
    </font>
    <font>
      <vertAlign val="superscript"/>
      <sz val="12"/>
      <name val="AcadNusx"/>
      <family val="0"/>
    </font>
    <font>
      <b/>
      <sz val="12"/>
      <name val="Calibri"/>
      <family val="2"/>
    </font>
    <font>
      <sz val="12"/>
      <name val="Calibri"/>
      <family val="2"/>
    </font>
    <font>
      <b/>
      <sz val="12"/>
      <name val="Arial Cyr"/>
      <family val="2"/>
    </font>
    <font>
      <b/>
      <sz val="12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2"/>
      <color indexed="10"/>
      <name val="Arial Cyr"/>
      <family val="2"/>
    </font>
    <font>
      <sz val="12"/>
      <color indexed="10"/>
      <name val="AcadNusx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2"/>
      <color rgb="FFFF0000"/>
      <name val="Arial Cyr"/>
      <family val="2"/>
    </font>
    <font>
      <sz val="12"/>
      <color rgb="FFFF0000"/>
      <name val="AcadNusx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8" fillId="0" borderId="0">
      <alignment/>
      <protection/>
    </xf>
    <xf numFmtId="0" fontId="36" fillId="0" borderId="0">
      <alignment/>
      <protection/>
    </xf>
    <xf numFmtId="17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181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197" fontId="4" fillId="0" borderId="10" xfId="0" applyNumberFormat="1" applyFont="1" applyFill="1" applyBorder="1" applyAlignment="1">
      <alignment horizontal="center" vertical="center" wrapText="1"/>
    </xf>
    <xf numFmtId="2" fontId="4" fillId="0" borderId="10" xfId="70" applyNumberFormat="1" applyFont="1" applyFill="1" applyBorder="1" applyAlignment="1">
      <alignment horizontal="center" vertical="center" wrapText="1"/>
    </xf>
    <xf numFmtId="2" fontId="3" fillId="0" borderId="10" xfId="70" applyNumberFormat="1" applyFont="1" applyFill="1" applyBorder="1" applyAlignment="1">
      <alignment horizontal="center" vertical="center" wrapText="1"/>
    </xf>
    <xf numFmtId="43" fontId="3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97" fontId="3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184" fontId="4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181" fontId="4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81" fontId="4" fillId="0" borderId="1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184" fontId="3" fillId="0" borderId="10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3" fillId="0" borderId="10" xfId="59" applyNumberFormat="1" applyFont="1" applyFill="1" applyBorder="1" applyAlignment="1">
      <alignment horizontal="center" vertical="center" wrapText="1"/>
      <protection/>
    </xf>
    <xf numFmtId="0" fontId="55" fillId="0" borderId="0" xfId="0" applyFont="1" applyAlignment="1">
      <alignment horizontal="left" vertical="center"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179" fontId="4" fillId="0" borderId="10" xfId="70" applyFont="1" applyFill="1" applyBorder="1" applyAlignment="1">
      <alignment horizontal="center" vertical="center" wrapText="1"/>
    </xf>
    <xf numFmtId="184" fontId="4" fillId="0" borderId="10" xfId="70" applyNumberFormat="1" applyFont="1" applyFill="1" applyBorder="1" applyAlignment="1">
      <alignment horizontal="center" vertical="center" wrapText="1"/>
    </xf>
    <xf numFmtId="181" fontId="3" fillId="0" borderId="10" xfId="7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9" fontId="4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4" fillId="0" borderId="0" xfId="0" applyFont="1" applyAlignment="1">
      <alignment horizontal="left" vertical="center" wrapText="1"/>
    </xf>
    <xf numFmtId="9" fontId="3" fillId="0" borderId="10" xfId="0" applyNumberFormat="1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4" fillId="6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/>
    </xf>
    <xf numFmtId="10" fontId="3" fillId="0" borderId="10" xfId="0" applyNumberFormat="1" applyFont="1" applyFill="1" applyBorder="1" applyAlignment="1">
      <alignment horizontal="center" vertical="center" wrapText="1"/>
    </xf>
    <xf numFmtId="39" fontId="3" fillId="0" borderId="10" xfId="42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textRotation="90" wrapText="1"/>
    </xf>
    <xf numFmtId="2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11" xfId="59"/>
    <cellStyle name="Note" xfId="60"/>
    <cellStyle name="Output" xfId="61"/>
    <cellStyle name="Percent" xfId="62"/>
    <cellStyle name="silfain" xfId="63"/>
    <cellStyle name="Title" xfId="64"/>
    <cellStyle name="Total" xfId="65"/>
    <cellStyle name="Warning Text" xfId="66"/>
    <cellStyle name="Гиперссылка 2" xfId="67"/>
    <cellStyle name="Обычный 2" xfId="68"/>
    <cellStyle name="Обычный 4" xfId="69"/>
    <cellStyle name="Финансовый 2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1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2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3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4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5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6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7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8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9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10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11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12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13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14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15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16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17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18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19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20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21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22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23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24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25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26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27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28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29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30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31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32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33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34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35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36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37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38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39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40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41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42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43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44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45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46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47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48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49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50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51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52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53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54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55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56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57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58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59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60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61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62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63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64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65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66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67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68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69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70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71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72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73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74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75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76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77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78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79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80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81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82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83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84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85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86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87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88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89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90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91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92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93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94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95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96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97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98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99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100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101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102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103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104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105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106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107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108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109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110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111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112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113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114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115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116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117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118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119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120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121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122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123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124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125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126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127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128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129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130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131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132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133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134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135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136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137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138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139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140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141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142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143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144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145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146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147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148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149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150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151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152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153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154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155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156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157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158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159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160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161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162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163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164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165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166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167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168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169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170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171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172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173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174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175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176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177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178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179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180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181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182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183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184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185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186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187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188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189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190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191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192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193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194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195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196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197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198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199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200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201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202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203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204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205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206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207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208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209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210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211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212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213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214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215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216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217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218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219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220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221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222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223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224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225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226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227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228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229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230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231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232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233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234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235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236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237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238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239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240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241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242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243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244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245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246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247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248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249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250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251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252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253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254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255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256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257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258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259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260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261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262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263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264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265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266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267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268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269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270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271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272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273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274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275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276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277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278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279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280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281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282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283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284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285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286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287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288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289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290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291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292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293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294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295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296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297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298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299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300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301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302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303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304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305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306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307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308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309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310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311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312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313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314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315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316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317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318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319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320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321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322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323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324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325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326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327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328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329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330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331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332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333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334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335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336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337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338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339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340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341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342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343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344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345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346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347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348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349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350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351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352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353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354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355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356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357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358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359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360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361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362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363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364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365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366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367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368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369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370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371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372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373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374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375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376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377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378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379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380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381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382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383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384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385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386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387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388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389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390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391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392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393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394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395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396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397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398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399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400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401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402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403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404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405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406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407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408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409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410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411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412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413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414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415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416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417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418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419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420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421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422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423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424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425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426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427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428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429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430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431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432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433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434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435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436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437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438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439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440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441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442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443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444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445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446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447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448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449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450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451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452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453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454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455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456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457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458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459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460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461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462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463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464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465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466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467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468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469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470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471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472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473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474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475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476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477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478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479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480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481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482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483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484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485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486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487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488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489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490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491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492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493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494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495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496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497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498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499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500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501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502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503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504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505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506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507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508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509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111</xdr:row>
      <xdr:rowOff>0</xdr:rowOff>
    </xdr:from>
    <xdr:ext cx="17602200" cy="19050"/>
    <xdr:sp fLocksText="0">
      <xdr:nvSpPr>
        <xdr:cNvPr id="510" name="Text Box 1" hidden="1"/>
        <xdr:cNvSpPr txBox="1">
          <a:spLocks noChangeArrowheads="1"/>
        </xdr:cNvSpPr>
      </xdr:nvSpPr>
      <xdr:spPr>
        <a:xfrm>
          <a:off x="3038475" y="39014400"/>
          <a:ext cx="17602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5"/>
  <sheetViews>
    <sheetView tabSelected="1" zoomScalePageLayoutView="0" workbookViewId="0" topLeftCell="A1">
      <selection activeCell="A1" sqref="A1:M1"/>
    </sheetView>
  </sheetViews>
  <sheetFormatPr defaultColWidth="9.00390625" defaultRowHeight="12.75"/>
  <cols>
    <col min="1" max="1" width="5.00390625" style="2" customWidth="1"/>
    <col min="2" max="2" width="12.75390625" style="5" customWidth="1"/>
    <col min="3" max="3" width="50.75390625" style="1" customWidth="1"/>
    <col min="4" max="4" width="11.75390625" style="4" customWidth="1"/>
    <col min="5" max="5" width="14.00390625" style="1" customWidth="1"/>
    <col min="6" max="6" width="13.625" style="2" bestFit="1" customWidth="1"/>
    <col min="7" max="7" width="13.25390625" style="2" customWidth="1"/>
    <col min="8" max="10" width="13.25390625" style="1" customWidth="1"/>
    <col min="11" max="11" width="13.25390625" style="6" customWidth="1"/>
    <col min="12" max="13" width="13.25390625" style="1" customWidth="1"/>
    <col min="14" max="14" width="14.00390625" style="1" customWidth="1"/>
    <col min="15" max="15" width="12.75390625" style="1" bestFit="1" customWidth="1"/>
    <col min="16" max="16" width="7.125" style="1" customWidth="1"/>
    <col min="17" max="17" width="11.75390625" style="1" bestFit="1" customWidth="1"/>
    <col min="18" max="18" width="12.25390625" style="1" bestFit="1" customWidth="1"/>
    <col min="19" max="16384" width="9.125" style="1" customWidth="1"/>
  </cols>
  <sheetData>
    <row r="1" spans="1:13" s="62" customFormat="1" ht="27" customHeight="1">
      <c r="A1" s="67" t="s">
        <v>122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s="62" customFormat="1" ht="41.25" customHeight="1">
      <c r="A2" s="68" t="s">
        <v>127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s="7" customFormat="1" ht="38.25" customHeight="1">
      <c r="A3" s="66" t="s">
        <v>3</v>
      </c>
      <c r="B3" s="72" t="s">
        <v>18</v>
      </c>
      <c r="C3" s="66" t="s">
        <v>4</v>
      </c>
      <c r="D3" s="66" t="s">
        <v>7</v>
      </c>
      <c r="E3" s="66"/>
      <c r="F3" s="66"/>
      <c r="G3" s="66" t="s">
        <v>130</v>
      </c>
      <c r="H3" s="66"/>
      <c r="I3" s="66" t="s">
        <v>2</v>
      </c>
      <c r="J3" s="66"/>
      <c r="K3" s="73" t="s">
        <v>5</v>
      </c>
      <c r="L3" s="73"/>
      <c r="M3" s="66" t="s">
        <v>0</v>
      </c>
    </row>
    <row r="4" spans="1:13" s="7" customFormat="1" ht="39.75" customHeight="1">
      <c r="A4" s="66"/>
      <c r="B4" s="72"/>
      <c r="C4" s="66"/>
      <c r="D4" s="12" t="s">
        <v>128</v>
      </c>
      <c r="E4" s="12" t="s">
        <v>8</v>
      </c>
      <c r="F4" s="12" t="s">
        <v>9</v>
      </c>
      <c r="G4" s="12" t="s">
        <v>129</v>
      </c>
      <c r="H4" s="12" t="s">
        <v>0</v>
      </c>
      <c r="I4" s="12" t="s">
        <v>129</v>
      </c>
      <c r="J4" s="12" t="s">
        <v>0</v>
      </c>
      <c r="K4" s="12" t="s">
        <v>129</v>
      </c>
      <c r="L4" s="12" t="s">
        <v>0</v>
      </c>
      <c r="M4" s="66"/>
    </row>
    <row r="5" spans="1:13" s="64" customFormat="1" ht="21" customHeight="1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</row>
    <row r="6" spans="1:13" s="64" customFormat="1" ht="24" customHeight="1">
      <c r="A6" s="9"/>
      <c r="B6" s="9"/>
      <c r="C6" s="63" t="s">
        <v>23</v>
      </c>
      <c r="D6" s="9"/>
      <c r="E6" s="9"/>
      <c r="F6" s="9"/>
      <c r="G6" s="71"/>
      <c r="H6" s="71"/>
      <c r="I6" s="71"/>
      <c r="J6" s="71"/>
      <c r="K6" s="71"/>
      <c r="L6" s="71"/>
      <c r="M6" s="71"/>
    </row>
    <row r="7" spans="1:13" s="65" customFormat="1" ht="24" customHeight="1">
      <c r="A7" s="9"/>
      <c r="B7" s="12"/>
      <c r="C7" s="8" t="s">
        <v>92</v>
      </c>
      <c r="D7" s="9"/>
      <c r="E7" s="10"/>
      <c r="F7" s="11"/>
      <c r="G7" s="71"/>
      <c r="H7" s="71"/>
      <c r="I7" s="71"/>
      <c r="J7" s="71"/>
      <c r="K7" s="71"/>
      <c r="L7" s="71"/>
      <c r="M7" s="71"/>
    </row>
    <row r="8" spans="1:14" s="18" customFormat="1" ht="40.5" customHeight="1">
      <c r="A8" s="66">
        <v>1</v>
      </c>
      <c r="B8" s="8" t="s">
        <v>111</v>
      </c>
      <c r="C8" s="8" t="s">
        <v>112</v>
      </c>
      <c r="D8" s="13" t="s">
        <v>29</v>
      </c>
      <c r="E8" s="13"/>
      <c r="F8" s="14">
        <v>0.06</v>
      </c>
      <c r="G8" s="71"/>
      <c r="H8" s="71"/>
      <c r="I8" s="71"/>
      <c r="J8" s="71"/>
      <c r="K8" s="71"/>
      <c r="L8" s="71"/>
      <c r="M8" s="71"/>
      <c r="N8" s="17"/>
    </row>
    <row r="9" spans="1:14" s="22" customFormat="1" ht="21.75" customHeight="1">
      <c r="A9" s="66"/>
      <c r="B9" s="12"/>
      <c r="C9" s="19" t="s">
        <v>10</v>
      </c>
      <c r="D9" s="20"/>
      <c r="E9" s="20"/>
      <c r="F9" s="21"/>
      <c r="G9" s="71"/>
      <c r="H9" s="71"/>
      <c r="I9" s="71"/>
      <c r="J9" s="71"/>
      <c r="K9" s="71"/>
      <c r="L9" s="71"/>
      <c r="M9" s="71"/>
      <c r="N9" s="17"/>
    </row>
    <row r="10" spans="1:14" s="22" customFormat="1" ht="21.75" customHeight="1">
      <c r="A10" s="66"/>
      <c r="B10" s="12"/>
      <c r="C10" s="19" t="s">
        <v>14</v>
      </c>
      <c r="D10" s="20" t="s">
        <v>11</v>
      </c>
      <c r="E10" s="20">
        <v>10.3</v>
      </c>
      <c r="F10" s="21">
        <f>F8*E10</f>
        <v>0.618</v>
      </c>
      <c r="G10" s="71"/>
      <c r="H10" s="71"/>
      <c r="I10" s="71"/>
      <c r="J10" s="71"/>
      <c r="K10" s="71"/>
      <c r="L10" s="71"/>
      <c r="M10" s="71"/>
      <c r="N10" s="17"/>
    </row>
    <row r="11" spans="1:14" s="22" customFormat="1" ht="21.75" customHeight="1">
      <c r="A11" s="66"/>
      <c r="B11" s="12"/>
      <c r="C11" s="19" t="s">
        <v>113</v>
      </c>
      <c r="D11" s="20" t="s">
        <v>15</v>
      </c>
      <c r="E11" s="20">
        <v>3.79</v>
      </c>
      <c r="F11" s="21">
        <f>F8*E11</f>
        <v>0.2274</v>
      </c>
      <c r="G11" s="71"/>
      <c r="H11" s="71"/>
      <c r="I11" s="71"/>
      <c r="J11" s="71"/>
      <c r="K11" s="71"/>
      <c r="L11" s="71"/>
      <c r="M11" s="71"/>
      <c r="N11" s="17"/>
    </row>
    <row r="12" spans="1:21" s="25" customFormat="1" ht="64.5" customHeight="1">
      <c r="A12" s="66">
        <v>2</v>
      </c>
      <c r="B12" s="8" t="s">
        <v>123</v>
      </c>
      <c r="C12" s="8" t="s">
        <v>103</v>
      </c>
      <c r="D12" s="8" t="s">
        <v>20</v>
      </c>
      <c r="E12" s="23"/>
      <c r="F12" s="24">
        <f>F42*0.3*95%</f>
        <v>0.0419</v>
      </c>
      <c r="G12" s="71"/>
      <c r="H12" s="71"/>
      <c r="I12" s="71"/>
      <c r="J12" s="71"/>
      <c r="K12" s="71"/>
      <c r="L12" s="71"/>
      <c r="M12" s="71"/>
      <c r="O12" s="26"/>
      <c r="P12" s="26"/>
      <c r="Q12" s="26"/>
      <c r="R12" s="26"/>
      <c r="S12" s="26"/>
      <c r="T12" s="26"/>
      <c r="U12" s="26"/>
    </row>
    <row r="13" spans="1:21" s="22" customFormat="1" ht="21.75" customHeight="1">
      <c r="A13" s="66"/>
      <c r="B13" s="12"/>
      <c r="C13" s="19" t="s">
        <v>10</v>
      </c>
      <c r="D13" s="12"/>
      <c r="E13" s="27"/>
      <c r="F13" s="28"/>
      <c r="G13" s="71"/>
      <c r="H13" s="71"/>
      <c r="I13" s="71"/>
      <c r="J13" s="71"/>
      <c r="K13" s="71"/>
      <c r="L13" s="71"/>
      <c r="M13" s="71"/>
      <c r="O13" s="26"/>
      <c r="P13" s="26"/>
      <c r="Q13" s="26"/>
      <c r="R13" s="26"/>
      <c r="S13" s="26"/>
      <c r="T13" s="26"/>
      <c r="U13" s="26"/>
    </row>
    <row r="14" spans="1:21" s="22" customFormat="1" ht="21.75" customHeight="1">
      <c r="A14" s="66"/>
      <c r="B14" s="12"/>
      <c r="C14" s="19" t="s">
        <v>14</v>
      </c>
      <c r="D14" s="12" t="s">
        <v>11</v>
      </c>
      <c r="E14" s="27">
        <v>20</v>
      </c>
      <c r="F14" s="28">
        <f>F12*E14</f>
        <v>0.838</v>
      </c>
      <c r="G14" s="71"/>
      <c r="H14" s="71"/>
      <c r="I14" s="71"/>
      <c r="J14" s="71"/>
      <c r="K14" s="71"/>
      <c r="L14" s="71"/>
      <c r="M14" s="71"/>
      <c r="O14" s="26"/>
      <c r="P14" s="26"/>
      <c r="Q14" s="26"/>
      <c r="R14" s="26"/>
      <c r="S14" s="26"/>
      <c r="T14" s="26"/>
      <c r="U14" s="26"/>
    </row>
    <row r="15" spans="1:21" s="22" customFormat="1" ht="21.75" customHeight="1">
      <c r="A15" s="66"/>
      <c r="B15" s="12"/>
      <c r="C15" s="19" t="s">
        <v>82</v>
      </c>
      <c r="D15" s="12" t="s">
        <v>15</v>
      </c>
      <c r="E15" s="27">
        <v>44.8</v>
      </c>
      <c r="F15" s="28">
        <f>F12*E15</f>
        <v>1.8771</v>
      </c>
      <c r="G15" s="71"/>
      <c r="H15" s="71"/>
      <c r="I15" s="71"/>
      <c r="J15" s="71"/>
      <c r="K15" s="71"/>
      <c r="L15" s="71"/>
      <c r="M15" s="71"/>
      <c r="O15" s="29"/>
      <c r="P15" s="29"/>
      <c r="Q15" s="29"/>
      <c r="R15" s="29"/>
      <c r="S15" s="29"/>
      <c r="T15" s="29"/>
      <c r="U15" s="26"/>
    </row>
    <row r="16" spans="1:21" s="22" customFormat="1" ht="21.75" customHeight="1">
      <c r="A16" s="66"/>
      <c r="B16" s="12"/>
      <c r="C16" s="19" t="s">
        <v>58</v>
      </c>
      <c r="D16" s="12" t="s">
        <v>28</v>
      </c>
      <c r="E16" s="27">
        <v>2.1</v>
      </c>
      <c r="F16" s="28">
        <f>F12*E16</f>
        <v>0.088</v>
      </c>
      <c r="G16" s="71"/>
      <c r="H16" s="71"/>
      <c r="I16" s="71"/>
      <c r="J16" s="71"/>
      <c r="K16" s="71"/>
      <c r="L16" s="71"/>
      <c r="M16" s="71"/>
      <c r="O16" s="29"/>
      <c r="P16" s="29"/>
      <c r="Q16" s="29"/>
      <c r="R16" s="29"/>
      <c r="S16" s="29"/>
      <c r="T16" s="29"/>
      <c r="U16" s="26"/>
    </row>
    <row r="17" spans="1:21" s="22" customFormat="1" ht="21.75" customHeight="1">
      <c r="A17" s="66"/>
      <c r="B17" s="12"/>
      <c r="C17" s="19" t="s">
        <v>76</v>
      </c>
      <c r="D17" s="12" t="s">
        <v>55</v>
      </c>
      <c r="E17" s="27">
        <v>0.05</v>
      </c>
      <c r="F17" s="28">
        <f>F12*E17</f>
        <v>0.0021</v>
      </c>
      <c r="G17" s="71"/>
      <c r="H17" s="71"/>
      <c r="I17" s="71"/>
      <c r="J17" s="71"/>
      <c r="K17" s="71"/>
      <c r="L17" s="71"/>
      <c r="M17" s="71"/>
      <c r="O17" s="29"/>
      <c r="P17" s="29"/>
      <c r="Q17" s="29"/>
      <c r="R17" s="29"/>
      <c r="S17" s="29"/>
      <c r="T17" s="29"/>
      <c r="U17" s="26"/>
    </row>
    <row r="18" spans="1:13" s="31" customFormat="1" ht="37.5" customHeight="1">
      <c r="A18" s="66">
        <v>3</v>
      </c>
      <c r="B18" s="8" t="s">
        <v>80</v>
      </c>
      <c r="C18" s="8" t="s">
        <v>83</v>
      </c>
      <c r="D18" s="8" t="s">
        <v>19</v>
      </c>
      <c r="E18" s="23"/>
      <c r="F18" s="30">
        <f>F42*3*5%</f>
        <v>0.0221</v>
      </c>
      <c r="G18" s="71"/>
      <c r="H18" s="71"/>
      <c r="I18" s="71"/>
      <c r="J18" s="71"/>
      <c r="K18" s="71"/>
      <c r="L18" s="71"/>
      <c r="M18" s="71"/>
    </row>
    <row r="19" spans="1:13" s="32" customFormat="1" ht="21.75" customHeight="1">
      <c r="A19" s="66"/>
      <c r="B19" s="8"/>
      <c r="C19" s="19" t="s">
        <v>10</v>
      </c>
      <c r="D19" s="12"/>
      <c r="E19" s="27"/>
      <c r="F19" s="28"/>
      <c r="G19" s="71"/>
      <c r="H19" s="71"/>
      <c r="I19" s="71"/>
      <c r="J19" s="71"/>
      <c r="K19" s="71"/>
      <c r="L19" s="71"/>
      <c r="M19" s="71"/>
    </row>
    <row r="20" spans="1:13" s="32" customFormat="1" ht="21.75" customHeight="1">
      <c r="A20" s="66"/>
      <c r="B20" s="12"/>
      <c r="C20" s="19" t="s">
        <v>14</v>
      </c>
      <c r="D20" s="12" t="s">
        <v>11</v>
      </c>
      <c r="E20" s="27">
        <v>206</v>
      </c>
      <c r="F20" s="28">
        <f>F18*E20</f>
        <v>4.5526</v>
      </c>
      <c r="G20" s="71"/>
      <c r="H20" s="71"/>
      <c r="I20" s="71"/>
      <c r="J20" s="71"/>
      <c r="K20" s="71"/>
      <c r="L20" s="71"/>
      <c r="M20" s="71"/>
    </row>
    <row r="21" spans="1:13" s="31" customFormat="1" ht="39" customHeight="1">
      <c r="A21" s="66">
        <v>4</v>
      </c>
      <c r="B21" s="8" t="s">
        <v>39</v>
      </c>
      <c r="C21" s="8" t="s">
        <v>84</v>
      </c>
      <c r="D21" s="8" t="s">
        <v>19</v>
      </c>
      <c r="E21" s="23"/>
      <c r="F21" s="30">
        <f>F18</f>
        <v>0.0221</v>
      </c>
      <c r="G21" s="71"/>
      <c r="H21" s="71"/>
      <c r="I21" s="71"/>
      <c r="J21" s="71"/>
      <c r="K21" s="71"/>
      <c r="L21" s="71"/>
      <c r="M21" s="71"/>
    </row>
    <row r="22" spans="1:13" s="32" customFormat="1" ht="21.75" customHeight="1">
      <c r="A22" s="66"/>
      <c r="B22" s="8"/>
      <c r="C22" s="19" t="s">
        <v>10</v>
      </c>
      <c r="D22" s="12"/>
      <c r="E22" s="27"/>
      <c r="F22" s="28"/>
      <c r="G22" s="71"/>
      <c r="H22" s="71"/>
      <c r="I22" s="71"/>
      <c r="J22" s="71"/>
      <c r="K22" s="71"/>
      <c r="L22" s="71"/>
      <c r="M22" s="71"/>
    </row>
    <row r="23" spans="1:13" s="32" customFormat="1" ht="21.75" customHeight="1">
      <c r="A23" s="66"/>
      <c r="B23" s="12"/>
      <c r="C23" s="19" t="s">
        <v>14</v>
      </c>
      <c r="D23" s="12" t="s">
        <v>11</v>
      </c>
      <c r="E23" s="27">
        <v>154</v>
      </c>
      <c r="F23" s="28">
        <f>F21*E23</f>
        <v>3.4034</v>
      </c>
      <c r="G23" s="71"/>
      <c r="H23" s="71"/>
      <c r="I23" s="71"/>
      <c r="J23" s="71"/>
      <c r="K23" s="71"/>
      <c r="L23" s="71"/>
      <c r="M23" s="71"/>
    </row>
    <row r="24" spans="1:13" s="31" customFormat="1" ht="38.25" customHeight="1">
      <c r="A24" s="12">
        <v>5</v>
      </c>
      <c r="B24" s="12"/>
      <c r="C24" s="8" t="s">
        <v>77</v>
      </c>
      <c r="D24" s="8" t="s">
        <v>6</v>
      </c>
      <c r="E24" s="23">
        <v>1.9</v>
      </c>
      <c r="F24" s="30">
        <f>(F12*1000+F18*100)*E24</f>
        <v>83.809</v>
      </c>
      <c r="G24" s="71"/>
      <c r="H24" s="71"/>
      <c r="I24" s="71"/>
      <c r="J24" s="71"/>
      <c r="K24" s="71"/>
      <c r="L24" s="71"/>
      <c r="M24" s="71"/>
    </row>
    <row r="25" spans="1:21" s="31" customFormat="1" ht="36" customHeight="1">
      <c r="A25" s="12"/>
      <c r="B25" s="12"/>
      <c r="C25" s="8" t="s">
        <v>117</v>
      </c>
      <c r="D25" s="8"/>
      <c r="E25" s="23"/>
      <c r="F25" s="30"/>
      <c r="G25" s="71"/>
      <c r="H25" s="71"/>
      <c r="I25" s="71"/>
      <c r="J25" s="71"/>
      <c r="K25" s="71"/>
      <c r="L25" s="71"/>
      <c r="M25" s="71"/>
      <c r="O25" s="33"/>
      <c r="P25" s="33"/>
      <c r="Q25" s="33"/>
      <c r="R25" s="33"/>
      <c r="S25" s="33"/>
      <c r="T25" s="33"/>
      <c r="U25" s="33"/>
    </row>
    <row r="26" spans="1:16" s="31" customFormat="1" ht="52.5" customHeight="1">
      <c r="A26" s="74">
        <v>6</v>
      </c>
      <c r="B26" s="8" t="s">
        <v>70</v>
      </c>
      <c r="C26" s="8" t="s">
        <v>104</v>
      </c>
      <c r="D26" s="8" t="s">
        <v>19</v>
      </c>
      <c r="E26" s="23"/>
      <c r="F26" s="30">
        <v>0.0119</v>
      </c>
      <c r="G26" s="71"/>
      <c r="H26" s="71"/>
      <c r="I26" s="71"/>
      <c r="J26" s="71"/>
      <c r="K26" s="71"/>
      <c r="L26" s="71"/>
      <c r="M26" s="71"/>
      <c r="N26" s="7"/>
      <c r="O26" s="7"/>
      <c r="P26" s="7"/>
    </row>
    <row r="27" spans="1:16" s="31" customFormat="1" ht="21.75" customHeight="1">
      <c r="A27" s="74"/>
      <c r="B27" s="12"/>
      <c r="C27" s="19" t="s">
        <v>10</v>
      </c>
      <c r="D27" s="12"/>
      <c r="E27" s="27"/>
      <c r="F27" s="28"/>
      <c r="G27" s="71"/>
      <c r="H27" s="71"/>
      <c r="I27" s="71"/>
      <c r="J27" s="71"/>
      <c r="K27" s="71"/>
      <c r="L27" s="71"/>
      <c r="M27" s="71"/>
      <c r="N27" s="7"/>
      <c r="O27" s="7"/>
      <c r="P27" s="7"/>
    </row>
    <row r="28" spans="1:16" s="31" customFormat="1" ht="21.75" customHeight="1">
      <c r="A28" s="74"/>
      <c r="B28" s="12"/>
      <c r="C28" s="19" t="s">
        <v>14</v>
      </c>
      <c r="D28" s="12" t="s">
        <v>11</v>
      </c>
      <c r="E28" s="27">
        <v>206</v>
      </c>
      <c r="F28" s="28">
        <f>F26*E28</f>
        <v>2.4514</v>
      </c>
      <c r="G28" s="71"/>
      <c r="H28" s="71"/>
      <c r="I28" s="71"/>
      <c r="J28" s="71"/>
      <c r="K28" s="71"/>
      <c r="L28" s="71"/>
      <c r="M28" s="71"/>
      <c r="N28" s="7"/>
      <c r="O28" s="7"/>
      <c r="P28" s="7"/>
    </row>
    <row r="29" spans="1:21" s="37" customFormat="1" ht="78" customHeight="1">
      <c r="A29" s="75">
        <v>7</v>
      </c>
      <c r="B29" s="8" t="s">
        <v>74</v>
      </c>
      <c r="C29" s="8" t="s">
        <v>86</v>
      </c>
      <c r="D29" s="34" t="s">
        <v>29</v>
      </c>
      <c r="E29" s="35"/>
      <c r="F29" s="36">
        <v>1.32</v>
      </c>
      <c r="G29" s="71"/>
      <c r="H29" s="71"/>
      <c r="I29" s="71"/>
      <c r="J29" s="71"/>
      <c r="K29" s="71"/>
      <c r="L29" s="71"/>
      <c r="M29" s="71"/>
      <c r="O29" s="33"/>
      <c r="P29" s="33"/>
      <c r="Q29" s="33"/>
      <c r="R29" s="33"/>
      <c r="S29" s="33"/>
      <c r="T29" s="33"/>
      <c r="U29" s="33"/>
    </row>
    <row r="30" spans="1:21" s="7" customFormat="1" ht="22.5" customHeight="1">
      <c r="A30" s="75"/>
      <c r="B30" s="12"/>
      <c r="C30" s="19" t="s">
        <v>10</v>
      </c>
      <c r="D30" s="9"/>
      <c r="E30" s="10"/>
      <c r="F30" s="11"/>
      <c r="G30" s="71"/>
      <c r="H30" s="71"/>
      <c r="I30" s="71"/>
      <c r="J30" s="71"/>
      <c r="K30" s="71"/>
      <c r="L30" s="71"/>
      <c r="M30" s="71"/>
      <c r="O30" s="33"/>
      <c r="P30" s="33"/>
      <c r="Q30" s="33"/>
      <c r="R30" s="33"/>
      <c r="S30" s="33"/>
      <c r="T30" s="33"/>
      <c r="U30" s="33"/>
    </row>
    <row r="31" spans="1:21" s="7" customFormat="1" ht="22.5" customHeight="1">
      <c r="A31" s="75"/>
      <c r="B31" s="12"/>
      <c r="C31" s="19" t="s">
        <v>14</v>
      </c>
      <c r="D31" s="9" t="s">
        <v>11</v>
      </c>
      <c r="E31" s="10">
        <v>74</v>
      </c>
      <c r="F31" s="11">
        <f>F29*E31</f>
        <v>97.68</v>
      </c>
      <c r="G31" s="71"/>
      <c r="H31" s="71"/>
      <c r="I31" s="71"/>
      <c r="J31" s="71"/>
      <c r="K31" s="71"/>
      <c r="L31" s="71"/>
      <c r="M31" s="71"/>
      <c r="O31" s="33"/>
      <c r="P31" s="33"/>
      <c r="Q31" s="33"/>
      <c r="R31" s="33"/>
      <c r="S31" s="33"/>
      <c r="T31" s="33"/>
      <c r="U31" s="33"/>
    </row>
    <row r="32" spans="1:21" s="7" customFormat="1" ht="22.5" customHeight="1">
      <c r="A32" s="75"/>
      <c r="B32" s="12"/>
      <c r="C32" s="19" t="s">
        <v>48</v>
      </c>
      <c r="D32" s="9" t="s">
        <v>1</v>
      </c>
      <c r="E32" s="10">
        <v>0.71</v>
      </c>
      <c r="F32" s="11">
        <f>F29*E32</f>
        <v>0.9372</v>
      </c>
      <c r="G32" s="71"/>
      <c r="H32" s="71"/>
      <c r="I32" s="71"/>
      <c r="J32" s="71"/>
      <c r="K32" s="71"/>
      <c r="L32" s="71"/>
      <c r="M32" s="71"/>
      <c r="O32" s="33"/>
      <c r="P32" s="33"/>
      <c r="Q32" s="33"/>
      <c r="R32" s="33"/>
      <c r="S32" s="33"/>
      <c r="T32" s="33"/>
      <c r="U32" s="33"/>
    </row>
    <row r="33" spans="1:21" s="7" customFormat="1" ht="22.5" customHeight="1">
      <c r="A33" s="75"/>
      <c r="B33" s="12"/>
      <c r="C33" s="19" t="s">
        <v>13</v>
      </c>
      <c r="D33" s="9"/>
      <c r="E33" s="10"/>
      <c r="F33" s="11"/>
      <c r="G33" s="71"/>
      <c r="H33" s="71"/>
      <c r="I33" s="71"/>
      <c r="J33" s="71"/>
      <c r="K33" s="71"/>
      <c r="L33" s="71"/>
      <c r="M33" s="71"/>
      <c r="O33" s="33"/>
      <c r="P33" s="33"/>
      <c r="Q33" s="33"/>
      <c r="R33" s="33"/>
      <c r="S33" s="33"/>
      <c r="T33" s="33"/>
      <c r="U33" s="33"/>
    </row>
    <row r="34" spans="1:21" s="7" customFormat="1" ht="22.5" customHeight="1">
      <c r="A34" s="75"/>
      <c r="B34" s="12"/>
      <c r="C34" s="19" t="s">
        <v>85</v>
      </c>
      <c r="D34" s="9" t="s">
        <v>30</v>
      </c>
      <c r="E34" s="10">
        <v>100</v>
      </c>
      <c r="F34" s="11">
        <f>F29*E34</f>
        <v>132</v>
      </c>
      <c r="G34" s="71"/>
      <c r="H34" s="71"/>
      <c r="I34" s="71"/>
      <c r="J34" s="71"/>
      <c r="K34" s="71"/>
      <c r="L34" s="71"/>
      <c r="M34" s="71"/>
      <c r="O34" s="33"/>
      <c r="P34" s="33"/>
      <c r="Q34" s="33"/>
      <c r="R34" s="33"/>
      <c r="S34" s="33"/>
      <c r="T34" s="33"/>
      <c r="U34" s="33"/>
    </row>
    <row r="35" spans="1:21" s="7" customFormat="1" ht="22.5" customHeight="1">
      <c r="A35" s="75"/>
      <c r="B35" s="12"/>
      <c r="C35" s="19" t="s">
        <v>91</v>
      </c>
      <c r="D35" s="9" t="s">
        <v>16</v>
      </c>
      <c r="E35" s="11">
        <v>4.0592</v>
      </c>
      <c r="F35" s="11">
        <f>F29*E35</f>
        <v>5.3581</v>
      </c>
      <c r="G35" s="71"/>
      <c r="H35" s="71"/>
      <c r="I35" s="71"/>
      <c r="J35" s="71"/>
      <c r="K35" s="71"/>
      <c r="L35" s="71"/>
      <c r="M35" s="71"/>
      <c r="O35" s="33"/>
      <c r="P35" s="33"/>
      <c r="Q35" s="33"/>
      <c r="R35" s="33"/>
      <c r="S35" s="33"/>
      <c r="T35" s="33"/>
      <c r="U35" s="33"/>
    </row>
    <row r="36" spans="1:21" s="7" customFormat="1" ht="22.5" customHeight="1">
      <c r="A36" s="75"/>
      <c r="B36" s="12"/>
      <c r="C36" s="19" t="s">
        <v>75</v>
      </c>
      <c r="D36" s="9" t="s">
        <v>59</v>
      </c>
      <c r="E36" s="38">
        <v>0.01584</v>
      </c>
      <c r="F36" s="11">
        <f>F29*E36</f>
        <v>0.0209</v>
      </c>
      <c r="G36" s="71"/>
      <c r="H36" s="71"/>
      <c r="I36" s="71"/>
      <c r="J36" s="71"/>
      <c r="K36" s="71"/>
      <c r="L36" s="71"/>
      <c r="M36" s="71"/>
      <c r="O36" s="33"/>
      <c r="P36" s="33"/>
      <c r="Q36" s="33"/>
      <c r="R36" s="33"/>
      <c r="S36" s="33"/>
      <c r="T36" s="33"/>
      <c r="U36" s="33"/>
    </row>
    <row r="37" spans="1:21" s="7" customFormat="1" ht="22.5" customHeight="1">
      <c r="A37" s="75"/>
      <c r="B37" s="12"/>
      <c r="C37" s="19" t="s">
        <v>17</v>
      </c>
      <c r="D37" s="9" t="s">
        <v>1</v>
      </c>
      <c r="E37" s="10">
        <v>9.6</v>
      </c>
      <c r="F37" s="11">
        <f>F29*E37</f>
        <v>12.672</v>
      </c>
      <c r="G37" s="71"/>
      <c r="H37" s="71"/>
      <c r="I37" s="71"/>
      <c r="J37" s="71"/>
      <c r="K37" s="71"/>
      <c r="L37" s="71"/>
      <c r="M37" s="71"/>
      <c r="O37" s="39"/>
      <c r="P37" s="39"/>
      <c r="Q37" s="39"/>
      <c r="R37" s="39"/>
      <c r="S37" s="39"/>
      <c r="T37" s="39"/>
      <c r="U37" s="33"/>
    </row>
    <row r="38" spans="1:16" s="31" customFormat="1" ht="39" customHeight="1">
      <c r="A38" s="74">
        <v>8</v>
      </c>
      <c r="B38" s="8" t="s">
        <v>71</v>
      </c>
      <c r="C38" s="8" t="s">
        <v>73</v>
      </c>
      <c r="D38" s="8" t="s">
        <v>19</v>
      </c>
      <c r="E38" s="23"/>
      <c r="F38" s="30">
        <f>F26</f>
        <v>0.0119</v>
      </c>
      <c r="G38" s="71"/>
      <c r="H38" s="71"/>
      <c r="I38" s="71"/>
      <c r="J38" s="71"/>
      <c r="K38" s="71"/>
      <c r="L38" s="71"/>
      <c r="M38" s="71"/>
      <c r="N38" s="7"/>
      <c r="O38" s="7"/>
      <c r="P38" s="7"/>
    </row>
    <row r="39" spans="1:16" s="31" customFormat="1" ht="25.5" customHeight="1">
      <c r="A39" s="74"/>
      <c r="B39" s="12"/>
      <c r="C39" s="19" t="s">
        <v>10</v>
      </c>
      <c r="D39" s="12"/>
      <c r="E39" s="27"/>
      <c r="F39" s="28"/>
      <c r="G39" s="71"/>
      <c r="H39" s="71"/>
      <c r="I39" s="71"/>
      <c r="J39" s="71"/>
      <c r="K39" s="71"/>
      <c r="L39" s="71"/>
      <c r="M39" s="71"/>
      <c r="N39" s="7"/>
      <c r="O39" s="7"/>
      <c r="P39" s="7"/>
    </row>
    <row r="40" spans="1:16" s="31" customFormat="1" ht="25.5" customHeight="1">
      <c r="A40" s="74"/>
      <c r="B40" s="12"/>
      <c r="C40" s="19" t="s">
        <v>14</v>
      </c>
      <c r="D40" s="12" t="s">
        <v>11</v>
      </c>
      <c r="E40" s="27">
        <v>121</v>
      </c>
      <c r="F40" s="28">
        <f>F38*E40</f>
        <v>1.4399</v>
      </c>
      <c r="G40" s="71"/>
      <c r="H40" s="71"/>
      <c r="I40" s="71"/>
      <c r="J40" s="71"/>
      <c r="K40" s="71"/>
      <c r="L40" s="71"/>
      <c r="M40" s="71"/>
      <c r="N40" s="7"/>
      <c r="O40" s="7"/>
      <c r="P40" s="7"/>
    </row>
    <row r="41" spans="1:21" s="18" customFormat="1" ht="37.5" customHeight="1">
      <c r="A41" s="12"/>
      <c r="B41" s="8"/>
      <c r="C41" s="8" t="s">
        <v>118</v>
      </c>
      <c r="D41" s="8"/>
      <c r="E41" s="23"/>
      <c r="F41" s="23"/>
      <c r="G41" s="71"/>
      <c r="H41" s="71"/>
      <c r="I41" s="71"/>
      <c r="J41" s="71"/>
      <c r="K41" s="71"/>
      <c r="L41" s="71"/>
      <c r="M41" s="71"/>
      <c r="O41" s="33"/>
      <c r="P41" s="33"/>
      <c r="Q41" s="33"/>
      <c r="R41" s="33"/>
      <c r="S41" s="33"/>
      <c r="T41" s="33"/>
      <c r="U41" s="33"/>
    </row>
    <row r="42" spans="1:16" s="31" customFormat="1" ht="38.25" customHeight="1">
      <c r="A42" s="74">
        <v>9</v>
      </c>
      <c r="B42" s="8" t="s">
        <v>61</v>
      </c>
      <c r="C42" s="8" t="s">
        <v>115</v>
      </c>
      <c r="D42" s="8" t="s">
        <v>36</v>
      </c>
      <c r="E42" s="23"/>
      <c r="F42" s="30">
        <v>0.147</v>
      </c>
      <c r="G42" s="71"/>
      <c r="H42" s="71"/>
      <c r="I42" s="71"/>
      <c r="J42" s="71"/>
      <c r="K42" s="71"/>
      <c r="L42" s="71"/>
      <c r="M42" s="71"/>
      <c r="N42" s="40"/>
      <c r="O42" s="40"/>
      <c r="P42" s="40"/>
    </row>
    <row r="43" spans="1:16" s="32" customFormat="1" ht="21" customHeight="1">
      <c r="A43" s="74"/>
      <c r="B43" s="12"/>
      <c r="C43" s="19" t="s">
        <v>10</v>
      </c>
      <c r="D43" s="12"/>
      <c r="E43" s="27"/>
      <c r="F43" s="28"/>
      <c r="G43" s="71"/>
      <c r="H43" s="71"/>
      <c r="I43" s="71"/>
      <c r="J43" s="71"/>
      <c r="K43" s="71"/>
      <c r="L43" s="71"/>
      <c r="M43" s="71"/>
      <c r="N43" s="41"/>
      <c r="O43" s="41"/>
      <c r="P43" s="41"/>
    </row>
    <row r="44" spans="1:16" s="32" customFormat="1" ht="21" customHeight="1">
      <c r="A44" s="74"/>
      <c r="B44" s="12"/>
      <c r="C44" s="19" t="s">
        <v>14</v>
      </c>
      <c r="D44" s="12" t="s">
        <v>11</v>
      </c>
      <c r="E44" s="27">
        <v>13</v>
      </c>
      <c r="F44" s="28">
        <f>F42*E44</f>
        <v>1.911</v>
      </c>
      <c r="G44" s="71"/>
      <c r="H44" s="71"/>
      <c r="I44" s="71"/>
      <c r="J44" s="71"/>
      <c r="K44" s="71"/>
      <c r="L44" s="71"/>
      <c r="M44" s="71"/>
      <c r="N44" s="41"/>
      <c r="O44" s="41"/>
      <c r="P44" s="41"/>
    </row>
    <row r="45" spans="1:16" s="32" customFormat="1" ht="21" customHeight="1">
      <c r="A45" s="74"/>
      <c r="B45" s="12"/>
      <c r="C45" s="19" t="s">
        <v>62</v>
      </c>
      <c r="D45" s="12" t="s">
        <v>15</v>
      </c>
      <c r="E45" s="27">
        <v>16.2</v>
      </c>
      <c r="F45" s="28">
        <f>F42*E45</f>
        <v>2.3814</v>
      </c>
      <c r="G45" s="71"/>
      <c r="H45" s="71"/>
      <c r="I45" s="71"/>
      <c r="J45" s="71"/>
      <c r="K45" s="71"/>
      <c r="L45" s="71"/>
      <c r="M45" s="71"/>
      <c r="N45" s="41"/>
      <c r="O45" s="41"/>
      <c r="P45" s="41"/>
    </row>
    <row r="46" spans="1:16" s="32" customFormat="1" ht="21" customHeight="1">
      <c r="A46" s="74"/>
      <c r="B46" s="12"/>
      <c r="C46" s="19" t="s">
        <v>45</v>
      </c>
      <c r="D46" s="12" t="s">
        <v>15</v>
      </c>
      <c r="E46" s="27">
        <v>0.94</v>
      </c>
      <c r="F46" s="28">
        <f>F42*E46</f>
        <v>0.1382</v>
      </c>
      <c r="G46" s="71"/>
      <c r="H46" s="71"/>
      <c r="I46" s="71"/>
      <c r="J46" s="71"/>
      <c r="K46" s="71"/>
      <c r="L46" s="71"/>
      <c r="M46" s="71"/>
      <c r="N46" s="41"/>
      <c r="O46" s="41"/>
      <c r="P46" s="41"/>
    </row>
    <row r="47" spans="1:16" s="32" customFormat="1" ht="21" customHeight="1">
      <c r="A47" s="74"/>
      <c r="B47" s="12"/>
      <c r="C47" s="19" t="s">
        <v>63</v>
      </c>
      <c r="D47" s="12" t="s">
        <v>15</v>
      </c>
      <c r="E47" s="27">
        <v>2.31</v>
      </c>
      <c r="F47" s="28">
        <f>F42*E47</f>
        <v>0.3396</v>
      </c>
      <c r="G47" s="71"/>
      <c r="H47" s="71"/>
      <c r="I47" s="71"/>
      <c r="J47" s="71"/>
      <c r="K47" s="71"/>
      <c r="L47" s="71"/>
      <c r="M47" s="71"/>
      <c r="N47" s="41"/>
      <c r="O47" s="41"/>
      <c r="P47" s="41"/>
    </row>
    <row r="48" spans="1:16" s="32" customFormat="1" ht="21" customHeight="1">
      <c r="A48" s="74"/>
      <c r="B48" s="12"/>
      <c r="C48" s="19" t="s">
        <v>37</v>
      </c>
      <c r="D48" s="12" t="s">
        <v>15</v>
      </c>
      <c r="E48" s="27">
        <v>1.76</v>
      </c>
      <c r="F48" s="28">
        <f>F42*E48</f>
        <v>0.2587</v>
      </c>
      <c r="G48" s="71"/>
      <c r="H48" s="71"/>
      <c r="I48" s="71"/>
      <c r="J48" s="71"/>
      <c r="K48" s="71"/>
      <c r="L48" s="71"/>
      <c r="M48" s="71"/>
      <c r="N48" s="41"/>
      <c r="O48" s="41"/>
      <c r="P48" s="41"/>
    </row>
    <row r="49" spans="1:16" s="32" customFormat="1" ht="21" customHeight="1">
      <c r="A49" s="74"/>
      <c r="B49" s="12"/>
      <c r="C49" s="19" t="s">
        <v>64</v>
      </c>
      <c r="D49" s="12" t="s">
        <v>1</v>
      </c>
      <c r="E49" s="27">
        <v>0.53</v>
      </c>
      <c r="F49" s="28">
        <f>F42*E49</f>
        <v>0.0779</v>
      </c>
      <c r="G49" s="71"/>
      <c r="H49" s="71"/>
      <c r="I49" s="71"/>
      <c r="J49" s="71"/>
      <c r="K49" s="71"/>
      <c r="L49" s="71"/>
      <c r="M49" s="71"/>
      <c r="N49" s="41"/>
      <c r="O49" s="41"/>
      <c r="P49" s="41"/>
    </row>
    <row r="50" spans="1:16" s="32" customFormat="1" ht="21" customHeight="1">
      <c r="A50" s="74"/>
      <c r="B50" s="12"/>
      <c r="C50" s="19" t="s">
        <v>13</v>
      </c>
      <c r="D50" s="12"/>
      <c r="E50" s="27"/>
      <c r="F50" s="28"/>
      <c r="G50" s="71"/>
      <c r="H50" s="71"/>
      <c r="I50" s="71"/>
      <c r="J50" s="71"/>
      <c r="K50" s="71"/>
      <c r="L50" s="71"/>
      <c r="M50" s="71"/>
      <c r="N50" s="41"/>
      <c r="O50" s="41"/>
      <c r="P50" s="41"/>
    </row>
    <row r="51" spans="1:16" s="32" customFormat="1" ht="21" customHeight="1">
      <c r="A51" s="74"/>
      <c r="B51" s="12"/>
      <c r="C51" s="19" t="s">
        <v>38</v>
      </c>
      <c r="D51" s="12" t="s">
        <v>16</v>
      </c>
      <c r="E51" s="27">
        <v>12.8</v>
      </c>
      <c r="F51" s="28">
        <f>F42*E51</f>
        <v>1.8816</v>
      </c>
      <c r="G51" s="71"/>
      <c r="H51" s="71"/>
      <c r="I51" s="71"/>
      <c r="J51" s="71"/>
      <c r="K51" s="71"/>
      <c r="L51" s="71"/>
      <c r="M51" s="71"/>
      <c r="N51" s="41"/>
      <c r="O51" s="41"/>
      <c r="P51" s="41"/>
    </row>
    <row r="52" spans="1:21" s="25" customFormat="1" ht="54.75" customHeight="1">
      <c r="A52" s="66">
        <v>10</v>
      </c>
      <c r="B52" s="8" t="s">
        <v>40</v>
      </c>
      <c r="C52" s="8" t="s">
        <v>102</v>
      </c>
      <c r="D52" s="8" t="s">
        <v>19</v>
      </c>
      <c r="E52" s="23"/>
      <c r="F52" s="30">
        <f>F42*2</f>
        <v>0.294</v>
      </c>
      <c r="G52" s="71"/>
      <c r="H52" s="71"/>
      <c r="I52" s="71"/>
      <c r="J52" s="71"/>
      <c r="K52" s="71"/>
      <c r="L52" s="71"/>
      <c r="M52" s="71"/>
      <c r="O52" s="26"/>
      <c r="P52" s="26"/>
      <c r="Q52" s="26"/>
      <c r="R52" s="26"/>
      <c r="S52" s="26"/>
      <c r="T52" s="26"/>
      <c r="U52" s="26"/>
    </row>
    <row r="53" spans="1:21" s="22" customFormat="1" ht="22.5" customHeight="1">
      <c r="A53" s="66"/>
      <c r="B53" s="12"/>
      <c r="C53" s="19" t="s">
        <v>10</v>
      </c>
      <c r="D53" s="12"/>
      <c r="E53" s="27"/>
      <c r="F53" s="28"/>
      <c r="G53" s="71"/>
      <c r="H53" s="71"/>
      <c r="I53" s="71"/>
      <c r="J53" s="71"/>
      <c r="K53" s="71"/>
      <c r="L53" s="71"/>
      <c r="M53" s="71"/>
      <c r="O53" s="26"/>
      <c r="P53" s="26"/>
      <c r="Q53" s="26"/>
      <c r="R53" s="26"/>
      <c r="S53" s="26"/>
      <c r="T53" s="26"/>
      <c r="U53" s="26"/>
    </row>
    <row r="54" spans="1:21" s="22" customFormat="1" ht="22.5" customHeight="1">
      <c r="A54" s="66"/>
      <c r="B54" s="12"/>
      <c r="C54" s="19" t="s">
        <v>14</v>
      </c>
      <c r="D54" s="12" t="s">
        <v>11</v>
      </c>
      <c r="E54" s="27">
        <v>15</v>
      </c>
      <c r="F54" s="28">
        <f>F52*E54</f>
        <v>4.41</v>
      </c>
      <c r="G54" s="71"/>
      <c r="H54" s="71"/>
      <c r="I54" s="71"/>
      <c r="J54" s="71"/>
      <c r="K54" s="71"/>
      <c r="L54" s="71"/>
      <c r="M54" s="71"/>
      <c r="O54" s="26"/>
      <c r="P54" s="26"/>
      <c r="Q54" s="26"/>
      <c r="R54" s="26"/>
      <c r="S54" s="26"/>
      <c r="T54" s="26"/>
      <c r="U54" s="26"/>
    </row>
    <row r="55" spans="1:21" s="22" customFormat="1" ht="39" customHeight="1">
      <c r="A55" s="66"/>
      <c r="B55" s="12"/>
      <c r="C55" s="19" t="s">
        <v>41</v>
      </c>
      <c r="D55" s="12" t="s">
        <v>15</v>
      </c>
      <c r="E55" s="27">
        <v>2.16</v>
      </c>
      <c r="F55" s="28">
        <f>F52*E55</f>
        <v>0.635</v>
      </c>
      <c r="G55" s="71"/>
      <c r="H55" s="71"/>
      <c r="I55" s="71"/>
      <c r="J55" s="71"/>
      <c r="K55" s="71"/>
      <c r="L55" s="71"/>
      <c r="M55" s="71"/>
      <c r="O55" s="26"/>
      <c r="P55" s="26"/>
      <c r="Q55" s="26"/>
      <c r="R55" s="26"/>
      <c r="S55" s="26"/>
      <c r="T55" s="26"/>
      <c r="U55" s="26"/>
    </row>
    <row r="56" spans="1:21" s="22" customFormat="1" ht="36.75" customHeight="1">
      <c r="A56" s="66"/>
      <c r="B56" s="12"/>
      <c r="C56" s="19" t="s">
        <v>42</v>
      </c>
      <c r="D56" s="12" t="s">
        <v>15</v>
      </c>
      <c r="E56" s="27">
        <v>2.73</v>
      </c>
      <c r="F56" s="28">
        <f>F52*E56</f>
        <v>0.8026</v>
      </c>
      <c r="G56" s="71"/>
      <c r="H56" s="71"/>
      <c r="I56" s="71"/>
      <c r="J56" s="71"/>
      <c r="K56" s="71"/>
      <c r="L56" s="71"/>
      <c r="M56" s="71"/>
      <c r="O56" s="26"/>
      <c r="P56" s="26"/>
      <c r="Q56" s="26"/>
      <c r="R56" s="26"/>
      <c r="S56" s="26"/>
      <c r="T56" s="26"/>
      <c r="U56" s="26"/>
    </row>
    <row r="57" spans="1:21" s="22" customFormat="1" ht="23.25" customHeight="1">
      <c r="A57" s="66"/>
      <c r="B57" s="12"/>
      <c r="C57" s="19" t="s">
        <v>37</v>
      </c>
      <c r="D57" s="12" t="s">
        <v>15</v>
      </c>
      <c r="E57" s="27">
        <v>0.97</v>
      </c>
      <c r="F57" s="28">
        <f>F52*E57</f>
        <v>0.2852</v>
      </c>
      <c r="G57" s="71"/>
      <c r="H57" s="71"/>
      <c r="I57" s="71"/>
      <c r="J57" s="71"/>
      <c r="K57" s="71"/>
      <c r="L57" s="71"/>
      <c r="M57" s="71"/>
      <c r="O57" s="26"/>
      <c r="P57" s="26"/>
      <c r="Q57" s="26"/>
      <c r="R57" s="26"/>
      <c r="S57" s="26"/>
      <c r="T57" s="26"/>
      <c r="U57" s="26"/>
    </row>
    <row r="58" spans="1:21" s="22" customFormat="1" ht="23.25" customHeight="1">
      <c r="A58" s="66"/>
      <c r="B58" s="12"/>
      <c r="C58" s="19" t="s">
        <v>13</v>
      </c>
      <c r="D58" s="12"/>
      <c r="E58" s="27"/>
      <c r="F58" s="28"/>
      <c r="G58" s="71"/>
      <c r="H58" s="71"/>
      <c r="I58" s="71"/>
      <c r="J58" s="71"/>
      <c r="K58" s="71"/>
      <c r="L58" s="71"/>
      <c r="M58" s="71"/>
      <c r="O58" s="26"/>
      <c r="P58" s="26"/>
      <c r="Q58" s="26"/>
      <c r="R58" s="26"/>
      <c r="S58" s="26"/>
      <c r="T58" s="26"/>
      <c r="U58" s="26"/>
    </row>
    <row r="59" spans="1:21" s="22" customFormat="1" ht="40.5" customHeight="1">
      <c r="A59" s="66"/>
      <c r="B59" s="12"/>
      <c r="C59" s="19" t="s">
        <v>81</v>
      </c>
      <c r="D59" s="12" t="s">
        <v>16</v>
      </c>
      <c r="E59" s="27">
        <v>122</v>
      </c>
      <c r="F59" s="28">
        <f>F52*E59</f>
        <v>35.868</v>
      </c>
      <c r="G59" s="71"/>
      <c r="H59" s="71"/>
      <c r="I59" s="71"/>
      <c r="J59" s="71"/>
      <c r="K59" s="71"/>
      <c r="L59" s="71"/>
      <c r="M59" s="71"/>
      <c r="O59" s="26"/>
      <c r="P59" s="26"/>
      <c r="Q59" s="26"/>
      <c r="R59" s="26"/>
      <c r="S59" s="26"/>
      <c r="T59" s="26"/>
      <c r="U59" s="26"/>
    </row>
    <row r="60" spans="1:21" s="22" customFormat="1" ht="21.75" customHeight="1">
      <c r="A60" s="66"/>
      <c r="B60" s="12"/>
      <c r="C60" s="19" t="s">
        <v>38</v>
      </c>
      <c r="D60" s="12" t="s">
        <v>16</v>
      </c>
      <c r="E60" s="27">
        <v>7</v>
      </c>
      <c r="F60" s="28">
        <f>F52*E60</f>
        <v>2.058</v>
      </c>
      <c r="G60" s="71"/>
      <c r="H60" s="71"/>
      <c r="I60" s="71"/>
      <c r="J60" s="71"/>
      <c r="K60" s="71"/>
      <c r="L60" s="71"/>
      <c r="M60" s="71"/>
      <c r="O60" s="26"/>
      <c r="P60" s="26"/>
      <c r="Q60" s="26"/>
      <c r="R60" s="26"/>
      <c r="S60" s="26"/>
      <c r="T60" s="26"/>
      <c r="U60" s="26"/>
    </row>
    <row r="61" spans="1:21" s="25" customFormat="1" ht="53.25" customHeight="1">
      <c r="A61" s="66">
        <v>11</v>
      </c>
      <c r="B61" s="8" t="s">
        <v>43</v>
      </c>
      <c r="C61" s="8" t="s">
        <v>88</v>
      </c>
      <c r="D61" s="8" t="s">
        <v>36</v>
      </c>
      <c r="E61" s="23"/>
      <c r="F61" s="24">
        <f>(F78+F85)/10</f>
        <v>0.122</v>
      </c>
      <c r="G61" s="71"/>
      <c r="H61" s="71"/>
      <c r="I61" s="71"/>
      <c r="J61" s="71"/>
      <c r="K61" s="71"/>
      <c r="L61" s="71"/>
      <c r="M61" s="71"/>
      <c r="O61" s="26"/>
      <c r="P61" s="26"/>
      <c r="Q61" s="26"/>
      <c r="R61" s="26"/>
      <c r="S61" s="26"/>
      <c r="T61" s="26"/>
      <c r="U61" s="26"/>
    </row>
    <row r="62" spans="1:21" s="22" customFormat="1" ht="23.25" customHeight="1">
      <c r="A62" s="66"/>
      <c r="B62" s="12"/>
      <c r="C62" s="19" t="s">
        <v>10</v>
      </c>
      <c r="D62" s="12"/>
      <c r="E62" s="27"/>
      <c r="F62" s="28"/>
      <c r="G62" s="71"/>
      <c r="H62" s="71"/>
      <c r="I62" s="71"/>
      <c r="J62" s="71"/>
      <c r="K62" s="71"/>
      <c r="L62" s="71"/>
      <c r="M62" s="71"/>
      <c r="O62" s="26"/>
      <c r="P62" s="26"/>
      <c r="Q62" s="26"/>
      <c r="R62" s="26"/>
      <c r="S62" s="26"/>
      <c r="T62" s="26"/>
      <c r="U62" s="26"/>
    </row>
    <row r="63" spans="1:21" s="22" customFormat="1" ht="23.25" customHeight="1">
      <c r="A63" s="66"/>
      <c r="B63" s="12"/>
      <c r="C63" s="19" t="s">
        <v>14</v>
      </c>
      <c r="D63" s="12" t="s">
        <v>11</v>
      </c>
      <c r="E63" s="27">
        <v>33</v>
      </c>
      <c r="F63" s="28">
        <f>F61*E63</f>
        <v>4.026</v>
      </c>
      <c r="G63" s="71"/>
      <c r="H63" s="71"/>
      <c r="I63" s="71"/>
      <c r="J63" s="71"/>
      <c r="K63" s="71"/>
      <c r="L63" s="71"/>
      <c r="M63" s="71"/>
      <c r="O63" s="26"/>
      <c r="P63" s="26"/>
      <c r="Q63" s="26"/>
      <c r="R63" s="26"/>
      <c r="S63" s="26"/>
      <c r="T63" s="26"/>
      <c r="U63" s="26"/>
    </row>
    <row r="64" spans="1:21" s="22" customFormat="1" ht="37.5" customHeight="1">
      <c r="A64" s="66"/>
      <c r="B64" s="12"/>
      <c r="C64" s="19" t="s">
        <v>41</v>
      </c>
      <c r="D64" s="12" t="s">
        <v>15</v>
      </c>
      <c r="E64" s="27">
        <v>1.91</v>
      </c>
      <c r="F64" s="28">
        <f>F61*E64</f>
        <v>0.233</v>
      </c>
      <c r="G64" s="71"/>
      <c r="H64" s="71"/>
      <c r="I64" s="71"/>
      <c r="J64" s="71"/>
      <c r="K64" s="71"/>
      <c r="L64" s="71"/>
      <c r="M64" s="71"/>
      <c r="O64" s="26"/>
      <c r="P64" s="26"/>
      <c r="Q64" s="26"/>
      <c r="R64" s="26"/>
      <c r="S64" s="26"/>
      <c r="T64" s="26"/>
      <c r="U64" s="26"/>
    </row>
    <row r="65" spans="1:21" s="22" customFormat="1" ht="21" customHeight="1">
      <c r="A65" s="66"/>
      <c r="B65" s="12"/>
      <c r="C65" s="19" t="s">
        <v>44</v>
      </c>
      <c r="D65" s="12" t="s">
        <v>15</v>
      </c>
      <c r="E65" s="27">
        <v>11.2</v>
      </c>
      <c r="F65" s="28">
        <f>F61*E65</f>
        <v>1.3664</v>
      </c>
      <c r="G65" s="71"/>
      <c r="H65" s="71"/>
      <c r="I65" s="71"/>
      <c r="J65" s="71"/>
      <c r="K65" s="71"/>
      <c r="L65" s="71"/>
      <c r="M65" s="71"/>
      <c r="O65" s="26"/>
      <c r="P65" s="26"/>
      <c r="Q65" s="26"/>
      <c r="R65" s="26"/>
      <c r="S65" s="26"/>
      <c r="T65" s="26"/>
      <c r="U65" s="26"/>
    </row>
    <row r="66" spans="1:21" s="22" customFormat="1" ht="21" customHeight="1">
      <c r="A66" s="66"/>
      <c r="B66" s="12"/>
      <c r="C66" s="19" t="s">
        <v>45</v>
      </c>
      <c r="D66" s="12" t="s">
        <v>15</v>
      </c>
      <c r="E66" s="27">
        <v>24.8</v>
      </c>
      <c r="F66" s="28">
        <f>F61*E66</f>
        <v>3.0256</v>
      </c>
      <c r="G66" s="71"/>
      <c r="H66" s="71"/>
      <c r="I66" s="71"/>
      <c r="J66" s="71"/>
      <c r="K66" s="71"/>
      <c r="L66" s="71"/>
      <c r="M66" s="71"/>
      <c r="O66" s="26"/>
      <c r="P66" s="26"/>
      <c r="Q66" s="26"/>
      <c r="R66" s="26"/>
      <c r="S66" s="26"/>
      <c r="T66" s="26"/>
      <c r="U66" s="26"/>
    </row>
    <row r="67" spans="1:21" s="22" customFormat="1" ht="21" customHeight="1">
      <c r="A67" s="66"/>
      <c r="B67" s="12"/>
      <c r="C67" s="19" t="s">
        <v>37</v>
      </c>
      <c r="D67" s="12" t="s">
        <v>15</v>
      </c>
      <c r="E67" s="27">
        <v>4.14</v>
      </c>
      <c r="F67" s="28">
        <f>F61*E67</f>
        <v>0.5051</v>
      </c>
      <c r="G67" s="71"/>
      <c r="H67" s="71"/>
      <c r="I67" s="71"/>
      <c r="J67" s="71"/>
      <c r="K67" s="71"/>
      <c r="L67" s="71"/>
      <c r="M67" s="71"/>
      <c r="O67" s="26"/>
      <c r="P67" s="26"/>
      <c r="Q67" s="26"/>
      <c r="R67" s="26"/>
      <c r="S67" s="26"/>
      <c r="T67" s="26"/>
      <c r="U67" s="26"/>
    </row>
    <row r="68" spans="1:21" s="22" customFormat="1" ht="21" customHeight="1">
      <c r="A68" s="66"/>
      <c r="B68" s="12"/>
      <c r="C68" s="19" t="s">
        <v>46</v>
      </c>
      <c r="D68" s="12" t="s">
        <v>15</v>
      </c>
      <c r="E68" s="27">
        <v>0.53</v>
      </c>
      <c r="F68" s="28">
        <f>F61*E68</f>
        <v>0.0647</v>
      </c>
      <c r="G68" s="71"/>
      <c r="H68" s="71"/>
      <c r="I68" s="71"/>
      <c r="J68" s="71"/>
      <c r="K68" s="71"/>
      <c r="L68" s="71"/>
      <c r="M68" s="71"/>
      <c r="O68" s="26"/>
      <c r="P68" s="26"/>
      <c r="Q68" s="26"/>
      <c r="R68" s="26"/>
      <c r="S68" s="26"/>
      <c r="T68" s="26"/>
      <c r="U68" s="26"/>
    </row>
    <row r="69" spans="1:21" s="22" customFormat="1" ht="21" customHeight="1">
      <c r="A69" s="66"/>
      <c r="B69" s="12"/>
      <c r="C69" s="19" t="s">
        <v>13</v>
      </c>
      <c r="D69" s="12"/>
      <c r="E69" s="27"/>
      <c r="F69" s="28"/>
      <c r="G69" s="71"/>
      <c r="H69" s="71"/>
      <c r="I69" s="71"/>
      <c r="J69" s="71"/>
      <c r="K69" s="71"/>
      <c r="L69" s="71"/>
      <c r="M69" s="71"/>
      <c r="O69" s="26"/>
      <c r="P69" s="26"/>
      <c r="Q69" s="26"/>
      <c r="R69" s="26"/>
      <c r="S69" s="26"/>
      <c r="T69" s="26"/>
      <c r="U69" s="26"/>
    </row>
    <row r="70" spans="1:21" s="22" customFormat="1" ht="21" customHeight="1">
      <c r="A70" s="66"/>
      <c r="B70" s="12"/>
      <c r="C70" s="19" t="s">
        <v>47</v>
      </c>
      <c r="D70" s="12" t="s">
        <v>16</v>
      </c>
      <c r="E70" s="42">
        <v>126</v>
      </c>
      <c r="F70" s="28">
        <f>F61*E70</f>
        <v>15.372</v>
      </c>
      <c r="G70" s="71"/>
      <c r="H70" s="71"/>
      <c r="I70" s="71"/>
      <c r="J70" s="71"/>
      <c r="K70" s="71"/>
      <c r="L70" s="71"/>
      <c r="M70" s="71"/>
      <c r="O70" s="43"/>
      <c r="P70" s="43"/>
      <c r="Q70" s="43"/>
      <c r="R70" s="43"/>
      <c r="S70" s="43"/>
      <c r="T70" s="43"/>
      <c r="U70" s="26"/>
    </row>
    <row r="71" spans="1:21" s="22" customFormat="1" ht="21" customHeight="1">
      <c r="A71" s="66"/>
      <c r="B71" s="12"/>
      <c r="C71" s="19" t="s">
        <v>38</v>
      </c>
      <c r="D71" s="12" t="s">
        <v>16</v>
      </c>
      <c r="E71" s="27">
        <v>30</v>
      </c>
      <c r="F71" s="28">
        <f>F61*E71</f>
        <v>3.66</v>
      </c>
      <c r="G71" s="71"/>
      <c r="H71" s="71"/>
      <c r="I71" s="71"/>
      <c r="J71" s="71"/>
      <c r="K71" s="71"/>
      <c r="L71" s="71"/>
      <c r="M71" s="71"/>
      <c r="O71" s="43"/>
      <c r="P71" s="43"/>
      <c r="Q71" s="43"/>
      <c r="R71" s="43"/>
      <c r="S71" s="43"/>
      <c r="T71" s="43"/>
      <c r="U71" s="26"/>
    </row>
    <row r="72" spans="1:16" s="31" customFormat="1" ht="44.25" customHeight="1">
      <c r="A72" s="74">
        <v>12</v>
      </c>
      <c r="B72" s="8" t="s">
        <v>78</v>
      </c>
      <c r="C72" s="8" t="s">
        <v>98</v>
      </c>
      <c r="D72" s="8" t="s">
        <v>25</v>
      </c>
      <c r="E72" s="23"/>
      <c r="F72" s="30">
        <f>F61*1000*0.09</f>
        <v>10.98</v>
      </c>
      <c r="G72" s="71"/>
      <c r="H72" s="71"/>
      <c r="I72" s="71"/>
      <c r="J72" s="71"/>
      <c r="K72" s="71"/>
      <c r="L72" s="71"/>
      <c r="M72" s="71"/>
      <c r="N72" s="40"/>
      <c r="O72" s="40"/>
      <c r="P72" s="40"/>
    </row>
    <row r="73" spans="1:16" s="32" customFormat="1" ht="20.25" customHeight="1">
      <c r="A73" s="74"/>
      <c r="B73" s="12"/>
      <c r="C73" s="19" t="s">
        <v>10</v>
      </c>
      <c r="D73" s="12"/>
      <c r="E73" s="27"/>
      <c r="F73" s="28"/>
      <c r="G73" s="71"/>
      <c r="H73" s="71"/>
      <c r="I73" s="71"/>
      <c r="J73" s="71"/>
      <c r="K73" s="71"/>
      <c r="L73" s="71"/>
      <c r="M73" s="71"/>
      <c r="N73" s="41"/>
      <c r="O73" s="41"/>
      <c r="P73" s="41"/>
    </row>
    <row r="74" spans="1:16" s="32" customFormat="1" ht="20.25" customHeight="1">
      <c r="A74" s="74"/>
      <c r="B74" s="12"/>
      <c r="C74" s="19" t="s">
        <v>14</v>
      </c>
      <c r="D74" s="12" t="s">
        <v>11</v>
      </c>
      <c r="E74" s="27">
        <v>3</v>
      </c>
      <c r="F74" s="28">
        <f>F72*E74</f>
        <v>32.94</v>
      </c>
      <c r="G74" s="71"/>
      <c r="H74" s="71"/>
      <c r="I74" s="71"/>
      <c r="J74" s="71"/>
      <c r="K74" s="71"/>
      <c r="L74" s="71"/>
      <c r="M74" s="71"/>
      <c r="N74" s="41"/>
      <c r="O74" s="41"/>
      <c r="P74" s="41"/>
    </row>
    <row r="75" spans="1:16" s="32" customFormat="1" ht="20.25" customHeight="1">
      <c r="A75" s="74"/>
      <c r="B75" s="12"/>
      <c r="C75" s="19" t="s">
        <v>13</v>
      </c>
      <c r="D75" s="12"/>
      <c r="E75" s="27"/>
      <c r="F75" s="28"/>
      <c r="G75" s="71"/>
      <c r="H75" s="71"/>
      <c r="I75" s="71"/>
      <c r="J75" s="71"/>
      <c r="K75" s="71"/>
      <c r="L75" s="71"/>
      <c r="M75" s="71"/>
      <c r="N75" s="41"/>
      <c r="O75" s="41"/>
      <c r="P75" s="41"/>
    </row>
    <row r="76" spans="1:16" s="32" customFormat="1" ht="20.25" customHeight="1">
      <c r="A76" s="74"/>
      <c r="B76" s="12"/>
      <c r="C76" s="19" t="s">
        <v>54</v>
      </c>
      <c r="D76" s="12" t="s">
        <v>16</v>
      </c>
      <c r="E76" s="27">
        <v>1.12</v>
      </c>
      <c r="F76" s="28">
        <f>F72*E76</f>
        <v>12.2976</v>
      </c>
      <c r="G76" s="71"/>
      <c r="H76" s="71"/>
      <c r="I76" s="71"/>
      <c r="J76" s="71"/>
      <c r="K76" s="71"/>
      <c r="L76" s="71"/>
      <c r="M76" s="71"/>
      <c r="N76" s="41"/>
      <c r="O76" s="41"/>
      <c r="P76" s="41"/>
    </row>
    <row r="77" spans="1:16" s="32" customFormat="1" ht="20.25" customHeight="1">
      <c r="A77" s="74"/>
      <c r="B77" s="12"/>
      <c r="C77" s="19" t="s">
        <v>17</v>
      </c>
      <c r="D77" s="12" t="s">
        <v>1</v>
      </c>
      <c r="E77" s="27">
        <v>0.01</v>
      </c>
      <c r="F77" s="28">
        <f>F72*E77</f>
        <v>0.1098</v>
      </c>
      <c r="G77" s="71"/>
      <c r="H77" s="71"/>
      <c r="I77" s="71"/>
      <c r="J77" s="71"/>
      <c r="K77" s="71"/>
      <c r="L77" s="71"/>
      <c r="M77" s="71"/>
      <c r="N77" s="41"/>
      <c r="O77" s="41"/>
      <c r="P77" s="41"/>
    </row>
    <row r="78" spans="1:16" s="37" customFormat="1" ht="39.75" customHeight="1">
      <c r="A78" s="74">
        <v>13</v>
      </c>
      <c r="B78" s="8" t="s">
        <v>65</v>
      </c>
      <c r="C78" s="8" t="s">
        <v>94</v>
      </c>
      <c r="D78" s="8" t="s">
        <v>22</v>
      </c>
      <c r="E78" s="23"/>
      <c r="F78" s="30">
        <v>1.18</v>
      </c>
      <c r="G78" s="71"/>
      <c r="H78" s="71"/>
      <c r="I78" s="71"/>
      <c r="J78" s="71"/>
      <c r="K78" s="71"/>
      <c r="L78" s="71"/>
      <c r="M78" s="71"/>
      <c r="N78" s="44"/>
      <c r="O78" s="44"/>
      <c r="P78" s="44"/>
    </row>
    <row r="79" spans="1:16" s="7" customFormat="1" ht="22.5" customHeight="1">
      <c r="A79" s="74"/>
      <c r="B79" s="12"/>
      <c r="C79" s="19" t="s">
        <v>10</v>
      </c>
      <c r="D79" s="12"/>
      <c r="E79" s="27"/>
      <c r="F79" s="28"/>
      <c r="G79" s="71"/>
      <c r="H79" s="71"/>
      <c r="I79" s="71"/>
      <c r="J79" s="71"/>
      <c r="K79" s="71"/>
      <c r="L79" s="71"/>
      <c r="M79" s="71"/>
      <c r="N79" s="45"/>
      <c r="O79" s="45"/>
      <c r="P79" s="45"/>
    </row>
    <row r="80" spans="1:16" s="7" customFormat="1" ht="22.5" customHeight="1">
      <c r="A80" s="74"/>
      <c r="B80" s="12"/>
      <c r="C80" s="19" t="s">
        <v>14</v>
      </c>
      <c r="D80" s="12" t="s">
        <v>11</v>
      </c>
      <c r="E80" s="27">
        <v>40.2</v>
      </c>
      <c r="F80" s="28">
        <f>F78*E80</f>
        <v>47.436</v>
      </c>
      <c r="G80" s="71"/>
      <c r="H80" s="71"/>
      <c r="I80" s="71"/>
      <c r="J80" s="71"/>
      <c r="K80" s="71"/>
      <c r="L80" s="71"/>
      <c r="M80" s="71"/>
      <c r="N80" s="45"/>
      <c r="O80" s="45"/>
      <c r="P80" s="45"/>
    </row>
    <row r="81" spans="1:16" s="7" customFormat="1" ht="22.5" customHeight="1">
      <c r="A81" s="74"/>
      <c r="B81" s="12"/>
      <c r="C81" s="19" t="s">
        <v>12</v>
      </c>
      <c r="D81" s="12" t="s">
        <v>1</v>
      </c>
      <c r="E81" s="27">
        <v>12.9</v>
      </c>
      <c r="F81" s="28">
        <f>F78*E81</f>
        <v>15.222</v>
      </c>
      <c r="G81" s="71"/>
      <c r="H81" s="71"/>
      <c r="I81" s="71"/>
      <c r="J81" s="71"/>
      <c r="K81" s="71"/>
      <c r="L81" s="71"/>
      <c r="M81" s="71"/>
      <c r="N81" s="45"/>
      <c r="O81" s="45"/>
      <c r="P81" s="45"/>
    </row>
    <row r="82" spans="1:16" s="7" customFormat="1" ht="22.5" customHeight="1">
      <c r="A82" s="74"/>
      <c r="B82" s="12"/>
      <c r="C82" s="19" t="s">
        <v>13</v>
      </c>
      <c r="D82" s="12"/>
      <c r="E82" s="27"/>
      <c r="F82" s="28"/>
      <c r="G82" s="71"/>
      <c r="H82" s="71"/>
      <c r="I82" s="71"/>
      <c r="J82" s="71"/>
      <c r="K82" s="71"/>
      <c r="L82" s="71"/>
      <c r="M82" s="71"/>
      <c r="N82" s="45"/>
      <c r="O82" s="45"/>
      <c r="P82" s="45"/>
    </row>
    <row r="83" spans="1:23" s="7" customFormat="1" ht="39.75" customHeight="1">
      <c r="A83" s="74"/>
      <c r="B83" s="12"/>
      <c r="C83" s="19" t="s">
        <v>121</v>
      </c>
      <c r="D83" s="12" t="s">
        <v>24</v>
      </c>
      <c r="E83" s="27">
        <v>100</v>
      </c>
      <c r="F83" s="28">
        <f>F78*E83</f>
        <v>118</v>
      </c>
      <c r="G83" s="71"/>
      <c r="H83" s="71"/>
      <c r="I83" s="71"/>
      <c r="J83" s="71"/>
      <c r="K83" s="71"/>
      <c r="L83" s="71"/>
      <c r="M83" s="71"/>
      <c r="N83" s="45"/>
      <c r="O83" s="46"/>
      <c r="P83" s="46"/>
      <c r="Q83" s="46"/>
      <c r="R83" s="46"/>
      <c r="S83" s="46"/>
      <c r="T83" s="46"/>
      <c r="U83" s="46"/>
      <c r="V83" s="46"/>
      <c r="W83" s="46"/>
    </row>
    <row r="84" spans="1:19" s="7" customFormat="1" ht="22.5" customHeight="1">
      <c r="A84" s="74"/>
      <c r="B84" s="12"/>
      <c r="C84" s="19" t="s">
        <v>35</v>
      </c>
      <c r="D84" s="12" t="s">
        <v>16</v>
      </c>
      <c r="E84" s="27">
        <v>0.05</v>
      </c>
      <c r="F84" s="28">
        <f>F78*E84</f>
        <v>0.059</v>
      </c>
      <c r="G84" s="71"/>
      <c r="H84" s="71"/>
      <c r="I84" s="71"/>
      <c r="J84" s="71"/>
      <c r="K84" s="71"/>
      <c r="L84" s="71"/>
      <c r="M84" s="71"/>
      <c r="N84" s="45"/>
      <c r="O84" s="47"/>
      <c r="P84" s="47"/>
      <c r="Q84" s="47"/>
      <c r="R84" s="47"/>
      <c r="S84" s="47"/>
    </row>
    <row r="85" spans="1:16" s="37" customFormat="1" ht="49.5">
      <c r="A85" s="74">
        <v>14</v>
      </c>
      <c r="B85" s="8" t="s">
        <v>65</v>
      </c>
      <c r="C85" s="8" t="s">
        <v>95</v>
      </c>
      <c r="D85" s="8" t="s">
        <v>22</v>
      </c>
      <c r="E85" s="23"/>
      <c r="F85" s="30">
        <v>0.04</v>
      </c>
      <c r="G85" s="71"/>
      <c r="H85" s="71"/>
      <c r="I85" s="71"/>
      <c r="J85" s="71"/>
      <c r="K85" s="71"/>
      <c r="L85" s="71"/>
      <c r="M85" s="71"/>
      <c r="N85" s="44"/>
      <c r="O85" s="44"/>
      <c r="P85" s="44"/>
    </row>
    <row r="86" spans="1:16" s="7" customFormat="1" ht="21.75" customHeight="1">
      <c r="A86" s="74"/>
      <c r="B86" s="12"/>
      <c r="C86" s="19" t="s">
        <v>10</v>
      </c>
      <c r="D86" s="12"/>
      <c r="E86" s="27"/>
      <c r="F86" s="28"/>
      <c r="G86" s="71"/>
      <c r="H86" s="71"/>
      <c r="I86" s="71"/>
      <c r="J86" s="71"/>
      <c r="K86" s="71"/>
      <c r="L86" s="71"/>
      <c r="M86" s="71"/>
      <c r="N86" s="45"/>
      <c r="O86" s="45"/>
      <c r="P86" s="45"/>
    </row>
    <row r="87" spans="1:16" s="7" customFormat="1" ht="21.75" customHeight="1">
      <c r="A87" s="74"/>
      <c r="B87" s="12"/>
      <c r="C87" s="19" t="s">
        <v>14</v>
      </c>
      <c r="D87" s="12" t="s">
        <v>11</v>
      </c>
      <c r="E87" s="27">
        <v>40.2</v>
      </c>
      <c r="F87" s="28">
        <f>F85*E87</f>
        <v>1.608</v>
      </c>
      <c r="G87" s="71"/>
      <c r="H87" s="71"/>
      <c r="I87" s="71"/>
      <c r="J87" s="71"/>
      <c r="K87" s="71"/>
      <c r="L87" s="71"/>
      <c r="M87" s="71"/>
      <c r="N87" s="45"/>
      <c r="O87" s="45"/>
      <c r="P87" s="45"/>
    </row>
    <row r="88" spans="1:16" s="7" customFormat="1" ht="21.75" customHeight="1">
      <c r="A88" s="74"/>
      <c r="B88" s="12"/>
      <c r="C88" s="19" t="s">
        <v>12</v>
      </c>
      <c r="D88" s="12" t="s">
        <v>1</v>
      </c>
      <c r="E88" s="27">
        <v>12.9</v>
      </c>
      <c r="F88" s="28">
        <f>F85*E88</f>
        <v>0.516</v>
      </c>
      <c r="G88" s="71"/>
      <c r="H88" s="71"/>
      <c r="I88" s="71"/>
      <c r="J88" s="71"/>
      <c r="K88" s="71"/>
      <c r="L88" s="71"/>
      <c r="M88" s="71"/>
      <c r="N88" s="45"/>
      <c r="O88" s="45"/>
      <c r="P88" s="45"/>
    </row>
    <row r="89" spans="1:16" s="7" customFormat="1" ht="21.75" customHeight="1">
      <c r="A89" s="74"/>
      <c r="B89" s="12"/>
      <c r="C89" s="19" t="s">
        <v>13</v>
      </c>
      <c r="D89" s="12"/>
      <c r="E89" s="27"/>
      <c r="F89" s="28"/>
      <c r="G89" s="71"/>
      <c r="H89" s="71"/>
      <c r="I89" s="71"/>
      <c r="J89" s="71"/>
      <c r="K89" s="71"/>
      <c r="L89" s="71"/>
      <c r="M89" s="71"/>
      <c r="N89" s="45"/>
      <c r="O89" s="45"/>
      <c r="P89" s="45"/>
    </row>
    <row r="90" spans="1:23" s="7" customFormat="1" ht="39" customHeight="1">
      <c r="A90" s="74"/>
      <c r="B90" s="12"/>
      <c r="C90" s="19" t="s">
        <v>66</v>
      </c>
      <c r="D90" s="12" t="s">
        <v>24</v>
      </c>
      <c r="E90" s="27">
        <v>100</v>
      </c>
      <c r="F90" s="28">
        <f>F85*E90</f>
        <v>4</v>
      </c>
      <c r="G90" s="71"/>
      <c r="H90" s="71"/>
      <c r="I90" s="71"/>
      <c r="J90" s="71"/>
      <c r="K90" s="71"/>
      <c r="L90" s="71"/>
      <c r="M90" s="71"/>
      <c r="N90" s="45"/>
      <c r="O90" s="46"/>
      <c r="P90" s="46"/>
      <c r="Q90" s="46"/>
      <c r="R90" s="46"/>
      <c r="S90" s="46"/>
      <c r="T90" s="46"/>
      <c r="U90" s="46"/>
      <c r="V90" s="46"/>
      <c r="W90" s="46"/>
    </row>
    <row r="91" spans="1:19" s="7" customFormat="1" ht="22.5" customHeight="1">
      <c r="A91" s="74"/>
      <c r="B91" s="12"/>
      <c r="C91" s="19" t="s">
        <v>35</v>
      </c>
      <c r="D91" s="12" t="s">
        <v>16</v>
      </c>
      <c r="E91" s="27">
        <v>0.05</v>
      </c>
      <c r="F91" s="28">
        <f>F85*E91</f>
        <v>0.002</v>
      </c>
      <c r="G91" s="71"/>
      <c r="H91" s="71"/>
      <c r="I91" s="71"/>
      <c r="J91" s="71"/>
      <c r="K91" s="71"/>
      <c r="L91" s="71"/>
      <c r="M91" s="71"/>
      <c r="N91" s="45"/>
      <c r="O91" s="47"/>
      <c r="P91" s="47"/>
      <c r="Q91" s="47"/>
      <c r="R91" s="47"/>
      <c r="S91" s="47"/>
    </row>
    <row r="92" spans="1:13" s="31" customFormat="1" ht="41.25" customHeight="1">
      <c r="A92" s="12"/>
      <c r="B92" s="8"/>
      <c r="C92" s="8" t="s">
        <v>119</v>
      </c>
      <c r="D92" s="8"/>
      <c r="E92" s="48"/>
      <c r="F92" s="48"/>
      <c r="G92" s="71"/>
      <c r="H92" s="71"/>
      <c r="I92" s="71"/>
      <c r="J92" s="71"/>
      <c r="K92" s="71"/>
      <c r="L92" s="71"/>
      <c r="M92" s="71"/>
    </row>
    <row r="93" spans="1:13" s="31" customFormat="1" ht="42.75" customHeight="1">
      <c r="A93" s="66">
        <v>15</v>
      </c>
      <c r="B93" s="8" t="s">
        <v>72</v>
      </c>
      <c r="C93" s="8" t="s">
        <v>87</v>
      </c>
      <c r="D93" s="8" t="s">
        <v>19</v>
      </c>
      <c r="E93" s="15"/>
      <c r="F93" s="49">
        <f>F96/100+F103</f>
        <v>0.00096</v>
      </c>
      <c r="G93" s="71"/>
      <c r="H93" s="71"/>
      <c r="I93" s="71"/>
      <c r="J93" s="71"/>
      <c r="K93" s="71"/>
      <c r="L93" s="71"/>
      <c r="M93" s="71"/>
    </row>
    <row r="94" spans="1:13" s="32" customFormat="1" ht="21.75" customHeight="1">
      <c r="A94" s="66"/>
      <c r="B94" s="12"/>
      <c r="C94" s="19" t="s">
        <v>10</v>
      </c>
      <c r="D94" s="12"/>
      <c r="E94" s="16"/>
      <c r="F94" s="50"/>
      <c r="G94" s="71"/>
      <c r="H94" s="71"/>
      <c r="I94" s="71"/>
      <c r="J94" s="71"/>
      <c r="K94" s="71"/>
      <c r="L94" s="71"/>
      <c r="M94" s="71"/>
    </row>
    <row r="95" spans="1:13" s="32" customFormat="1" ht="21.75" customHeight="1">
      <c r="A95" s="66"/>
      <c r="B95" s="12"/>
      <c r="C95" s="19" t="s">
        <v>14</v>
      </c>
      <c r="D95" s="12" t="s">
        <v>49</v>
      </c>
      <c r="E95" s="16">
        <v>388</v>
      </c>
      <c r="F95" s="50">
        <f>F93*E95</f>
        <v>0.3725</v>
      </c>
      <c r="G95" s="71"/>
      <c r="H95" s="71"/>
      <c r="I95" s="71"/>
      <c r="J95" s="71"/>
      <c r="K95" s="71"/>
      <c r="L95" s="71"/>
      <c r="M95" s="71"/>
    </row>
    <row r="96" spans="1:22" s="31" customFormat="1" ht="57" customHeight="1">
      <c r="A96" s="66">
        <v>16</v>
      </c>
      <c r="B96" s="8" t="s">
        <v>124</v>
      </c>
      <c r="C96" s="8" t="s">
        <v>110</v>
      </c>
      <c r="D96" s="8" t="s">
        <v>25</v>
      </c>
      <c r="E96" s="23"/>
      <c r="F96" s="30">
        <v>0.024</v>
      </c>
      <c r="G96" s="71"/>
      <c r="H96" s="71"/>
      <c r="I96" s="71"/>
      <c r="J96" s="71"/>
      <c r="K96" s="71"/>
      <c r="L96" s="71"/>
      <c r="M96" s="71"/>
      <c r="N96" s="40"/>
      <c r="O96" s="40"/>
      <c r="P96" s="40"/>
      <c r="Q96" s="40"/>
      <c r="R96" s="40"/>
      <c r="S96" s="40"/>
      <c r="T96" s="40"/>
      <c r="U96" s="40"/>
      <c r="V96" s="40"/>
    </row>
    <row r="97" spans="1:22" s="32" customFormat="1" ht="20.25" customHeight="1">
      <c r="A97" s="66"/>
      <c r="B97" s="12"/>
      <c r="C97" s="19" t="s">
        <v>10</v>
      </c>
      <c r="D97" s="12"/>
      <c r="E97" s="27"/>
      <c r="F97" s="28"/>
      <c r="G97" s="71"/>
      <c r="H97" s="71"/>
      <c r="I97" s="71"/>
      <c r="J97" s="71"/>
      <c r="K97" s="71"/>
      <c r="L97" s="71"/>
      <c r="M97" s="71"/>
      <c r="N97" s="41"/>
      <c r="O97" s="41"/>
      <c r="P97" s="41"/>
      <c r="Q97" s="41"/>
      <c r="R97" s="41"/>
      <c r="S97" s="41"/>
      <c r="T97" s="41"/>
      <c r="U97" s="41"/>
      <c r="V97" s="41"/>
    </row>
    <row r="98" spans="1:22" s="32" customFormat="1" ht="20.25" customHeight="1">
      <c r="A98" s="66"/>
      <c r="B98" s="12"/>
      <c r="C98" s="19" t="s">
        <v>14</v>
      </c>
      <c r="D98" s="12" t="s">
        <v>11</v>
      </c>
      <c r="E98" s="27">
        <v>0.89</v>
      </c>
      <c r="F98" s="28">
        <f>F96*E98</f>
        <v>0.0214</v>
      </c>
      <c r="G98" s="71"/>
      <c r="H98" s="71"/>
      <c r="I98" s="71"/>
      <c r="J98" s="71"/>
      <c r="K98" s="71"/>
      <c r="L98" s="71"/>
      <c r="M98" s="71"/>
      <c r="N98" s="41"/>
      <c r="O98" s="41"/>
      <c r="P98" s="41"/>
      <c r="Q98" s="41"/>
      <c r="R98" s="41"/>
      <c r="S98" s="41"/>
      <c r="T98" s="41"/>
      <c r="U98" s="41"/>
      <c r="V98" s="41"/>
    </row>
    <row r="99" spans="1:22" s="32" customFormat="1" ht="20.25" customHeight="1">
      <c r="A99" s="66"/>
      <c r="B99" s="12"/>
      <c r="C99" s="19" t="s">
        <v>12</v>
      </c>
      <c r="D99" s="12" t="s">
        <v>1</v>
      </c>
      <c r="E99" s="27">
        <v>0.37</v>
      </c>
      <c r="F99" s="28">
        <f>F96*E99</f>
        <v>0.0089</v>
      </c>
      <c r="G99" s="71"/>
      <c r="H99" s="71"/>
      <c r="I99" s="71"/>
      <c r="J99" s="71"/>
      <c r="K99" s="71"/>
      <c r="L99" s="71"/>
      <c r="M99" s="71"/>
      <c r="N99" s="41"/>
      <c r="O99" s="41"/>
      <c r="P99" s="41"/>
      <c r="Q99" s="41"/>
      <c r="R99" s="41"/>
      <c r="S99" s="41"/>
      <c r="T99" s="41"/>
      <c r="U99" s="41"/>
      <c r="V99" s="41"/>
    </row>
    <row r="100" spans="1:22" s="32" customFormat="1" ht="20.25" customHeight="1">
      <c r="A100" s="66"/>
      <c r="B100" s="12"/>
      <c r="C100" s="19" t="s">
        <v>13</v>
      </c>
      <c r="D100" s="12"/>
      <c r="E100" s="27"/>
      <c r="F100" s="28"/>
      <c r="G100" s="71"/>
      <c r="H100" s="71"/>
      <c r="I100" s="71"/>
      <c r="J100" s="71"/>
      <c r="K100" s="71"/>
      <c r="L100" s="71"/>
      <c r="M100" s="71"/>
      <c r="N100" s="41"/>
      <c r="O100" s="41"/>
      <c r="P100" s="41"/>
      <c r="Q100" s="41"/>
      <c r="R100" s="41"/>
      <c r="S100" s="41"/>
      <c r="T100" s="41"/>
      <c r="U100" s="41"/>
      <c r="V100" s="41"/>
    </row>
    <row r="101" spans="1:22" s="32" customFormat="1" ht="20.25" customHeight="1">
      <c r="A101" s="66"/>
      <c r="B101" s="12"/>
      <c r="C101" s="19" t="s">
        <v>47</v>
      </c>
      <c r="D101" s="12" t="s">
        <v>16</v>
      </c>
      <c r="E101" s="27">
        <v>1.15</v>
      </c>
      <c r="F101" s="28">
        <f>F96*E101</f>
        <v>0.0276</v>
      </c>
      <c r="G101" s="71"/>
      <c r="H101" s="71"/>
      <c r="I101" s="71"/>
      <c r="J101" s="71"/>
      <c r="K101" s="71"/>
      <c r="L101" s="71"/>
      <c r="M101" s="71"/>
      <c r="N101" s="41"/>
      <c r="O101" s="41"/>
      <c r="P101" s="41"/>
      <c r="Q101" s="41"/>
      <c r="R101" s="41"/>
      <c r="S101" s="41"/>
      <c r="T101" s="41"/>
      <c r="U101" s="41"/>
      <c r="V101" s="41"/>
    </row>
    <row r="102" spans="1:22" s="32" customFormat="1" ht="20.25" customHeight="1">
      <c r="A102" s="66"/>
      <c r="B102" s="12"/>
      <c r="C102" s="19" t="s">
        <v>17</v>
      </c>
      <c r="D102" s="12" t="s">
        <v>1</v>
      </c>
      <c r="E102" s="27">
        <v>0.02</v>
      </c>
      <c r="F102" s="28">
        <f>F96*E102</f>
        <v>0.0005</v>
      </c>
      <c r="G102" s="71"/>
      <c r="H102" s="71"/>
      <c r="I102" s="71"/>
      <c r="J102" s="71"/>
      <c r="K102" s="71"/>
      <c r="L102" s="71"/>
      <c r="M102" s="71"/>
      <c r="N102" s="41"/>
      <c r="O102" s="41"/>
      <c r="P102" s="41"/>
      <c r="Q102" s="41"/>
      <c r="R102" s="41"/>
      <c r="S102" s="41"/>
      <c r="T102" s="41"/>
      <c r="U102" s="41"/>
      <c r="V102" s="41"/>
    </row>
    <row r="103" spans="1:22" s="31" customFormat="1" ht="39.75" customHeight="1">
      <c r="A103" s="66">
        <v>17</v>
      </c>
      <c r="B103" s="8" t="s">
        <v>67</v>
      </c>
      <c r="C103" s="8" t="s">
        <v>109</v>
      </c>
      <c r="D103" s="8" t="s">
        <v>19</v>
      </c>
      <c r="E103" s="23"/>
      <c r="F103" s="24">
        <v>0.00072</v>
      </c>
      <c r="G103" s="71"/>
      <c r="H103" s="71"/>
      <c r="I103" s="71"/>
      <c r="J103" s="71"/>
      <c r="K103" s="71"/>
      <c r="L103" s="71"/>
      <c r="M103" s="71"/>
      <c r="N103" s="40"/>
      <c r="O103" s="40"/>
      <c r="P103" s="40"/>
      <c r="Q103" s="40"/>
      <c r="R103" s="40"/>
      <c r="S103" s="40"/>
      <c r="T103" s="40"/>
      <c r="U103" s="40"/>
      <c r="V103" s="40"/>
    </row>
    <row r="104" spans="1:22" s="32" customFormat="1" ht="20.25" customHeight="1">
      <c r="A104" s="66"/>
      <c r="B104" s="12"/>
      <c r="C104" s="19" t="s">
        <v>10</v>
      </c>
      <c r="D104" s="12"/>
      <c r="E104" s="27"/>
      <c r="F104" s="28"/>
      <c r="G104" s="71"/>
      <c r="H104" s="71"/>
      <c r="I104" s="71"/>
      <c r="J104" s="71"/>
      <c r="K104" s="71"/>
      <c r="L104" s="71"/>
      <c r="M104" s="71"/>
      <c r="N104" s="41"/>
      <c r="O104" s="41"/>
      <c r="P104" s="41"/>
      <c r="Q104" s="41"/>
      <c r="R104" s="41"/>
      <c r="S104" s="41"/>
      <c r="T104" s="41"/>
      <c r="U104" s="41"/>
      <c r="V104" s="41"/>
    </row>
    <row r="105" spans="1:22" s="32" customFormat="1" ht="20.25" customHeight="1">
      <c r="A105" s="66"/>
      <c r="B105" s="12"/>
      <c r="C105" s="19" t="s">
        <v>14</v>
      </c>
      <c r="D105" s="12" t="s">
        <v>11</v>
      </c>
      <c r="E105" s="27">
        <v>450</v>
      </c>
      <c r="F105" s="28">
        <f>F103*E105</f>
        <v>0.324</v>
      </c>
      <c r="G105" s="71"/>
      <c r="H105" s="71"/>
      <c r="I105" s="71"/>
      <c r="J105" s="71"/>
      <c r="K105" s="71"/>
      <c r="L105" s="71"/>
      <c r="M105" s="71"/>
      <c r="N105" s="41"/>
      <c r="O105" s="41"/>
      <c r="P105" s="41"/>
      <c r="Q105" s="41"/>
      <c r="R105" s="41"/>
      <c r="S105" s="41"/>
      <c r="T105" s="41"/>
      <c r="U105" s="41"/>
      <c r="V105" s="41"/>
    </row>
    <row r="106" spans="1:22" s="32" customFormat="1" ht="20.25" customHeight="1">
      <c r="A106" s="66"/>
      <c r="B106" s="12"/>
      <c r="C106" s="19" t="s">
        <v>12</v>
      </c>
      <c r="D106" s="12" t="s">
        <v>1</v>
      </c>
      <c r="E106" s="27">
        <v>37</v>
      </c>
      <c r="F106" s="28">
        <f>F103*E106</f>
        <v>0.0266</v>
      </c>
      <c r="G106" s="71"/>
      <c r="H106" s="71"/>
      <c r="I106" s="71"/>
      <c r="J106" s="71"/>
      <c r="K106" s="71"/>
      <c r="L106" s="71"/>
      <c r="M106" s="71"/>
      <c r="N106" s="41"/>
      <c r="O106" s="41"/>
      <c r="P106" s="41"/>
      <c r="Q106" s="41"/>
      <c r="R106" s="41"/>
      <c r="S106" s="41"/>
      <c r="T106" s="41"/>
      <c r="U106" s="41"/>
      <c r="V106" s="41"/>
    </row>
    <row r="107" spans="1:22" s="32" customFormat="1" ht="20.25" customHeight="1">
      <c r="A107" s="66"/>
      <c r="B107" s="12"/>
      <c r="C107" s="19" t="s">
        <v>13</v>
      </c>
      <c r="D107" s="12"/>
      <c r="E107" s="27"/>
      <c r="F107" s="28"/>
      <c r="G107" s="71"/>
      <c r="H107" s="71"/>
      <c r="I107" s="71"/>
      <c r="J107" s="71"/>
      <c r="K107" s="71"/>
      <c r="L107" s="71"/>
      <c r="M107" s="71"/>
      <c r="N107" s="41"/>
      <c r="O107" s="41"/>
      <c r="P107" s="41"/>
      <c r="Q107" s="41"/>
      <c r="R107" s="41"/>
      <c r="S107" s="41"/>
      <c r="T107" s="41"/>
      <c r="U107" s="41"/>
      <c r="V107" s="41"/>
    </row>
    <row r="108" spans="1:22" s="32" customFormat="1" ht="20.25" customHeight="1">
      <c r="A108" s="66"/>
      <c r="B108" s="12"/>
      <c r="C108" s="19" t="s">
        <v>60</v>
      </c>
      <c r="D108" s="12" t="s">
        <v>16</v>
      </c>
      <c r="E108" s="27">
        <v>102</v>
      </c>
      <c r="F108" s="28">
        <f>F103*E108</f>
        <v>0.0734</v>
      </c>
      <c r="G108" s="71"/>
      <c r="H108" s="71"/>
      <c r="I108" s="71"/>
      <c r="J108" s="71"/>
      <c r="K108" s="71"/>
      <c r="L108" s="71"/>
      <c r="M108" s="71"/>
      <c r="N108" s="41"/>
      <c r="O108" s="41"/>
      <c r="P108" s="41"/>
      <c r="Q108" s="41"/>
      <c r="R108" s="41"/>
      <c r="S108" s="41"/>
      <c r="T108" s="41"/>
      <c r="U108" s="41"/>
      <c r="V108" s="41"/>
    </row>
    <row r="109" spans="1:13" s="7" customFormat="1" ht="20.25" customHeight="1">
      <c r="A109" s="66"/>
      <c r="B109" s="12"/>
      <c r="C109" s="19" t="s">
        <v>68</v>
      </c>
      <c r="D109" s="51" t="s">
        <v>24</v>
      </c>
      <c r="E109" s="51" t="s">
        <v>69</v>
      </c>
      <c r="F109" s="28">
        <f>F103*E109</f>
        <v>0.1159</v>
      </c>
      <c r="G109" s="71"/>
      <c r="H109" s="71"/>
      <c r="I109" s="71"/>
      <c r="J109" s="71"/>
      <c r="K109" s="71"/>
      <c r="L109" s="71"/>
      <c r="M109" s="71"/>
    </row>
    <row r="110" spans="1:13" s="7" customFormat="1" ht="36.75" customHeight="1">
      <c r="A110" s="66"/>
      <c r="B110" s="12"/>
      <c r="C110" s="19" t="s">
        <v>50</v>
      </c>
      <c r="D110" s="51" t="s">
        <v>16</v>
      </c>
      <c r="E110" s="51" t="s">
        <v>131</v>
      </c>
      <c r="F110" s="28">
        <f>F103*E110</f>
        <v>0.0012</v>
      </c>
      <c r="G110" s="71"/>
      <c r="H110" s="71"/>
      <c r="I110" s="71"/>
      <c r="J110" s="71"/>
      <c r="K110" s="71"/>
      <c r="L110" s="71"/>
      <c r="M110" s="71"/>
    </row>
    <row r="111" spans="1:22" s="32" customFormat="1" ht="23.25" customHeight="1">
      <c r="A111" s="66"/>
      <c r="B111" s="12"/>
      <c r="C111" s="19" t="s">
        <v>17</v>
      </c>
      <c r="D111" s="12" t="s">
        <v>1</v>
      </c>
      <c r="E111" s="27">
        <v>28</v>
      </c>
      <c r="F111" s="28">
        <f>F103*E111</f>
        <v>0.0202</v>
      </c>
      <c r="G111" s="71"/>
      <c r="H111" s="71"/>
      <c r="I111" s="71"/>
      <c r="J111" s="71"/>
      <c r="K111" s="71"/>
      <c r="L111" s="71"/>
      <c r="M111" s="71"/>
      <c r="N111" s="41"/>
      <c r="O111" s="41"/>
      <c r="P111" s="41"/>
      <c r="Q111" s="41"/>
      <c r="R111" s="41"/>
      <c r="S111" s="41"/>
      <c r="T111" s="41"/>
      <c r="U111" s="41"/>
      <c r="V111" s="41"/>
    </row>
    <row r="112" spans="1:13" s="22" customFormat="1" ht="23.25" customHeight="1">
      <c r="A112" s="12"/>
      <c r="B112" s="12"/>
      <c r="C112" s="8" t="s">
        <v>120</v>
      </c>
      <c r="D112" s="12"/>
      <c r="E112" s="27"/>
      <c r="F112" s="28"/>
      <c r="G112" s="71"/>
      <c r="H112" s="71"/>
      <c r="I112" s="71"/>
      <c r="J112" s="71"/>
      <c r="K112" s="71"/>
      <c r="L112" s="71"/>
      <c r="M112" s="71"/>
    </row>
    <row r="113" spans="1:16" s="7" customFormat="1" ht="36" customHeight="1">
      <c r="A113" s="66">
        <v>18</v>
      </c>
      <c r="B113" s="8" t="s">
        <v>33</v>
      </c>
      <c r="C113" s="8" t="s">
        <v>99</v>
      </c>
      <c r="D113" s="8" t="s">
        <v>31</v>
      </c>
      <c r="E113" s="23"/>
      <c r="F113" s="30">
        <f>F133*0.012*3.14</f>
        <v>2.0347</v>
      </c>
      <c r="G113" s="71"/>
      <c r="H113" s="71"/>
      <c r="I113" s="71"/>
      <c r="J113" s="71"/>
      <c r="K113" s="71"/>
      <c r="L113" s="71"/>
      <c r="M113" s="71"/>
      <c r="N113" s="52"/>
      <c r="O113" s="52"/>
      <c r="P113" s="52"/>
    </row>
    <row r="114" spans="1:16" s="7" customFormat="1" ht="21.75" customHeight="1">
      <c r="A114" s="66"/>
      <c r="B114" s="12"/>
      <c r="C114" s="19" t="s">
        <v>10</v>
      </c>
      <c r="D114" s="12"/>
      <c r="E114" s="27"/>
      <c r="F114" s="28"/>
      <c r="G114" s="71"/>
      <c r="H114" s="71"/>
      <c r="I114" s="71"/>
      <c r="J114" s="71"/>
      <c r="K114" s="71"/>
      <c r="L114" s="71"/>
      <c r="M114" s="71"/>
      <c r="N114" s="52"/>
      <c r="O114" s="52"/>
      <c r="P114" s="52"/>
    </row>
    <row r="115" spans="1:16" s="7" customFormat="1" ht="21.75" customHeight="1">
      <c r="A115" s="66"/>
      <c r="B115" s="12"/>
      <c r="C115" s="19" t="s">
        <v>14</v>
      </c>
      <c r="D115" s="12" t="s">
        <v>11</v>
      </c>
      <c r="E115" s="27">
        <v>0.47</v>
      </c>
      <c r="F115" s="28">
        <f>E115*F113</f>
        <v>0.9563</v>
      </c>
      <c r="G115" s="71"/>
      <c r="H115" s="71"/>
      <c r="I115" s="71"/>
      <c r="J115" s="71"/>
      <c r="K115" s="71"/>
      <c r="L115" s="71"/>
      <c r="M115" s="71"/>
      <c r="N115" s="52"/>
      <c r="O115" s="52"/>
      <c r="P115" s="52"/>
    </row>
    <row r="116" spans="1:16" s="7" customFormat="1" ht="21.75" customHeight="1">
      <c r="A116" s="66"/>
      <c r="B116" s="12"/>
      <c r="C116" s="19" t="s">
        <v>13</v>
      </c>
      <c r="D116" s="12"/>
      <c r="E116" s="27"/>
      <c r="F116" s="28"/>
      <c r="G116" s="71"/>
      <c r="H116" s="71"/>
      <c r="I116" s="71"/>
      <c r="J116" s="71"/>
      <c r="K116" s="71"/>
      <c r="L116" s="71"/>
      <c r="M116" s="71"/>
      <c r="N116" s="52"/>
      <c r="O116" s="52"/>
      <c r="P116" s="52"/>
    </row>
    <row r="117" spans="1:16" s="7" customFormat="1" ht="21.75" customHeight="1">
      <c r="A117" s="66"/>
      <c r="B117" s="12"/>
      <c r="C117" s="19" t="s">
        <v>32</v>
      </c>
      <c r="D117" s="12" t="s">
        <v>21</v>
      </c>
      <c r="E117" s="27">
        <v>0.2</v>
      </c>
      <c r="F117" s="28">
        <f>E117*F113</f>
        <v>0.4069</v>
      </c>
      <c r="G117" s="71"/>
      <c r="H117" s="71"/>
      <c r="I117" s="71"/>
      <c r="J117" s="71"/>
      <c r="K117" s="71"/>
      <c r="L117" s="71"/>
      <c r="M117" s="71"/>
      <c r="N117" s="52"/>
      <c r="O117" s="52"/>
      <c r="P117" s="52"/>
    </row>
    <row r="118" spans="1:16" s="7" customFormat="1" ht="54.75" customHeight="1">
      <c r="A118" s="66">
        <v>19</v>
      </c>
      <c r="B118" s="8" t="s">
        <v>100</v>
      </c>
      <c r="C118" s="8" t="s">
        <v>101</v>
      </c>
      <c r="D118" s="8" t="s">
        <v>22</v>
      </c>
      <c r="E118" s="23"/>
      <c r="F118" s="30">
        <f>F113/100</f>
        <v>0.0203</v>
      </c>
      <c r="G118" s="71"/>
      <c r="H118" s="71"/>
      <c r="I118" s="71"/>
      <c r="J118" s="71"/>
      <c r="K118" s="71"/>
      <c r="L118" s="71"/>
      <c r="M118" s="71"/>
      <c r="N118" s="52"/>
      <c r="O118" s="52"/>
      <c r="P118" s="52"/>
    </row>
    <row r="119" spans="1:16" s="7" customFormat="1" ht="23.25" customHeight="1">
      <c r="A119" s="66"/>
      <c r="B119" s="12"/>
      <c r="C119" s="19" t="s">
        <v>10</v>
      </c>
      <c r="D119" s="12"/>
      <c r="E119" s="27"/>
      <c r="F119" s="28"/>
      <c r="G119" s="71"/>
      <c r="H119" s="71"/>
      <c r="I119" s="71"/>
      <c r="J119" s="71"/>
      <c r="K119" s="71"/>
      <c r="L119" s="71"/>
      <c r="M119" s="71"/>
      <c r="N119" s="52"/>
      <c r="O119" s="52"/>
      <c r="P119" s="52"/>
    </row>
    <row r="120" spans="1:16" s="7" customFormat="1" ht="23.25" customHeight="1">
      <c r="A120" s="66"/>
      <c r="B120" s="12"/>
      <c r="C120" s="19" t="s">
        <v>14</v>
      </c>
      <c r="D120" s="12" t="s">
        <v>11</v>
      </c>
      <c r="E120" s="27">
        <v>68</v>
      </c>
      <c r="F120" s="28">
        <f>E120*F118</f>
        <v>1.3804</v>
      </c>
      <c r="G120" s="71"/>
      <c r="H120" s="71"/>
      <c r="I120" s="71"/>
      <c r="J120" s="71"/>
      <c r="K120" s="71"/>
      <c r="L120" s="71"/>
      <c r="M120" s="71"/>
      <c r="N120" s="52"/>
      <c r="O120" s="52"/>
      <c r="P120" s="52"/>
    </row>
    <row r="121" spans="1:16" s="7" customFormat="1" ht="23.25" customHeight="1">
      <c r="A121" s="66"/>
      <c r="B121" s="12"/>
      <c r="C121" s="19" t="s">
        <v>12</v>
      </c>
      <c r="D121" s="12" t="s">
        <v>1</v>
      </c>
      <c r="E121" s="27">
        <v>0.03</v>
      </c>
      <c r="F121" s="28">
        <f>E121*F118</f>
        <v>0.0006</v>
      </c>
      <c r="G121" s="71"/>
      <c r="H121" s="71"/>
      <c r="I121" s="71"/>
      <c r="J121" s="71"/>
      <c r="K121" s="71"/>
      <c r="L121" s="71"/>
      <c r="M121" s="71"/>
      <c r="N121" s="52"/>
      <c r="O121" s="52"/>
      <c r="P121" s="52"/>
    </row>
    <row r="122" spans="1:16" s="7" customFormat="1" ht="23.25" customHeight="1">
      <c r="A122" s="66"/>
      <c r="B122" s="12"/>
      <c r="C122" s="19" t="s">
        <v>13</v>
      </c>
      <c r="D122" s="12"/>
      <c r="E122" s="27"/>
      <c r="F122" s="28"/>
      <c r="G122" s="71"/>
      <c r="H122" s="71"/>
      <c r="I122" s="71"/>
      <c r="J122" s="71"/>
      <c r="K122" s="71"/>
      <c r="L122" s="71"/>
      <c r="M122" s="71"/>
      <c r="N122" s="52"/>
      <c r="O122" s="52"/>
      <c r="P122" s="52"/>
    </row>
    <row r="123" spans="1:16" s="7" customFormat="1" ht="36" customHeight="1">
      <c r="A123" s="66"/>
      <c r="B123" s="12"/>
      <c r="C123" s="19" t="s">
        <v>79</v>
      </c>
      <c r="D123" s="12" t="s">
        <v>21</v>
      </c>
      <c r="E123" s="27">
        <v>28</v>
      </c>
      <c r="F123" s="28">
        <f>E123*F118</f>
        <v>0.5684</v>
      </c>
      <c r="G123" s="71"/>
      <c r="H123" s="71"/>
      <c r="I123" s="71"/>
      <c r="J123" s="71"/>
      <c r="K123" s="71"/>
      <c r="L123" s="71"/>
      <c r="M123" s="71"/>
      <c r="N123" s="52"/>
      <c r="O123" s="52"/>
      <c r="P123" s="52"/>
    </row>
    <row r="124" spans="1:16" s="7" customFormat="1" ht="23.25" customHeight="1">
      <c r="A124" s="66"/>
      <c r="B124" s="12"/>
      <c r="C124" s="19" t="s">
        <v>52</v>
      </c>
      <c r="D124" s="12" t="s">
        <v>28</v>
      </c>
      <c r="E124" s="27">
        <v>0.19</v>
      </c>
      <c r="F124" s="28">
        <f>E124*F118</f>
        <v>0.0039</v>
      </c>
      <c r="G124" s="71"/>
      <c r="H124" s="71"/>
      <c r="I124" s="71"/>
      <c r="J124" s="71"/>
      <c r="K124" s="71"/>
      <c r="L124" s="71"/>
      <c r="M124" s="71"/>
      <c r="N124" s="52"/>
      <c r="O124" s="52"/>
      <c r="P124" s="52"/>
    </row>
    <row r="125" spans="1:21" s="55" customFormat="1" ht="23.25" customHeight="1">
      <c r="A125" s="12"/>
      <c r="B125" s="8"/>
      <c r="C125" s="8" t="s">
        <v>26</v>
      </c>
      <c r="D125" s="53" t="s">
        <v>28</v>
      </c>
      <c r="E125" s="53"/>
      <c r="F125" s="54"/>
      <c r="G125" s="71"/>
      <c r="H125" s="71"/>
      <c r="I125" s="71"/>
      <c r="J125" s="71"/>
      <c r="K125" s="71"/>
      <c r="L125" s="71"/>
      <c r="M125" s="71"/>
      <c r="O125" s="56"/>
      <c r="P125" s="56"/>
      <c r="Q125" s="56"/>
      <c r="R125" s="56"/>
      <c r="S125" s="56"/>
      <c r="T125" s="56"/>
      <c r="U125" s="56"/>
    </row>
    <row r="126" spans="1:21" s="7" customFormat="1" ht="23.25" customHeight="1">
      <c r="A126" s="12"/>
      <c r="B126" s="12"/>
      <c r="C126" s="12" t="s">
        <v>27</v>
      </c>
      <c r="D126" s="51" t="s">
        <v>28</v>
      </c>
      <c r="E126" s="51"/>
      <c r="F126" s="70" t="s">
        <v>125</v>
      </c>
      <c r="G126" s="71"/>
      <c r="H126" s="71"/>
      <c r="I126" s="71"/>
      <c r="J126" s="71"/>
      <c r="K126" s="71"/>
      <c r="L126" s="71"/>
      <c r="M126" s="71"/>
      <c r="O126" s="26"/>
      <c r="P126" s="26"/>
      <c r="Q126" s="26"/>
      <c r="R126" s="26"/>
      <c r="S126" s="26"/>
      <c r="T126" s="26"/>
      <c r="U126" s="26"/>
    </row>
    <row r="127" spans="1:21" s="55" customFormat="1" ht="23.25" customHeight="1">
      <c r="A127" s="12"/>
      <c r="B127" s="12"/>
      <c r="C127" s="8" t="s">
        <v>57</v>
      </c>
      <c r="D127" s="53" t="s">
        <v>28</v>
      </c>
      <c r="E127" s="53"/>
      <c r="F127" s="54"/>
      <c r="G127" s="71"/>
      <c r="H127" s="71"/>
      <c r="I127" s="71"/>
      <c r="J127" s="71"/>
      <c r="K127" s="71"/>
      <c r="L127" s="71"/>
      <c r="M127" s="71"/>
      <c r="O127" s="26"/>
      <c r="P127" s="26"/>
      <c r="Q127" s="26"/>
      <c r="R127" s="26"/>
      <c r="S127" s="26"/>
      <c r="T127" s="26"/>
      <c r="U127" s="26"/>
    </row>
    <row r="128" spans="1:21" s="7" customFormat="1" ht="23.25" customHeight="1">
      <c r="A128" s="12"/>
      <c r="B128" s="12"/>
      <c r="C128" s="58" t="s">
        <v>105</v>
      </c>
      <c r="D128" s="51"/>
      <c r="E128" s="51"/>
      <c r="F128" s="28"/>
      <c r="G128" s="71"/>
      <c r="H128" s="71"/>
      <c r="I128" s="71"/>
      <c r="J128" s="71"/>
      <c r="K128" s="71"/>
      <c r="L128" s="71"/>
      <c r="M128" s="71"/>
      <c r="O128" s="26"/>
      <c r="P128" s="26"/>
      <c r="Q128" s="26"/>
      <c r="R128" s="26"/>
      <c r="S128" s="26"/>
      <c r="T128" s="26"/>
      <c r="U128" s="26"/>
    </row>
    <row r="129" spans="1:21" s="7" customFormat="1" ht="55.5" customHeight="1">
      <c r="A129" s="66">
        <v>20</v>
      </c>
      <c r="B129" s="8" t="s">
        <v>106</v>
      </c>
      <c r="C129" s="8" t="s">
        <v>108</v>
      </c>
      <c r="D129" s="8" t="s">
        <v>89</v>
      </c>
      <c r="E129" s="23"/>
      <c r="F129" s="30">
        <v>0.036</v>
      </c>
      <c r="G129" s="71"/>
      <c r="H129" s="71"/>
      <c r="I129" s="71"/>
      <c r="J129" s="71"/>
      <c r="K129" s="71"/>
      <c r="L129" s="71"/>
      <c r="M129" s="71"/>
      <c r="O129" s="29"/>
      <c r="P129" s="29"/>
      <c r="Q129" s="29"/>
      <c r="R129" s="29"/>
      <c r="S129" s="29"/>
      <c r="T129" s="29"/>
      <c r="U129" s="29"/>
    </row>
    <row r="130" spans="1:21" s="7" customFormat="1" ht="22.5" customHeight="1">
      <c r="A130" s="66"/>
      <c r="B130" s="12"/>
      <c r="C130" s="19" t="s">
        <v>10</v>
      </c>
      <c r="D130" s="12"/>
      <c r="E130" s="27"/>
      <c r="F130" s="28"/>
      <c r="G130" s="71"/>
      <c r="H130" s="71"/>
      <c r="I130" s="71"/>
      <c r="J130" s="71"/>
      <c r="K130" s="71"/>
      <c r="L130" s="71"/>
      <c r="M130" s="71"/>
      <c r="O130" s="29"/>
      <c r="P130" s="29"/>
      <c r="Q130" s="29"/>
      <c r="R130" s="29"/>
      <c r="S130" s="29"/>
      <c r="T130" s="29"/>
      <c r="U130" s="29"/>
    </row>
    <row r="131" spans="1:21" s="7" customFormat="1" ht="22.5" customHeight="1">
      <c r="A131" s="66"/>
      <c r="B131" s="12"/>
      <c r="C131" s="19" t="s">
        <v>14</v>
      </c>
      <c r="D131" s="12" t="s">
        <v>11</v>
      </c>
      <c r="E131" s="27">
        <v>133</v>
      </c>
      <c r="F131" s="28">
        <f>F129*E131</f>
        <v>4.788</v>
      </c>
      <c r="G131" s="71"/>
      <c r="H131" s="71"/>
      <c r="I131" s="71"/>
      <c r="J131" s="71"/>
      <c r="K131" s="71"/>
      <c r="L131" s="71"/>
      <c r="M131" s="71"/>
      <c r="O131" s="29"/>
      <c r="P131" s="29"/>
      <c r="Q131" s="29"/>
      <c r="R131" s="29"/>
      <c r="S131" s="29"/>
      <c r="T131" s="29"/>
      <c r="U131" s="29"/>
    </row>
    <row r="132" spans="1:21" s="7" customFormat="1" ht="22.5" customHeight="1">
      <c r="A132" s="66"/>
      <c r="B132" s="12"/>
      <c r="C132" s="19" t="s">
        <v>13</v>
      </c>
      <c r="D132" s="12"/>
      <c r="E132" s="27"/>
      <c r="F132" s="28"/>
      <c r="G132" s="71"/>
      <c r="H132" s="71"/>
      <c r="I132" s="71"/>
      <c r="J132" s="71"/>
      <c r="K132" s="71"/>
      <c r="L132" s="71"/>
      <c r="M132" s="71"/>
      <c r="O132" s="29"/>
      <c r="P132" s="29"/>
      <c r="Q132" s="29"/>
      <c r="R132" s="29"/>
      <c r="S132" s="29"/>
      <c r="T132" s="29"/>
      <c r="U132" s="29"/>
    </row>
    <row r="133" spans="1:21" s="7" customFormat="1" ht="22.5" customHeight="1">
      <c r="A133" s="66"/>
      <c r="B133" s="12"/>
      <c r="C133" s="19" t="s">
        <v>114</v>
      </c>
      <c r="D133" s="12" t="s">
        <v>107</v>
      </c>
      <c r="E133" s="27" t="s">
        <v>34</v>
      </c>
      <c r="F133" s="28">
        <v>54</v>
      </c>
      <c r="G133" s="71"/>
      <c r="H133" s="71"/>
      <c r="I133" s="71"/>
      <c r="J133" s="71"/>
      <c r="K133" s="71"/>
      <c r="L133" s="71"/>
      <c r="M133" s="71"/>
      <c r="O133" s="29"/>
      <c r="P133" s="29"/>
      <c r="Q133" s="29"/>
      <c r="R133" s="29"/>
      <c r="S133" s="29"/>
      <c r="T133" s="29"/>
      <c r="U133" s="29"/>
    </row>
    <row r="134" spans="1:21" s="7" customFormat="1" ht="22.5" customHeight="1">
      <c r="A134" s="66"/>
      <c r="B134" s="12"/>
      <c r="C134" s="19" t="s">
        <v>17</v>
      </c>
      <c r="D134" s="12" t="s">
        <v>1</v>
      </c>
      <c r="E134" s="27">
        <v>41.9</v>
      </c>
      <c r="F134" s="28">
        <f>F129*E134</f>
        <v>1.5084</v>
      </c>
      <c r="G134" s="71"/>
      <c r="H134" s="71"/>
      <c r="I134" s="71"/>
      <c r="J134" s="71"/>
      <c r="K134" s="71"/>
      <c r="L134" s="71"/>
      <c r="M134" s="71"/>
      <c r="O134" s="29"/>
      <c r="P134" s="29"/>
      <c r="Q134" s="29"/>
      <c r="R134" s="29"/>
      <c r="S134" s="29"/>
      <c r="T134" s="29"/>
      <c r="U134" s="29"/>
    </row>
    <row r="135" spans="1:21" s="7" customFormat="1" ht="22.5" customHeight="1">
      <c r="A135" s="9"/>
      <c r="B135" s="8"/>
      <c r="C135" s="8" t="s">
        <v>0</v>
      </c>
      <c r="D135" s="34" t="s">
        <v>28</v>
      </c>
      <c r="E135" s="35"/>
      <c r="F135" s="36"/>
      <c r="G135" s="71"/>
      <c r="H135" s="71"/>
      <c r="I135" s="71"/>
      <c r="J135" s="71"/>
      <c r="K135" s="71"/>
      <c r="L135" s="71"/>
      <c r="M135" s="71"/>
      <c r="O135" s="26"/>
      <c r="P135" s="26"/>
      <c r="Q135" s="26"/>
      <c r="R135" s="26"/>
      <c r="S135" s="26"/>
      <c r="T135" s="26"/>
      <c r="U135" s="26"/>
    </row>
    <row r="136" spans="1:21" s="7" customFormat="1" ht="22.5" customHeight="1">
      <c r="A136" s="12"/>
      <c r="B136" s="12"/>
      <c r="C136" s="12" t="s">
        <v>51</v>
      </c>
      <c r="D136" s="51" t="s">
        <v>1</v>
      </c>
      <c r="E136" s="51"/>
      <c r="F136" s="70" t="s">
        <v>125</v>
      </c>
      <c r="G136" s="71"/>
      <c r="H136" s="71"/>
      <c r="I136" s="71"/>
      <c r="J136" s="71"/>
      <c r="K136" s="71"/>
      <c r="L136" s="71"/>
      <c r="M136" s="71"/>
      <c r="O136" s="29"/>
      <c r="P136" s="29"/>
      <c r="Q136" s="29"/>
      <c r="R136" s="29"/>
      <c r="S136" s="29"/>
      <c r="T136" s="29"/>
      <c r="U136" s="29"/>
    </row>
    <row r="137" spans="1:21" s="59" customFormat="1" ht="25.5" customHeight="1">
      <c r="A137" s="12"/>
      <c r="B137" s="8"/>
      <c r="C137" s="8" t="s">
        <v>56</v>
      </c>
      <c r="D137" s="53" t="s">
        <v>1</v>
      </c>
      <c r="E137" s="53"/>
      <c r="F137" s="53"/>
      <c r="G137" s="71"/>
      <c r="H137" s="71"/>
      <c r="I137" s="71"/>
      <c r="J137" s="71"/>
      <c r="K137" s="71"/>
      <c r="L137" s="71"/>
      <c r="M137" s="71"/>
      <c r="O137" s="56"/>
      <c r="P137" s="56"/>
      <c r="Q137" s="56"/>
      <c r="R137" s="56"/>
      <c r="S137" s="56"/>
      <c r="T137" s="56"/>
      <c r="U137" s="56"/>
    </row>
    <row r="138" spans="1:21" s="7" customFormat="1" ht="25.5" customHeight="1">
      <c r="A138" s="12"/>
      <c r="B138" s="12"/>
      <c r="C138" s="76" t="s">
        <v>96</v>
      </c>
      <c r="D138" s="51"/>
      <c r="E138" s="51"/>
      <c r="F138" s="51"/>
      <c r="G138" s="71"/>
      <c r="H138" s="71"/>
      <c r="I138" s="71"/>
      <c r="J138" s="71"/>
      <c r="K138" s="71"/>
      <c r="L138" s="71"/>
      <c r="M138" s="71"/>
      <c r="O138" s="26"/>
      <c r="P138" s="26"/>
      <c r="Q138" s="26"/>
      <c r="R138" s="26"/>
      <c r="S138" s="26"/>
      <c r="T138" s="26"/>
      <c r="U138" s="26"/>
    </row>
    <row r="139" spans="1:21" s="7" customFormat="1" ht="25.5" customHeight="1">
      <c r="A139" s="12">
        <v>21</v>
      </c>
      <c r="B139" s="8"/>
      <c r="C139" s="8" t="s">
        <v>93</v>
      </c>
      <c r="D139" s="51" t="s">
        <v>53</v>
      </c>
      <c r="E139" s="51"/>
      <c r="F139" s="51" t="s">
        <v>116</v>
      </c>
      <c r="G139" s="71"/>
      <c r="H139" s="71"/>
      <c r="I139" s="71"/>
      <c r="J139" s="71"/>
      <c r="K139" s="71"/>
      <c r="L139" s="71"/>
      <c r="M139" s="71"/>
      <c r="O139" s="29"/>
      <c r="P139" s="29"/>
      <c r="Q139" s="29"/>
      <c r="R139" s="29"/>
      <c r="S139" s="29"/>
      <c r="T139" s="29"/>
      <c r="U139" s="29"/>
    </row>
    <row r="140" spans="1:21" s="59" customFormat="1" ht="25.5" customHeight="1">
      <c r="A140" s="9">
        <v>22</v>
      </c>
      <c r="B140" s="8"/>
      <c r="C140" s="60" t="s">
        <v>97</v>
      </c>
      <c r="D140" s="34" t="s">
        <v>53</v>
      </c>
      <c r="E140" s="61"/>
      <c r="F140" s="61">
        <v>1</v>
      </c>
      <c r="G140" s="71"/>
      <c r="H140" s="71"/>
      <c r="I140" s="71"/>
      <c r="J140" s="71"/>
      <c r="K140" s="71"/>
      <c r="L140" s="71"/>
      <c r="M140" s="71"/>
      <c r="O140" s="56"/>
      <c r="P140" s="56"/>
      <c r="Q140" s="56"/>
      <c r="R140" s="56"/>
      <c r="S140" s="56"/>
      <c r="T140" s="56"/>
      <c r="U140" s="56"/>
    </row>
    <row r="141" spans="1:21" s="37" customFormat="1" ht="25.5" customHeight="1">
      <c r="A141" s="12"/>
      <c r="B141" s="8"/>
      <c r="C141" s="8" t="s">
        <v>90</v>
      </c>
      <c r="D141" s="53" t="s">
        <v>1</v>
      </c>
      <c r="E141" s="53"/>
      <c r="F141" s="53"/>
      <c r="G141" s="71"/>
      <c r="H141" s="71"/>
      <c r="I141" s="71"/>
      <c r="J141" s="71"/>
      <c r="K141" s="71"/>
      <c r="L141" s="71"/>
      <c r="M141" s="71"/>
      <c r="O141" s="26"/>
      <c r="P141" s="26"/>
      <c r="Q141" s="26"/>
      <c r="R141" s="26"/>
      <c r="S141" s="26"/>
      <c r="T141" s="26"/>
      <c r="U141" s="26"/>
    </row>
    <row r="142" spans="1:21" s="7" customFormat="1" ht="25.5" customHeight="1">
      <c r="A142" s="12"/>
      <c r="B142" s="12"/>
      <c r="C142" s="8" t="s">
        <v>126</v>
      </c>
      <c r="D142" s="51" t="s">
        <v>1</v>
      </c>
      <c r="E142" s="27"/>
      <c r="F142" s="57"/>
      <c r="G142" s="71"/>
      <c r="H142" s="71"/>
      <c r="I142" s="71"/>
      <c r="J142" s="71"/>
      <c r="K142" s="71"/>
      <c r="L142" s="71"/>
      <c r="M142" s="71"/>
      <c r="O142" s="26"/>
      <c r="P142" s="26"/>
      <c r="Q142" s="26"/>
      <c r="R142" s="26"/>
      <c r="S142" s="26"/>
      <c r="T142" s="26"/>
      <c r="U142" s="26"/>
    </row>
    <row r="143" spans="2:21" ht="16.5">
      <c r="B143" s="2"/>
      <c r="D143" s="1"/>
      <c r="O143" s="3"/>
      <c r="P143" s="3"/>
      <c r="Q143" s="3"/>
      <c r="R143" s="3"/>
      <c r="S143" s="3"/>
      <c r="T143" s="3"/>
      <c r="U143" s="3"/>
    </row>
    <row r="144" spans="15:21" ht="16.5">
      <c r="O144" s="3"/>
      <c r="P144" s="3"/>
      <c r="Q144" s="3"/>
      <c r="R144" s="3"/>
      <c r="S144" s="3"/>
      <c r="T144" s="3"/>
      <c r="U144" s="3"/>
    </row>
    <row r="145" spans="15:21" ht="16.5">
      <c r="O145" s="3"/>
      <c r="P145" s="3"/>
      <c r="Q145" s="3"/>
      <c r="R145" s="3"/>
      <c r="S145" s="3"/>
      <c r="T145" s="3"/>
      <c r="U145" s="3"/>
    </row>
  </sheetData>
  <sheetProtection/>
  <mergeCells count="29">
    <mergeCell ref="G3:H3"/>
    <mergeCell ref="I3:J3"/>
    <mergeCell ref="K3:L3"/>
    <mergeCell ref="A1:M1"/>
    <mergeCell ref="A2:M2"/>
    <mergeCell ref="M3:M4"/>
    <mergeCell ref="B3:B4"/>
    <mergeCell ref="C3:C4"/>
    <mergeCell ref="D3:F3"/>
    <mergeCell ref="A8:A11"/>
    <mergeCell ref="A12:A17"/>
    <mergeCell ref="A18:A20"/>
    <mergeCell ref="A21:A23"/>
    <mergeCell ref="A26:A28"/>
    <mergeCell ref="A3:A4"/>
    <mergeCell ref="A29:A37"/>
    <mergeCell ref="A38:A40"/>
    <mergeCell ref="A42:A51"/>
    <mergeCell ref="A52:A60"/>
    <mergeCell ref="A61:A71"/>
    <mergeCell ref="A72:A77"/>
    <mergeCell ref="A118:A124"/>
    <mergeCell ref="A129:A134"/>
    <mergeCell ref="A78:A84"/>
    <mergeCell ref="A85:A91"/>
    <mergeCell ref="A93:A95"/>
    <mergeCell ref="A96:A102"/>
    <mergeCell ref="A103:A111"/>
    <mergeCell ref="A113:A117"/>
  </mergeCells>
  <printOptions/>
  <pageMargins left="0" right="0" top="0" bottom="0" header="0" footer="0"/>
  <pageSetup fitToHeight="0" fitToWidth="1" horizontalDpi="600" verticalDpi="600" orientation="landscape" scale="50" r:id="rId2"/>
  <ignoredErrors>
    <ignoredError sqref="F13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leleaghubianuri</cp:lastModifiedBy>
  <cp:lastPrinted>2022-02-09T13:33:05Z</cp:lastPrinted>
  <dcterms:created xsi:type="dcterms:W3CDTF">2006-03-03T07:45:10Z</dcterms:created>
  <dcterms:modified xsi:type="dcterms:W3CDTF">2022-02-09T13:33:25Z</dcterms:modified>
  <cp:category/>
  <cp:version/>
  <cp:contentType/>
  <cp:contentStatus/>
</cp:coreProperties>
</file>