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codeName="ThisWorkbook" defaultThemeVersion="124226"/>
  <bookViews>
    <workbookView xWindow="-120" yWindow="-120" windowWidth="20730" windowHeight="11160" tabRatio="661"/>
  </bookViews>
  <sheets>
    <sheet name="საბოლოო" sheetId="20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7" i="20"/>
  <c r="F156"/>
  <c r="E155"/>
  <c r="F155" s="1"/>
  <c r="F153"/>
  <c r="F152"/>
  <c r="F151"/>
  <c r="E144"/>
  <c r="E143"/>
  <c r="F142"/>
  <c r="F145" s="1"/>
  <c r="F141"/>
  <c r="F140"/>
  <c r="F139"/>
  <c r="F138"/>
  <c r="F134"/>
  <c r="F133"/>
  <c r="F130"/>
  <c r="F129"/>
  <c r="F128"/>
  <c r="E122"/>
  <c r="E121"/>
  <c r="F120"/>
  <c r="F124" s="1"/>
  <c r="F119"/>
  <c r="F118"/>
  <c r="F117"/>
  <c r="F112"/>
  <c r="F111"/>
  <c r="F110"/>
  <c r="F107"/>
  <c r="F106"/>
  <c r="F105"/>
  <c r="F102"/>
  <c r="F101"/>
  <c r="F99"/>
  <c r="F98"/>
  <c r="F97"/>
  <c r="F96"/>
  <c r="F95"/>
  <c r="F93"/>
  <c r="F92"/>
  <c r="F91"/>
  <c r="F90"/>
  <c r="F89"/>
  <c r="F87"/>
  <c r="F86"/>
  <c r="F84"/>
  <c r="F83"/>
  <c r="F82"/>
  <c r="F80"/>
  <c r="F77"/>
  <c r="F76"/>
  <c r="F75"/>
  <c r="F73"/>
  <c r="E72"/>
  <c r="F72" s="1"/>
  <c r="F71"/>
  <c r="F70"/>
  <c r="F68"/>
  <c r="F66"/>
  <c r="F64"/>
  <c r="E62"/>
  <c r="F62" s="1"/>
  <c r="F61"/>
  <c r="F60"/>
  <c r="F58"/>
  <c r="E56"/>
  <c r="F56" s="1"/>
  <c r="E55"/>
  <c r="F55" s="1"/>
  <c r="F50"/>
  <c r="F49"/>
  <c r="F42"/>
  <c r="F41"/>
  <c r="F40"/>
  <c r="F39"/>
  <c r="F37"/>
  <c r="F36"/>
  <c r="F33"/>
  <c r="F32"/>
  <c r="F31"/>
  <c r="F29"/>
  <c r="F28"/>
  <c r="F25"/>
  <c r="F24"/>
  <c r="F23"/>
  <c r="F20"/>
  <c r="F19"/>
  <c r="F18"/>
  <c r="F17"/>
  <c r="E15"/>
  <c r="F15" s="1"/>
  <c r="F13"/>
  <c r="F10"/>
  <c r="F9"/>
  <c r="F122" l="1"/>
  <c r="F125"/>
  <c r="F147"/>
  <c r="F121"/>
  <c r="F123"/>
  <c r="F126"/>
  <c r="F148"/>
  <c r="F144"/>
  <c r="F143"/>
  <c r="F146"/>
</calcChain>
</file>

<file path=xl/sharedStrings.xml><?xml version="1.0" encoding="utf-8"?>
<sst xmlns="http://schemas.openxmlformats.org/spreadsheetml/2006/main" count="406" uniqueCount="221">
  <si>
    <t>kbm</t>
  </si>
  <si>
    <t>sul</t>
  </si>
  <si>
    <t>lari</t>
  </si>
  <si>
    <t>Sromis danaxarjebi</t>
  </si>
  <si>
    <t>kac/sT</t>
  </si>
  <si>
    <t>sxva masala</t>
  </si>
  <si>
    <t>manqanebi</t>
  </si>
  <si>
    <t>Sromis danaxarji</t>
  </si>
  <si>
    <t>m/sT</t>
  </si>
  <si>
    <t>1-80-3</t>
  </si>
  <si>
    <t>11-1-6</t>
  </si>
  <si>
    <t xml:space="preserve">SromiTi resursebi                                                </t>
  </si>
  <si>
    <t xml:space="preserve">kac/sT                                                               </t>
  </si>
  <si>
    <t>m3</t>
  </si>
  <si>
    <t>RorRis safuZvlis mowyoba liTonis moajiris betonis  cokolis qveS</t>
  </si>
  <si>
    <t xml:space="preserve">RorRi </t>
  </si>
  <si>
    <t>1-11-9</t>
  </si>
  <si>
    <t>III kategoriis gruntis damuSaveba meqnizmebiT gverdze dayriT</t>
  </si>
  <si>
    <t>kubm</t>
  </si>
  <si>
    <t xml:space="preserve">SromiTi danaxarji </t>
  </si>
  <si>
    <t xml:space="preserve">III kategoriis gruntis damuSaveba xeliT </t>
  </si>
  <si>
    <t xml:space="preserve"> SromiTi danaxarji </t>
  </si>
  <si>
    <t xml:space="preserve"> 1-23-6 misadag.</t>
  </si>
  <si>
    <t>gruntis datvirTva eqskavatoriT</t>
  </si>
  <si>
    <t>13.11</t>
  </si>
  <si>
    <t xml:space="preserve">eqskavatori 0,25 kub.m </t>
  </si>
  <si>
    <t xml:space="preserve">sxva manqanebi </t>
  </si>
  <si>
    <t>gruntis datvirTva xeliT avtoTviTmclelze</t>
  </si>
  <si>
    <t>kum</t>
  </si>
  <si>
    <t xml:space="preserve">gruntis gatana 10 km manZilze </t>
  </si>
  <si>
    <t>tona</t>
  </si>
  <si>
    <t>gruntis datkepnva</t>
  </si>
  <si>
    <t>kvm</t>
  </si>
  <si>
    <t>satkepni 5t</t>
  </si>
  <si>
    <t>SromiTi danaxarjebi</t>
  </si>
  <si>
    <t>sxvadasxva manqanebi</t>
  </si>
  <si>
    <t>qviSa-xreSi fr. 0-56mm</t>
  </si>
  <si>
    <t>srf14-10</t>
  </si>
  <si>
    <t>gruntis   transportireba</t>
  </si>
  <si>
    <t xml:space="preserve"> qviSa xreSovani narevis mosworeba da  datkepnva </t>
  </si>
  <si>
    <t>100m</t>
  </si>
  <si>
    <t>საბაზრო</t>
  </si>
  <si>
    <t>grZ/m</t>
  </si>
  <si>
    <t xml:space="preserve">cementis xsnari  1/1  </t>
  </si>
  <si>
    <t>m2</t>
  </si>
  <si>
    <t xml:space="preserve"> SromiTi danaxarjebi</t>
  </si>
  <si>
    <t xml:space="preserve"> sxvadasxva manqanebi</t>
  </si>
  <si>
    <t>ლარი</t>
  </si>
  <si>
    <t>sabazro</t>
  </si>
  <si>
    <t>kv.m.</t>
  </si>
  <si>
    <t>cementis xsnari m200</t>
  </si>
  <si>
    <t>kub.m.</t>
  </si>
  <si>
    <t>webo-cementi</t>
  </si>
  <si>
    <t>kg</t>
  </si>
  <si>
    <t>sxva xarjebi</t>
  </si>
  <si>
    <t>kibis safexurebis Semosva granitis filebiT</t>
  </si>
  <si>
    <t>ganoyierebuli gruntis narevi (neSompala. torfi, sasuqi, tyis miwa da sxva)</t>
  </si>
  <si>
    <t>SromiTi resursebi</t>
  </si>
  <si>
    <t>grZ.m.</t>
  </si>
  <si>
    <t>proeqtiT</t>
  </si>
  <si>
    <t>ficari sisq. 40mm</t>
  </si>
  <si>
    <t>eleqtrodi</t>
  </si>
  <si>
    <t>centraluri Sesasvleli kutikaris da WiSkris mowyoba</t>
  </si>
  <si>
    <t>liTonis milkvadrati 20X20X2</t>
  </si>
  <si>
    <t>liTonis furceli 10mm 150X150 24 cali</t>
  </si>
  <si>
    <t>liTonis furceli 10mm 300X150  6 cali</t>
  </si>
  <si>
    <t>dekoratiuli anjama</t>
  </si>
  <si>
    <t>cali</t>
  </si>
  <si>
    <t>dekoratiuli urduli</t>
  </si>
  <si>
    <t>dekoratiuli Camketi</t>
  </si>
  <si>
    <t>kub.m</t>
  </si>
  <si>
    <t>მ3</t>
  </si>
  <si>
    <t>100 მ3</t>
  </si>
  <si>
    <t>კაც/სთ</t>
  </si>
  <si>
    <t xml:space="preserve"> SromiTi danaxarji</t>
  </si>
  <si>
    <t>qviSa-xreSovani narevi</t>
  </si>
  <si>
    <t xml:space="preserve"> manqanebi </t>
  </si>
  <si>
    <t xml:space="preserve">rkinabetonis monoliTuri sayrdeni kedlis   mowyoba В25 klasis betoniT </t>
  </si>
  <si>
    <t>l</t>
  </si>
  <si>
    <t xml:space="preserve">betoni В25 </t>
  </si>
  <si>
    <t>fari faneris. sayalibe</t>
  </si>
  <si>
    <t xml:space="preserve">ficari Camoganuli III x 25-32mm </t>
  </si>
  <si>
    <t>igive III x 40-mm da zeviT</t>
  </si>
  <si>
    <t>t</t>
  </si>
  <si>
    <t>sxvadasxva masalebi</t>
  </si>
  <si>
    <t>kedlis hidroizoliacia Sesagozi  mastikiT</t>
  </si>
  <si>
    <t xml:space="preserve"> kvm</t>
  </si>
  <si>
    <t>s.n. da w. 22_8_3</t>
  </si>
  <si>
    <t>100 mm-iani Siga diametris mqone polieTilenis milis montaJi საყრდენი კედლის დრენჟისათვის</t>
  </si>
  <si>
    <t>m</t>
  </si>
  <si>
    <t xml:space="preserve">SromiTi danaxarjebi </t>
  </si>
  <si>
    <t>polieTilenis mili d-100 mm</t>
  </si>
  <si>
    <t>k-sT</t>
  </si>
  <si>
    <t xml:space="preserve">s.n. da w.  11_1_5 mis. </t>
  </si>
  <si>
    <t>III kategoriis gruntis damuSaveba qvabulSi eqskavatoriT, CamCis tevadobiT 0,5 kub.m gverdze dayriT</t>
  </si>
  <si>
    <t>1000 kubm</t>
  </si>
  <si>
    <t>eqskavatori 0,5 kub.m</t>
  </si>
  <si>
    <t xml:space="preserve"> 1-11-15 </t>
  </si>
  <si>
    <t>betonis momzadeba sisqiT 10sm</t>
  </si>
  <si>
    <t>betoni b7.5</t>
  </si>
  <si>
    <t>pr-iT</t>
  </si>
  <si>
    <t>wvrilfraqciuli balastis Cayra da daTkepvna</t>
  </si>
  <si>
    <t>wvrilfraqciuli balasti</t>
  </si>
  <si>
    <t>msxvilmarclovani  balastis Cayra da daTkepvna</t>
  </si>
  <si>
    <t>msxvilmarclovani balasti</t>
  </si>
  <si>
    <t>100m3</t>
  </si>
  <si>
    <t>liTonis milkvadrati 40X40X2</t>
  </si>
  <si>
    <t>liTonis furclovana 100*100*2</t>
  </si>
  <si>
    <t>liTonis milkvadrati 100X60X2</t>
  </si>
  <si>
    <t>cementis xsnari</t>
  </si>
  <si>
    <t>sayrdeni kedlebis Semosva granitis filebiT</t>
  </si>
  <si>
    <t xml:space="preserve">granitis bordiurebis mowyoba betonis safuZvelze 50*120mm                                                                   </t>
  </si>
  <si>
    <t>1-79-3.</t>
  </si>
  <si>
    <t xml:space="preserve">ქვაბულში გრუნტის დამუშავება ხელით საპროექტო ნიშნულამდე </t>
  </si>
  <si>
    <t>gruntis gatana urikebiT 30m manZilze</t>
  </si>
  <si>
    <t xml:space="preserve">ВЗЕР 88   </t>
  </si>
  <si>
    <t>1</t>
  </si>
  <si>
    <t>2</t>
  </si>
  <si>
    <t>3</t>
  </si>
  <si>
    <t>4</t>
  </si>
  <si>
    <t>5</t>
  </si>
  <si>
    <t>6</t>
  </si>
  <si>
    <t>7</t>
  </si>
  <si>
    <t>s.n. da w. 8-4-6</t>
  </si>
  <si>
    <t>s.n. da w.  6-1-20</t>
  </si>
  <si>
    <t>s.n. da w. 8-3-2</t>
  </si>
  <si>
    <t>8</t>
  </si>
  <si>
    <t>9</t>
  </si>
  <si>
    <t>10</t>
  </si>
  <si>
    <t>11</t>
  </si>
  <si>
    <t>12</t>
  </si>
  <si>
    <t>13</t>
  </si>
  <si>
    <t>vzeri          1-3</t>
  </si>
  <si>
    <t>14</t>
  </si>
  <si>
    <t>15</t>
  </si>
  <si>
    <t>16</t>
  </si>
  <si>
    <t>11-1-5 misadag.</t>
  </si>
  <si>
    <t>17</t>
  </si>
  <si>
    <t>18</t>
  </si>
  <si>
    <t>tranSeis gaTxra bordiurebis mosawyobad</t>
  </si>
  <si>
    <t>snw            27-19-4</t>
  </si>
  <si>
    <t>19</t>
  </si>
  <si>
    <t>20</t>
  </si>
  <si>
    <t>11-30-3. miyeneb.</t>
  </si>
  <si>
    <t>21</t>
  </si>
  <si>
    <t>22</t>
  </si>
  <si>
    <t>15-5-9.</t>
  </si>
  <si>
    <t>23</t>
  </si>
  <si>
    <t>15-12-1.</t>
  </si>
  <si>
    <t>48-18-4</t>
  </si>
  <si>
    <t>კვ.მ</t>
  </si>
  <si>
    <t>შრომითი დანახარჯები</t>
  </si>
  <si>
    <t>კუბ.მ</t>
  </si>
  <si>
    <t>წყალი</t>
  </si>
  <si>
    <t>ოკომპონენტიანი რულონური ბალახი</t>
  </si>
  <si>
    <t>ნოყიერი შავი მიწის შეტანა სისქით 15სმ</t>
  </si>
  <si>
    <t>liTonis milkvadrati 80X80X2</t>
  </si>
  <si>
    <t>bitumis mastika praimeri</t>
  </si>
  <si>
    <t>tn</t>
  </si>
  <si>
    <t>manq/sT</t>
  </si>
  <si>
    <t>aparati SeduRebisa da WrisaTvis</t>
  </si>
  <si>
    <t xml:space="preserve">SeduRebis agregati </t>
  </si>
  <si>
    <t>teqnikuri Jangbadi</t>
  </si>
  <si>
    <t>propan-butani, teqnikuri narevi</t>
  </si>
  <si>
    <t>15-164-8</t>
  </si>
  <si>
    <t>100kv.m.</t>
  </si>
  <si>
    <t>kolori zeTis</t>
  </si>
  <si>
    <t>saRebavi sresili  (pigmenti)</t>
  </si>
  <si>
    <t>olifa</t>
  </si>
  <si>
    <t>liTonis Robis karkasis damzadeba da montaJi milikvadratebiT</t>
  </si>
  <si>
    <t>ГЭСНм  2017 38-01-003-04</t>
  </si>
  <si>
    <t>granitis bordiurebi 50*120mm</t>
  </si>
  <si>
    <t>granitis safexuris fila (0.3*0.04m)</t>
  </si>
  <si>
    <t>granitis Sublis fila (0.17*0.02m)</t>
  </si>
  <si>
    <t>ГЭСН  2017      47-01-046-07</t>
  </si>
  <si>
    <t>s.n. da w.                                                                                                                                                                                                                             6-11-6</t>
  </si>
  <si>
    <t>Robis SeRebva antikoroziuli saRebaviT 2-jer</t>
  </si>
  <si>
    <t>kutikaris da WiSkris SeRebva antikoroziuli saRebaviT 2-jer</t>
  </si>
  <si>
    <t>saZirkvlebis qveS fuZis (baliSis) mowyoba qviSa-xreSovani nareviT</t>
  </si>
  <si>
    <t>granitis fila polirebuli (sisqiT 22 mm)</t>
  </si>
  <si>
    <t>granitis fila cecxliT damuSavebuli (sisqiT 22 mm)</t>
  </si>
  <si>
    <t>bilikebis mopirkeTeba granitis filebiT kuTxeebis gamoyvaniT</t>
  </si>
  <si>
    <r>
      <t>armatura</t>
    </r>
    <r>
      <rPr>
        <sz val="11"/>
        <rFont val="Cambria"/>
        <family val="1"/>
        <charset val="204"/>
        <scheme val="major"/>
      </rPr>
      <t xml:space="preserve"> A500</t>
    </r>
  </si>
  <si>
    <r>
      <t>armatura</t>
    </r>
    <r>
      <rPr>
        <sz val="11"/>
        <rFont val="Cambria"/>
        <family val="1"/>
        <charset val="204"/>
        <scheme val="major"/>
      </rPr>
      <t xml:space="preserve"> A240</t>
    </r>
  </si>
  <si>
    <r>
      <t xml:space="preserve">betoni </t>
    </r>
    <r>
      <rPr>
        <sz val="11"/>
        <rFont val="Arial"/>
        <family val="2"/>
        <charset val="204"/>
      </rPr>
      <t xml:space="preserve">B-15 </t>
    </r>
    <r>
      <rPr>
        <sz val="11"/>
        <rFont val="AcadNusx"/>
      </rPr>
      <t xml:space="preserve"> </t>
    </r>
  </si>
  <si>
    <t>თავი 1 sayrdeni kedeli</t>
  </si>
  <si>
    <t>თავი 2 bordiurebis mowyoba (310 g/m)</t>
  </si>
  <si>
    <t>თავი 3 liTonis milkvadratebiT moajiris mowyoma</t>
  </si>
  <si>
    <t>თავი 4 sasaflaos teritoriaze da mimdebared koindaris dageba</t>
  </si>
  <si>
    <t>ქალაქ ბოლნისში საძმო სასაფლაოს მოწყობის სამუშაოების</t>
  </si>
  <si>
    <t>დანართი #2</t>
  </si>
  <si>
    <t>ხარჯთაღრიცხვა</t>
  </si>
  <si>
    <t>#</t>
  </si>
  <si>
    <t>safuZveli</t>
  </si>
  <si>
    <t>samuSaoebis, resursebis   dasaxeleba</t>
  </si>
  <si>
    <t xml:space="preserve">   normatiuli  resursi</t>
  </si>
  <si>
    <t>ღირებულება (ლარი)</t>
  </si>
  <si>
    <t>ganz.</t>
  </si>
  <si>
    <t>erT.</t>
  </si>
  <si>
    <t>ერთ. ფასი/ განსაფ. პოზიც</t>
  </si>
  <si>
    <t>1'</t>
  </si>
  <si>
    <t>2'</t>
  </si>
  <si>
    <t>3'</t>
  </si>
  <si>
    <t>4'</t>
  </si>
  <si>
    <t>5'</t>
  </si>
  <si>
    <t>6'</t>
  </si>
  <si>
    <t>7'</t>
  </si>
  <si>
    <t>8'</t>
  </si>
  <si>
    <t>ზედნადები ხარჯები</t>
  </si>
  <si>
    <t>___%</t>
  </si>
  <si>
    <t>ჯამი</t>
  </si>
  <si>
    <t>გეგმიური დაგროვება</t>
  </si>
  <si>
    <t>გაუთვალისწინებელი ხარჯები</t>
  </si>
  <si>
    <t>დღგ</t>
  </si>
  <si>
    <t>სულ ჯამი</t>
  </si>
  <si>
    <t>შენიშვნები/მოთხოვნები</t>
  </si>
  <si>
    <t>პრეტენდენტის მიერ ივსება დანართი N2-ის მე-7 და მე-8 სვეტი (ერთ. ფასი/განსაფასებელი პოზიციები და ჯამი)</t>
  </si>
  <si>
    <r>
      <t xml:space="preserve">დანართი #2-ის ფორმაში </t>
    </r>
    <r>
      <rPr>
        <b/>
        <sz val="11"/>
        <rFont val="AcadNusx"/>
      </rPr>
      <t>განსაფასებელი პოზიციები</t>
    </r>
    <r>
      <rPr>
        <sz val="11"/>
        <rFont val="AcadNusx"/>
      </rPr>
      <t xml:space="preserve"> გამოყოფილია მუქი, შენიშვნის მე-3 მუხლის იდენტური მონიშვნის ფონით/ფერით.</t>
    </r>
  </si>
  <si>
    <t xml:space="preserve">ხარჯთაღრიცხვა (დანართი N2) წარმოდგენილი უნდა იყოს  -- მხოლოდ კონკრეტული ტენდერის 1,3 მუხლში განთავსებული Excel-ის დოკუმენტის სახით,  რომელიც არ საჭიროებს ხელმოწერას ან/და ბეჭედს (მათ შორის, ელექტრონულ ხელმოწერას ან/და ელექტრონულ შტამპს). </t>
  </si>
  <si>
    <t>სულ ჯამი (თავი N1+თავი N2+თავი N3+თავიN4</t>
  </si>
  <si>
    <r>
      <t xml:space="preserve">დაუშვებელია პრეტენდენტის  მიერ ხარჯთაღრიცხვაში გაუთვალისწინებელი ხარჯების პროცენტული მაჩვენებლის შეცვლა </t>
    </r>
    <r>
      <rPr>
        <b/>
        <sz val="11"/>
        <color indexed="10"/>
        <rFont val="AcadMtavr"/>
      </rPr>
      <t>5%)</t>
    </r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</si>
</sst>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0.0"/>
    <numFmt numFmtId="167" formatCode="0.000"/>
    <numFmt numFmtId="168" formatCode="_-* #,##0.00_р_._-;\-* #,##0.00_р_._-;_-* &quot;-&quot;??_р_._-;_-@_-"/>
    <numFmt numFmtId="169" formatCode="_-* #,##0.000_-;\-* #,##0.000_-;_-* &quot;-&quot;??_-;_-@_-"/>
    <numFmt numFmtId="170" formatCode="_-* #,##0.0000_-;\-* #,##0.0000_-;_-* &quot;-&quot;??_-;_-@_-"/>
    <numFmt numFmtId="171" formatCode="_-* #,##0.00&quot;р.&quot;_-;\-* #,##0.00&quot;р.&quot;_-;_-* &quot;-&quot;??&quot;р.&quot;_-;_-@_-"/>
    <numFmt numFmtId="172" formatCode="0.0000"/>
  </numFmts>
  <fonts count="8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sz val="10"/>
      <name val="MS Sans Serif"/>
      <family val="2"/>
      <charset val="204"/>
    </font>
    <font>
      <sz val="12"/>
      <name val="Sylfae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cadNusx"/>
    </font>
    <font>
      <sz val="10"/>
      <color theme="1"/>
      <name val="Calibri"/>
      <family val="2"/>
      <charset val="204"/>
      <scheme val="minor"/>
    </font>
    <font>
      <b/>
      <sz val="10"/>
      <name val="AcadNusx"/>
    </font>
    <font>
      <sz val="10"/>
      <color theme="1"/>
      <name val="AcadNusx"/>
    </font>
    <font>
      <sz val="10"/>
      <name val="Calibri"/>
      <family val="1"/>
      <scheme val="minor"/>
    </font>
    <font>
      <sz val="11"/>
      <name val="AcadNusx"/>
    </font>
    <font>
      <sz val="12"/>
      <name val="Calibri"/>
      <family val="2"/>
      <scheme val="minor"/>
    </font>
    <font>
      <sz val="11"/>
      <name val="Arachveulebrivi Thin"/>
      <family val="2"/>
    </font>
    <font>
      <b/>
      <sz val="10"/>
      <color theme="1"/>
      <name val="Calibri"/>
      <family val="2"/>
      <charset val="1"/>
      <scheme val="minor"/>
    </font>
    <font>
      <b/>
      <sz val="11"/>
      <color theme="1"/>
      <name val="AcadNusx"/>
    </font>
    <font>
      <b/>
      <sz val="11"/>
      <name val="AcadNusx"/>
    </font>
    <font>
      <sz val="11"/>
      <name val="Cambria"/>
      <family val="1"/>
      <charset val="204"/>
      <scheme val="major"/>
    </font>
    <font>
      <sz val="11"/>
      <color theme="1"/>
      <name val="AcadNusx"/>
    </font>
    <font>
      <sz val="11"/>
      <name val="Arial"/>
      <family val="2"/>
      <charset val="204"/>
    </font>
    <font>
      <b/>
      <sz val="11"/>
      <name val="Calibri"/>
      <family val="1"/>
      <charset val="1"/>
      <scheme val="minor"/>
    </font>
    <font>
      <sz val="11"/>
      <color theme="1"/>
      <name val="Sylfaen"/>
      <family val="1"/>
      <charset val="1"/>
    </font>
    <font>
      <sz val="11"/>
      <name val="Calibri"/>
      <family val="1"/>
      <scheme val="minor"/>
    </font>
    <font>
      <b/>
      <sz val="11"/>
      <color theme="1"/>
      <name val="Sylfaen"/>
      <family val="1"/>
      <charset val="1"/>
    </font>
    <font>
      <b/>
      <sz val="11"/>
      <name val="Calibri"/>
      <family val="1"/>
      <scheme val="minor"/>
    </font>
    <font>
      <b/>
      <sz val="12"/>
      <color theme="1"/>
      <name val="AcadNusx"/>
    </font>
    <font>
      <b/>
      <sz val="11"/>
      <name val="Sylfaen"/>
      <family val="1"/>
    </font>
    <font>
      <sz val="11"/>
      <name val="Sylfaen"/>
      <family val="1"/>
      <charset val="204"/>
    </font>
    <font>
      <b/>
      <sz val="11"/>
      <color rgb="FFFF0000"/>
      <name val="Sylfaen"/>
      <family val="1"/>
    </font>
    <font>
      <sz val="9"/>
      <name val="Sylfaen"/>
      <family val="1"/>
      <charset val="204"/>
    </font>
    <font>
      <b/>
      <sz val="11"/>
      <name val="Calibri"/>
      <family val="2"/>
      <scheme val="minor"/>
    </font>
    <font>
      <sz val="11"/>
      <name val="Arial Cyr"/>
    </font>
    <font>
      <sz val="14"/>
      <name val="AcadMtavr"/>
    </font>
    <font>
      <sz val="11"/>
      <name val="AcadMtavr"/>
    </font>
    <font>
      <b/>
      <sz val="11"/>
      <color indexed="10"/>
      <name val="AcadMtavr"/>
    </font>
    <font>
      <b/>
      <sz val="11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54">
    <xf numFmtId="0" fontId="0" fillId="0" borderId="0"/>
    <xf numFmtId="0" fontId="6" fillId="0" borderId="0"/>
    <xf numFmtId="0" fontId="7" fillId="0" borderId="0"/>
    <xf numFmtId="0" fontId="9" fillId="0" borderId="0"/>
    <xf numFmtId="0" fontId="10" fillId="0" borderId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31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1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1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1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31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1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31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31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1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31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1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32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3" fillId="21" borderId="6" applyNumberFormat="0" applyAlignment="0" applyProtection="0"/>
    <xf numFmtId="0" fontId="15" fillId="21" borderId="6" applyNumberFormat="0" applyAlignment="0" applyProtection="0"/>
    <xf numFmtId="0" fontId="15" fillId="21" borderId="6" applyNumberFormat="0" applyAlignment="0" applyProtection="0"/>
    <xf numFmtId="0" fontId="15" fillId="21" borderId="6" applyNumberFormat="0" applyAlignment="0" applyProtection="0"/>
    <xf numFmtId="0" fontId="15" fillId="21" borderId="6" applyNumberFormat="0" applyAlignment="0" applyProtection="0"/>
    <xf numFmtId="0" fontId="15" fillId="21" borderId="6" applyNumberFormat="0" applyAlignment="0" applyProtection="0"/>
    <xf numFmtId="0" fontId="15" fillId="21" borderId="6" applyNumberFormat="0" applyAlignment="0" applyProtection="0"/>
    <xf numFmtId="0" fontId="15" fillId="21" borderId="6" applyNumberFormat="0" applyAlignment="0" applyProtection="0"/>
    <xf numFmtId="0" fontId="15" fillId="21" borderId="6" applyNumberFormat="0" applyAlignment="0" applyProtection="0"/>
    <xf numFmtId="0" fontId="15" fillId="21" borderId="6" applyNumberFormat="0" applyAlignment="0" applyProtection="0"/>
    <xf numFmtId="0" fontId="15" fillId="21" borderId="6" applyNumberFormat="0" applyAlignment="0" applyProtection="0"/>
    <xf numFmtId="0" fontId="15" fillId="21" borderId="6" applyNumberFormat="0" applyAlignment="0" applyProtection="0"/>
    <xf numFmtId="0" fontId="15" fillId="21" borderId="6" applyNumberFormat="0" applyAlignment="0" applyProtection="0"/>
    <xf numFmtId="0" fontId="15" fillId="21" borderId="6" applyNumberFormat="0" applyAlignment="0" applyProtection="0"/>
    <xf numFmtId="0" fontId="34" fillId="22" borderId="7" applyNumberFormat="0" applyAlignment="0" applyProtection="0"/>
    <xf numFmtId="0" fontId="16" fillId="22" borderId="7" applyNumberFormat="0" applyAlignment="0" applyProtection="0"/>
    <xf numFmtId="0" fontId="16" fillId="22" borderId="7" applyNumberFormat="0" applyAlignment="0" applyProtection="0"/>
    <xf numFmtId="0" fontId="16" fillId="22" borderId="7" applyNumberFormat="0" applyAlignment="0" applyProtection="0"/>
    <xf numFmtId="0" fontId="16" fillId="22" borderId="7" applyNumberFormat="0" applyAlignment="0" applyProtection="0"/>
    <xf numFmtId="0" fontId="16" fillId="22" borderId="7" applyNumberFormat="0" applyAlignment="0" applyProtection="0"/>
    <xf numFmtId="0" fontId="16" fillId="22" borderId="7" applyNumberFormat="0" applyAlignment="0" applyProtection="0"/>
    <xf numFmtId="0" fontId="16" fillId="22" borderId="7" applyNumberFormat="0" applyAlignment="0" applyProtection="0"/>
    <xf numFmtId="0" fontId="16" fillId="22" borderId="7" applyNumberFormat="0" applyAlignment="0" applyProtection="0"/>
    <xf numFmtId="0" fontId="16" fillId="22" borderId="7" applyNumberFormat="0" applyAlignment="0" applyProtection="0"/>
    <xf numFmtId="0" fontId="16" fillId="22" borderId="7" applyNumberFormat="0" applyAlignment="0" applyProtection="0"/>
    <xf numFmtId="0" fontId="16" fillId="22" borderId="7" applyNumberFormat="0" applyAlignment="0" applyProtection="0"/>
    <xf numFmtId="0" fontId="16" fillId="22" borderId="7" applyNumberFormat="0" applyAlignment="0" applyProtection="0"/>
    <xf numFmtId="0" fontId="16" fillId="22" borderId="7" applyNumberFormat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47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0" fillId="0" borderId="0" applyFont="0" applyFill="0" applyBorder="0" applyAlignment="0" applyProtection="0"/>
    <xf numFmtId="166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7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9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0" fillId="8" borderId="6" applyNumberFormat="0" applyAlignment="0" applyProtection="0"/>
    <xf numFmtId="0" fontId="22" fillId="8" borderId="6" applyNumberFormat="0" applyAlignment="0" applyProtection="0"/>
    <xf numFmtId="0" fontId="22" fillId="8" borderId="6" applyNumberFormat="0" applyAlignment="0" applyProtection="0"/>
    <xf numFmtId="0" fontId="22" fillId="8" borderId="6" applyNumberFormat="0" applyAlignment="0" applyProtection="0"/>
    <xf numFmtId="0" fontId="22" fillId="8" borderId="6" applyNumberFormat="0" applyAlignment="0" applyProtection="0"/>
    <xf numFmtId="0" fontId="22" fillId="8" borderId="6" applyNumberFormat="0" applyAlignment="0" applyProtection="0"/>
    <xf numFmtId="0" fontId="22" fillId="8" borderId="6" applyNumberFormat="0" applyAlignment="0" applyProtection="0"/>
    <xf numFmtId="0" fontId="22" fillId="8" borderId="6" applyNumberFormat="0" applyAlignment="0" applyProtection="0"/>
    <xf numFmtId="0" fontId="22" fillId="8" borderId="6" applyNumberFormat="0" applyAlignment="0" applyProtection="0"/>
    <xf numFmtId="0" fontId="22" fillId="8" borderId="6" applyNumberFormat="0" applyAlignment="0" applyProtection="0"/>
    <xf numFmtId="0" fontId="22" fillId="8" borderId="6" applyNumberFormat="0" applyAlignment="0" applyProtection="0"/>
    <xf numFmtId="0" fontId="22" fillId="8" borderId="6" applyNumberFormat="0" applyAlignment="0" applyProtection="0"/>
    <xf numFmtId="0" fontId="22" fillId="8" borderId="6" applyNumberFormat="0" applyAlignment="0" applyProtection="0"/>
    <xf numFmtId="0" fontId="22" fillId="8" borderId="6" applyNumberFormat="0" applyAlignment="0" applyProtection="0"/>
    <xf numFmtId="0" fontId="41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42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25" fillId="0" borderId="0"/>
    <xf numFmtId="0" fontId="10" fillId="0" borderId="0"/>
    <xf numFmtId="0" fontId="49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50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7" fillId="0" borderId="0"/>
    <xf numFmtId="0" fontId="48" fillId="0" borderId="0"/>
    <xf numFmtId="0" fontId="7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43" fillId="21" borderId="13" applyNumberFormat="0" applyAlignment="0" applyProtection="0"/>
    <xf numFmtId="0" fontId="26" fillId="21" borderId="13" applyNumberFormat="0" applyAlignment="0" applyProtection="0"/>
    <xf numFmtId="0" fontId="26" fillId="21" borderId="13" applyNumberFormat="0" applyAlignment="0" applyProtection="0"/>
    <xf numFmtId="0" fontId="26" fillId="21" borderId="13" applyNumberFormat="0" applyAlignment="0" applyProtection="0"/>
    <xf numFmtId="0" fontId="26" fillId="21" borderId="13" applyNumberFormat="0" applyAlignment="0" applyProtection="0"/>
    <xf numFmtId="0" fontId="26" fillId="21" borderId="13" applyNumberFormat="0" applyAlignment="0" applyProtection="0"/>
    <xf numFmtId="0" fontId="26" fillId="21" borderId="13" applyNumberFormat="0" applyAlignment="0" applyProtection="0"/>
    <xf numFmtId="0" fontId="26" fillId="21" borderId="13" applyNumberFormat="0" applyAlignment="0" applyProtection="0"/>
    <xf numFmtId="0" fontId="26" fillId="21" borderId="13" applyNumberFormat="0" applyAlignment="0" applyProtection="0"/>
    <xf numFmtId="0" fontId="26" fillId="21" borderId="13" applyNumberFormat="0" applyAlignment="0" applyProtection="0"/>
    <xf numFmtId="0" fontId="26" fillId="21" borderId="13" applyNumberFormat="0" applyAlignment="0" applyProtection="0"/>
    <xf numFmtId="0" fontId="26" fillId="21" borderId="13" applyNumberFormat="0" applyAlignment="0" applyProtection="0"/>
    <xf numFmtId="0" fontId="26" fillId="21" borderId="13" applyNumberFormat="0" applyAlignment="0" applyProtection="0"/>
    <xf numFmtId="0" fontId="26" fillId="21" borderId="13" applyNumberForma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7" fillId="0" borderId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7" fillId="0" borderId="0"/>
    <xf numFmtId="0" fontId="7" fillId="0" borderId="0"/>
    <xf numFmtId="0" fontId="48" fillId="0" borderId="0"/>
    <xf numFmtId="0" fontId="4" fillId="0" borderId="0"/>
    <xf numFmtId="0" fontId="4" fillId="0" borderId="0"/>
    <xf numFmtId="0" fontId="7" fillId="0" borderId="0"/>
    <xf numFmtId="0" fontId="52" fillId="2" borderId="0" applyNumberFormat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48" fillId="0" borderId="0"/>
    <xf numFmtId="0" fontId="25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6" fillId="0" borderId="0"/>
    <xf numFmtId="0" fontId="10" fillId="0" borderId="0"/>
    <xf numFmtId="0" fontId="48" fillId="0" borderId="0"/>
    <xf numFmtId="0" fontId="11" fillId="24" borderId="12" applyNumberFormat="0" applyFont="0" applyAlignment="0" applyProtection="0"/>
    <xf numFmtId="0" fontId="6" fillId="0" borderId="0"/>
    <xf numFmtId="0" fontId="3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48" fillId="0" borderId="0"/>
    <xf numFmtId="0" fontId="11" fillId="0" borderId="0"/>
    <xf numFmtId="0" fontId="8" fillId="0" borderId="0"/>
    <xf numFmtId="0" fontId="7" fillId="0" borderId="0"/>
    <xf numFmtId="0" fontId="48" fillId="0" borderId="0"/>
    <xf numFmtId="0" fontId="8" fillId="0" borderId="0"/>
    <xf numFmtId="0" fontId="8" fillId="0" borderId="0"/>
    <xf numFmtId="0" fontId="48" fillId="0" borderId="0"/>
    <xf numFmtId="0" fontId="48" fillId="0" borderId="0"/>
    <xf numFmtId="168" fontId="48" fillId="0" borderId="0" applyFont="0" applyFill="0" applyBorder="0" applyAlignment="0" applyProtection="0"/>
    <xf numFmtId="0" fontId="11" fillId="0" borderId="0"/>
    <xf numFmtId="0" fontId="55" fillId="0" borderId="0"/>
    <xf numFmtId="0" fontId="1" fillId="0" borderId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</cellStyleXfs>
  <cellXfs count="184">
    <xf numFmtId="0" fontId="0" fillId="0" borderId="0" xfId="0"/>
    <xf numFmtId="0" fontId="56" fillId="0" borderId="0" xfId="0" applyFont="1" applyFill="1" applyAlignment="1">
      <alignment wrapText="1"/>
    </xf>
    <xf numFmtId="0" fontId="58" fillId="0" borderId="0" xfId="0" applyFont="1" applyFill="1" applyAlignment="1">
      <alignment wrapText="1"/>
    </xf>
    <xf numFmtId="2" fontId="60" fillId="0" borderId="1" xfId="0" applyNumberFormat="1" applyFont="1" applyFill="1" applyBorder="1" applyAlignment="1">
      <alignment horizontal="center" vertical="center" wrapText="1"/>
    </xf>
    <xf numFmtId="2" fontId="57" fillId="0" borderId="1" xfId="942" applyNumberFormat="1" applyFont="1" applyFill="1" applyBorder="1" applyAlignment="1">
      <alignment horizontal="center" vertical="center"/>
    </xf>
    <xf numFmtId="2" fontId="60" fillId="0" borderId="1" xfId="0" applyNumberFormat="1" applyFont="1" applyFill="1" applyBorder="1" applyAlignment="1">
      <alignment horizontal="center" vertical="center"/>
    </xf>
    <xf numFmtId="2" fontId="57" fillId="0" borderId="1" xfId="949" applyNumberFormat="1" applyFont="1" applyFill="1" applyBorder="1" applyAlignment="1">
      <alignment horizontal="center" vertical="center" wrapText="1"/>
    </xf>
    <xf numFmtId="2" fontId="57" fillId="0" borderId="1" xfId="899" applyNumberFormat="1" applyFont="1" applyFill="1" applyBorder="1" applyAlignment="1">
      <alignment horizontal="center" vertical="center" wrapText="1"/>
    </xf>
    <xf numFmtId="2" fontId="60" fillId="0" borderId="1" xfId="949" applyNumberFormat="1" applyFont="1" applyFill="1" applyBorder="1" applyAlignment="1">
      <alignment horizontal="center" vertical="center"/>
    </xf>
    <xf numFmtId="2" fontId="57" fillId="0" borderId="1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2" fontId="57" fillId="0" borderId="1" xfId="952" applyNumberFormat="1" applyFont="1" applyFill="1" applyBorder="1" applyAlignment="1">
      <alignment horizontal="center" vertical="center"/>
    </xf>
    <xf numFmtId="4" fontId="57" fillId="0" borderId="1" xfId="870" applyNumberFormat="1" applyFont="1" applyFill="1" applyBorder="1" applyAlignment="1">
      <alignment horizontal="center" vertical="center"/>
    </xf>
    <xf numFmtId="2" fontId="57" fillId="0" borderId="1" xfId="950" applyNumberFormat="1" applyFont="1" applyFill="1" applyBorder="1" applyAlignment="1" applyProtection="1">
      <alignment horizontal="center" vertical="center" wrapText="1"/>
      <protection locked="0"/>
    </xf>
    <xf numFmtId="2" fontId="57" fillId="0" borderId="1" xfId="950" applyNumberFormat="1" applyFont="1" applyFill="1" applyBorder="1" applyAlignment="1" applyProtection="1">
      <alignment horizontal="center" vertical="center"/>
      <protection locked="0"/>
    </xf>
    <xf numFmtId="2" fontId="57" fillId="0" borderId="1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2" fontId="62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64" fillId="0" borderId="0" xfId="0" applyFont="1" applyFill="1"/>
    <xf numFmtId="4" fontId="62" fillId="0" borderId="0" xfId="0" applyNumberFormat="1" applyFont="1" applyFill="1" applyAlignment="1">
      <alignment horizontal="center" vertical="center"/>
    </xf>
    <xf numFmtId="0" fontId="64" fillId="0" borderId="0" xfId="0" applyFont="1" applyFill="1" applyAlignment="1">
      <alignment horizontal="center"/>
    </xf>
    <xf numFmtId="0" fontId="61" fillId="0" borderId="0" xfId="0" applyFont="1" applyFill="1" applyAlignment="1" applyProtection="1">
      <alignment vertical="center"/>
      <protection locked="0"/>
    </xf>
    <xf numFmtId="2" fontId="61" fillId="0" borderId="0" xfId="951" applyNumberFormat="1" applyFont="1" applyFill="1" applyAlignment="1">
      <alignment horizontal="center" vertical="center" wrapText="1"/>
    </xf>
    <xf numFmtId="0" fontId="61" fillId="0" borderId="0" xfId="3" applyFont="1" applyFill="1" applyAlignment="1">
      <alignment horizontal="center" vertical="center"/>
    </xf>
    <xf numFmtId="0" fontId="61" fillId="0" borderId="0" xfId="951" applyFont="1" applyFill="1" applyAlignment="1">
      <alignment horizontal="center" vertical="center" wrapText="1"/>
    </xf>
    <xf numFmtId="0" fontId="0" fillId="0" borderId="0" xfId="0" applyFill="1"/>
    <xf numFmtId="0" fontId="67" fillId="0" borderId="1" xfId="0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left" vertical="center" wrapText="1"/>
    </xf>
    <xf numFmtId="2" fontId="67" fillId="0" borderId="1" xfId="0" applyNumberFormat="1" applyFont="1" applyFill="1" applyBorder="1" applyAlignment="1">
      <alignment horizontal="center" vertical="center" wrapText="1"/>
    </xf>
    <xf numFmtId="167" fontId="67" fillId="0" borderId="1" xfId="0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 wrapText="1"/>
    </xf>
    <xf numFmtId="2" fontId="62" fillId="0" borderId="1" xfId="0" applyNumberFormat="1" applyFont="1" applyFill="1" applyBorder="1" applyAlignment="1">
      <alignment horizontal="center" vertical="center" wrapText="1"/>
    </xf>
    <xf numFmtId="49" fontId="67" fillId="0" borderId="1" xfId="0" applyNumberFormat="1" applyFont="1" applyFill="1" applyBorder="1" applyAlignment="1">
      <alignment horizontal="center" vertical="center" wrapText="1"/>
    </xf>
    <xf numFmtId="49" fontId="67" fillId="0" borderId="1" xfId="0" applyNumberFormat="1" applyFont="1" applyFill="1" applyBorder="1" applyAlignment="1">
      <alignment horizontal="left" vertical="center" wrapText="1"/>
    </xf>
    <xf numFmtId="0" fontId="62" fillId="0" borderId="1" xfId="0" applyNumberFormat="1" applyFont="1" applyFill="1" applyBorder="1" applyAlignment="1">
      <alignment horizontal="center" vertical="center" wrapText="1"/>
    </xf>
    <xf numFmtId="0" fontId="67" fillId="0" borderId="1" xfId="0" applyNumberFormat="1" applyFont="1" applyFill="1" applyBorder="1" applyAlignment="1">
      <alignment horizontal="center" vertical="center" wrapText="1"/>
    </xf>
    <xf numFmtId="49" fontId="62" fillId="0" borderId="1" xfId="0" applyNumberFormat="1" applyFont="1" applyFill="1" applyBorder="1" applyAlignment="1">
      <alignment horizontal="left" vertical="center" wrapText="1"/>
    </xf>
    <xf numFmtId="49" fontId="62" fillId="0" borderId="1" xfId="0" applyNumberFormat="1" applyFont="1" applyFill="1" applyBorder="1" applyAlignment="1">
      <alignment horizontal="center" vertical="center" wrapText="1"/>
    </xf>
    <xf numFmtId="49" fontId="67" fillId="0" borderId="2" xfId="0" applyNumberFormat="1" applyFont="1" applyFill="1" applyBorder="1" applyAlignment="1">
      <alignment horizontal="center" vertical="center" wrapText="1"/>
    </xf>
    <xf numFmtId="49" fontId="66" fillId="0" borderId="1" xfId="0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left" vertical="center" wrapText="1"/>
    </xf>
    <xf numFmtId="0" fontId="66" fillId="0" borderId="1" xfId="0" applyFont="1" applyFill="1" applyBorder="1" applyAlignment="1">
      <alignment horizontal="center" vertical="center" wrapText="1"/>
    </xf>
    <xf numFmtId="2" fontId="66" fillId="0" borderId="1" xfId="0" applyNumberFormat="1" applyFont="1" applyFill="1" applyBorder="1" applyAlignment="1">
      <alignment horizontal="center" vertical="center" wrapText="1"/>
    </xf>
    <xf numFmtId="2" fontId="66" fillId="0" borderId="4" xfId="0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left" vertical="center" wrapText="1"/>
    </xf>
    <xf numFmtId="0" fontId="69" fillId="0" borderId="1" xfId="0" applyFont="1" applyFill="1" applyBorder="1" applyAlignment="1">
      <alignment horizontal="center" vertical="center" wrapText="1"/>
    </xf>
    <xf numFmtId="2" fontId="69" fillId="0" borderId="1" xfId="0" applyNumberFormat="1" applyFont="1" applyFill="1" applyBorder="1" applyAlignment="1">
      <alignment horizontal="center" vertical="center" wrapText="1"/>
    </xf>
    <xf numFmtId="2" fontId="69" fillId="0" borderId="4" xfId="0" applyNumberFormat="1" applyFont="1" applyFill="1" applyBorder="1" applyAlignment="1">
      <alignment horizontal="center" vertical="center" wrapText="1"/>
    </xf>
    <xf numFmtId="167" fontId="66" fillId="0" borderId="1" xfId="0" applyNumberFormat="1" applyFont="1" applyFill="1" applyBorder="1" applyAlignment="1">
      <alignment horizontal="center" vertical="center" wrapText="1"/>
    </xf>
    <xf numFmtId="2" fontId="69" fillId="0" borderId="1" xfId="0" applyNumberFormat="1" applyFont="1" applyFill="1" applyBorder="1" applyAlignment="1">
      <alignment horizontal="left" vertical="center" wrapText="1"/>
    </xf>
    <xf numFmtId="167" fontId="69" fillId="0" borderId="1" xfId="0" applyNumberFormat="1" applyFont="1" applyFill="1" applyBorder="1" applyAlignment="1">
      <alignment horizontal="center" vertical="center" wrapText="1"/>
    </xf>
    <xf numFmtId="172" fontId="69" fillId="0" borderId="1" xfId="0" applyNumberFormat="1" applyFont="1" applyFill="1" applyBorder="1" applyAlignment="1">
      <alignment horizontal="center" vertical="center" wrapText="1"/>
    </xf>
    <xf numFmtId="49" fontId="67" fillId="0" borderId="1" xfId="654" applyNumberFormat="1" applyFont="1" applyFill="1" applyBorder="1" applyAlignment="1">
      <alignment horizontal="center" vertical="center" wrapText="1"/>
    </xf>
    <xf numFmtId="49" fontId="67" fillId="0" borderId="1" xfId="916" applyNumberFormat="1" applyFont="1" applyFill="1" applyBorder="1" applyAlignment="1">
      <alignment horizontal="left" vertical="center" wrapText="1"/>
    </xf>
    <xf numFmtId="0" fontId="62" fillId="0" borderId="1" xfId="654" applyFont="1" applyFill="1" applyBorder="1" applyAlignment="1">
      <alignment horizontal="center" vertical="center" wrapText="1"/>
    </xf>
    <xf numFmtId="49" fontId="62" fillId="0" borderId="1" xfId="916" applyNumberFormat="1" applyFont="1" applyFill="1" applyBorder="1" applyAlignment="1">
      <alignment horizontal="left" vertical="center" wrapText="1"/>
    </xf>
    <xf numFmtId="49" fontId="62" fillId="0" borderId="1" xfId="654" applyNumberFormat="1" applyFont="1" applyFill="1" applyBorder="1" applyAlignment="1">
      <alignment horizontal="center" vertical="center" wrapText="1"/>
    </xf>
    <xf numFmtId="0" fontId="67" fillId="0" borderId="1" xfId="942" applyFont="1" applyFill="1" applyBorder="1" applyAlignment="1">
      <alignment horizontal="center" vertical="center" wrapText="1"/>
    </xf>
    <xf numFmtId="0" fontId="67" fillId="0" borderId="1" xfId="942" applyFont="1" applyFill="1" applyBorder="1" applyAlignment="1">
      <alignment horizontal="left" vertical="center" wrapText="1"/>
    </xf>
    <xf numFmtId="0" fontId="67" fillId="0" borderId="1" xfId="942" applyFont="1" applyFill="1" applyBorder="1" applyAlignment="1">
      <alignment horizontal="center" vertical="center"/>
    </xf>
    <xf numFmtId="2" fontId="67" fillId="0" borderId="1" xfId="942" applyNumberFormat="1" applyFont="1" applyFill="1" applyBorder="1" applyAlignment="1">
      <alignment horizontal="center" vertical="center"/>
    </xf>
    <xf numFmtId="172" fontId="67" fillId="0" borderId="1" xfId="942" applyNumberFormat="1" applyFont="1" applyFill="1" applyBorder="1" applyAlignment="1">
      <alignment horizontal="center" vertical="center"/>
    </xf>
    <xf numFmtId="0" fontId="62" fillId="0" borderId="1" xfId="942" applyFont="1" applyFill="1" applyBorder="1" applyAlignment="1">
      <alignment horizontal="left" vertical="center" wrapText="1"/>
    </xf>
    <xf numFmtId="0" fontId="62" fillId="0" borderId="1" xfId="942" applyFont="1" applyFill="1" applyBorder="1" applyAlignment="1">
      <alignment horizontal="center" vertical="center"/>
    </xf>
    <xf numFmtId="2" fontId="62" fillId="0" borderId="1" xfId="942" applyNumberFormat="1" applyFont="1" applyFill="1" applyBorder="1" applyAlignment="1">
      <alignment horizontal="center" vertical="center"/>
    </xf>
    <xf numFmtId="172" fontId="62" fillId="0" borderId="1" xfId="942" applyNumberFormat="1" applyFont="1" applyFill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/>
    </xf>
    <xf numFmtId="14" fontId="67" fillId="0" borderId="1" xfId="0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left" vertical="center"/>
    </xf>
    <xf numFmtId="0" fontId="62" fillId="0" borderId="1" xfId="0" applyFont="1" applyFill="1" applyBorder="1" applyAlignment="1">
      <alignment horizontal="center"/>
    </xf>
    <xf numFmtId="167" fontId="62" fillId="0" borderId="1" xfId="0" applyNumberFormat="1" applyFont="1" applyFill="1" applyBorder="1" applyAlignment="1">
      <alignment horizontal="center"/>
    </xf>
    <xf numFmtId="0" fontId="67" fillId="0" borderId="1" xfId="869" applyFont="1" applyFill="1" applyBorder="1" applyAlignment="1">
      <alignment horizontal="center" vertical="center"/>
    </xf>
    <xf numFmtId="0" fontId="62" fillId="0" borderId="1" xfId="869" applyFont="1" applyFill="1" applyBorder="1" applyAlignment="1">
      <alignment horizontal="left" vertical="center"/>
    </xf>
    <xf numFmtId="0" fontId="62" fillId="0" borderId="1" xfId="869" applyFont="1" applyFill="1" applyBorder="1" applyAlignment="1">
      <alignment horizontal="center"/>
    </xf>
    <xf numFmtId="2" fontId="62" fillId="0" borderId="1" xfId="869" applyNumberFormat="1" applyFont="1" applyFill="1" applyBorder="1" applyAlignment="1">
      <alignment horizontal="center"/>
    </xf>
    <xf numFmtId="0" fontId="71" fillId="0" borderId="1" xfId="0" applyFont="1" applyFill="1" applyBorder="1" applyAlignment="1">
      <alignment horizontal="center" vertical="center" wrapText="1"/>
    </xf>
    <xf numFmtId="167" fontId="67" fillId="0" borderId="1" xfId="0" applyNumberFormat="1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167" fontId="62" fillId="0" borderId="1" xfId="0" applyNumberFormat="1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left" vertical="center" wrapText="1"/>
    </xf>
    <xf numFmtId="0" fontId="66" fillId="0" borderId="1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left" vertical="center"/>
    </xf>
    <xf numFmtId="0" fontId="69" fillId="0" borderId="1" xfId="0" applyFont="1" applyFill="1" applyBorder="1" applyAlignment="1">
      <alignment horizontal="center" vertical="center"/>
    </xf>
    <xf numFmtId="172" fontId="69" fillId="0" borderId="1" xfId="0" applyNumberFormat="1" applyFont="1" applyFill="1" applyBorder="1" applyAlignment="1">
      <alignment horizontal="center" vertical="center"/>
    </xf>
    <xf numFmtId="2" fontId="69" fillId="0" borderId="1" xfId="0" applyNumberFormat="1" applyFont="1" applyFill="1" applyBorder="1" applyAlignment="1">
      <alignment horizontal="center" vertical="center"/>
    </xf>
    <xf numFmtId="0" fontId="62" fillId="0" borderId="3" xfId="0" applyFont="1" applyFill="1" applyBorder="1" applyAlignment="1">
      <alignment horizontal="center" vertical="center"/>
    </xf>
    <xf numFmtId="167" fontId="62" fillId="0" borderId="3" xfId="0" applyNumberFormat="1" applyFont="1" applyFill="1" applyBorder="1" applyAlignment="1">
      <alignment horizontal="center" vertical="center"/>
    </xf>
    <xf numFmtId="172" fontId="67" fillId="0" borderId="1" xfId="0" applyNumberFormat="1" applyFont="1" applyFill="1" applyBorder="1" applyAlignment="1">
      <alignment horizontal="center" vertical="center"/>
    </xf>
    <xf numFmtId="2" fontId="62" fillId="0" borderId="1" xfId="0" applyNumberFormat="1" applyFont="1" applyFill="1" applyBorder="1" applyAlignment="1">
      <alignment horizontal="center" vertical="center"/>
    </xf>
    <xf numFmtId="172" fontId="62" fillId="0" borderId="1" xfId="0" applyNumberFormat="1" applyFont="1" applyFill="1" applyBorder="1" applyAlignment="1">
      <alignment horizontal="center" vertical="center"/>
    </xf>
    <xf numFmtId="0" fontId="71" fillId="0" borderId="1" xfId="0" applyFont="1" applyFill="1" applyBorder="1" applyAlignment="1" applyProtection="1">
      <alignment horizontal="center" vertical="center" wrapText="1"/>
      <protection locked="0"/>
    </xf>
    <xf numFmtId="0" fontId="72" fillId="0" borderId="1" xfId="0" applyFont="1" applyFill="1" applyBorder="1" applyAlignment="1">
      <alignment horizontal="left" vertical="center" wrapText="1"/>
    </xf>
    <xf numFmtId="0" fontId="73" fillId="0" borderId="1" xfId="0" applyFont="1" applyFill="1" applyBorder="1" applyAlignment="1">
      <alignment horizontal="center" vertical="center" wrapText="1"/>
    </xf>
    <xf numFmtId="167" fontId="62" fillId="0" borderId="1" xfId="0" applyNumberFormat="1" applyFont="1" applyFill="1" applyBorder="1" applyAlignment="1">
      <alignment horizontal="center" vertical="center" wrapText="1"/>
    </xf>
    <xf numFmtId="0" fontId="71" fillId="0" borderId="1" xfId="0" quotePrefix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73" fillId="0" borderId="1" xfId="0" applyFont="1" applyFill="1" applyBorder="1" applyAlignment="1">
      <alignment horizontal="left" vertical="center" wrapText="1"/>
    </xf>
    <xf numFmtId="0" fontId="73" fillId="0" borderId="1" xfId="0" applyFont="1" applyFill="1" applyBorder="1" applyAlignment="1" applyProtection="1">
      <alignment horizontal="center" vertical="center" wrapText="1"/>
      <protection locked="0"/>
    </xf>
    <xf numFmtId="0" fontId="73" fillId="0" borderId="1" xfId="0" quotePrefix="1" applyFont="1" applyFill="1" applyBorder="1" applyAlignment="1">
      <alignment horizontal="center" vertical="center" wrapText="1"/>
    </xf>
    <xf numFmtId="0" fontId="57" fillId="26" borderId="1" xfId="0" applyNumberFormat="1" applyFont="1" applyFill="1" applyBorder="1" applyAlignment="1">
      <alignment horizontal="center" vertical="center" wrapText="1"/>
    </xf>
    <xf numFmtId="0" fontId="59" fillId="26" borderId="1" xfId="0" applyNumberFormat="1" applyFont="1" applyFill="1" applyBorder="1" applyAlignment="1">
      <alignment horizontal="center" vertical="center" wrapText="1"/>
    </xf>
    <xf numFmtId="2" fontId="57" fillId="27" borderId="1" xfId="0" applyNumberFormat="1" applyFont="1" applyFill="1" applyBorder="1" applyAlignment="1">
      <alignment horizontal="center" vertical="center" wrapText="1"/>
    </xf>
    <xf numFmtId="2" fontId="60" fillId="27" borderId="1" xfId="0" applyNumberFormat="1" applyFont="1" applyFill="1" applyBorder="1" applyAlignment="1">
      <alignment horizontal="center" vertical="center" wrapText="1"/>
    </xf>
    <xf numFmtId="2" fontId="57" fillId="27" borderId="1" xfId="899" applyNumberFormat="1" applyFont="1" applyFill="1" applyBorder="1" applyAlignment="1">
      <alignment horizontal="center" vertical="center" wrapText="1"/>
    </xf>
    <xf numFmtId="2" fontId="57" fillId="26" borderId="1" xfId="942" applyNumberFormat="1" applyFont="1" applyFill="1" applyBorder="1" applyAlignment="1">
      <alignment horizontal="center" vertical="center" wrapText="1"/>
    </xf>
    <xf numFmtId="2" fontId="57" fillId="27" borderId="1" xfId="942" applyNumberFormat="1" applyFont="1" applyFill="1" applyBorder="1" applyAlignment="1">
      <alignment horizontal="center" vertical="center"/>
    </xf>
    <xf numFmtId="2" fontId="60" fillId="27" borderId="1" xfId="0" applyNumberFormat="1" applyFont="1" applyFill="1" applyBorder="1" applyAlignment="1">
      <alignment horizontal="center" vertical="center"/>
    </xf>
    <xf numFmtId="2" fontId="57" fillId="26" borderId="1" xfId="0" applyNumberFormat="1" applyFont="1" applyFill="1" applyBorder="1" applyAlignment="1">
      <alignment horizontal="center" vertical="center" wrapText="1"/>
    </xf>
    <xf numFmtId="2" fontId="57" fillId="27" borderId="1" xfId="0" applyNumberFormat="1" applyFont="1" applyFill="1" applyBorder="1" applyAlignment="1">
      <alignment horizontal="center" vertical="center"/>
    </xf>
    <xf numFmtId="2" fontId="60" fillId="27" borderId="1" xfId="949" applyNumberFormat="1" applyFont="1" applyFill="1" applyBorder="1" applyAlignment="1">
      <alignment horizontal="center" vertical="center"/>
    </xf>
    <xf numFmtId="2" fontId="57" fillId="27" borderId="1" xfId="952" applyNumberFormat="1" applyFont="1" applyFill="1" applyBorder="1" applyAlignment="1">
      <alignment horizontal="center" vertical="center"/>
    </xf>
    <xf numFmtId="2" fontId="57" fillId="27" borderId="3" xfId="952" applyNumberFormat="1" applyFont="1" applyFill="1" applyBorder="1" applyAlignment="1">
      <alignment horizontal="center" vertical="center"/>
    </xf>
    <xf numFmtId="4" fontId="57" fillId="27" borderId="1" xfId="870" applyNumberFormat="1" applyFont="1" applyFill="1" applyBorder="1" applyAlignment="1">
      <alignment horizontal="center" vertical="center"/>
    </xf>
    <xf numFmtId="0" fontId="74" fillId="0" borderId="1" xfId="0" applyFont="1" applyFill="1" applyBorder="1" applyAlignment="1">
      <alignment horizontal="left" vertical="center" wrapText="1"/>
    </xf>
    <xf numFmtId="0" fontId="75" fillId="0" borderId="1" xfId="0" applyFont="1" applyFill="1" applyBorder="1" applyAlignment="1">
      <alignment horizontal="center" vertical="center" wrapText="1"/>
    </xf>
    <xf numFmtId="2" fontId="57" fillId="27" borderId="1" xfId="950" applyNumberFormat="1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Fill="1" applyAlignment="1">
      <alignment vertical="center" wrapText="1"/>
    </xf>
    <xf numFmtId="2" fontId="57" fillId="26" borderId="1" xfId="942" applyNumberFormat="1" applyFont="1" applyFill="1" applyBorder="1" applyAlignment="1">
      <alignment horizontal="center" vertical="center"/>
    </xf>
    <xf numFmtId="2" fontId="62" fillId="0" borderId="2" xfId="953" applyNumberFormat="1" applyFont="1" applyBorder="1" applyAlignment="1">
      <alignment horizontal="center" vertical="center"/>
    </xf>
    <xf numFmtId="2" fontId="62" fillId="0" borderId="2" xfId="953" applyNumberFormat="1" applyFont="1" applyBorder="1" applyAlignment="1">
      <alignment horizontal="center" vertical="center" wrapText="1"/>
    </xf>
    <xf numFmtId="2" fontId="62" fillId="0" borderId="25" xfId="953" applyNumberFormat="1" applyFont="1" applyBorder="1" applyAlignment="1">
      <alignment horizontal="center" vertical="center"/>
    </xf>
    <xf numFmtId="0" fontId="62" fillId="0" borderId="26" xfId="953" applyFont="1" applyBorder="1" applyAlignment="1">
      <alignment horizontal="center" vertical="center"/>
    </xf>
    <xf numFmtId="49" fontId="62" fillId="0" borderId="27" xfId="953" applyNumberFormat="1" applyFont="1" applyBorder="1" applyAlignment="1">
      <alignment horizontal="center" vertical="center" wrapText="1"/>
    </xf>
    <xf numFmtId="0" fontId="62" fillId="0" borderId="28" xfId="953" applyFont="1" applyBorder="1" applyAlignment="1">
      <alignment horizontal="center" vertical="center" wrapText="1"/>
    </xf>
    <xf numFmtId="2" fontId="62" fillId="0" borderId="29" xfId="953" applyNumberFormat="1" applyFont="1" applyBorder="1" applyAlignment="1">
      <alignment horizontal="center" vertical="center"/>
    </xf>
    <xf numFmtId="2" fontId="62" fillId="0" borderId="27" xfId="953" applyNumberFormat="1" applyFont="1" applyBorder="1" applyAlignment="1">
      <alignment horizontal="center" vertical="center"/>
    </xf>
    <xf numFmtId="2" fontId="62" fillId="0" borderId="28" xfId="953" applyNumberFormat="1" applyFont="1" applyBorder="1" applyAlignment="1">
      <alignment horizontal="center" vertical="center"/>
    </xf>
    <xf numFmtId="2" fontId="62" fillId="0" borderId="30" xfId="953" applyNumberFormat="1" applyFont="1" applyBorder="1" applyAlignment="1">
      <alignment horizontal="center" vertical="center"/>
    </xf>
    <xf numFmtId="2" fontId="62" fillId="0" borderId="31" xfId="953" applyNumberFormat="1" applyFont="1" applyBorder="1" applyAlignment="1">
      <alignment horizontal="center" vertical="center"/>
    </xf>
    <xf numFmtId="0" fontId="78" fillId="0" borderId="35" xfId="0" applyFont="1" applyFill="1" applyBorder="1"/>
    <xf numFmtId="0" fontId="77" fillId="27" borderId="1" xfId="0" applyFont="1" applyFill="1" applyBorder="1" applyAlignment="1">
      <alignment horizontal="center" vertical="center" wrapText="1"/>
    </xf>
    <xf numFmtId="0" fontId="78" fillId="0" borderId="1" xfId="0" applyFont="1" applyFill="1" applyBorder="1"/>
    <xf numFmtId="9" fontId="79" fillId="0" borderId="1" xfId="0" applyNumberFormat="1" applyFont="1" applyFill="1" applyBorder="1" applyAlignment="1">
      <alignment horizontal="center" vertical="center" wrapText="1"/>
    </xf>
    <xf numFmtId="9" fontId="77" fillId="0" borderId="1" xfId="0" applyNumberFormat="1" applyFont="1" applyFill="1" applyBorder="1" applyAlignment="1">
      <alignment horizontal="center" vertical="center" wrapText="1"/>
    </xf>
    <xf numFmtId="0" fontId="78" fillId="0" borderId="2" xfId="0" applyFont="1" applyFill="1" applyBorder="1"/>
    <xf numFmtId="0" fontId="80" fillId="0" borderId="0" xfId="0" applyFont="1" applyFill="1" applyBorder="1"/>
    <xf numFmtId="49" fontId="80" fillId="0" borderId="0" xfId="0" applyNumberFormat="1" applyFont="1" applyFill="1" applyBorder="1"/>
    <xf numFmtId="0" fontId="81" fillId="0" borderId="37" xfId="0" applyFont="1" applyBorder="1" applyAlignment="1">
      <alignment horizontal="left"/>
    </xf>
    <xf numFmtId="0" fontId="83" fillId="0" borderId="40" xfId="0" applyFont="1" applyBorder="1" applyAlignment="1">
      <alignment horizontal="center" vertical="center" wrapText="1"/>
    </xf>
    <xf numFmtId="0" fontId="57" fillId="27" borderId="40" xfId="63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62" fillId="27" borderId="1" xfId="630" applyFont="1" applyFill="1" applyBorder="1" applyAlignment="1" applyProtection="1">
      <alignment horizontal="left" vertical="center" wrapText="1"/>
    </xf>
    <xf numFmtId="0" fontId="62" fillId="27" borderId="41" xfId="630" applyFont="1" applyFill="1" applyBorder="1" applyAlignment="1" applyProtection="1">
      <alignment horizontal="left" vertical="center" wrapText="1"/>
    </xf>
    <xf numFmtId="0" fontId="86" fillId="28" borderId="1" xfId="0" applyFont="1" applyFill="1" applyBorder="1" applyAlignment="1">
      <alignment horizontal="left" vertical="center" wrapText="1"/>
    </xf>
    <xf numFmtId="0" fontId="77" fillId="0" borderId="4" xfId="0" applyFont="1" applyFill="1" applyBorder="1" applyAlignment="1">
      <alignment horizontal="right"/>
    </xf>
    <xf numFmtId="0" fontId="77" fillId="0" borderId="17" xfId="0" applyFont="1" applyFill="1" applyBorder="1" applyAlignment="1">
      <alignment horizontal="right"/>
    </xf>
    <xf numFmtId="0" fontId="77" fillId="0" borderId="5" xfId="0" applyFont="1" applyFill="1" applyBorder="1" applyAlignment="1">
      <alignment horizontal="right"/>
    </xf>
    <xf numFmtId="0" fontId="77" fillId="0" borderId="36" xfId="0" applyFont="1" applyFill="1" applyBorder="1" applyAlignment="1">
      <alignment horizontal="left"/>
    </xf>
    <xf numFmtId="0" fontId="82" fillId="0" borderId="38" xfId="0" applyFont="1" applyBorder="1" applyAlignment="1">
      <alignment horizontal="left" vertical="center" wrapText="1"/>
    </xf>
    <xf numFmtId="0" fontId="82" fillId="0" borderId="39" xfId="0" applyFont="1" applyBorder="1" applyAlignment="1">
      <alignment horizontal="left" vertical="center" wrapText="1"/>
    </xf>
    <xf numFmtId="0" fontId="84" fillId="0" borderId="1" xfId="0" applyFont="1" applyBorder="1" applyAlignment="1">
      <alignment horizontal="left" vertical="center" wrapText="1"/>
    </xf>
    <xf numFmtId="0" fontId="84" fillId="0" borderId="41" xfId="0" applyFont="1" applyBorder="1" applyAlignment="1">
      <alignment horizontal="left" vertical="center" wrapText="1"/>
    </xf>
    <xf numFmtId="0" fontId="77" fillId="0" borderId="1" xfId="0" applyFont="1" applyFill="1" applyBorder="1" applyAlignment="1">
      <alignment horizontal="right"/>
    </xf>
    <xf numFmtId="0" fontId="66" fillId="0" borderId="0" xfId="0" applyFont="1" applyFill="1" applyAlignment="1">
      <alignment horizontal="center" vertical="center" wrapText="1"/>
    </xf>
    <xf numFmtId="0" fontId="76" fillId="0" borderId="16" xfId="0" applyFont="1" applyFill="1" applyBorder="1" applyAlignment="1">
      <alignment horizontal="center" wrapText="1"/>
    </xf>
    <xf numFmtId="2" fontId="62" fillId="0" borderId="20" xfId="953" applyNumberFormat="1" applyFont="1" applyBorder="1" applyAlignment="1">
      <alignment horizontal="center" vertical="center"/>
    </xf>
    <xf numFmtId="2" fontId="62" fillId="0" borderId="21" xfId="953" applyNumberFormat="1" applyFont="1" applyBorder="1" applyAlignment="1">
      <alignment horizontal="center" vertical="center"/>
    </xf>
    <xf numFmtId="2" fontId="62" fillId="0" borderId="22" xfId="953" applyNumberFormat="1" applyFont="1" applyBorder="1" applyAlignment="1">
      <alignment horizontal="center" vertical="center"/>
    </xf>
    <xf numFmtId="0" fontId="77" fillId="0" borderId="32" xfId="0" applyFont="1" applyFill="1" applyBorder="1" applyAlignment="1">
      <alignment horizontal="right"/>
    </xf>
    <xf numFmtId="0" fontId="77" fillId="0" borderId="33" xfId="0" applyFont="1" applyFill="1" applyBorder="1" applyAlignment="1">
      <alignment horizontal="right"/>
    </xf>
    <xf numFmtId="0" fontId="77" fillId="0" borderId="34" xfId="0" applyFont="1" applyFill="1" applyBorder="1" applyAlignment="1">
      <alignment horizontal="right"/>
    </xf>
    <xf numFmtId="49" fontId="67" fillId="25" borderId="4" xfId="0" applyNumberFormat="1" applyFont="1" applyFill="1" applyBorder="1" applyAlignment="1">
      <alignment horizontal="center" vertical="center" wrapText="1"/>
    </xf>
    <xf numFmtId="49" fontId="67" fillId="25" borderId="17" xfId="0" applyNumberFormat="1" applyFont="1" applyFill="1" applyBorder="1" applyAlignment="1">
      <alignment horizontal="center" vertical="center" wrapText="1"/>
    </xf>
    <xf numFmtId="49" fontId="67" fillId="25" borderId="5" xfId="0" applyNumberFormat="1" applyFont="1" applyFill="1" applyBorder="1" applyAlignment="1">
      <alignment horizontal="center" vertical="center" wrapText="1"/>
    </xf>
    <xf numFmtId="49" fontId="67" fillId="0" borderId="2" xfId="0" applyNumberFormat="1" applyFont="1" applyFill="1" applyBorder="1" applyAlignment="1">
      <alignment horizontal="left" vertical="center" wrapText="1"/>
    </xf>
    <xf numFmtId="49" fontId="67" fillId="0" borderId="3" xfId="0" applyNumberFormat="1" applyFont="1" applyFill="1" applyBorder="1" applyAlignment="1">
      <alignment horizontal="left" vertical="center" wrapText="1"/>
    </xf>
    <xf numFmtId="0" fontId="67" fillId="25" borderId="4" xfId="942" applyFont="1" applyFill="1" applyBorder="1" applyAlignment="1">
      <alignment horizontal="center" vertical="center" wrapText="1"/>
    </xf>
    <xf numFmtId="0" fontId="67" fillId="25" borderId="17" xfId="942" applyFont="1" applyFill="1" applyBorder="1" applyAlignment="1">
      <alignment horizontal="center" vertical="center" wrapText="1"/>
    </xf>
    <xf numFmtId="0" fontId="67" fillId="25" borderId="5" xfId="942" applyFont="1" applyFill="1" applyBorder="1" applyAlignment="1">
      <alignment horizontal="center" vertical="center" wrapText="1"/>
    </xf>
    <xf numFmtId="49" fontId="67" fillId="0" borderId="2" xfId="0" applyNumberFormat="1" applyFont="1" applyFill="1" applyBorder="1" applyAlignment="1">
      <alignment horizontal="center" vertical="center" wrapText="1"/>
    </xf>
    <xf numFmtId="49" fontId="67" fillId="0" borderId="3" xfId="0" applyNumberFormat="1" applyFont="1" applyFill="1" applyBorder="1" applyAlignment="1">
      <alignment horizontal="center" vertical="center" wrapText="1"/>
    </xf>
    <xf numFmtId="0" fontId="62" fillId="0" borderId="18" xfId="953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49" fontId="62" fillId="0" borderId="19" xfId="953" applyNumberFormat="1" applyFont="1" applyBorder="1" applyAlignment="1">
      <alignment horizontal="center" vertical="center" textRotation="90" wrapText="1"/>
    </xf>
    <xf numFmtId="49" fontId="62" fillId="0" borderId="15" xfId="953" applyNumberFormat="1" applyFont="1" applyBorder="1" applyAlignment="1">
      <alignment horizontal="center" vertical="center" textRotation="90" wrapText="1"/>
    </xf>
    <xf numFmtId="0" fontId="62" fillId="0" borderId="19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2" fontId="62" fillId="0" borderId="23" xfId="953" applyNumberFormat="1" applyFont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</cellXfs>
  <cellStyles count="954">
    <cellStyle name="20% - Accent1" xfId="5"/>
    <cellStyle name="20% - Accent1 2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3" xfId="16"/>
    <cellStyle name="20% - Accent1 3 2" xfId="17"/>
    <cellStyle name="20% - Accent1 4" xfId="18"/>
    <cellStyle name="20% - Accent1 4 2" xfId="19"/>
    <cellStyle name="20% - Accent1 4 2 2" xfId="20"/>
    <cellStyle name="20% - Accent1 4 3" xfId="21"/>
    <cellStyle name="20% - Accent1 5" xfId="22"/>
    <cellStyle name="20% - Accent1 5 2" xfId="23"/>
    <cellStyle name="20% - Accent1 6" xfId="24"/>
    <cellStyle name="20% - Accent1 6 2" xfId="25"/>
    <cellStyle name="20% - Accent1 7" xfId="26"/>
    <cellStyle name="20% - Accent1 7 2" xfId="27"/>
    <cellStyle name="20% - Accent1_Q.W. ADMINISTRACIULI SENOBA" xfId="28"/>
    <cellStyle name="20% - Accent2" xfId="29"/>
    <cellStyle name="20% - Accent2 2" xfId="30"/>
    <cellStyle name="20% - Accent2 2 2" xfId="31"/>
    <cellStyle name="20% - Accent2 2 2 2" xfId="32"/>
    <cellStyle name="20% - Accent2 2 3" xfId="33"/>
    <cellStyle name="20% - Accent2 2 3 2" xfId="34"/>
    <cellStyle name="20% - Accent2 2 4" xfId="35"/>
    <cellStyle name="20% - Accent2 2 4 2" xfId="36"/>
    <cellStyle name="20% - Accent2 2 5" xfId="37"/>
    <cellStyle name="20% - Accent2 2 5 2" xfId="38"/>
    <cellStyle name="20% - Accent2 2 6" xfId="39"/>
    <cellStyle name="20% - Accent2 3" xfId="40"/>
    <cellStyle name="20% - Accent2 3 2" xfId="41"/>
    <cellStyle name="20% - Accent2 4" xfId="42"/>
    <cellStyle name="20% - Accent2 4 2" xfId="43"/>
    <cellStyle name="20% - Accent2 4 2 2" xfId="44"/>
    <cellStyle name="20% - Accent2 4 3" xfId="45"/>
    <cellStyle name="20% - Accent2 5" xfId="46"/>
    <cellStyle name="20% - Accent2 5 2" xfId="47"/>
    <cellStyle name="20% - Accent2 6" xfId="48"/>
    <cellStyle name="20% - Accent2 6 2" xfId="49"/>
    <cellStyle name="20% - Accent2 7" xfId="50"/>
    <cellStyle name="20% - Accent2 7 2" xfId="51"/>
    <cellStyle name="20% - Accent2_Q.W. ADMINISTRACIULI SENOBA" xfId="52"/>
    <cellStyle name="20% - Accent3" xfId="53"/>
    <cellStyle name="20% - Accent3 2" xfId="54"/>
    <cellStyle name="20% - Accent3 2 2" xfId="55"/>
    <cellStyle name="20% - Accent3 2 2 2" xfId="56"/>
    <cellStyle name="20% - Accent3 2 3" xfId="57"/>
    <cellStyle name="20% - Accent3 2 3 2" xfId="58"/>
    <cellStyle name="20% - Accent3 2 4" xfId="59"/>
    <cellStyle name="20% - Accent3 2 4 2" xfId="60"/>
    <cellStyle name="20% - Accent3 2 5" xfId="61"/>
    <cellStyle name="20% - Accent3 2 5 2" xfId="62"/>
    <cellStyle name="20% - Accent3 2 6" xfId="63"/>
    <cellStyle name="20% - Accent3 3" xfId="64"/>
    <cellStyle name="20% - Accent3 3 2" xfId="65"/>
    <cellStyle name="20% - Accent3 4" xfId="66"/>
    <cellStyle name="20% - Accent3 4 2" xfId="67"/>
    <cellStyle name="20% - Accent3 4 2 2" xfId="68"/>
    <cellStyle name="20% - Accent3 4 3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_Q.W. ADMINISTRACIULI SENOBA" xfId="76"/>
    <cellStyle name="20% - Accent4" xfId="77"/>
    <cellStyle name="20% - Accent4 2" xfId="78"/>
    <cellStyle name="20% - Accent4 2 2" xfId="79"/>
    <cellStyle name="20% - Accent4 2 2 2" xfId="80"/>
    <cellStyle name="20% - Accent4 2 3" xfId="81"/>
    <cellStyle name="20% - Accent4 2 3 2" xfId="82"/>
    <cellStyle name="20% - Accent4 2 4" xfId="83"/>
    <cellStyle name="20% - Accent4 2 4 2" xfId="84"/>
    <cellStyle name="20% - Accent4 2 5" xfId="85"/>
    <cellStyle name="20% - Accent4 2 5 2" xfId="86"/>
    <cellStyle name="20% - Accent4 2 6" xfId="87"/>
    <cellStyle name="20% - Accent4 3" xfId="88"/>
    <cellStyle name="20% - Accent4 3 2" xfId="89"/>
    <cellStyle name="20% - Accent4 4" xfId="90"/>
    <cellStyle name="20% - Accent4 4 2" xfId="91"/>
    <cellStyle name="20% - Accent4 4 2 2" xfId="92"/>
    <cellStyle name="20% - Accent4 4 3" xfId="93"/>
    <cellStyle name="20% - Accent4 5" xfId="94"/>
    <cellStyle name="20% - Accent4 5 2" xfId="95"/>
    <cellStyle name="20% - Accent4 6" xfId="96"/>
    <cellStyle name="20% - Accent4 6 2" xfId="97"/>
    <cellStyle name="20% - Accent4 7" xfId="98"/>
    <cellStyle name="20% - Accent4 7 2" xfId="99"/>
    <cellStyle name="20% - Accent4_Q.W. ADMINISTRACIULI SENOBA" xfId="100"/>
    <cellStyle name="20% - Accent5" xfId="101"/>
    <cellStyle name="20% - Accent5 2" xfId="102"/>
    <cellStyle name="20% - Accent5 2 2" xfId="103"/>
    <cellStyle name="20% - Accent5 2 2 2" xfId="104"/>
    <cellStyle name="20% - Accent5 2 3" xfId="105"/>
    <cellStyle name="20% - Accent5 2 3 2" xfId="106"/>
    <cellStyle name="20% - Accent5 2 4" xfId="107"/>
    <cellStyle name="20% - Accent5 2 4 2" xfId="108"/>
    <cellStyle name="20% - Accent5 2 5" xfId="109"/>
    <cellStyle name="20% - Accent5 2 5 2" xfId="110"/>
    <cellStyle name="20% - Accent5 2 6" xfId="111"/>
    <cellStyle name="20% - Accent5 3" xfId="112"/>
    <cellStyle name="20% - Accent5 3 2" xfId="113"/>
    <cellStyle name="20% - Accent5 4" xfId="114"/>
    <cellStyle name="20% - Accent5 4 2" xfId="115"/>
    <cellStyle name="20% - Accent5 4 2 2" xfId="116"/>
    <cellStyle name="20% - Accent5 4 3" xfId="117"/>
    <cellStyle name="20% - Accent5 5" xfId="118"/>
    <cellStyle name="20% - Accent5 5 2" xfId="119"/>
    <cellStyle name="20% - Accent5 6" xfId="120"/>
    <cellStyle name="20% - Accent5 6 2" xfId="121"/>
    <cellStyle name="20% - Accent5 7" xfId="122"/>
    <cellStyle name="20% - Accent5 7 2" xfId="123"/>
    <cellStyle name="20% - Accent5_Q.W. ADMINISTRACIULI SENOBA" xfId="124"/>
    <cellStyle name="20% - Accent6" xfId="125"/>
    <cellStyle name="20% - Accent6 2" xfId="126"/>
    <cellStyle name="20% - Accent6 2 2" xfId="127"/>
    <cellStyle name="20% - Accent6 2 2 2" xfId="128"/>
    <cellStyle name="20% - Accent6 2 3" xfId="129"/>
    <cellStyle name="20% - Accent6 2 3 2" xfId="130"/>
    <cellStyle name="20% - Accent6 2 4" xfId="131"/>
    <cellStyle name="20% - Accent6 2 4 2" xfId="132"/>
    <cellStyle name="20% - Accent6 2 5" xfId="133"/>
    <cellStyle name="20% - Accent6 2 5 2" xfId="134"/>
    <cellStyle name="20% - Accent6 2 6" xfId="135"/>
    <cellStyle name="20% - Accent6 3" xfId="136"/>
    <cellStyle name="20% - Accent6 3 2" xfId="137"/>
    <cellStyle name="20% - Accent6 4" xfId="138"/>
    <cellStyle name="20% - Accent6 4 2" xfId="139"/>
    <cellStyle name="20% - Accent6 4 2 2" xfId="140"/>
    <cellStyle name="20% - Accent6 4 3" xfId="141"/>
    <cellStyle name="20% - Accent6 5" xfId="142"/>
    <cellStyle name="20% - Accent6 5 2" xfId="143"/>
    <cellStyle name="20% - Accent6 6" xfId="144"/>
    <cellStyle name="20% - Accent6 6 2" xfId="145"/>
    <cellStyle name="20% - Accent6 7" xfId="146"/>
    <cellStyle name="20% - Accent6 7 2" xfId="147"/>
    <cellStyle name="20% - Accent6_Q.W. ADMINISTRACIULI SENOBA" xfId="148"/>
    <cellStyle name="40% - Accent1" xfId="149"/>
    <cellStyle name="40% - Accent1 2" xfId="150"/>
    <cellStyle name="40% - Accent1 2 2" xfId="151"/>
    <cellStyle name="40% - Accent1 2 2 2" xfId="152"/>
    <cellStyle name="40% - Accent1 2 3" xfId="153"/>
    <cellStyle name="40% - Accent1 2 3 2" xfId="154"/>
    <cellStyle name="40% - Accent1 2 4" xfId="155"/>
    <cellStyle name="40% - Accent1 2 4 2" xfId="156"/>
    <cellStyle name="40% - Accent1 2 5" xfId="157"/>
    <cellStyle name="40% - Accent1 2 5 2" xfId="158"/>
    <cellStyle name="40% - Accent1 2 6" xfId="159"/>
    <cellStyle name="40% - Accent1 3" xfId="160"/>
    <cellStyle name="40% - Accent1 3 2" xfId="161"/>
    <cellStyle name="40% - Accent1 4" xfId="162"/>
    <cellStyle name="40% - Accent1 4 2" xfId="163"/>
    <cellStyle name="40% - Accent1 4 2 2" xfId="164"/>
    <cellStyle name="40% - Accent1 4 3" xfId="165"/>
    <cellStyle name="40% - Accent1 5" xfId="166"/>
    <cellStyle name="40% - Accent1 5 2" xfId="167"/>
    <cellStyle name="40% - Accent1 6" xfId="168"/>
    <cellStyle name="40% - Accent1 6 2" xfId="169"/>
    <cellStyle name="40% - Accent1 7" xfId="170"/>
    <cellStyle name="40% - Accent1 7 2" xfId="171"/>
    <cellStyle name="40% - Accent1_Q.W. ADMINISTRACIULI SENOBA" xfId="172"/>
    <cellStyle name="40% - Accent2" xfId="173"/>
    <cellStyle name="40% - Accent2 2" xfId="174"/>
    <cellStyle name="40% - Accent2 2 2" xfId="175"/>
    <cellStyle name="40% - Accent2 2 2 2" xfId="176"/>
    <cellStyle name="40% - Accent2 2 3" xfId="177"/>
    <cellStyle name="40% - Accent2 2 3 2" xfId="178"/>
    <cellStyle name="40% - Accent2 2 4" xfId="179"/>
    <cellStyle name="40% - Accent2 2 4 2" xfId="180"/>
    <cellStyle name="40% - Accent2 2 5" xfId="181"/>
    <cellStyle name="40% - Accent2 2 5 2" xfId="182"/>
    <cellStyle name="40% - Accent2 2 6" xfId="183"/>
    <cellStyle name="40% - Accent2 3" xfId="184"/>
    <cellStyle name="40% - Accent2 3 2" xfId="185"/>
    <cellStyle name="40% - Accent2 4" xfId="186"/>
    <cellStyle name="40% - Accent2 4 2" xfId="187"/>
    <cellStyle name="40% - Accent2 4 2 2" xfId="188"/>
    <cellStyle name="40% - Accent2 4 3" xfId="189"/>
    <cellStyle name="40% - Accent2 5" xfId="190"/>
    <cellStyle name="40% - Accent2 5 2" xfId="191"/>
    <cellStyle name="40% - Accent2 6" xfId="192"/>
    <cellStyle name="40% - Accent2 6 2" xfId="193"/>
    <cellStyle name="40% - Accent2 7" xfId="194"/>
    <cellStyle name="40% - Accent2 7 2" xfId="195"/>
    <cellStyle name="40% - Accent2_Q.W. ADMINISTRACIULI SENOBA" xfId="196"/>
    <cellStyle name="40% - Accent3" xfId="197"/>
    <cellStyle name="40% - Accent3 2" xfId="198"/>
    <cellStyle name="40% - Accent3 2 2" xfId="199"/>
    <cellStyle name="40% - Accent3 2 2 2" xfId="200"/>
    <cellStyle name="40% - Accent3 2 3" xfId="201"/>
    <cellStyle name="40% - Accent3 2 3 2" xfId="202"/>
    <cellStyle name="40% - Accent3 2 4" xfId="203"/>
    <cellStyle name="40% - Accent3 2 4 2" xfId="204"/>
    <cellStyle name="40% - Accent3 2 5" xfId="205"/>
    <cellStyle name="40% - Accent3 2 5 2" xfId="206"/>
    <cellStyle name="40% - Accent3 2 6" xfId="207"/>
    <cellStyle name="40% - Accent3 3" xfId="208"/>
    <cellStyle name="40% - Accent3 3 2" xfId="209"/>
    <cellStyle name="40% - Accent3 4" xfId="210"/>
    <cellStyle name="40% - Accent3 4 2" xfId="211"/>
    <cellStyle name="40% - Accent3 4 2 2" xfId="212"/>
    <cellStyle name="40% - Accent3 4 3" xfId="213"/>
    <cellStyle name="40% - Accent3 5" xfId="214"/>
    <cellStyle name="40% - Accent3 5 2" xfId="215"/>
    <cellStyle name="40% - Accent3 6" xfId="216"/>
    <cellStyle name="40% - Accent3 6 2" xfId="217"/>
    <cellStyle name="40% - Accent3 7" xfId="218"/>
    <cellStyle name="40% - Accent3 7 2" xfId="219"/>
    <cellStyle name="40% - Accent3_Q.W. ADMINISTRACIULI SENOBA" xfId="220"/>
    <cellStyle name="40% - Accent4" xfId="221"/>
    <cellStyle name="40% - Accent4 2" xfId="222"/>
    <cellStyle name="40% - Accent4 2 2" xfId="223"/>
    <cellStyle name="40% - Accent4 2 2 2" xfId="224"/>
    <cellStyle name="40% - Accent4 2 3" xfId="225"/>
    <cellStyle name="40% - Accent4 2 3 2" xfId="226"/>
    <cellStyle name="40% - Accent4 2 4" xfId="227"/>
    <cellStyle name="40% - Accent4 2 4 2" xfId="228"/>
    <cellStyle name="40% - Accent4 2 5" xfId="229"/>
    <cellStyle name="40% - Accent4 2 5 2" xfId="230"/>
    <cellStyle name="40% - Accent4 2 6" xfId="231"/>
    <cellStyle name="40% - Accent4 3" xfId="232"/>
    <cellStyle name="40% - Accent4 3 2" xfId="233"/>
    <cellStyle name="40% - Accent4 4" xfId="234"/>
    <cellStyle name="40% - Accent4 4 2" xfId="235"/>
    <cellStyle name="40% - Accent4 4 2 2" xfId="236"/>
    <cellStyle name="40% - Accent4 4 3" xfId="237"/>
    <cellStyle name="40% - Accent4 5" xfId="238"/>
    <cellStyle name="40% - Accent4 5 2" xfId="239"/>
    <cellStyle name="40% - Accent4 6" xfId="240"/>
    <cellStyle name="40% - Accent4 6 2" xfId="241"/>
    <cellStyle name="40% - Accent4 7" xfId="242"/>
    <cellStyle name="40% - Accent4 7 2" xfId="243"/>
    <cellStyle name="40% - Accent4_Q.W. ADMINISTRACIULI SENOBA" xfId="244"/>
    <cellStyle name="40% - Accent5" xfId="245"/>
    <cellStyle name="40% - Accent5 2" xfId="246"/>
    <cellStyle name="40% - Accent5 2 2" xfId="247"/>
    <cellStyle name="40% - Accent5 2 2 2" xfId="248"/>
    <cellStyle name="40% - Accent5 2 3" xfId="249"/>
    <cellStyle name="40% - Accent5 2 3 2" xfId="250"/>
    <cellStyle name="40% - Accent5 2 4" xfId="251"/>
    <cellStyle name="40% - Accent5 2 4 2" xfId="252"/>
    <cellStyle name="40% - Accent5 2 5" xfId="253"/>
    <cellStyle name="40% - Accent5 2 5 2" xfId="254"/>
    <cellStyle name="40% - Accent5 2 6" xfId="255"/>
    <cellStyle name="40% - Accent5 3" xfId="256"/>
    <cellStyle name="40% - Accent5 3 2" xfId="257"/>
    <cellStyle name="40% - Accent5 4" xfId="258"/>
    <cellStyle name="40% - Accent5 4 2" xfId="259"/>
    <cellStyle name="40% - Accent5 4 2 2" xfId="260"/>
    <cellStyle name="40% - Accent5 4 3" xfId="261"/>
    <cellStyle name="40% - Accent5 5" xfId="262"/>
    <cellStyle name="40% - Accent5 5 2" xfId="263"/>
    <cellStyle name="40% - Accent5 6" xfId="264"/>
    <cellStyle name="40% - Accent5 6 2" xfId="265"/>
    <cellStyle name="40% - Accent5 7" xfId="266"/>
    <cellStyle name="40% - Accent5 7 2" xfId="267"/>
    <cellStyle name="40% - Accent5_Q.W. ADMINISTRACIULI SENOBA" xfId="268"/>
    <cellStyle name="40% - Accent6" xfId="269"/>
    <cellStyle name="40% - Accent6 2" xfId="270"/>
    <cellStyle name="40% - Accent6 2 2" xfId="271"/>
    <cellStyle name="40% - Accent6 2 2 2" xfId="272"/>
    <cellStyle name="40% - Accent6 2 3" xfId="273"/>
    <cellStyle name="40% - Accent6 2 3 2" xfId="274"/>
    <cellStyle name="40% - Accent6 2 4" xfId="275"/>
    <cellStyle name="40% - Accent6 2 4 2" xfId="276"/>
    <cellStyle name="40% - Accent6 2 5" xfId="277"/>
    <cellStyle name="40% - Accent6 2 5 2" xfId="278"/>
    <cellStyle name="40% - Accent6 2 6" xfId="279"/>
    <cellStyle name="40% - Accent6 3" xfId="280"/>
    <cellStyle name="40% - Accent6 3 2" xfId="281"/>
    <cellStyle name="40% - Accent6 4" xfId="282"/>
    <cellStyle name="40% - Accent6 4 2" xfId="283"/>
    <cellStyle name="40% - Accent6 4 2 2" xfId="284"/>
    <cellStyle name="40% - Accent6 4 3" xfId="285"/>
    <cellStyle name="40% - Accent6 5" xfId="286"/>
    <cellStyle name="40% - Accent6 5 2" xfId="287"/>
    <cellStyle name="40% - Accent6 6" xfId="288"/>
    <cellStyle name="40% - Accent6 6 2" xfId="289"/>
    <cellStyle name="40% - Accent6 7" xfId="290"/>
    <cellStyle name="40% - Accent6 7 2" xfId="291"/>
    <cellStyle name="40% - Accent6_Q.W. ADMINISTRACIULI SENOBA" xfId="292"/>
    <cellStyle name="60% - Accent1" xfId="293"/>
    <cellStyle name="60% - Accent1 2" xfId="294"/>
    <cellStyle name="60% - Accent1 2 2" xfId="295"/>
    <cellStyle name="60% - Accent1 2 3" xfId="296"/>
    <cellStyle name="60% - Accent1 2 4" xfId="297"/>
    <cellStyle name="60% - Accent1 2 5" xfId="298"/>
    <cellStyle name="60% - Accent1 3" xfId="299"/>
    <cellStyle name="60% - Accent1 4" xfId="300"/>
    <cellStyle name="60% - Accent1 4 2" xfId="301"/>
    <cellStyle name="60% - Accent1 5" xfId="302"/>
    <cellStyle name="60% - Accent1 6" xfId="303"/>
    <cellStyle name="60% - Accent1 7" xfId="304"/>
    <cellStyle name="60% - Accent2" xfId="305"/>
    <cellStyle name="60% - Accent2 2" xfId="306"/>
    <cellStyle name="60% - Accent2 2 2" xfId="307"/>
    <cellStyle name="60% - Accent2 2 3" xfId="308"/>
    <cellStyle name="60% - Accent2 2 4" xfId="309"/>
    <cellStyle name="60% - Accent2 2 5" xfId="310"/>
    <cellStyle name="60% - Accent2 3" xfId="311"/>
    <cellStyle name="60% - Accent2 4" xfId="312"/>
    <cellStyle name="60% - Accent2 4 2" xfId="313"/>
    <cellStyle name="60% - Accent2 5" xfId="314"/>
    <cellStyle name="60% - Accent2 6" xfId="315"/>
    <cellStyle name="60% - Accent2 7" xfId="316"/>
    <cellStyle name="60% - Accent3" xfId="317"/>
    <cellStyle name="60% - Accent3 2" xfId="318"/>
    <cellStyle name="60% - Accent3 2 2" xfId="319"/>
    <cellStyle name="60% - Accent3 2 3" xfId="320"/>
    <cellStyle name="60% - Accent3 2 4" xfId="321"/>
    <cellStyle name="60% - Accent3 2 5" xfId="322"/>
    <cellStyle name="60% - Accent3 3" xfId="323"/>
    <cellStyle name="60% - Accent3 4" xfId="324"/>
    <cellStyle name="60% - Accent3 4 2" xfId="325"/>
    <cellStyle name="60% - Accent3 5" xfId="326"/>
    <cellStyle name="60% - Accent3 6" xfId="327"/>
    <cellStyle name="60% - Accent3 7" xfId="328"/>
    <cellStyle name="60% - Accent4" xfId="329"/>
    <cellStyle name="60% - Accent4 2" xfId="330"/>
    <cellStyle name="60% - Accent4 2 2" xfId="331"/>
    <cellStyle name="60% - Accent4 2 3" xfId="332"/>
    <cellStyle name="60% - Accent4 2 4" xfId="333"/>
    <cellStyle name="60% - Accent4 2 5" xfId="334"/>
    <cellStyle name="60% - Accent4 3" xfId="335"/>
    <cellStyle name="60% - Accent4 4" xfId="336"/>
    <cellStyle name="60% - Accent4 4 2" xfId="337"/>
    <cellStyle name="60% - Accent4 5" xfId="338"/>
    <cellStyle name="60% - Accent4 6" xfId="339"/>
    <cellStyle name="60% - Accent4 7" xfId="340"/>
    <cellStyle name="60% - Accent5" xfId="341"/>
    <cellStyle name="60% - Accent5 2" xfId="342"/>
    <cellStyle name="60% - Accent5 2 2" xfId="343"/>
    <cellStyle name="60% - Accent5 2 3" xfId="344"/>
    <cellStyle name="60% - Accent5 2 4" xfId="345"/>
    <cellStyle name="60% - Accent5 2 5" xfId="346"/>
    <cellStyle name="60% - Accent5 3" xfId="347"/>
    <cellStyle name="60% - Accent5 4" xfId="348"/>
    <cellStyle name="60% - Accent5 4 2" xfId="349"/>
    <cellStyle name="60% - Accent5 5" xfId="350"/>
    <cellStyle name="60% - Accent5 6" xfId="351"/>
    <cellStyle name="60% - Accent5 7" xfId="352"/>
    <cellStyle name="60% - Accent6" xfId="353"/>
    <cellStyle name="60% - Accent6 2" xfId="354"/>
    <cellStyle name="60% - Accent6 2 2" xfId="355"/>
    <cellStyle name="60% - Accent6 2 3" xfId="356"/>
    <cellStyle name="60% - Accent6 2 4" xfId="357"/>
    <cellStyle name="60% - Accent6 2 5" xfId="358"/>
    <cellStyle name="60% - Accent6 3" xfId="359"/>
    <cellStyle name="60% - Accent6 4" xfId="360"/>
    <cellStyle name="60% - Accent6 4 2" xfId="361"/>
    <cellStyle name="60% - Accent6 5" xfId="362"/>
    <cellStyle name="60% - Accent6 6" xfId="363"/>
    <cellStyle name="60% - Accent6 7" xfId="364"/>
    <cellStyle name="Accent1" xfId="365"/>
    <cellStyle name="Accent1 2" xfId="366"/>
    <cellStyle name="Accent1 2 2" xfId="367"/>
    <cellStyle name="Accent1 2 3" xfId="368"/>
    <cellStyle name="Accent1 2 4" xfId="369"/>
    <cellStyle name="Accent1 2 5" xfId="370"/>
    <cellStyle name="Accent1 3" xfId="371"/>
    <cellStyle name="Accent1 4" xfId="372"/>
    <cellStyle name="Accent1 4 2" xfId="373"/>
    <cellStyle name="Accent1 5" xfId="374"/>
    <cellStyle name="Accent1 6" xfId="375"/>
    <cellStyle name="Accent1 7" xfId="376"/>
    <cellStyle name="Accent2" xfId="377"/>
    <cellStyle name="Accent2 2" xfId="378"/>
    <cellStyle name="Accent2 2 2" xfId="379"/>
    <cellStyle name="Accent2 2 3" xfId="380"/>
    <cellStyle name="Accent2 2 4" xfId="381"/>
    <cellStyle name="Accent2 2 5" xfId="382"/>
    <cellStyle name="Accent2 3" xfId="383"/>
    <cellStyle name="Accent2 4" xfId="384"/>
    <cellStyle name="Accent2 4 2" xfId="385"/>
    <cellStyle name="Accent2 5" xfId="386"/>
    <cellStyle name="Accent2 6" xfId="387"/>
    <cellStyle name="Accent2 7" xfId="388"/>
    <cellStyle name="Accent3" xfId="389"/>
    <cellStyle name="Accent3 2" xfId="390"/>
    <cellStyle name="Accent3 2 2" xfId="391"/>
    <cellStyle name="Accent3 2 3" xfId="392"/>
    <cellStyle name="Accent3 2 4" xfId="393"/>
    <cellStyle name="Accent3 2 5" xfId="394"/>
    <cellStyle name="Accent3 3" xfId="395"/>
    <cellStyle name="Accent3 4" xfId="396"/>
    <cellStyle name="Accent3 4 2" xfId="397"/>
    <cellStyle name="Accent3 5" xfId="398"/>
    <cellStyle name="Accent3 6" xfId="399"/>
    <cellStyle name="Accent3 7" xfId="400"/>
    <cellStyle name="Accent4" xfId="401"/>
    <cellStyle name="Accent4 2" xfId="402"/>
    <cellStyle name="Accent4 2 2" xfId="403"/>
    <cellStyle name="Accent4 2 3" xfId="404"/>
    <cellStyle name="Accent4 2 4" xfId="405"/>
    <cellStyle name="Accent4 2 5" xfId="406"/>
    <cellStyle name="Accent4 3" xfId="407"/>
    <cellStyle name="Accent4 4" xfId="408"/>
    <cellStyle name="Accent4 4 2" xfId="409"/>
    <cellStyle name="Accent4 5" xfId="410"/>
    <cellStyle name="Accent4 6" xfId="411"/>
    <cellStyle name="Accent4 7" xfId="412"/>
    <cellStyle name="Accent5" xfId="413"/>
    <cellStyle name="Accent5 2" xfId="414"/>
    <cellStyle name="Accent5 2 2" xfId="415"/>
    <cellStyle name="Accent5 2 3" xfId="416"/>
    <cellStyle name="Accent5 2 4" xfId="417"/>
    <cellStyle name="Accent5 2 5" xfId="418"/>
    <cellStyle name="Accent5 3" xfId="419"/>
    <cellStyle name="Accent5 4" xfId="420"/>
    <cellStyle name="Accent5 4 2" xfId="421"/>
    <cellStyle name="Accent5 5" xfId="422"/>
    <cellStyle name="Accent5 6" xfId="423"/>
    <cellStyle name="Accent5 7" xfId="424"/>
    <cellStyle name="Accent6" xfId="425"/>
    <cellStyle name="Accent6 2" xfId="426"/>
    <cellStyle name="Accent6 2 2" xfId="427"/>
    <cellStyle name="Accent6 2 3" xfId="428"/>
    <cellStyle name="Accent6 2 4" xfId="429"/>
    <cellStyle name="Accent6 2 5" xfId="430"/>
    <cellStyle name="Accent6 3" xfId="431"/>
    <cellStyle name="Accent6 4" xfId="432"/>
    <cellStyle name="Accent6 4 2" xfId="433"/>
    <cellStyle name="Accent6 5" xfId="434"/>
    <cellStyle name="Accent6 6" xfId="435"/>
    <cellStyle name="Accent6 7" xfId="436"/>
    <cellStyle name="Bad" xfId="437"/>
    <cellStyle name="Bad 2" xfId="438"/>
    <cellStyle name="Bad 2 2" xfId="439"/>
    <cellStyle name="Bad 2 3" xfId="440"/>
    <cellStyle name="Bad 2 4" xfId="441"/>
    <cellStyle name="Bad 2 5" xfId="442"/>
    <cellStyle name="Bad 3" xfId="443"/>
    <cellStyle name="Bad 4" xfId="444"/>
    <cellStyle name="Bad 4 2" xfId="445"/>
    <cellStyle name="Bad 5" xfId="446"/>
    <cellStyle name="Bad 6" xfId="447"/>
    <cellStyle name="Bad 7" xfId="448"/>
    <cellStyle name="Calculation" xfId="449"/>
    <cellStyle name="Calculation 2" xfId="450"/>
    <cellStyle name="Calculation 2 2" xfId="451"/>
    <cellStyle name="Calculation 2 3" xfId="452"/>
    <cellStyle name="Calculation 2 4" xfId="453"/>
    <cellStyle name="Calculation 2 5" xfId="454"/>
    <cellStyle name="Calculation 2_anakia II etapi.xls sm. defeqturi" xfId="455"/>
    <cellStyle name="Calculation 3" xfId="456"/>
    <cellStyle name="Calculation 4" xfId="457"/>
    <cellStyle name="Calculation 4 2" xfId="458"/>
    <cellStyle name="Calculation 4_anakia II etapi.xls sm. defeqturi" xfId="459"/>
    <cellStyle name="Calculation 5" xfId="460"/>
    <cellStyle name="Calculation 6" xfId="461"/>
    <cellStyle name="Calculation 7" xfId="462"/>
    <cellStyle name="Check Cell" xfId="463"/>
    <cellStyle name="Check Cell 2" xfId="464"/>
    <cellStyle name="Check Cell 2 2" xfId="465"/>
    <cellStyle name="Check Cell 2 3" xfId="466"/>
    <cellStyle name="Check Cell 2 4" xfId="467"/>
    <cellStyle name="Check Cell 2 5" xfId="468"/>
    <cellStyle name="Check Cell 2_anakia II etapi.xls sm. defeqturi" xfId="469"/>
    <cellStyle name="Check Cell 3" xfId="470"/>
    <cellStyle name="Check Cell 4" xfId="471"/>
    <cellStyle name="Check Cell 4 2" xfId="472"/>
    <cellStyle name="Check Cell 4_anakia II etapi.xls sm. defeqturi" xfId="473"/>
    <cellStyle name="Check Cell 5" xfId="474"/>
    <cellStyle name="Check Cell 6" xfId="475"/>
    <cellStyle name="Check Cell 7" xfId="476"/>
    <cellStyle name="Comma" xfId="950" builtinId="3"/>
    <cellStyle name="Comma 10" xfId="478"/>
    <cellStyle name="Comma 10 2" xfId="479"/>
    <cellStyle name="Comma 11" xfId="480"/>
    <cellStyle name="Comma 12" xfId="481"/>
    <cellStyle name="Comma 12 2" xfId="482"/>
    <cellStyle name="Comma 12 3" xfId="483"/>
    <cellStyle name="Comma 12 4" xfId="484"/>
    <cellStyle name="Comma 12 5" xfId="485"/>
    <cellStyle name="Comma 12 6" xfId="486"/>
    <cellStyle name="Comma 12 7" xfId="487"/>
    <cellStyle name="Comma 12 8" xfId="488"/>
    <cellStyle name="Comma 13" xfId="489"/>
    <cellStyle name="Comma 14" xfId="490"/>
    <cellStyle name="Comma 15" xfId="491"/>
    <cellStyle name="Comma 15 2" xfId="492"/>
    <cellStyle name="Comma 15 3" xfId="901"/>
    <cellStyle name="Comma 15 4" xfId="926"/>
    <cellStyle name="Comma 16" xfId="493"/>
    <cellStyle name="Comma 16 2" xfId="902"/>
    <cellStyle name="Comma 17" xfId="494"/>
    <cellStyle name="Comma 17 2" xfId="495"/>
    <cellStyle name="Comma 17 3" xfId="903"/>
    <cellStyle name="Comma 18" xfId="496"/>
    <cellStyle name="Comma 19" xfId="497"/>
    <cellStyle name="Comma 2" xfId="498"/>
    <cellStyle name="Comma 2 2" xfId="499"/>
    <cellStyle name="Comma 2 2 2" xfId="500"/>
    <cellStyle name="Comma 2 2 2 2" xfId="905"/>
    <cellStyle name="Comma 2 2 3" xfId="501"/>
    <cellStyle name="Comma 2 2 4" xfId="904"/>
    <cellStyle name="Comma 2 3" xfId="502"/>
    <cellStyle name="Comma 2 4" xfId="943"/>
    <cellStyle name="Comma 20" xfId="503"/>
    <cellStyle name="Comma 21" xfId="947"/>
    <cellStyle name="Comma 3" xfId="504"/>
    <cellStyle name="Comma 3 2" xfId="907"/>
    <cellStyle name="Comma 3 3" xfId="906"/>
    <cellStyle name="Comma 4" xfId="505"/>
    <cellStyle name="Comma 4 2" xfId="908"/>
    <cellStyle name="Comma 5" xfId="506"/>
    <cellStyle name="Comma 6" xfId="507"/>
    <cellStyle name="Comma 7" xfId="508"/>
    <cellStyle name="Comma 8" xfId="509"/>
    <cellStyle name="Comma 9" xfId="510"/>
    <cellStyle name="Currency 2" xfId="909"/>
    <cellStyle name="Explanatory Text" xfId="511"/>
    <cellStyle name="Explanatory Text 2" xfId="512"/>
    <cellStyle name="Explanatory Text 2 2" xfId="513"/>
    <cellStyle name="Explanatory Text 2 3" xfId="514"/>
    <cellStyle name="Explanatory Text 2 4" xfId="515"/>
    <cellStyle name="Explanatory Text 2 5" xfId="516"/>
    <cellStyle name="Explanatory Text 3" xfId="517"/>
    <cellStyle name="Explanatory Text 4" xfId="518"/>
    <cellStyle name="Explanatory Text 4 2" xfId="519"/>
    <cellStyle name="Explanatory Text 5" xfId="520"/>
    <cellStyle name="Explanatory Text 6" xfId="521"/>
    <cellStyle name="Explanatory Text 7" xfId="522"/>
    <cellStyle name="Good" xfId="523"/>
    <cellStyle name="Good 2" xfId="524"/>
    <cellStyle name="Good 2 2" xfId="525"/>
    <cellStyle name="Good 2 3" xfId="526"/>
    <cellStyle name="Good 2 4" xfId="527"/>
    <cellStyle name="Good 2 5" xfId="528"/>
    <cellStyle name="Good 3" xfId="529"/>
    <cellStyle name="Good 4" xfId="530"/>
    <cellStyle name="Good 4 2" xfId="531"/>
    <cellStyle name="Good 5" xfId="532"/>
    <cellStyle name="Good 6" xfId="533"/>
    <cellStyle name="Good 7" xfId="534"/>
    <cellStyle name="Heading 1" xfId="535"/>
    <cellStyle name="Heading 1 2" xfId="536"/>
    <cellStyle name="Heading 1 2 2" xfId="537"/>
    <cellStyle name="Heading 1 2 3" xfId="538"/>
    <cellStyle name="Heading 1 2 4" xfId="539"/>
    <cellStyle name="Heading 1 2 5" xfId="540"/>
    <cellStyle name="Heading 1 2_anakia II etapi.xls sm. defeqturi" xfId="541"/>
    <cellStyle name="Heading 1 3" xfId="542"/>
    <cellStyle name="Heading 1 4" xfId="543"/>
    <cellStyle name="Heading 1 4 2" xfId="544"/>
    <cellStyle name="Heading 1 4_anakia II etapi.xls sm. defeqturi" xfId="545"/>
    <cellStyle name="Heading 1 5" xfId="546"/>
    <cellStyle name="Heading 1 6" xfId="547"/>
    <cellStyle name="Heading 1 7" xfId="548"/>
    <cellStyle name="Heading 2" xfId="549"/>
    <cellStyle name="Heading 2 2" xfId="550"/>
    <cellStyle name="Heading 2 2 2" xfId="551"/>
    <cellStyle name="Heading 2 2 3" xfId="552"/>
    <cellStyle name="Heading 2 2 4" xfId="553"/>
    <cellStyle name="Heading 2 2 5" xfId="554"/>
    <cellStyle name="Heading 2 2_anakia II etapi.xls sm. defeqturi" xfId="555"/>
    <cellStyle name="Heading 2 3" xfId="556"/>
    <cellStyle name="Heading 2 4" xfId="557"/>
    <cellStyle name="Heading 2 4 2" xfId="558"/>
    <cellStyle name="Heading 2 4_anakia II etapi.xls sm. defeqturi" xfId="559"/>
    <cellStyle name="Heading 2 5" xfId="560"/>
    <cellStyle name="Heading 2 6" xfId="561"/>
    <cellStyle name="Heading 2 7" xfId="562"/>
    <cellStyle name="Heading 3" xfId="563"/>
    <cellStyle name="Heading 3 2" xfId="564"/>
    <cellStyle name="Heading 3 2 2" xfId="565"/>
    <cellStyle name="Heading 3 2 3" xfId="566"/>
    <cellStyle name="Heading 3 2 4" xfId="567"/>
    <cellStyle name="Heading 3 2 5" xfId="568"/>
    <cellStyle name="Heading 3 2_anakia II etapi.xls sm. defeqturi" xfId="569"/>
    <cellStyle name="Heading 3 3" xfId="570"/>
    <cellStyle name="Heading 3 4" xfId="571"/>
    <cellStyle name="Heading 3 4 2" xfId="572"/>
    <cellStyle name="Heading 3 4_anakia II etapi.xls sm. defeqturi" xfId="573"/>
    <cellStyle name="Heading 3 5" xfId="574"/>
    <cellStyle name="Heading 3 6" xfId="575"/>
    <cellStyle name="Heading 3 7" xfId="576"/>
    <cellStyle name="Heading 4" xfId="577"/>
    <cellStyle name="Heading 4 2" xfId="578"/>
    <cellStyle name="Heading 4 2 2" xfId="579"/>
    <cellStyle name="Heading 4 2 3" xfId="580"/>
    <cellStyle name="Heading 4 2 4" xfId="581"/>
    <cellStyle name="Heading 4 2 5" xfId="582"/>
    <cellStyle name="Heading 4 3" xfId="583"/>
    <cellStyle name="Heading 4 4" xfId="584"/>
    <cellStyle name="Heading 4 4 2" xfId="585"/>
    <cellStyle name="Heading 4 5" xfId="586"/>
    <cellStyle name="Heading 4 6" xfId="587"/>
    <cellStyle name="Heading 4 7" xfId="588"/>
    <cellStyle name="Hyperlink 2" xfId="589"/>
    <cellStyle name="Hyperlink 2 2" xfId="911"/>
    <cellStyle name="Hyperlink 2 3" xfId="910"/>
    <cellStyle name="Input" xfId="590"/>
    <cellStyle name="Input 2" xfId="591"/>
    <cellStyle name="Input 2 2" xfId="592"/>
    <cellStyle name="Input 2 3" xfId="593"/>
    <cellStyle name="Input 2 4" xfId="594"/>
    <cellStyle name="Input 2 5" xfId="595"/>
    <cellStyle name="Input 2_anakia II etapi.xls sm. defeqturi" xfId="596"/>
    <cellStyle name="Input 3" xfId="597"/>
    <cellStyle name="Input 4" xfId="598"/>
    <cellStyle name="Input 4 2" xfId="599"/>
    <cellStyle name="Input 4_anakia II etapi.xls sm. defeqturi" xfId="600"/>
    <cellStyle name="Input 5" xfId="601"/>
    <cellStyle name="Input 6" xfId="602"/>
    <cellStyle name="Input 7" xfId="603"/>
    <cellStyle name="Linked Cell" xfId="604"/>
    <cellStyle name="Linked Cell 2" xfId="605"/>
    <cellStyle name="Linked Cell 2 2" xfId="606"/>
    <cellStyle name="Linked Cell 2 3" xfId="607"/>
    <cellStyle name="Linked Cell 2 4" xfId="608"/>
    <cellStyle name="Linked Cell 2 5" xfId="609"/>
    <cellStyle name="Linked Cell 2_anakia II etapi.xls sm. defeqturi" xfId="610"/>
    <cellStyle name="Linked Cell 3" xfId="611"/>
    <cellStyle name="Linked Cell 4" xfId="612"/>
    <cellStyle name="Linked Cell 4 2" xfId="613"/>
    <cellStyle name="Linked Cell 4_anakia II etapi.xls sm. defeqturi" xfId="614"/>
    <cellStyle name="Linked Cell 5" xfId="615"/>
    <cellStyle name="Linked Cell 6" xfId="616"/>
    <cellStyle name="Linked Cell 7" xfId="617"/>
    <cellStyle name="Neutral" xfId="618"/>
    <cellStyle name="Neutral 2" xfId="619"/>
    <cellStyle name="Neutral 2 2" xfId="620"/>
    <cellStyle name="Neutral 2 3" xfId="621"/>
    <cellStyle name="Neutral 2 4" xfId="622"/>
    <cellStyle name="Neutral 2 5" xfId="623"/>
    <cellStyle name="Neutral 3" xfId="624"/>
    <cellStyle name="Neutral 4" xfId="625"/>
    <cellStyle name="Neutral 4 2" xfId="626"/>
    <cellStyle name="Neutral 5" xfId="627"/>
    <cellStyle name="Neutral 6" xfId="628"/>
    <cellStyle name="Neutral 7" xfId="629"/>
    <cellStyle name="Normal" xfId="0" builtinId="0"/>
    <cellStyle name="Normal 10" xfId="630"/>
    <cellStyle name="Normal 10 2" xfId="631"/>
    <cellStyle name="Normal 10 3" xfId="944"/>
    <cellStyle name="Normal 11" xfId="632"/>
    <cellStyle name="Normal 11 2" xfId="633"/>
    <cellStyle name="Normal 11 2 2" xfId="634"/>
    <cellStyle name="Normal 11 3" xfId="635"/>
    <cellStyle name="Normal 11_GAZI-2010" xfId="636"/>
    <cellStyle name="Normal 12" xfId="637"/>
    <cellStyle name="Normal 12 2" xfId="638"/>
    <cellStyle name="Normal 12_gazis gare qseli" xfId="639"/>
    <cellStyle name="Normal 13" xfId="640"/>
    <cellStyle name="Normal 13 2" xfId="641"/>
    <cellStyle name="Normal 13 2 2" xfId="642"/>
    <cellStyle name="Normal 13 2 3" xfId="643"/>
    <cellStyle name="Normal 13 3" xfId="644"/>
    <cellStyle name="Normal 13 3 2" xfId="645"/>
    <cellStyle name="Normal 13 3 3" xfId="646"/>
    <cellStyle name="Normal 13 3 3 2" xfId="647"/>
    <cellStyle name="Normal 13 3 3 3" xfId="648"/>
    <cellStyle name="Normal 13 3 4" xfId="649"/>
    <cellStyle name="Normal 13 3 5" xfId="650"/>
    <cellStyle name="Normal 13 4" xfId="651"/>
    <cellStyle name="Normal 13 5" xfId="652"/>
    <cellStyle name="Normal 13 5 2" xfId="653"/>
    <cellStyle name="Normal 13 5 3" xfId="654"/>
    <cellStyle name="Normal 13 5 3 2" xfId="655"/>
    <cellStyle name="Normal 13 5 3 3" xfId="656"/>
    <cellStyle name="Normal 13 5 3 4" xfId="657"/>
    <cellStyle name="Normal 13 5 4" xfId="658"/>
    <cellStyle name="Normal 13 6" xfId="659"/>
    <cellStyle name="Normal 13 7" xfId="660"/>
    <cellStyle name="Normal 13 8" xfId="661"/>
    <cellStyle name="Normal 13_# 6-1 27.01.12 - копия (1)" xfId="662"/>
    <cellStyle name="Normal 14" xfId="663"/>
    <cellStyle name="Normal 14 2" xfId="664"/>
    <cellStyle name="Normal 14 3" xfId="665"/>
    <cellStyle name="Normal 14 3 2" xfId="666"/>
    <cellStyle name="Normal 14 4" xfId="667"/>
    <cellStyle name="Normal 14 5" xfId="668"/>
    <cellStyle name="Normal 14 6" xfId="669"/>
    <cellStyle name="Normal 14_anakia II etapi.xls sm. defeqturi" xfId="670"/>
    <cellStyle name="Normal 15" xfId="671"/>
    <cellStyle name="Normal 16" xfId="672"/>
    <cellStyle name="Normal 16 2" xfId="673"/>
    <cellStyle name="Normal 16 3" xfId="674"/>
    <cellStyle name="Normal 16 4" xfId="675"/>
    <cellStyle name="Normal 16_# 6-1 27.01.12 - копия (1)" xfId="676"/>
    <cellStyle name="Normal 17" xfId="677"/>
    <cellStyle name="Normal 18" xfId="678"/>
    <cellStyle name="Normal 19" xfId="679"/>
    <cellStyle name="Normal 2" xfId="3"/>
    <cellStyle name="Normal 2 10" xfId="681"/>
    <cellStyle name="Normal 2 11" xfId="682"/>
    <cellStyle name="Normal 2 12" xfId="680"/>
    <cellStyle name="Normal 2 13" xfId="935"/>
    <cellStyle name="Normal 2 2" xfId="683"/>
    <cellStyle name="Normal 2 2 2" xfId="684"/>
    <cellStyle name="Normal 2 2 3" xfId="685"/>
    <cellStyle name="Normal 2 2 4" xfId="686"/>
    <cellStyle name="Normal 2 2 5" xfId="687"/>
    <cellStyle name="Normal 2 2 6" xfId="688"/>
    <cellStyle name="Normal 2 2 7" xfId="689"/>
    <cellStyle name="Normal 2 2_2D4CD000" xfId="690"/>
    <cellStyle name="Normal 2 3" xfId="691"/>
    <cellStyle name="Normal 2 3 2" xfId="912"/>
    <cellStyle name="Normal 2 4" xfId="692"/>
    <cellStyle name="Normal 2 5" xfId="693"/>
    <cellStyle name="Normal 2 6" xfId="694"/>
    <cellStyle name="Normal 2 7" xfId="695"/>
    <cellStyle name="Normal 2 7 2" xfId="696"/>
    <cellStyle name="Normal 2 7 3" xfId="697"/>
    <cellStyle name="Normal 2 7_anakia II etapi.xls sm. defeqturi" xfId="698"/>
    <cellStyle name="Normal 2 8" xfId="699"/>
    <cellStyle name="Normal 2 9" xfId="700"/>
    <cellStyle name="Normal 2_anakia II etapi.xls sm. defeqturi" xfId="701"/>
    <cellStyle name="Normal 20" xfId="702"/>
    <cellStyle name="Normal 21" xfId="703"/>
    <cellStyle name="Normal 22" xfId="704"/>
    <cellStyle name="Normal 23" xfId="705"/>
    <cellStyle name="Normal 24" xfId="706"/>
    <cellStyle name="Normal 25" xfId="707"/>
    <cellStyle name="Normal 26" xfId="708"/>
    <cellStyle name="Normal 27" xfId="709"/>
    <cellStyle name="Normal 28" xfId="710"/>
    <cellStyle name="Normal 29" xfId="711"/>
    <cellStyle name="Normal 29 2" xfId="712"/>
    <cellStyle name="Normal 3" xfId="1"/>
    <cellStyle name="Normal 3 2" xfId="713"/>
    <cellStyle name="Normal 3 2 2" xfId="714"/>
    <cellStyle name="Normal 3 2 3" xfId="914"/>
    <cellStyle name="Normal 3 2_anakia II etapi.xls sm. defeqturi" xfId="715"/>
    <cellStyle name="Normal 3 3" xfId="716"/>
    <cellStyle name="Normal 3 4" xfId="913"/>
    <cellStyle name="Normal 3 5" xfId="936"/>
    <cellStyle name="Normal 3 6" xfId="940"/>
    <cellStyle name="Normal 3 7" xfId="939"/>
    <cellStyle name="Normal 30" xfId="717"/>
    <cellStyle name="Normal 30 2" xfId="718"/>
    <cellStyle name="Normal 31" xfId="719"/>
    <cellStyle name="Normal 32" xfId="720"/>
    <cellStyle name="Normal 32 2" xfId="721"/>
    <cellStyle name="Normal 32 2 2" xfId="722"/>
    <cellStyle name="Normal 32 3" xfId="723"/>
    <cellStyle name="Normal 32 3 2" xfId="724"/>
    <cellStyle name="Normal 32 3 2 2" xfId="725"/>
    <cellStyle name="Normal 32 4" xfId="726"/>
    <cellStyle name="Normal 32_# 6-1 27.01.12 - копия (1)" xfId="727"/>
    <cellStyle name="Normal 33" xfId="728"/>
    <cellStyle name="Normal 33 2" xfId="729"/>
    <cellStyle name="Normal 34" xfId="730"/>
    <cellStyle name="Normal 35" xfId="731"/>
    <cellStyle name="Normal 35 2" xfId="732"/>
    <cellStyle name="Normal 35 3" xfId="733"/>
    <cellStyle name="Normal 36" xfId="734"/>
    <cellStyle name="Normal 36 2" xfId="735"/>
    <cellStyle name="Normal 36 2 2" xfId="736"/>
    <cellStyle name="Normal 36 2 2 2" xfId="916"/>
    <cellStyle name="Normal 36 2 2 3" xfId="928"/>
    <cellStyle name="Normal 36 2 3" xfId="737"/>
    <cellStyle name="Normal 36 2 4" xfId="738"/>
    <cellStyle name="Normal 36 3" xfId="739"/>
    <cellStyle name="Normal 36 3 2" xfId="917"/>
    <cellStyle name="Normal 36 3 3" xfId="929"/>
    <cellStyle name="Normal 36 4" xfId="740"/>
    <cellStyle name="Normal 36 5" xfId="915"/>
    <cellStyle name="Normal 36 6" xfId="927"/>
    <cellStyle name="Normal 37" xfId="741"/>
    <cellStyle name="Normal 37 2" xfId="742"/>
    <cellStyle name="Normal 37 3" xfId="918"/>
    <cellStyle name="Normal 37 4" xfId="930"/>
    <cellStyle name="Normal 38" xfId="743"/>
    <cellStyle name="Normal 38 2" xfId="744"/>
    <cellStyle name="Normal 38 2 2" xfId="745"/>
    <cellStyle name="Normal 38 3" xfId="746"/>
    <cellStyle name="Normal 38 3 2" xfId="747"/>
    <cellStyle name="Normal 38 4" xfId="748"/>
    <cellStyle name="Normal 39" xfId="749"/>
    <cellStyle name="Normal 39 2" xfId="750"/>
    <cellStyle name="Normal 4" xfId="751"/>
    <cellStyle name="Normal 4 2" xfId="752"/>
    <cellStyle name="Normal 4 2 2" xfId="920"/>
    <cellStyle name="Normal 4 3" xfId="753"/>
    <cellStyle name="Normal 4 4" xfId="919"/>
    <cellStyle name="Normal 4 5" xfId="937"/>
    <cellStyle name="Normal 40" xfId="754"/>
    <cellStyle name="Normal 40 2" xfId="755"/>
    <cellStyle name="Normal 40 3" xfId="756"/>
    <cellStyle name="Normal 41" xfId="757"/>
    <cellStyle name="Normal 41 2" xfId="758"/>
    <cellStyle name="Normal 42" xfId="759"/>
    <cellStyle name="Normal 42 2" xfId="760"/>
    <cellStyle name="Normal 42 3" xfId="761"/>
    <cellStyle name="Normal 43" xfId="762"/>
    <cellStyle name="Normal 44" xfId="763"/>
    <cellStyle name="Normal 45" xfId="764"/>
    <cellStyle name="Normal 46" xfId="765"/>
    <cellStyle name="Normal 47" xfId="766"/>
    <cellStyle name="Normal 47 2" xfId="767"/>
    <cellStyle name="Normal 47 3" xfId="768"/>
    <cellStyle name="Normal 47 3 2" xfId="769"/>
    <cellStyle name="Normal 47 3 3" xfId="770"/>
    <cellStyle name="Normal 47 3 3 2" xfId="931"/>
    <cellStyle name="Normal 47 4" xfId="771"/>
    <cellStyle name="Normal 48" xfId="934"/>
    <cellStyle name="Normal 49" xfId="938"/>
    <cellStyle name="Normal 5" xfId="772"/>
    <cellStyle name="Normal 5 2" xfId="773"/>
    <cellStyle name="Normal 5 2 2" xfId="774"/>
    <cellStyle name="Normal 5 3" xfId="775"/>
    <cellStyle name="Normal 5 4" xfId="776"/>
    <cellStyle name="Normal 5 4 2" xfId="777"/>
    <cellStyle name="Normal 5 4 3" xfId="778"/>
    <cellStyle name="Normal 5 5" xfId="779"/>
    <cellStyle name="Normal 5 6" xfId="921"/>
    <cellStyle name="Normal 5_Copy of SAN2010" xfId="780"/>
    <cellStyle name="Normal 50" xfId="941"/>
    <cellStyle name="Normal 51" xfId="942"/>
    <cellStyle name="Normal 6" xfId="781"/>
    <cellStyle name="Normal 6 2" xfId="922"/>
    <cellStyle name="Normal 7" xfId="782"/>
    <cellStyle name="Normal 75" xfId="783"/>
    <cellStyle name="Normal 8" xfId="784"/>
    <cellStyle name="Normal 8 2" xfId="785"/>
    <cellStyle name="Normal 8_2D4CD000" xfId="786"/>
    <cellStyle name="Normal 9" xfId="787"/>
    <cellStyle name="Normal 9 2" xfId="788"/>
    <cellStyle name="Normal 9 2 2" xfId="789"/>
    <cellStyle name="Normal 9 2 3" xfId="790"/>
    <cellStyle name="Normal 9 2 4" xfId="791"/>
    <cellStyle name="Normal 9 2_anakia II etapi.xls sm. defeqturi" xfId="792"/>
    <cellStyle name="Normal 9_2D4CD000" xfId="793"/>
    <cellStyle name="Normal_gare wyalsadfenigagarini" xfId="949"/>
    <cellStyle name="Normal_gare wyalsadfenigagarini 2 2" xfId="952"/>
    <cellStyle name="Normal_gare wyalsadfenigagarini 2_SMSH2008-IIkv ." xfId="953"/>
    <cellStyle name="Normal_mcenareta dacva Tinikos gakeTebuli" xfId="951"/>
    <cellStyle name="Normal_SUSTI DENEBI" xfId="899"/>
    <cellStyle name="Note" xfId="794"/>
    <cellStyle name="Note 2" xfId="795"/>
    <cellStyle name="Note 2 2" xfId="796"/>
    <cellStyle name="Note 2 3" xfId="797"/>
    <cellStyle name="Note 2 4" xfId="798"/>
    <cellStyle name="Note 2 5" xfId="799"/>
    <cellStyle name="Note 2_anakia II etapi.xls sm. defeqturi" xfId="800"/>
    <cellStyle name="Note 3" xfId="801"/>
    <cellStyle name="Note 4" xfId="802"/>
    <cellStyle name="Note 4 2" xfId="803"/>
    <cellStyle name="Note 4_anakia II etapi.xls sm. defeqturi" xfId="804"/>
    <cellStyle name="Note 5" xfId="805"/>
    <cellStyle name="Note 6" xfId="806"/>
    <cellStyle name="Note 7" xfId="807"/>
    <cellStyle name="Note 8" xfId="923"/>
    <cellStyle name="Output" xfId="808"/>
    <cellStyle name="Output 2" xfId="809"/>
    <cellStyle name="Output 2 2" xfId="810"/>
    <cellStyle name="Output 2 3" xfId="811"/>
    <cellStyle name="Output 2 4" xfId="812"/>
    <cellStyle name="Output 2 5" xfId="813"/>
    <cellStyle name="Output 2_anakia II etapi.xls sm. defeqturi" xfId="814"/>
    <cellStyle name="Output 3" xfId="815"/>
    <cellStyle name="Output 4" xfId="816"/>
    <cellStyle name="Output 4 2" xfId="817"/>
    <cellStyle name="Output 4_anakia II etapi.xls sm. defeqturi" xfId="818"/>
    <cellStyle name="Output 5" xfId="819"/>
    <cellStyle name="Output 6" xfId="820"/>
    <cellStyle name="Output 7" xfId="821"/>
    <cellStyle name="Percent 2" xfId="822"/>
    <cellStyle name="Percent 3" xfId="823"/>
    <cellStyle name="Percent 3 2" xfId="824"/>
    <cellStyle name="Percent 4" xfId="825"/>
    <cellStyle name="Percent 5" xfId="826"/>
    <cellStyle name="Percent 6" xfId="827"/>
    <cellStyle name="silfain" xfId="945"/>
    <cellStyle name="Style 1" xfId="828"/>
    <cellStyle name="Title" xfId="829"/>
    <cellStyle name="Title 2" xfId="830"/>
    <cellStyle name="Title 2 2" xfId="831"/>
    <cellStyle name="Title 2 3" xfId="832"/>
    <cellStyle name="Title 2 4" xfId="833"/>
    <cellStyle name="Title 2 5" xfId="834"/>
    <cellStyle name="Title 3" xfId="835"/>
    <cellStyle name="Title 4" xfId="836"/>
    <cellStyle name="Title 4 2" xfId="837"/>
    <cellStyle name="Title 5" xfId="838"/>
    <cellStyle name="Title 6" xfId="839"/>
    <cellStyle name="Title 7" xfId="840"/>
    <cellStyle name="Total" xfId="841"/>
    <cellStyle name="Total 2" xfId="842"/>
    <cellStyle name="Total 2 2" xfId="843"/>
    <cellStyle name="Total 2 3" xfId="844"/>
    <cellStyle name="Total 2 4" xfId="845"/>
    <cellStyle name="Total 2 5" xfId="846"/>
    <cellStyle name="Total 2_anakia II etapi.xls sm. defeqturi" xfId="847"/>
    <cellStyle name="Total 3" xfId="848"/>
    <cellStyle name="Total 4" xfId="849"/>
    <cellStyle name="Total 4 2" xfId="850"/>
    <cellStyle name="Total 4_anakia II etapi.xls sm. defeqturi" xfId="851"/>
    <cellStyle name="Total 5" xfId="852"/>
    <cellStyle name="Total 6" xfId="853"/>
    <cellStyle name="Total 7" xfId="854"/>
    <cellStyle name="Warning Text" xfId="855"/>
    <cellStyle name="Warning Text 2" xfId="856"/>
    <cellStyle name="Warning Text 2 2" xfId="857"/>
    <cellStyle name="Warning Text 2 3" xfId="858"/>
    <cellStyle name="Warning Text 2 4" xfId="859"/>
    <cellStyle name="Warning Text 2 5" xfId="860"/>
    <cellStyle name="Warning Text 3" xfId="861"/>
    <cellStyle name="Warning Text 4" xfId="862"/>
    <cellStyle name="Warning Text 4 2" xfId="863"/>
    <cellStyle name="Warning Text 5" xfId="864"/>
    <cellStyle name="Warning Text 6" xfId="865"/>
    <cellStyle name="Warning Text 7" xfId="866"/>
    <cellStyle name="Обычный 10" xfId="867"/>
    <cellStyle name="Обычный 10 2" xfId="868"/>
    <cellStyle name="Обычный 10 3" xfId="924"/>
    <cellStyle name="Обычный 11" xfId="4"/>
    <cellStyle name="Обычный 2" xfId="2"/>
    <cellStyle name="Обычный 2 2" xfId="869"/>
    <cellStyle name="Обычный 3" xfId="870"/>
    <cellStyle name="Обычный 3 2" xfId="871"/>
    <cellStyle name="Обычный 3 3" xfId="872"/>
    <cellStyle name="Обычный 4" xfId="873"/>
    <cellStyle name="Обычный 4 2" xfId="874"/>
    <cellStyle name="Обычный 4 3" xfId="875"/>
    <cellStyle name="Обычный 4 4" xfId="876"/>
    <cellStyle name="Обычный 4 5" xfId="946"/>
    <cellStyle name="Обычный 5" xfId="877"/>
    <cellStyle name="Обычный 5 2" xfId="878"/>
    <cellStyle name="Обычный 5 2 2" xfId="879"/>
    <cellStyle name="Обычный 5 3" xfId="880"/>
    <cellStyle name="Обычный 5 4" xfId="881"/>
    <cellStyle name="Обычный 5 4 2" xfId="882"/>
    <cellStyle name="Обычный 5 5" xfId="883"/>
    <cellStyle name="Обычный 6" xfId="884"/>
    <cellStyle name="Обычный 6 2" xfId="885"/>
    <cellStyle name="Обычный 7" xfId="886"/>
    <cellStyle name="Обычный 8" xfId="887"/>
    <cellStyle name="Обычный 8 2" xfId="888"/>
    <cellStyle name="Обычный 8 2 2" xfId="933"/>
    <cellStyle name="Обычный 8 3" xfId="925"/>
    <cellStyle name="Обычный 8 4" xfId="932"/>
    <cellStyle name="Обычный 9" xfId="889"/>
    <cellStyle name="Плохой 2" xfId="890"/>
    <cellStyle name="Процентный 2" xfId="891"/>
    <cellStyle name="Процентный 3" xfId="892"/>
    <cellStyle name="Процентный 3 2" xfId="893"/>
    <cellStyle name="Финансовый 2" xfId="894"/>
    <cellStyle name="Финансовый 2 2" xfId="895"/>
    <cellStyle name="Финансовый 2 3" xfId="948"/>
    <cellStyle name="Финансовый 3" xfId="896"/>
    <cellStyle name="Финансовый 4" xfId="897"/>
    <cellStyle name="Финансовый 5" xfId="898"/>
    <cellStyle name="Финансовый 6" xfId="477"/>
    <cellStyle name="Финансовый 7" xfId="90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00FF"/>
      <color rgb="FFFF99FF"/>
      <color rgb="FF99FF33"/>
      <color rgb="FFCCFF33"/>
      <color rgb="FFFFFFCC"/>
      <color rgb="FF00FF99"/>
      <color rgb="FFFFCCFF"/>
      <color rgb="FFFF9966"/>
      <color rgb="FFFF66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3"/>
  <sheetViews>
    <sheetView tabSelected="1" workbookViewId="0">
      <selection activeCell="A2" sqref="A2:H2"/>
    </sheetView>
  </sheetViews>
  <sheetFormatPr defaultColWidth="8.85546875" defaultRowHeight="15"/>
  <cols>
    <col min="1" max="1" width="4.5703125" style="29" bestFit="1" customWidth="1"/>
    <col min="2" max="2" width="12.5703125" style="29" customWidth="1"/>
    <col min="3" max="3" width="62" style="29" customWidth="1"/>
    <col min="4" max="4" width="10.85546875" style="29" customWidth="1"/>
    <col min="5" max="5" width="11" style="29" customWidth="1"/>
    <col min="6" max="6" width="12.7109375" style="29" customWidth="1"/>
    <col min="7" max="7" width="14.28515625" style="29" customWidth="1"/>
    <col min="8" max="8" width="16.140625" style="29" customWidth="1"/>
    <col min="9" max="16384" width="8.85546875" style="29"/>
  </cols>
  <sheetData>
    <row r="1" spans="1:8" s="11" customFormat="1" ht="15.75">
      <c r="A1" s="121"/>
      <c r="B1" s="121"/>
      <c r="C1" s="121"/>
      <c r="D1" s="121"/>
      <c r="E1" s="121"/>
      <c r="F1" s="158" t="s">
        <v>190</v>
      </c>
      <c r="G1" s="158"/>
      <c r="H1" s="158"/>
    </row>
    <row r="2" spans="1:8" s="11" customFormat="1" ht="21.75" customHeight="1">
      <c r="A2" s="158" t="s">
        <v>189</v>
      </c>
      <c r="B2" s="158"/>
      <c r="C2" s="158"/>
      <c r="D2" s="158"/>
      <c r="E2" s="158"/>
      <c r="F2" s="158"/>
      <c r="G2" s="158"/>
      <c r="H2" s="158"/>
    </row>
    <row r="3" spans="1:8" s="1" customFormat="1" ht="20.25" customHeight="1" thickBot="1">
      <c r="A3" s="159" t="s">
        <v>191</v>
      </c>
      <c r="B3" s="159"/>
      <c r="C3" s="159"/>
      <c r="D3" s="159"/>
      <c r="E3" s="159"/>
      <c r="F3" s="159"/>
      <c r="G3" s="159"/>
      <c r="H3" s="159"/>
    </row>
    <row r="4" spans="1:8" s="2" customFormat="1" ht="31.5" customHeight="1">
      <c r="A4" s="176" t="s">
        <v>192</v>
      </c>
      <c r="B4" s="178" t="s">
        <v>193</v>
      </c>
      <c r="C4" s="180" t="s">
        <v>194</v>
      </c>
      <c r="D4" s="160" t="s">
        <v>195</v>
      </c>
      <c r="E4" s="161"/>
      <c r="F4" s="162"/>
      <c r="G4" s="160" t="s">
        <v>196</v>
      </c>
      <c r="H4" s="182"/>
    </row>
    <row r="5" spans="1:8" s="2" customFormat="1" ht="67.5" customHeight="1" thickBot="1">
      <c r="A5" s="177"/>
      <c r="B5" s="179"/>
      <c r="C5" s="181"/>
      <c r="D5" s="123" t="s">
        <v>197</v>
      </c>
      <c r="E5" s="123" t="s">
        <v>198</v>
      </c>
      <c r="F5" s="123" t="s">
        <v>1</v>
      </c>
      <c r="G5" s="124" t="s">
        <v>199</v>
      </c>
      <c r="H5" s="125" t="s">
        <v>1</v>
      </c>
    </row>
    <row r="6" spans="1:8" s="2" customFormat="1" ht="16.5" thickBot="1">
      <c r="A6" s="126" t="s">
        <v>200</v>
      </c>
      <c r="B6" s="127" t="s">
        <v>201</v>
      </c>
      <c r="C6" s="128" t="s">
        <v>202</v>
      </c>
      <c r="D6" s="129" t="s">
        <v>203</v>
      </c>
      <c r="E6" s="130" t="s">
        <v>204</v>
      </c>
      <c r="F6" s="131" t="s">
        <v>205</v>
      </c>
      <c r="G6" s="132" t="s">
        <v>206</v>
      </c>
      <c r="H6" s="133" t="s">
        <v>207</v>
      </c>
    </row>
    <row r="7" spans="1:8" s="2" customFormat="1" ht="15.75">
      <c r="A7" s="166" t="s">
        <v>185</v>
      </c>
      <c r="B7" s="167"/>
      <c r="C7" s="167"/>
      <c r="D7" s="167"/>
      <c r="E7" s="167"/>
      <c r="F7" s="168"/>
      <c r="G7" s="104"/>
      <c r="H7" s="105"/>
    </row>
    <row r="8" spans="1:8" s="2" customFormat="1" ht="48.75" customHeight="1">
      <c r="A8" s="174" t="s">
        <v>116</v>
      </c>
      <c r="B8" s="30" t="s">
        <v>97</v>
      </c>
      <c r="C8" s="31" t="s">
        <v>94</v>
      </c>
      <c r="D8" s="30" t="s">
        <v>95</v>
      </c>
      <c r="E8" s="32"/>
      <c r="F8" s="33">
        <v>0.13100000000000001</v>
      </c>
      <c r="G8" s="16"/>
      <c r="H8" s="16"/>
    </row>
    <row r="9" spans="1:8" s="2" customFormat="1" ht="15.75">
      <c r="A9" s="183"/>
      <c r="B9" s="30"/>
      <c r="C9" s="34" t="s">
        <v>19</v>
      </c>
      <c r="D9" s="35" t="s">
        <v>4</v>
      </c>
      <c r="E9" s="36">
        <v>16.5</v>
      </c>
      <c r="F9" s="36">
        <f>E9*F8</f>
        <v>2.1615000000000002</v>
      </c>
      <c r="G9" s="106"/>
      <c r="H9" s="16"/>
    </row>
    <row r="10" spans="1:8" s="2" customFormat="1" ht="15.75">
      <c r="A10" s="175"/>
      <c r="B10" s="30"/>
      <c r="C10" s="34" t="s">
        <v>96</v>
      </c>
      <c r="D10" s="35" t="s">
        <v>8</v>
      </c>
      <c r="E10" s="36">
        <v>37</v>
      </c>
      <c r="F10" s="36">
        <f>E10*F8</f>
        <v>4.8470000000000004</v>
      </c>
      <c r="G10" s="106"/>
      <c r="H10" s="16"/>
    </row>
    <row r="11" spans="1:8" s="2" customFormat="1" ht="35.25" customHeight="1">
      <c r="A11" s="174" t="s">
        <v>117</v>
      </c>
      <c r="B11" s="37" t="s">
        <v>112</v>
      </c>
      <c r="C11" s="169" t="s">
        <v>113</v>
      </c>
      <c r="D11" s="37" t="s">
        <v>71</v>
      </c>
      <c r="E11" s="39"/>
      <c r="F11" s="32">
        <v>14</v>
      </c>
      <c r="G11" s="16"/>
      <c r="H11" s="16"/>
    </row>
    <row r="12" spans="1:8" s="2" customFormat="1" ht="15.75">
      <c r="A12" s="183"/>
      <c r="B12" s="37"/>
      <c r="C12" s="170"/>
      <c r="D12" s="37" t="s">
        <v>72</v>
      </c>
      <c r="E12" s="39"/>
      <c r="F12" s="40">
        <v>1.4E-2</v>
      </c>
      <c r="G12" s="16"/>
      <c r="H12" s="16"/>
    </row>
    <row r="13" spans="1:8" s="2" customFormat="1" ht="15.75">
      <c r="A13" s="183"/>
      <c r="B13" s="37"/>
      <c r="C13" s="34" t="s">
        <v>19</v>
      </c>
      <c r="D13" s="35" t="s">
        <v>4</v>
      </c>
      <c r="E13" s="39">
        <v>337</v>
      </c>
      <c r="F13" s="39">
        <f>E13*F12</f>
        <v>4.718</v>
      </c>
      <c r="G13" s="106"/>
      <c r="H13" s="16"/>
    </row>
    <row r="14" spans="1:8" s="2" customFormat="1" ht="25.5" customHeight="1">
      <c r="A14" s="174" t="s">
        <v>118</v>
      </c>
      <c r="B14" s="37" t="s">
        <v>115</v>
      </c>
      <c r="C14" s="38" t="s">
        <v>114</v>
      </c>
      <c r="D14" s="37" t="s">
        <v>51</v>
      </c>
      <c r="E14" s="39"/>
      <c r="F14" s="32">
        <v>14</v>
      </c>
      <c r="G14" s="16"/>
      <c r="H14" s="16"/>
    </row>
    <row r="15" spans="1:8" s="2" customFormat="1" ht="19.5" customHeight="1">
      <c r="A15" s="175"/>
      <c r="B15" s="37"/>
      <c r="C15" s="41" t="s">
        <v>34</v>
      </c>
      <c r="D15" s="37" t="s">
        <v>4</v>
      </c>
      <c r="E15" s="39">
        <f>2.9+0.44*0.5</f>
        <v>3.12</v>
      </c>
      <c r="F15" s="39">
        <f>E15*F14</f>
        <v>43.68</v>
      </c>
      <c r="G15" s="106"/>
      <c r="H15" s="16"/>
    </row>
    <row r="16" spans="1:8" s="2" customFormat="1" ht="31.5">
      <c r="A16" s="183" t="s">
        <v>119</v>
      </c>
      <c r="B16" s="37" t="s">
        <v>125</v>
      </c>
      <c r="C16" s="38" t="s">
        <v>178</v>
      </c>
      <c r="D16" s="37" t="s">
        <v>18</v>
      </c>
      <c r="E16" s="39"/>
      <c r="F16" s="32">
        <v>4.5</v>
      </c>
      <c r="G16" s="16"/>
      <c r="H16" s="16"/>
    </row>
    <row r="17" spans="1:8" s="2" customFormat="1" ht="15.75">
      <c r="A17" s="183"/>
      <c r="B17" s="37"/>
      <c r="C17" s="41" t="s">
        <v>74</v>
      </c>
      <c r="D17" s="42" t="s">
        <v>4</v>
      </c>
      <c r="E17" s="39">
        <v>0.89</v>
      </c>
      <c r="F17" s="39">
        <f>E17*F16</f>
        <v>4.0049999999999999</v>
      </c>
      <c r="G17" s="106"/>
      <c r="H17" s="16"/>
    </row>
    <row r="18" spans="1:8" s="2" customFormat="1" ht="15.75">
      <c r="A18" s="183"/>
      <c r="B18" s="37"/>
      <c r="C18" s="41" t="s">
        <v>26</v>
      </c>
      <c r="D18" s="42" t="s">
        <v>2</v>
      </c>
      <c r="E18" s="39">
        <v>0.37</v>
      </c>
      <c r="F18" s="39">
        <f>E18*F16</f>
        <v>1.665</v>
      </c>
      <c r="G18" s="106"/>
      <c r="H18" s="16"/>
    </row>
    <row r="19" spans="1:8" s="2" customFormat="1" ht="15.75">
      <c r="A19" s="175"/>
      <c r="B19" s="37"/>
      <c r="C19" s="41" t="s">
        <v>75</v>
      </c>
      <c r="D19" s="42" t="s">
        <v>18</v>
      </c>
      <c r="E19" s="39">
        <v>1.1499999999999999</v>
      </c>
      <c r="F19" s="39">
        <f>E19*F16</f>
        <v>5.1749999999999998</v>
      </c>
      <c r="G19" s="106"/>
      <c r="H19" s="16"/>
    </row>
    <row r="20" spans="1:8" s="2" customFormat="1" ht="15.75">
      <c r="A20" s="43"/>
      <c r="B20" s="37"/>
      <c r="C20" s="41" t="s">
        <v>84</v>
      </c>
      <c r="D20" s="42" t="s">
        <v>78</v>
      </c>
      <c r="E20" s="39">
        <v>0.02</v>
      </c>
      <c r="F20" s="39">
        <f>F16*E20</f>
        <v>0.09</v>
      </c>
      <c r="G20" s="106"/>
      <c r="H20" s="16"/>
    </row>
    <row r="21" spans="1:8" s="2" customFormat="1" ht="33" customHeight="1">
      <c r="A21" s="174" t="s">
        <v>120</v>
      </c>
      <c r="B21" s="37" t="s">
        <v>124</v>
      </c>
      <c r="C21" s="169" t="s">
        <v>98</v>
      </c>
      <c r="D21" s="37" t="s">
        <v>18</v>
      </c>
      <c r="E21" s="39"/>
      <c r="F21" s="32">
        <v>4.5</v>
      </c>
      <c r="G21" s="16"/>
      <c r="H21" s="16"/>
    </row>
    <row r="22" spans="1:8" s="2" customFormat="1" ht="15.75">
      <c r="A22" s="183"/>
      <c r="B22" s="37"/>
      <c r="C22" s="170"/>
      <c r="D22" s="37" t="s">
        <v>72</v>
      </c>
      <c r="E22" s="39"/>
      <c r="F22" s="40">
        <v>4.4999999999999998E-2</v>
      </c>
      <c r="G22" s="16"/>
      <c r="H22" s="16"/>
    </row>
    <row r="23" spans="1:8" s="2" customFormat="1" ht="15.75">
      <c r="A23" s="183"/>
      <c r="B23" s="37"/>
      <c r="C23" s="41" t="s">
        <v>21</v>
      </c>
      <c r="D23" s="42" t="s">
        <v>4</v>
      </c>
      <c r="E23" s="39">
        <v>286</v>
      </c>
      <c r="F23" s="39">
        <f>E23*F22</f>
        <v>12.87</v>
      </c>
      <c r="G23" s="106"/>
      <c r="H23" s="16"/>
    </row>
    <row r="24" spans="1:8" s="2" customFormat="1" ht="15.75">
      <c r="A24" s="183"/>
      <c r="B24" s="37"/>
      <c r="C24" s="41" t="s">
        <v>76</v>
      </c>
      <c r="D24" s="42" t="s">
        <v>2</v>
      </c>
      <c r="E24" s="39">
        <v>76</v>
      </c>
      <c r="F24" s="39">
        <f>E24*F22</f>
        <v>3.42</v>
      </c>
      <c r="G24" s="106"/>
      <c r="H24" s="16"/>
    </row>
    <row r="25" spans="1:8" s="2" customFormat="1" ht="15.75">
      <c r="A25" s="175"/>
      <c r="B25" s="37"/>
      <c r="C25" s="41" t="s">
        <v>99</v>
      </c>
      <c r="D25" s="42" t="s">
        <v>18</v>
      </c>
      <c r="E25" s="39">
        <v>102</v>
      </c>
      <c r="F25" s="39">
        <f>E25*F22</f>
        <v>4.59</v>
      </c>
      <c r="G25" s="106"/>
      <c r="H25" s="16"/>
    </row>
    <row r="26" spans="1:8" s="2" customFormat="1" ht="47.25" customHeight="1">
      <c r="A26" s="174" t="s">
        <v>121</v>
      </c>
      <c r="B26" s="37" t="s">
        <v>175</v>
      </c>
      <c r="C26" s="169" t="s">
        <v>77</v>
      </c>
      <c r="D26" s="37" t="s">
        <v>51</v>
      </c>
      <c r="E26" s="39"/>
      <c r="F26" s="32">
        <v>75</v>
      </c>
      <c r="G26" s="16"/>
      <c r="H26" s="16"/>
    </row>
    <row r="27" spans="1:8" s="2" customFormat="1" ht="15.75">
      <c r="A27" s="183"/>
      <c r="B27" s="37"/>
      <c r="C27" s="170"/>
      <c r="D27" s="37" t="s">
        <v>72</v>
      </c>
      <c r="E27" s="39"/>
      <c r="F27" s="40">
        <v>0.75</v>
      </c>
      <c r="G27" s="16"/>
      <c r="H27" s="16"/>
    </row>
    <row r="28" spans="1:8" s="2" customFormat="1" ht="15.75">
      <c r="A28" s="183"/>
      <c r="B28" s="37" t="s">
        <v>48</v>
      </c>
      <c r="C28" s="41" t="s">
        <v>34</v>
      </c>
      <c r="D28" s="37" t="s">
        <v>51</v>
      </c>
      <c r="E28" s="39">
        <v>100</v>
      </c>
      <c r="F28" s="39">
        <f>E28*F27</f>
        <v>75</v>
      </c>
      <c r="G28" s="106"/>
      <c r="H28" s="16"/>
    </row>
    <row r="29" spans="1:8" s="2" customFormat="1" ht="15.75">
      <c r="A29" s="183"/>
      <c r="B29" s="37"/>
      <c r="C29" s="41" t="s">
        <v>6</v>
      </c>
      <c r="D29" s="42" t="s">
        <v>78</v>
      </c>
      <c r="E29" s="39">
        <v>124</v>
      </c>
      <c r="F29" s="39">
        <f>E29*F27</f>
        <v>93</v>
      </c>
      <c r="G29" s="106"/>
      <c r="H29" s="16"/>
    </row>
    <row r="30" spans="1:8" s="2" customFormat="1" ht="15.75">
      <c r="A30" s="183"/>
      <c r="B30" s="37"/>
      <c r="C30" s="41" t="s">
        <v>79</v>
      </c>
      <c r="D30" s="42" t="s">
        <v>51</v>
      </c>
      <c r="E30" s="39">
        <v>101.5</v>
      </c>
      <c r="F30" s="39">
        <v>75</v>
      </c>
      <c r="G30" s="106"/>
      <c r="H30" s="16"/>
    </row>
    <row r="31" spans="1:8" s="2" customFormat="1" ht="15.75">
      <c r="A31" s="183"/>
      <c r="B31" s="37"/>
      <c r="C31" s="41" t="s">
        <v>80</v>
      </c>
      <c r="D31" s="42" t="s">
        <v>49</v>
      </c>
      <c r="E31" s="39">
        <v>184</v>
      </c>
      <c r="F31" s="39">
        <f>E31*F27</f>
        <v>138</v>
      </c>
      <c r="G31" s="106"/>
      <c r="H31" s="16"/>
    </row>
    <row r="32" spans="1:8" s="2" customFormat="1" ht="15.75">
      <c r="A32" s="183"/>
      <c r="B32" s="37"/>
      <c r="C32" s="41" t="s">
        <v>81</v>
      </c>
      <c r="D32" s="42" t="s">
        <v>51</v>
      </c>
      <c r="E32" s="39">
        <v>0.34</v>
      </c>
      <c r="F32" s="39">
        <f>E32*F27</f>
        <v>0.255</v>
      </c>
      <c r="G32" s="106"/>
      <c r="H32" s="16"/>
    </row>
    <row r="33" spans="1:8" s="2" customFormat="1" ht="15.75">
      <c r="A33" s="183"/>
      <c r="B33" s="37"/>
      <c r="C33" s="41" t="s">
        <v>82</v>
      </c>
      <c r="D33" s="42" t="s">
        <v>51</v>
      </c>
      <c r="E33" s="39">
        <v>4.83</v>
      </c>
      <c r="F33" s="39">
        <f>E33*F27</f>
        <v>3.6225000000000001</v>
      </c>
      <c r="G33" s="106"/>
      <c r="H33" s="16"/>
    </row>
    <row r="34" spans="1:8" s="2" customFormat="1" ht="15.75">
      <c r="A34" s="183"/>
      <c r="B34" s="37"/>
      <c r="C34" s="41" t="s">
        <v>182</v>
      </c>
      <c r="D34" s="42" t="s">
        <v>53</v>
      </c>
      <c r="E34" s="39" t="s">
        <v>100</v>
      </c>
      <c r="F34" s="39">
        <v>6995</v>
      </c>
      <c r="G34" s="106"/>
      <c r="H34" s="16"/>
    </row>
    <row r="35" spans="1:8" s="2" customFormat="1" ht="15.75">
      <c r="A35" s="183"/>
      <c r="B35" s="37"/>
      <c r="C35" s="41" t="s">
        <v>183</v>
      </c>
      <c r="D35" s="42" t="s">
        <v>53</v>
      </c>
      <c r="E35" s="39" t="s">
        <v>100</v>
      </c>
      <c r="F35" s="39">
        <v>220</v>
      </c>
      <c r="G35" s="106"/>
      <c r="H35" s="16"/>
    </row>
    <row r="36" spans="1:8" s="2" customFormat="1" ht="15.75">
      <c r="A36" s="183"/>
      <c r="B36" s="37"/>
      <c r="C36" s="41" t="s">
        <v>61</v>
      </c>
      <c r="D36" s="42" t="s">
        <v>83</v>
      </c>
      <c r="E36" s="39">
        <v>0.13</v>
      </c>
      <c r="F36" s="39">
        <f>E36*F27</f>
        <v>9.7500000000000003E-2</v>
      </c>
      <c r="G36" s="106"/>
      <c r="H36" s="16"/>
    </row>
    <row r="37" spans="1:8" s="2" customFormat="1" ht="15.75">
      <c r="A37" s="175"/>
      <c r="B37" s="37"/>
      <c r="C37" s="41" t="s">
        <v>84</v>
      </c>
      <c r="D37" s="42" t="s">
        <v>78</v>
      </c>
      <c r="E37" s="39">
        <v>53</v>
      </c>
      <c r="F37" s="39">
        <f>E37*F27</f>
        <v>39.75</v>
      </c>
      <c r="G37" s="106"/>
      <c r="H37" s="16"/>
    </row>
    <row r="38" spans="1:8" s="2" customFormat="1" ht="39.75" customHeight="1">
      <c r="A38" s="174" t="s">
        <v>122</v>
      </c>
      <c r="B38" s="37" t="s">
        <v>123</v>
      </c>
      <c r="C38" s="38" t="s">
        <v>85</v>
      </c>
      <c r="D38" s="37" t="s">
        <v>86</v>
      </c>
      <c r="E38" s="39"/>
      <c r="F38" s="32">
        <v>98</v>
      </c>
      <c r="G38" s="16"/>
      <c r="H38" s="16"/>
    </row>
    <row r="39" spans="1:8" s="2" customFormat="1" ht="15.75">
      <c r="A39" s="183"/>
      <c r="B39" s="37"/>
      <c r="C39" s="41" t="s">
        <v>34</v>
      </c>
      <c r="D39" s="42" t="s">
        <v>4</v>
      </c>
      <c r="E39" s="39">
        <v>0.33600000000000002</v>
      </c>
      <c r="F39" s="39">
        <f>E39*F38</f>
        <v>32.928000000000004</v>
      </c>
      <c r="G39" s="106"/>
      <c r="H39" s="16"/>
    </row>
    <row r="40" spans="1:8" s="2" customFormat="1" ht="15.75">
      <c r="A40" s="183"/>
      <c r="B40" s="37"/>
      <c r="C40" s="41" t="s">
        <v>6</v>
      </c>
      <c r="D40" s="42" t="s">
        <v>78</v>
      </c>
      <c r="E40" s="39">
        <v>1.4999999999999999E-2</v>
      </c>
      <c r="F40" s="39">
        <f>E40*F38</f>
        <v>1.47</v>
      </c>
      <c r="G40" s="106"/>
      <c r="H40" s="16"/>
    </row>
    <row r="41" spans="1:8" s="2" customFormat="1" ht="15.75">
      <c r="A41" s="183"/>
      <c r="B41" s="37"/>
      <c r="C41" s="41" t="s">
        <v>157</v>
      </c>
      <c r="D41" s="42" t="s">
        <v>53</v>
      </c>
      <c r="E41" s="39">
        <v>0.24</v>
      </c>
      <c r="F41" s="39">
        <f>E41*F38</f>
        <v>23.52</v>
      </c>
      <c r="G41" s="106"/>
      <c r="H41" s="16"/>
    </row>
    <row r="42" spans="1:8" s="2" customFormat="1" ht="15.75">
      <c r="A42" s="183"/>
      <c r="B42" s="37"/>
      <c r="C42" s="41" t="s">
        <v>84</v>
      </c>
      <c r="D42" s="42" t="s">
        <v>78</v>
      </c>
      <c r="E42" s="39">
        <v>2.2800000000000001E-2</v>
      </c>
      <c r="F42" s="39">
        <f>E42*F38</f>
        <v>2.2343999999999999</v>
      </c>
      <c r="G42" s="106"/>
      <c r="H42" s="16"/>
    </row>
    <row r="43" spans="1:8" s="2" customFormat="1" ht="48" customHeight="1">
      <c r="A43" s="174" t="s">
        <v>126</v>
      </c>
      <c r="B43" s="37" t="s">
        <v>87</v>
      </c>
      <c r="C43" s="38" t="s">
        <v>88</v>
      </c>
      <c r="D43" s="37" t="s">
        <v>89</v>
      </c>
      <c r="E43" s="39"/>
      <c r="F43" s="32">
        <v>2.5</v>
      </c>
      <c r="G43" s="16"/>
      <c r="H43" s="16"/>
    </row>
    <row r="44" spans="1:8" s="2" customFormat="1" ht="15.75">
      <c r="A44" s="183"/>
      <c r="B44" s="37"/>
      <c r="C44" s="41" t="s">
        <v>90</v>
      </c>
      <c r="D44" s="42" t="s">
        <v>4</v>
      </c>
      <c r="E44" s="39">
        <v>0.11899999999999999</v>
      </c>
      <c r="F44" s="39">
        <v>1.19</v>
      </c>
      <c r="G44" s="106"/>
      <c r="H44" s="16"/>
    </row>
    <row r="45" spans="1:8" s="2" customFormat="1" ht="15.75">
      <c r="A45" s="183"/>
      <c r="B45" s="37"/>
      <c r="C45" s="41" t="s">
        <v>35</v>
      </c>
      <c r="D45" s="42" t="s">
        <v>2</v>
      </c>
      <c r="E45" s="39">
        <v>6.7500000000000004E-2</v>
      </c>
      <c r="F45" s="39">
        <v>0.68</v>
      </c>
      <c r="G45" s="106"/>
      <c r="H45" s="16"/>
    </row>
    <row r="46" spans="1:8" s="2" customFormat="1" ht="15.75">
      <c r="A46" s="183"/>
      <c r="B46" s="37"/>
      <c r="C46" s="41" t="s">
        <v>91</v>
      </c>
      <c r="D46" s="42" t="s">
        <v>89</v>
      </c>
      <c r="E46" s="39">
        <v>1.0029999999999999</v>
      </c>
      <c r="F46" s="39">
        <v>10.029999999999999</v>
      </c>
      <c r="G46" s="106"/>
      <c r="H46" s="16"/>
    </row>
    <row r="47" spans="1:8" s="2" customFormat="1" ht="15.75">
      <c r="A47" s="183"/>
      <c r="B47" s="37"/>
      <c r="C47" s="41" t="s">
        <v>84</v>
      </c>
      <c r="D47" s="42" t="s">
        <v>2</v>
      </c>
      <c r="E47" s="39">
        <v>2.16E-3</v>
      </c>
      <c r="F47" s="39">
        <v>0.02</v>
      </c>
      <c r="G47" s="106"/>
      <c r="H47" s="16"/>
    </row>
    <row r="48" spans="1:8" s="2" customFormat="1" ht="45" customHeight="1">
      <c r="A48" s="174" t="s">
        <v>127</v>
      </c>
      <c r="B48" s="37" t="s">
        <v>93</v>
      </c>
      <c r="C48" s="38" t="s">
        <v>101</v>
      </c>
      <c r="D48" s="37" t="s">
        <v>0</v>
      </c>
      <c r="E48" s="39"/>
      <c r="F48" s="32">
        <v>3.5</v>
      </c>
      <c r="G48" s="16"/>
      <c r="H48" s="16"/>
    </row>
    <row r="49" spans="1:8" s="2" customFormat="1" ht="15.75">
      <c r="A49" s="183"/>
      <c r="B49" s="37"/>
      <c r="C49" s="41" t="s">
        <v>34</v>
      </c>
      <c r="D49" s="42" t="s">
        <v>92</v>
      </c>
      <c r="E49" s="39">
        <v>3.63</v>
      </c>
      <c r="F49" s="39">
        <f>E49*F48</f>
        <v>12.705</v>
      </c>
      <c r="G49" s="106"/>
      <c r="H49" s="16"/>
    </row>
    <row r="50" spans="1:8" s="2" customFormat="1" ht="15.75">
      <c r="A50" s="175"/>
      <c r="B50" s="37"/>
      <c r="C50" s="41" t="s">
        <v>102</v>
      </c>
      <c r="D50" s="42" t="s">
        <v>0</v>
      </c>
      <c r="E50" s="39">
        <v>1.25</v>
      </c>
      <c r="F50" s="39">
        <f>E50*F48</f>
        <v>4.375</v>
      </c>
      <c r="G50" s="106"/>
      <c r="H50" s="16"/>
    </row>
    <row r="51" spans="1:8" s="2" customFormat="1" ht="47.25">
      <c r="A51" s="174" t="s">
        <v>128</v>
      </c>
      <c r="B51" s="37" t="s">
        <v>93</v>
      </c>
      <c r="C51" s="38" t="s">
        <v>103</v>
      </c>
      <c r="D51" s="37" t="s">
        <v>0</v>
      </c>
      <c r="E51" s="39"/>
      <c r="F51" s="32">
        <v>3.5</v>
      </c>
      <c r="G51" s="16"/>
      <c r="H51" s="16"/>
    </row>
    <row r="52" spans="1:8" s="2" customFormat="1" ht="15.75">
      <c r="A52" s="183"/>
      <c r="B52" s="37"/>
      <c r="C52" s="41" t="s">
        <v>34</v>
      </c>
      <c r="D52" s="42" t="s">
        <v>92</v>
      </c>
      <c r="E52" s="39">
        <v>3.63</v>
      </c>
      <c r="F52" s="39">
        <v>64.69</v>
      </c>
      <c r="G52" s="106"/>
      <c r="H52" s="16"/>
    </row>
    <row r="53" spans="1:8" s="2" customFormat="1" ht="15.75">
      <c r="A53" s="175"/>
      <c r="B53" s="37"/>
      <c r="C53" s="41" t="s">
        <v>104</v>
      </c>
      <c r="D53" s="42" t="s">
        <v>0</v>
      </c>
      <c r="E53" s="39">
        <v>1.25</v>
      </c>
      <c r="F53" s="39">
        <v>22.25</v>
      </c>
      <c r="G53" s="106"/>
      <c r="H53" s="16"/>
    </row>
    <row r="54" spans="1:8" s="2" customFormat="1" ht="33.75" customHeight="1">
      <c r="A54" s="174" t="s">
        <v>129</v>
      </c>
      <c r="B54" s="44" t="s">
        <v>16</v>
      </c>
      <c r="C54" s="45" t="s">
        <v>17</v>
      </c>
      <c r="D54" s="46" t="s">
        <v>18</v>
      </c>
      <c r="E54" s="47"/>
      <c r="F54" s="47">
        <v>80</v>
      </c>
      <c r="G54" s="3"/>
      <c r="H54" s="3"/>
    </row>
    <row r="55" spans="1:8" s="2" customFormat="1" ht="15.75">
      <c r="A55" s="183"/>
      <c r="B55" s="30"/>
      <c r="C55" s="34" t="s">
        <v>19</v>
      </c>
      <c r="D55" s="35" t="s">
        <v>4</v>
      </c>
      <c r="E55" s="36">
        <f>16.5/1000</f>
        <v>1.6500000000000001E-2</v>
      </c>
      <c r="F55" s="36">
        <f>E55*F54</f>
        <v>1.32</v>
      </c>
      <c r="G55" s="106"/>
      <c r="H55" s="16"/>
    </row>
    <row r="56" spans="1:8" s="2" customFormat="1" ht="15.75">
      <c r="A56" s="175"/>
      <c r="B56" s="30"/>
      <c r="C56" s="34" t="s">
        <v>96</v>
      </c>
      <c r="D56" s="35" t="s">
        <v>8</v>
      </c>
      <c r="E56" s="36">
        <f>37/1000</f>
        <v>3.6999999999999998E-2</v>
      </c>
      <c r="F56" s="36">
        <f>E56*F54</f>
        <v>2.96</v>
      </c>
      <c r="G56" s="106"/>
      <c r="H56" s="16"/>
    </row>
    <row r="57" spans="1:8" s="2" customFormat="1" ht="15.75">
      <c r="A57" s="174" t="s">
        <v>130</v>
      </c>
      <c r="B57" s="44" t="s">
        <v>9</v>
      </c>
      <c r="C57" s="45" t="s">
        <v>20</v>
      </c>
      <c r="D57" s="46" t="s">
        <v>18</v>
      </c>
      <c r="E57" s="47"/>
      <c r="F57" s="48">
        <v>8</v>
      </c>
      <c r="G57" s="3"/>
      <c r="H57" s="3"/>
    </row>
    <row r="58" spans="1:8" s="2" customFormat="1" ht="15.75">
      <c r="A58" s="175"/>
      <c r="B58" s="44"/>
      <c r="C58" s="49" t="s">
        <v>21</v>
      </c>
      <c r="D58" s="50" t="s">
        <v>4</v>
      </c>
      <c r="E58" s="51">
        <v>2.06</v>
      </c>
      <c r="F58" s="52">
        <f>F57*E58</f>
        <v>16.48</v>
      </c>
      <c r="G58" s="107"/>
      <c r="H58" s="3"/>
    </row>
    <row r="59" spans="1:8" s="2" customFormat="1" ht="31.5">
      <c r="A59" s="174" t="s">
        <v>131</v>
      </c>
      <c r="B59" s="44" t="s">
        <v>22</v>
      </c>
      <c r="C59" s="45" t="s">
        <v>23</v>
      </c>
      <c r="D59" s="46" t="s">
        <v>18</v>
      </c>
      <c r="E59" s="53"/>
      <c r="F59" s="47">
        <v>80</v>
      </c>
      <c r="G59" s="3"/>
      <c r="H59" s="3"/>
    </row>
    <row r="60" spans="1:8" s="2" customFormat="1" ht="15.75">
      <c r="A60" s="183"/>
      <c r="B60" s="44"/>
      <c r="C60" s="54" t="s">
        <v>19</v>
      </c>
      <c r="D60" s="51" t="s">
        <v>4</v>
      </c>
      <c r="E60" s="55">
        <v>3.4000000000000002E-2</v>
      </c>
      <c r="F60" s="51">
        <f>F59*E60</f>
        <v>2.72</v>
      </c>
      <c r="G60" s="107"/>
      <c r="H60" s="3"/>
    </row>
    <row r="61" spans="1:8" s="2" customFormat="1" ht="15.75">
      <c r="A61" s="183"/>
      <c r="B61" s="44" t="s">
        <v>24</v>
      </c>
      <c r="C61" s="49" t="s">
        <v>25</v>
      </c>
      <c r="D61" s="50" t="s">
        <v>8</v>
      </c>
      <c r="E61" s="56">
        <v>8.0299999999999996E-2</v>
      </c>
      <c r="F61" s="51">
        <f>E61*F59</f>
        <v>6.4239999999999995</v>
      </c>
      <c r="G61" s="107"/>
      <c r="H61" s="3"/>
    </row>
    <row r="62" spans="1:8" s="2" customFormat="1" ht="15.75">
      <c r="A62" s="175"/>
      <c r="B62" s="44"/>
      <c r="C62" s="49" t="s">
        <v>26</v>
      </c>
      <c r="D62" s="50" t="s">
        <v>2</v>
      </c>
      <c r="E62" s="55">
        <f>5.6/1000</f>
        <v>5.5999999999999999E-3</v>
      </c>
      <c r="F62" s="51">
        <f>E62*F59</f>
        <v>0.44800000000000001</v>
      </c>
      <c r="G62" s="107"/>
      <c r="H62" s="3"/>
    </row>
    <row r="63" spans="1:8" s="2" customFormat="1" ht="31.5">
      <c r="A63" s="174" t="s">
        <v>133</v>
      </c>
      <c r="B63" s="44" t="s">
        <v>132</v>
      </c>
      <c r="C63" s="45" t="s">
        <v>27</v>
      </c>
      <c r="D63" s="46" t="s">
        <v>28</v>
      </c>
      <c r="E63" s="47"/>
      <c r="F63" s="47">
        <v>8</v>
      </c>
      <c r="G63" s="3"/>
      <c r="H63" s="3"/>
    </row>
    <row r="64" spans="1:8" s="2" customFormat="1" ht="15.75">
      <c r="A64" s="175"/>
      <c r="B64" s="44"/>
      <c r="C64" s="54" t="s">
        <v>19</v>
      </c>
      <c r="D64" s="51" t="s">
        <v>4</v>
      </c>
      <c r="E64" s="55">
        <v>0.87</v>
      </c>
      <c r="F64" s="51">
        <f>F63*E64</f>
        <v>6.96</v>
      </c>
      <c r="G64" s="107"/>
      <c r="H64" s="3"/>
    </row>
    <row r="65" spans="1:8" s="2" customFormat="1" ht="28.5" customHeight="1">
      <c r="A65" s="174" t="s">
        <v>134</v>
      </c>
      <c r="B65" s="44"/>
      <c r="C65" s="45" t="s">
        <v>29</v>
      </c>
      <c r="D65" s="46" t="s">
        <v>30</v>
      </c>
      <c r="E65" s="47"/>
      <c r="F65" s="47">
        <v>145.19999999999999</v>
      </c>
      <c r="G65" s="3"/>
      <c r="H65" s="3"/>
    </row>
    <row r="66" spans="1:8" s="2" customFormat="1" ht="20.25" customHeight="1">
      <c r="A66" s="175"/>
      <c r="B66" s="44" t="s">
        <v>37</v>
      </c>
      <c r="C66" s="49" t="s">
        <v>38</v>
      </c>
      <c r="D66" s="50" t="s">
        <v>30</v>
      </c>
      <c r="E66" s="50">
        <v>1</v>
      </c>
      <c r="F66" s="51">
        <f>F65*E66</f>
        <v>145.19999999999999</v>
      </c>
      <c r="G66" s="107"/>
      <c r="H66" s="3"/>
    </row>
    <row r="67" spans="1:8" s="2" customFormat="1" ht="23.25" customHeight="1">
      <c r="A67" s="174" t="s">
        <v>135</v>
      </c>
      <c r="B67" s="44"/>
      <c r="C67" s="45" t="s">
        <v>31</v>
      </c>
      <c r="D67" s="46" t="s">
        <v>32</v>
      </c>
      <c r="E67" s="47"/>
      <c r="F67" s="47">
        <v>860</v>
      </c>
      <c r="G67" s="3"/>
      <c r="H67" s="3"/>
    </row>
    <row r="68" spans="1:8" s="2" customFormat="1" ht="15.75">
      <c r="A68" s="183"/>
      <c r="B68" s="44"/>
      <c r="C68" s="49" t="s">
        <v>33</v>
      </c>
      <c r="D68" s="50" t="s">
        <v>8</v>
      </c>
      <c r="E68" s="56">
        <v>7.4999999999999997E-3</v>
      </c>
      <c r="F68" s="51">
        <f>E68*F67</f>
        <v>6.45</v>
      </c>
      <c r="G68" s="107"/>
      <c r="H68" s="3"/>
    </row>
    <row r="69" spans="1:8" s="2" customFormat="1" ht="38.25" customHeight="1">
      <c r="A69" s="174" t="s">
        <v>137</v>
      </c>
      <c r="B69" s="57" t="s">
        <v>10</v>
      </c>
      <c r="C69" s="58" t="s">
        <v>14</v>
      </c>
      <c r="D69" s="57" t="s">
        <v>0</v>
      </c>
      <c r="E69" s="59"/>
      <c r="F69" s="32">
        <v>1</v>
      </c>
      <c r="G69" s="7"/>
      <c r="H69" s="16"/>
    </row>
    <row r="70" spans="1:8" s="2" customFormat="1" ht="15.75">
      <c r="A70" s="183"/>
      <c r="B70" s="57"/>
      <c r="C70" s="60" t="s">
        <v>11</v>
      </c>
      <c r="D70" s="61" t="s">
        <v>12</v>
      </c>
      <c r="E70" s="59">
        <v>3.52</v>
      </c>
      <c r="F70" s="59">
        <f>F69*E70</f>
        <v>3.52</v>
      </c>
      <c r="G70" s="108"/>
      <c r="H70" s="16"/>
    </row>
    <row r="71" spans="1:8" s="2" customFormat="1" ht="15.75">
      <c r="A71" s="183"/>
      <c r="B71" s="57"/>
      <c r="C71" s="60" t="s">
        <v>6</v>
      </c>
      <c r="D71" s="61" t="s">
        <v>2</v>
      </c>
      <c r="E71" s="59">
        <v>1.06</v>
      </c>
      <c r="F71" s="59">
        <f>F69*E71</f>
        <v>1.06</v>
      </c>
      <c r="G71" s="108"/>
      <c r="H71" s="16"/>
    </row>
    <row r="72" spans="1:8" s="2" customFormat="1" ht="15.75">
      <c r="A72" s="183"/>
      <c r="B72" s="57"/>
      <c r="C72" s="60" t="s">
        <v>15</v>
      </c>
      <c r="D72" s="61" t="s">
        <v>0</v>
      </c>
      <c r="E72" s="59">
        <f>0.18+0.09+0.97</f>
        <v>1.24</v>
      </c>
      <c r="F72" s="59">
        <f>F69*E72</f>
        <v>1.24</v>
      </c>
      <c r="G72" s="108"/>
      <c r="H72" s="16"/>
    </row>
    <row r="73" spans="1:8" s="2" customFormat="1" ht="15.75">
      <c r="A73" s="175"/>
      <c r="B73" s="57"/>
      <c r="C73" s="60" t="s">
        <v>5</v>
      </c>
      <c r="D73" s="61" t="s">
        <v>2</v>
      </c>
      <c r="E73" s="59">
        <v>0.02</v>
      </c>
      <c r="F73" s="59">
        <f>F69*E73</f>
        <v>0.02</v>
      </c>
      <c r="G73" s="108"/>
      <c r="H73" s="16"/>
    </row>
    <row r="74" spans="1:8" s="2" customFormat="1" ht="38.25" customHeight="1">
      <c r="A74" s="174" t="s">
        <v>138</v>
      </c>
      <c r="B74" s="44" t="s">
        <v>136</v>
      </c>
      <c r="C74" s="45" t="s">
        <v>39</v>
      </c>
      <c r="D74" s="46" t="s">
        <v>18</v>
      </c>
      <c r="E74" s="47"/>
      <c r="F74" s="47">
        <v>40</v>
      </c>
      <c r="G74" s="3"/>
      <c r="H74" s="3"/>
    </row>
    <row r="75" spans="1:8" s="2" customFormat="1" ht="15.75">
      <c r="A75" s="183"/>
      <c r="B75" s="44"/>
      <c r="C75" s="49" t="s">
        <v>34</v>
      </c>
      <c r="D75" s="50" t="s">
        <v>4</v>
      </c>
      <c r="E75" s="55">
        <v>3.16</v>
      </c>
      <c r="F75" s="51">
        <f>E75*F74</f>
        <v>126.4</v>
      </c>
      <c r="G75" s="107"/>
      <c r="H75" s="3"/>
    </row>
    <row r="76" spans="1:8" s="2" customFormat="1" ht="15.75">
      <c r="A76" s="183"/>
      <c r="B76" s="44"/>
      <c r="C76" s="49" t="s">
        <v>36</v>
      </c>
      <c r="D76" s="50" t="s">
        <v>18</v>
      </c>
      <c r="E76" s="51">
        <v>1.25</v>
      </c>
      <c r="F76" s="51">
        <f>E76*F74</f>
        <v>50</v>
      </c>
      <c r="G76" s="107"/>
      <c r="H76" s="3"/>
    </row>
    <row r="77" spans="1:8" s="2" customFormat="1" ht="15.75">
      <c r="A77" s="175"/>
      <c r="B77" s="57"/>
      <c r="C77" s="60" t="s">
        <v>5</v>
      </c>
      <c r="D77" s="61" t="s">
        <v>2</v>
      </c>
      <c r="E77" s="59">
        <v>0.01</v>
      </c>
      <c r="F77" s="59">
        <f>F74*E77</f>
        <v>0.4</v>
      </c>
      <c r="G77" s="108"/>
      <c r="H77" s="16"/>
    </row>
    <row r="78" spans="1:8" s="2" customFormat="1" ht="15.75" customHeight="1">
      <c r="A78" s="171" t="s">
        <v>186</v>
      </c>
      <c r="B78" s="172"/>
      <c r="C78" s="172"/>
      <c r="D78" s="172"/>
      <c r="E78" s="172"/>
      <c r="F78" s="173"/>
      <c r="G78" s="109"/>
      <c r="H78" s="122"/>
    </row>
    <row r="79" spans="1:8" s="2" customFormat="1" ht="27.75" customHeight="1">
      <c r="A79" s="174" t="s">
        <v>141</v>
      </c>
      <c r="B79" s="62" t="s">
        <v>9</v>
      </c>
      <c r="C79" s="63" t="s">
        <v>139</v>
      </c>
      <c r="D79" s="64" t="s">
        <v>105</v>
      </c>
      <c r="E79" s="65"/>
      <c r="F79" s="66">
        <v>0.31</v>
      </c>
      <c r="G79" s="4"/>
      <c r="H79" s="4"/>
    </row>
    <row r="80" spans="1:8" s="2" customFormat="1" ht="15.75">
      <c r="A80" s="175"/>
      <c r="B80" s="62"/>
      <c r="C80" s="67" t="s">
        <v>3</v>
      </c>
      <c r="D80" s="68" t="s">
        <v>4</v>
      </c>
      <c r="E80" s="69">
        <v>206</v>
      </c>
      <c r="F80" s="70">
        <f>E80*F79</f>
        <v>63.86</v>
      </c>
      <c r="G80" s="110"/>
      <c r="H80" s="4"/>
    </row>
    <row r="81" spans="1:8" s="2" customFormat="1" ht="39" customHeight="1">
      <c r="A81" s="174" t="s">
        <v>142</v>
      </c>
      <c r="B81" s="62" t="s">
        <v>140</v>
      </c>
      <c r="C81" s="63" t="s">
        <v>111</v>
      </c>
      <c r="D81" s="64" t="s">
        <v>40</v>
      </c>
      <c r="E81" s="65"/>
      <c r="F81" s="66">
        <v>3.1</v>
      </c>
      <c r="G81" s="4"/>
      <c r="H81" s="4"/>
    </row>
    <row r="82" spans="1:8" s="2" customFormat="1" ht="15.75">
      <c r="A82" s="183"/>
      <c r="B82" s="71" t="s">
        <v>48</v>
      </c>
      <c r="C82" s="67" t="s">
        <v>3</v>
      </c>
      <c r="D82" s="68" t="s">
        <v>58</v>
      </c>
      <c r="E82" s="69">
        <v>100</v>
      </c>
      <c r="F82" s="70">
        <f>E82*F81</f>
        <v>310</v>
      </c>
      <c r="G82" s="110"/>
      <c r="H82" s="4"/>
    </row>
    <row r="83" spans="1:8" s="2" customFormat="1" ht="19.5" customHeight="1">
      <c r="A83" s="183"/>
      <c r="B83" s="62"/>
      <c r="C83" s="67" t="s">
        <v>6</v>
      </c>
      <c r="D83" s="68" t="s">
        <v>2</v>
      </c>
      <c r="E83" s="69">
        <v>0.71</v>
      </c>
      <c r="F83" s="70">
        <f>E83*F81</f>
        <v>2.2010000000000001</v>
      </c>
      <c r="G83" s="110"/>
      <c r="H83" s="4"/>
    </row>
    <row r="84" spans="1:8" s="2" customFormat="1" ht="22.5" customHeight="1">
      <c r="A84" s="183"/>
      <c r="B84" s="71" t="s">
        <v>48</v>
      </c>
      <c r="C84" s="67" t="s">
        <v>171</v>
      </c>
      <c r="D84" s="68" t="s">
        <v>42</v>
      </c>
      <c r="E84" s="69">
        <v>100</v>
      </c>
      <c r="F84" s="70">
        <f>E84*F81</f>
        <v>310</v>
      </c>
      <c r="G84" s="110"/>
      <c r="H84" s="4"/>
    </row>
    <row r="85" spans="1:8" s="2" customFormat="1" ht="15.75">
      <c r="A85" s="183"/>
      <c r="B85" s="62"/>
      <c r="C85" s="67" t="s">
        <v>184</v>
      </c>
      <c r="D85" s="68" t="s">
        <v>13</v>
      </c>
      <c r="E85" s="69">
        <v>5.9</v>
      </c>
      <c r="F85" s="70">
        <v>1</v>
      </c>
      <c r="G85" s="110"/>
      <c r="H85" s="4"/>
    </row>
    <row r="86" spans="1:8" s="2" customFormat="1" ht="15.75">
      <c r="A86" s="183"/>
      <c r="B86" s="62"/>
      <c r="C86" s="67" t="s">
        <v>43</v>
      </c>
      <c r="D86" s="68" t="s">
        <v>13</v>
      </c>
      <c r="E86" s="69">
        <v>0.06</v>
      </c>
      <c r="F86" s="70">
        <f>E86*F81</f>
        <v>0.186</v>
      </c>
      <c r="G86" s="110"/>
      <c r="H86" s="4"/>
    </row>
    <row r="87" spans="1:8" s="2" customFormat="1" ht="21.75" customHeight="1">
      <c r="A87" s="175"/>
      <c r="B87" s="62"/>
      <c r="C87" s="67" t="s">
        <v>5</v>
      </c>
      <c r="D87" s="68" t="s">
        <v>2</v>
      </c>
      <c r="E87" s="69">
        <v>9.6</v>
      </c>
      <c r="F87" s="70">
        <f>E87*F81</f>
        <v>29.759999999999998</v>
      </c>
      <c r="G87" s="110"/>
      <c r="H87" s="4"/>
    </row>
    <row r="88" spans="1:8" s="2" customFormat="1" ht="41.25" customHeight="1">
      <c r="A88" s="174" t="s">
        <v>144</v>
      </c>
      <c r="B88" s="44" t="s">
        <v>143</v>
      </c>
      <c r="C88" s="38" t="s">
        <v>181</v>
      </c>
      <c r="D88" s="46" t="s">
        <v>32</v>
      </c>
      <c r="E88" s="47"/>
      <c r="F88" s="47">
        <v>260</v>
      </c>
      <c r="G88" s="3"/>
      <c r="H88" s="5"/>
    </row>
    <row r="89" spans="1:8" s="2" customFormat="1" ht="20.25" customHeight="1">
      <c r="A89" s="183"/>
      <c r="B89" s="71" t="s">
        <v>41</v>
      </c>
      <c r="C89" s="49" t="s">
        <v>45</v>
      </c>
      <c r="D89" s="50" t="s">
        <v>49</v>
      </c>
      <c r="E89" s="51">
        <v>1</v>
      </c>
      <c r="F89" s="51">
        <f>E89*F88</f>
        <v>260</v>
      </c>
      <c r="G89" s="111"/>
      <c r="H89" s="5"/>
    </row>
    <row r="90" spans="1:8" s="2" customFormat="1" ht="20.25" customHeight="1">
      <c r="A90" s="183"/>
      <c r="B90" s="44"/>
      <c r="C90" s="49" t="s">
        <v>46</v>
      </c>
      <c r="D90" s="50" t="s">
        <v>47</v>
      </c>
      <c r="E90" s="51">
        <v>4.4999999999999998E-2</v>
      </c>
      <c r="F90" s="51">
        <f>F88*E90</f>
        <v>11.7</v>
      </c>
      <c r="G90" s="111"/>
      <c r="H90" s="5"/>
    </row>
    <row r="91" spans="1:8" s="2" customFormat="1" ht="15.75">
      <c r="A91" s="183"/>
      <c r="B91" s="71" t="s">
        <v>41</v>
      </c>
      <c r="C91" s="49" t="s">
        <v>180</v>
      </c>
      <c r="D91" s="50" t="s">
        <v>32</v>
      </c>
      <c r="E91" s="51">
        <v>1</v>
      </c>
      <c r="F91" s="51">
        <f>F88*E91</f>
        <v>260</v>
      </c>
      <c r="G91" s="107"/>
      <c r="H91" s="3"/>
    </row>
    <row r="92" spans="1:8" s="2" customFormat="1" ht="21.75" customHeight="1">
      <c r="A92" s="183"/>
      <c r="B92" s="62"/>
      <c r="C92" s="49" t="s">
        <v>109</v>
      </c>
      <c r="D92" s="68" t="s">
        <v>13</v>
      </c>
      <c r="E92" s="70">
        <v>2.5000000000000001E-2</v>
      </c>
      <c r="F92" s="70">
        <f>E92*F88</f>
        <v>6.5</v>
      </c>
      <c r="G92" s="110"/>
      <c r="H92" s="4"/>
    </row>
    <row r="93" spans="1:8" s="2" customFormat="1" ht="21.75" customHeight="1">
      <c r="A93" s="175"/>
      <c r="B93" s="62"/>
      <c r="C93" s="67" t="s">
        <v>5</v>
      </c>
      <c r="D93" s="68" t="s">
        <v>2</v>
      </c>
      <c r="E93" s="70">
        <v>4.2999999999999997E-2</v>
      </c>
      <c r="F93" s="70">
        <f>E93*F88</f>
        <v>11.18</v>
      </c>
      <c r="G93" s="110"/>
      <c r="H93" s="4"/>
    </row>
    <row r="94" spans="1:8" s="2" customFormat="1" ht="15.75">
      <c r="A94" s="174" t="s">
        <v>145</v>
      </c>
      <c r="B94" s="72" t="s">
        <v>146</v>
      </c>
      <c r="C94" s="38" t="s">
        <v>110</v>
      </c>
      <c r="D94" s="30" t="s">
        <v>49</v>
      </c>
      <c r="E94" s="33"/>
      <c r="F94" s="33">
        <v>140</v>
      </c>
      <c r="G94" s="6"/>
      <c r="H94" s="6"/>
    </row>
    <row r="95" spans="1:8" s="2" customFormat="1" ht="15.75">
      <c r="A95" s="183"/>
      <c r="B95" s="71"/>
      <c r="C95" s="73" t="s">
        <v>7</v>
      </c>
      <c r="D95" s="74" t="s">
        <v>4</v>
      </c>
      <c r="E95" s="75">
        <v>10.199999999999999</v>
      </c>
      <c r="F95" s="75">
        <f>F94*E95</f>
        <v>1428</v>
      </c>
      <c r="G95" s="110"/>
      <c r="H95" s="4"/>
    </row>
    <row r="96" spans="1:8" s="2" customFormat="1" ht="15.75">
      <c r="A96" s="183"/>
      <c r="B96" s="71"/>
      <c r="C96" s="73" t="s">
        <v>6</v>
      </c>
      <c r="D96" s="74" t="s">
        <v>2</v>
      </c>
      <c r="E96" s="75">
        <v>0.15</v>
      </c>
      <c r="F96" s="75">
        <f>F94*E96</f>
        <v>21</v>
      </c>
      <c r="G96" s="110"/>
      <c r="H96" s="4"/>
    </row>
    <row r="97" spans="1:19" s="2" customFormat="1" ht="20.25" customHeight="1">
      <c r="A97" s="183"/>
      <c r="B97" s="71" t="s">
        <v>41</v>
      </c>
      <c r="C97" s="73" t="s">
        <v>179</v>
      </c>
      <c r="D97" s="74" t="s">
        <v>49</v>
      </c>
      <c r="E97" s="75">
        <v>1</v>
      </c>
      <c r="F97" s="75">
        <f>F94*E97</f>
        <v>140</v>
      </c>
      <c r="G97" s="110"/>
      <c r="H97" s="4"/>
    </row>
    <row r="98" spans="1:19" s="2" customFormat="1" ht="20.25" customHeight="1">
      <c r="A98" s="183"/>
      <c r="B98" s="76"/>
      <c r="C98" s="73" t="s">
        <v>50</v>
      </c>
      <c r="D98" s="74" t="s">
        <v>51</v>
      </c>
      <c r="E98" s="75">
        <v>3.5999999999999997E-2</v>
      </c>
      <c r="F98" s="75">
        <f>F94*E98</f>
        <v>5.04</v>
      </c>
      <c r="G98" s="110"/>
      <c r="H98" s="4"/>
    </row>
    <row r="99" spans="1:19" s="2" customFormat="1" ht="15.75">
      <c r="A99" s="175"/>
      <c r="B99" s="71"/>
      <c r="C99" s="73" t="s">
        <v>54</v>
      </c>
      <c r="D99" s="74" t="s">
        <v>2</v>
      </c>
      <c r="E99" s="75">
        <v>0.09</v>
      </c>
      <c r="F99" s="75">
        <f>F94*E99</f>
        <v>12.6</v>
      </c>
      <c r="G99" s="110"/>
      <c r="H99" s="4"/>
    </row>
    <row r="100" spans="1:19" s="2" customFormat="1" ht="26.25" customHeight="1">
      <c r="A100" s="174" t="s">
        <v>147</v>
      </c>
      <c r="B100" s="30" t="s">
        <v>148</v>
      </c>
      <c r="C100" s="38" t="s">
        <v>55</v>
      </c>
      <c r="D100" s="37" t="s">
        <v>44</v>
      </c>
      <c r="E100" s="39"/>
      <c r="F100" s="40">
        <v>12.4</v>
      </c>
      <c r="G100" s="16"/>
      <c r="H100" s="16"/>
    </row>
    <row r="101" spans="1:19" s="2" customFormat="1" ht="15.75">
      <c r="A101" s="183"/>
      <c r="B101" s="71"/>
      <c r="C101" s="73" t="s">
        <v>7</v>
      </c>
      <c r="D101" s="74" t="s">
        <v>4</v>
      </c>
      <c r="E101" s="75">
        <v>5.75</v>
      </c>
      <c r="F101" s="75">
        <f>F100*E101</f>
        <v>71.3</v>
      </c>
      <c r="G101" s="110"/>
      <c r="H101" s="4"/>
    </row>
    <row r="102" spans="1:19" s="2" customFormat="1" ht="15.75">
      <c r="A102" s="183"/>
      <c r="B102" s="71"/>
      <c r="C102" s="73" t="s">
        <v>6</v>
      </c>
      <c r="D102" s="74" t="s">
        <v>2</v>
      </c>
      <c r="E102" s="75">
        <v>3.4000000000000002E-2</v>
      </c>
      <c r="F102" s="75">
        <f>F100*E102</f>
        <v>0.42160000000000003</v>
      </c>
      <c r="G102" s="110"/>
      <c r="H102" s="4"/>
    </row>
    <row r="103" spans="1:19" s="2" customFormat="1" ht="18" customHeight="1">
      <c r="A103" s="183"/>
      <c r="B103" s="71" t="s">
        <v>41</v>
      </c>
      <c r="C103" s="73" t="s">
        <v>172</v>
      </c>
      <c r="D103" s="74" t="s">
        <v>42</v>
      </c>
      <c r="E103" s="75"/>
      <c r="F103" s="75">
        <v>26</v>
      </c>
      <c r="G103" s="110"/>
      <c r="H103" s="4"/>
    </row>
    <row r="104" spans="1:19" s="2" customFormat="1" ht="18" customHeight="1">
      <c r="A104" s="183"/>
      <c r="B104" s="71" t="s">
        <v>41</v>
      </c>
      <c r="C104" s="73" t="s">
        <v>173</v>
      </c>
      <c r="D104" s="74" t="s">
        <v>42</v>
      </c>
      <c r="E104" s="75"/>
      <c r="F104" s="75">
        <v>27</v>
      </c>
      <c r="G104" s="110"/>
      <c r="H104" s="4"/>
    </row>
    <row r="105" spans="1:19" s="2" customFormat="1" ht="18" customHeight="1">
      <c r="A105" s="183"/>
      <c r="B105" s="76"/>
      <c r="C105" s="73" t="s">
        <v>50</v>
      </c>
      <c r="D105" s="74" t="s">
        <v>51</v>
      </c>
      <c r="E105" s="75">
        <v>1.4999999999999999E-2</v>
      </c>
      <c r="F105" s="75">
        <f>F100*E105</f>
        <v>0.186</v>
      </c>
      <c r="G105" s="110"/>
      <c r="H105" s="4"/>
    </row>
    <row r="106" spans="1:19" s="2" customFormat="1" ht="18" customHeight="1">
      <c r="A106" s="183"/>
      <c r="B106" s="76"/>
      <c r="C106" s="77" t="s">
        <v>52</v>
      </c>
      <c r="D106" s="78" t="s">
        <v>53</v>
      </c>
      <c r="E106" s="79">
        <v>6</v>
      </c>
      <c r="F106" s="79">
        <f>F100*E106</f>
        <v>74.400000000000006</v>
      </c>
      <c r="G106" s="110"/>
      <c r="H106" s="4"/>
    </row>
    <row r="107" spans="1:19" s="2" customFormat="1" ht="18" customHeight="1">
      <c r="A107" s="175"/>
      <c r="B107" s="71"/>
      <c r="C107" s="73" t="s">
        <v>54</v>
      </c>
      <c r="D107" s="74" t="s">
        <v>2</v>
      </c>
      <c r="E107" s="75">
        <v>7.0000000000000001E-3</v>
      </c>
      <c r="F107" s="75">
        <f>F100*E107</f>
        <v>8.6800000000000002E-2</v>
      </c>
      <c r="G107" s="110"/>
      <c r="H107" s="4"/>
    </row>
    <row r="108" spans="1:19" s="2" customFormat="1" ht="15.75">
      <c r="A108" s="166" t="s">
        <v>187</v>
      </c>
      <c r="B108" s="167"/>
      <c r="C108" s="167"/>
      <c r="D108" s="167"/>
      <c r="E108" s="167"/>
      <c r="F108" s="168"/>
      <c r="G108" s="112"/>
      <c r="H108" s="112"/>
    </row>
    <row r="109" spans="1:19" s="21" customFormat="1" ht="31.5">
      <c r="A109" s="71">
        <v>1</v>
      </c>
      <c r="B109" s="80" t="s">
        <v>170</v>
      </c>
      <c r="C109" s="31" t="s">
        <v>169</v>
      </c>
      <c r="D109" s="71" t="s">
        <v>158</v>
      </c>
      <c r="E109" s="81"/>
      <c r="F109" s="81">
        <v>2.16</v>
      </c>
      <c r="G109" s="12"/>
      <c r="H109" s="12"/>
      <c r="I109" s="18"/>
      <c r="J109" s="19"/>
      <c r="K109" s="19"/>
      <c r="L109" s="19"/>
      <c r="M109" s="17"/>
      <c r="N109" s="20"/>
      <c r="O109" s="17"/>
      <c r="P109" s="17"/>
      <c r="Q109" s="17"/>
      <c r="R109" s="17"/>
      <c r="S109" s="17"/>
    </row>
    <row r="110" spans="1:19" s="22" customFormat="1" ht="21.75" customHeight="1">
      <c r="A110" s="71"/>
      <c r="B110" s="37"/>
      <c r="C110" s="73" t="s">
        <v>57</v>
      </c>
      <c r="D110" s="82" t="s">
        <v>4</v>
      </c>
      <c r="E110" s="83">
        <v>120</v>
      </c>
      <c r="F110" s="83">
        <f>F109*E110</f>
        <v>259.20000000000005</v>
      </c>
      <c r="G110" s="106"/>
      <c r="H110" s="16"/>
      <c r="I110" s="17"/>
      <c r="J110" s="17"/>
      <c r="K110" s="17"/>
      <c r="L110" s="17"/>
      <c r="M110" s="17"/>
      <c r="N110" s="20"/>
      <c r="O110" s="17"/>
      <c r="P110" s="17"/>
      <c r="Q110" s="17"/>
      <c r="R110" s="17"/>
      <c r="S110" s="17"/>
    </row>
    <row r="111" spans="1:19" s="22" customFormat="1" ht="21.75" customHeight="1">
      <c r="A111" s="71"/>
      <c r="B111" s="30"/>
      <c r="C111" s="84" t="s">
        <v>160</v>
      </c>
      <c r="D111" s="82" t="s">
        <v>159</v>
      </c>
      <c r="E111" s="83">
        <v>1</v>
      </c>
      <c r="F111" s="83">
        <f>F109*E111</f>
        <v>2.16</v>
      </c>
      <c r="G111" s="113"/>
      <c r="H111" s="9"/>
      <c r="I111" s="17"/>
      <c r="J111" s="17"/>
      <c r="K111" s="17"/>
      <c r="L111" s="17"/>
      <c r="M111" s="17"/>
      <c r="N111" s="20"/>
      <c r="O111" s="17"/>
      <c r="P111" s="17"/>
      <c r="Q111" s="17"/>
      <c r="R111" s="17"/>
      <c r="S111" s="17"/>
    </row>
    <row r="112" spans="1:19" s="22" customFormat="1" ht="21.75" customHeight="1">
      <c r="A112" s="71"/>
      <c r="B112" s="30"/>
      <c r="C112" s="84" t="s">
        <v>161</v>
      </c>
      <c r="D112" s="82" t="s">
        <v>159</v>
      </c>
      <c r="E112" s="83">
        <v>30.3</v>
      </c>
      <c r="F112" s="83">
        <f>F109*E112</f>
        <v>65.448000000000008</v>
      </c>
      <c r="G112" s="113"/>
      <c r="H112" s="9"/>
      <c r="I112" s="17"/>
      <c r="J112" s="17"/>
      <c r="K112" s="17"/>
      <c r="L112" s="17"/>
      <c r="M112" s="17"/>
      <c r="N112" s="20"/>
      <c r="O112" s="17"/>
      <c r="P112" s="17"/>
      <c r="Q112" s="17"/>
      <c r="R112" s="17"/>
      <c r="S112" s="17"/>
    </row>
    <row r="113" spans="1:19" s="2" customFormat="1" ht="24" customHeight="1">
      <c r="A113" s="37"/>
      <c r="B113" s="85"/>
      <c r="C113" s="86" t="s">
        <v>106</v>
      </c>
      <c r="D113" s="87" t="s">
        <v>58</v>
      </c>
      <c r="E113" s="88" t="s">
        <v>59</v>
      </c>
      <c r="F113" s="89">
        <v>430</v>
      </c>
      <c r="G113" s="114"/>
      <c r="H113" s="5"/>
    </row>
    <row r="114" spans="1:19" s="2" customFormat="1" ht="24" customHeight="1">
      <c r="A114" s="37"/>
      <c r="B114" s="85"/>
      <c r="C114" s="86" t="s">
        <v>63</v>
      </c>
      <c r="D114" s="87" t="s">
        <v>58</v>
      </c>
      <c r="E114" s="88" t="s">
        <v>59</v>
      </c>
      <c r="F114" s="89">
        <v>288</v>
      </c>
      <c r="G114" s="114"/>
      <c r="H114" s="5"/>
    </row>
    <row r="115" spans="1:19" s="2" customFormat="1" ht="24" customHeight="1">
      <c r="A115" s="37"/>
      <c r="B115" s="85"/>
      <c r="C115" s="86" t="s">
        <v>156</v>
      </c>
      <c r="D115" s="87" t="s">
        <v>58</v>
      </c>
      <c r="E115" s="88" t="s">
        <v>59</v>
      </c>
      <c r="F115" s="89">
        <v>120</v>
      </c>
      <c r="G115" s="114"/>
      <c r="H115" s="5"/>
    </row>
    <row r="116" spans="1:19" s="2" customFormat="1" ht="24" customHeight="1">
      <c r="A116" s="37"/>
      <c r="B116" s="85"/>
      <c r="C116" s="86" t="s">
        <v>107</v>
      </c>
      <c r="D116" s="87" t="s">
        <v>44</v>
      </c>
      <c r="E116" s="88" t="s">
        <v>59</v>
      </c>
      <c r="F116" s="89">
        <v>0.82</v>
      </c>
      <c r="G116" s="114"/>
      <c r="H116" s="8"/>
    </row>
    <row r="117" spans="1:19" s="22" customFormat="1" ht="15.75">
      <c r="A117" s="71"/>
      <c r="B117" s="30"/>
      <c r="C117" s="34" t="s">
        <v>162</v>
      </c>
      <c r="D117" s="82" t="s">
        <v>13</v>
      </c>
      <c r="E117" s="83">
        <v>2.6</v>
      </c>
      <c r="F117" s="83">
        <f>F109*E117</f>
        <v>5.6160000000000005</v>
      </c>
      <c r="G117" s="115"/>
      <c r="H117" s="9"/>
      <c r="I117" s="17"/>
      <c r="J117" s="17"/>
      <c r="K117" s="17"/>
      <c r="L117" s="17"/>
      <c r="M117" s="17"/>
      <c r="N117" s="20"/>
      <c r="O117" s="17"/>
      <c r="P117" s="17"/>
      <c r="Q117" s="17"/>
      <c r="R117" s="17"/>
      <c r="S117" s="17"/>
    </row>
    <row r="118" spans="1:19" s="22" customFormat="1" ht="15.75">
      <c r="A118" s="71"/>
      <c r="B118" s="30"/>
      <c r="C118" s="73" t="s">
        <v>163</v>
      </c>
      <c r="D118" s="82" t="s">
        <v>53</v>
      </c>
      <c r="E118" s="83">
        <v>0.5</v>
      </c>
      <c r="F118" s="83">
        <f>F109*E118</f>
        <v>1.08</v>
      </c>
      <c r="G118" s="115"/>
      <c r="H118" s="9"/>
      <c r="I118" s="17"/>
      <c r="J118" s="17"/>
      <c r="K118" s="17"/>
      <c r="L118" s="17"/>
      <c r="M118" s="17"/>
      <c r="N118" s="20"/>
      <c r="O118" s="17"/>
      <c r="P118" s="17"/>
      <c r="Q118" s="17"/>
      <c r="R118" s="17"/>
      <c r="S118" s="17"/>
    </row>
    <row r="119" spans="1:19" s="22" customFormat="1" ht="15.75">
      <c r="A119" s="71"/>
      <c r="B119" s="30"/>
      <c r="C119" s="73" t="s">
        <v>61</v>
      </c>
      <c r="D119" s="90" t="s">
        <v>53</v>
      </c>
      <c r="E119" s="91">
        <v>21.5</v>
      </c>
      <c r="F119" s="91">
        <f>F109*E119</f>
        <v>46.440000000000005</v>
      </c>
      <c r="G119" s="116"/>
      <c r="H119" s="9"/>
      <c r="I119" s="17"/>
      <c r="J119" s="17"/>
      <c r="K119" s="17"/>
      <c r="L119" s="17"/>
      <c r="M119" s="17"/>
      <c r="N119" s="20"/>
      <c r="O119" s="17"/>
      <c r="P119" s="17"/>
      <c r="Q119" s="17"/>
      <c r="R119" s="17"/>
      <c r="S119" s="17"/>
    </row>
    <row r="120" spans="1:19" s="24" customFormat="1" ht="37.5" customHeight="1">
      <c r="A120" s="71">
        <v>2</v>
      </c>
      <c r="B120" s="72" t="s">
        <v>164</v>
      </c>
      <c r="C120" s="31" t="s">
        <v>176</v>
      </c>
      <c r="D120" s="71" t="s">
        <v>165</v>
      </c>
      <c r="E120" s="92"/>
      <c r="F120" s="81">
        <f>F109*42/100</f>
        <v>0.90720000000000001</v>
      </c>
      <c r="G120" s="12"/>
      <c r="H120" s="12"/>
      <c r="I120" s="23"/>
      <c r="J120" s="19"/>
      <c r="K120" s="19"/>
      <c r="L120" s="19"/>
      <c r="M120" s="17"/>
      <c r="N120" s="20"/>
      <c r="O120" s="17"/>
      <c r="P120" s="17"/>
      <c r="Q120" s="17"/>
      <c r="R120" s="17"/>
      <c r="S120" s="17"/>
    </row>
    <row r="121" spans="1:19" s="24" customFormat="1" ht="15.75">
      <c r="A121" s="71"/>
      <c r="B121" s="37"/>
      <c r="C121" s="73" t="s">
        <v>57</v>
      </c>
      <c r="D121" s="82" t="s">
        <v>4</v>
      </c>
      <c r="E121" s="93">
        <f>68</f>
        <v>68</v>
      </c>
      <c r="F121" s="83">
        <f>F120*E121</f>
        <v>61.689599999999999</v>
      </c>
      <c r="G121" s="117"/>
      <c r="H121" s="13"/>
      <c r="I121" s="17"/>
      <c r="J121" s="17"/>
      <c r="K121" s="17"/>
      <c r="L121" s="17"/>
      <c r="M121" s="17"/>
      <c r="N121" s="20"/>
      <c r="O121" s="17"/>
      <c r="P121" s="17"/>
      <c r="Q121" s="17"/>
      <c r="R121" s="17"/>
      <c r="S121" s="17"/>
    </row>
    <row r="122" spans="1:19" s="24" customFormat="1" ht="15.75">
      <c r="A122" s="71"/>
      <c r="B122" s="37"/>
      <c r="C122" s="73" t="s">
        <v>6</v>
      </c>
      <c r="D122" s="82" t="s">
        <v>2</v>
      </c>
      <c r="E122" s="93">
        <f>0.03</f>
        <v>0.03</v>
      </c>
      <c r="F122" s="83">
        <f>F120*E122</f>
        <v>2.7216000000000001E-2</v>
      </c>
      <c r="G122" s="115"/>
      <c r="H122" s="9"/>
      <c r="I122" s="17"/>
      <c r="J122" s="17"/>
      <c r="K122" s="17"/>
      <c r="L122" s="17"/>
      <c r="M122" s="17"/>
      <c r="N122" s="20"/>
      <c r="O122" s="17"/>
      <c r="P122" s="17"/>
      <c r="Q122" s="17"/>
      <c r="R122" s="17"/>
      <c r="S122" s="17"/>
    </row>
    <row r="123" spans="1:19" s="24" customFormat="1" ht="15.75">
      <c r="A123" s="71"/>
      <c r="B123" s="30"/>
      <c r="C123" s="73" t="s">
        <v>166</v>
      </c>
      <c r="D123" s="82" t="s">
        <v>53</v>
      </c>
      <c r="E123" s="93">
        <v>25.1</v>
      </c>
      <c r="F123" s="83">
        <f>F120*E123</f>
        <v>22.770720000000001</v>
      </c>
      <c r="G123" s="115"/>
      <c r="H123" s="9"/>
      <c r="I123" s="17"/>
      <c r="J123" s="17"/>
      <c r="K123" s="17"/>
      <c r="L123" s="17"/>
      <c r="M123" s="17"/>
      <c r="N123" s="20"/>
      <c r="O123" s="17"/>
      <c r="P123" s="17"/>
      <c r="Q123" s="17"/>
      <c r="R123" s="17"/>
      <c r="S123" s="17"/>
    </row>
    <row r="124" spans="1:19" s="24" customFormat="1" ht="15.75">
      <c r="A124" s="71"/>
      <c r="B124" s="30"/>
      <c r="C124" s="73" t="s">
        <v>167</v>
      </c>
      <c r="D124" s="82" t="s">
        <v>53</v>
      </c>
      <c r="E124" s="93">
        <v>0.2</v>
      </c>
      <c r="F124" s="83">
        <f>F120*E124</f>
        <v>0.18144000000000002</v>
      </c>
      <c r="G124" s="115"/>
      <c r="H124" s="9"/>
      <c r="I124" s="17"/>
      <c r="J124" s="17"/>
      <c r="K124" s="17"/>
      <c r="L124" s="17"/>
      <c r="M124" s="17"/>
      <c r="N124" s="20"/>
      <c r="O124" s="17"/>
      <c r="P124" s="17"/>
      <c r="Q124" s="17"/>
      <c r="R124" s="17"/>
      <c r="S124" s="17"/>
    </row>
    <row r="125" spans="1:19" s="24" customFormat="1" ht="15.75">
      <c r="A125" s="71"/>
      <c r="B125" s="30"/>
      <c r="C125" s="73" t="s">
        <v>168</v>
      </c>
      <c r="D125" s="82" t="s">
        <v>53</v>
      </c>
      <c r="E125" s="93">
        <v>2.7</v>
      </c>
      <c r="F125" s="83">
        <f>F120*E125</f>
        <v>2.4494400000000001</v>
      </c>
      <c r="G125" s="115"/>
      <c r="H125" s="9"/>
      <c r="I125" s="17"/>
      <c r="J125" s="17"/>
      <c r="K125" s="17"/>
      <c r="L125" s="17"/>
      <c r="M125" s="17"/>
      <c r="N125" s="20"/>
      <c r="O125" s="17"/>
      <c r="P125" s="17"/>
      <c r="Q125" s="17"/>
      <c r="R125" s="17"/>
      <c r="S125" s="17"/>
    </row>
    <row r="126" spans="1:19" s="24" customFormat="1" ht="15.75">
      <c r="A126" s="71"/>
      <c r="B126" s="30"/>
      <c r="C126" s="73" t="s">
        <v>54</v>
      </c>
      <c r="D126" s="82" t="s">
        <v>2</v>
      </c>
      <c r="E126" s="93">
        <v>0.19</v>
      </c>
      <c r="F126" s="83">
        <f>F120*E126</f>
        <v>0.17236799999999999</v>
      </c>
      <c r="G126" s="115"/>
      <c r="H126" s="9"/>
      <c r="I126" s="17"/>
      <c r="J126" s="17"/>
      <c r="K126" s="17"/>
      <c r="L126" s="17"/>
      <c r="M126" s="17"/>
      <c r="N126" s="20"/>
      <c r="O126" s="17"/>
      <c r="P126" s="17"/>
      <c r="Q126" s="17"/>
      <c r="R126" s="17"/>
      <c r="S126" s="17"/>
    </row>
    <row r="127" spans="1:19" s="21" customFormat="1" ht="38.25" customHeight="1">
      <c r="A127" s="71">
        <v>3</v>
      </c>
      <c r="B127" s="80" t="s">
        <v>170</v>
      </c>
      <c r="C127" s="45" t="s">
        <v>62</v>
      </c>
      <c r="D127" s="71" t="s">
        <v>158</v>
      </c>
      <c r="E127" s="81"/>
      <c r="F127" s="81">
        <v>0.36</v>
      </c>
      <c r="G127" s="12"/>
      <c r="H127" s="12"/>
      <c r="I127" s="18"/>
      <c r="J127" s="19"/>
      <c r="K127" s="19"/>
      <c r="L127" s="19"/>
      <c r="M127" s="17"/>
      <c r="N127" s="20"/>
      <c r="O127" s="17"/>
      <c r="P127" s="17"/>
      <c r="Q127" s="17"/>
      <c r="R127" s="17"/>
      <c r="S127" s="17"/>
    </row>
    <row r="128" spans="1:19" s="22" customFormat="1" ht="15.75">
      <c r="A128" s="71"/>
      <c r="B128" s="37"/>
      <c r="C128" s="73" t="s">
        <v>57</v>
      </c>
      <c r="D128" s="82" t="s">
        <v>4</v>
      </c>
      <c r="E128" s="83">
        <v>120</v>
      </c>
      <c r="F128" s="83">
        <f>F127*E128</f>
        <v>43.199999999999996</v>
      </c>
      <c r="G128" s="106"/>
      <c r="H128" s="16"/>
      <c r="I128" s="17"/>
      <c r="J128" s="17"/>
      <c r="K128" s="17"/>
      <c r="L128" s="17"/>
      <c r="M128" s="17"/>
      <c r="N128" s="20"/>
      <c r="O128" s="17"/>
      <c r="P128" s="17"/>
      <c r="Q128" s="17"/>
      <c r="R128" s="17"/>
      <c r="S128" s="17"/>
    </row>
    <row r="129" spans="1:19" s="22" customFormat="1" ht="15.75">
      <c r="A129" s="71"/>
      <c r="B129" s="30"/>
      <c r="C129" s="84" t="s">
        <v>160</v>
      </c>
      <c r="D129" s="82" t="s">
        <v>159</v>
      </c>
      <c r="E129" s="83">
        <v>1</v>
      </c>
      <c r="F129" s="83">
        <f>F127*E129</f>
        <v>0.36</v>
      </c>
      <c r="G129" s="113"/>
      <c r="H129" s="9"/>
      <c r="I129" s="17"/>
      <c r="J129" s="17"/>
      <c r="K129" s="17"/>
      <c r="L129" s="17"/>
      <c r="M129" s="17"/>
      <c r="N129" s="20"/>
      <c r="O129" s="17"/>
      <c r="P129" s="17"/>
      <c r="Q129" s="17"/>
      <c r="R129" s="17"/>
      <c r="S129" s="17"/>
    </row>
    <row r="130" spans="1:19" s="22" customFormat="1" ht="15.75">
      <c r="A130" s="71"/>
      <c r="B130" s="30"/>
      <c r="C130" s="84" t="s">
        <v>161</v>
      </c>
      <c r="D130" s="82" t="s">
        <v>159</v>
      </c>
      <c r="E130" s="83">
        <v>30.3</v>
      </c>
      <c r="F130" s="83">
        <f>F127*E130</f>
        <v>10.907999999999999</v>
      </c>
      <c r="G130" s="113"/>
      <c r="H130" s="9"/>
      <c r="I130" s="17"/>
      <c r="J130" s="17"/>
      <c r="K130" s="17"/>
      <c r="L130" s="17"/>
      <c r="M130" s="17"/>
      <c r="N130" s="20"/>
      <c r="O130" s="17"/>
      <c r="P130" s="17"/>
      <c r="Q130" s="17"/>
      <c r="R130" s="17"/>
      <c r="S130" s="17"/>
    </row>
    <row r="131" spans="1:19" s="2" customFormat="1" ht="21.75" customHeight="1">
      <c r="A131" s="43"/>
      <c r="B131" s="85"/>
      <c r="C131" s="86" t="s">
        <v>108</v>
      </c>
      <c r="D131" s="87" t="s">
        <v>58</v>
      </c>
      <c r="E131" s="88" t="s">
        <v>59</v>
      </c>
      <c r="F131" s="89">
        <v>33</v>
      </c>
      <c r="G131" s="111"/>
      <c r="H131" s="8"/>
    </row>
    <row r="132" spans="1:19" s="2" customFormat="1" ht="21.75" customHeight="1">
      <c r="A132" s="43"/>
      <c r="B132" s="85"/>
      <c r="C132" s="86" t="s">
        <v>63</v>
      </c>
      <c r="D132" s="87" t="s">
        <v>58</v>
      </c>
      <c r="E132" s="88" t="s">
        <v>59</v>
      </c>
      <c r="F132" s="89">
        <v>42</v>
      </c>
      <c r="G132" s="111"/>
      <c r="H132" s="8"/>
    </row>
    <row r="133" spans="1:19" s="2" customFormat="1" ht="21.75" customHeight="1">
      <c r="A133" s="43"/>
      <c r="B133" s="85"/>
      <c r="C133" s="86" t="s">
        <v>64</v>
      </c>
      <c r="D133" s="87" t="s">
        <v>49</v>
      </c>
      <c r="E133" s="88" t="s">
        <v>59</v>
      </c>
      <c r="F133" s="89">
        <f>0.15*0.15*24</f>
        <v>0.54</v>
      </c>
      <c r="G133" s="111"/>
      <c r="H133" s="8"/>
    </row>
    <row r="134" spans="1:19" s="2" customFormat="1" ht="21.75" customHeight="1">
      <c r="A134" s="43"/>
      <c r="B134" s="85"/>
      <c r="C134" s="86" t="s">
        <v>65</v>
      </c>
      <c r="D134" s="87" t="s">
        <v>49</v>
      </c>
      <c r="E134" s="88" t="s">
        <v>59</v>
      </c>
      <c r="F134" s="89">
        <f>0.3*0.15*6</f>
        <v>0.27</v>
      </c>
      <c r="G134" s="111"/>
      <c r="H134" s="8"/>
    </row>
    <row r="135" spans="1:19" s="2" customFormat="1" ht="21.75" customHeight="1">
      <c r="A135" s="43"/>
      <c r="B135" s="85"/>
      <c r="C135" s="86" t="s">
        <v>66</v>
      </c>
      <c r="D135" s="87" t="s">
        <v>67</v>
      </c>
      <c r="E135" s="88" t="s">
        <v>59</v>
      </c>
      <c r="F135" s="89">
        <v>6</v>
      </c>
      <c r="G135" s="111"/>
      <c r="H135" s="8"/>
    </row>
    <row r="136" spans="1:19" s="2" customFormat="1" ht="21.75" customHeight="1">
      <c r="A136" s="43"/>
      <c r="B136" s="71"/>
      <c r="C136" s="73" t="s">
        <v>68</v>
      </c>
      <c r="D136" s="82" t="s">
        <v>67</v>
      </c>
      <c r="E136" s="94" t="s">
        <v>59</v>
      </c>
      <c r="F136" s="93">
        <v>2</v>
      </c>
      <c r="G136" s="113"/>
      <c r="H136" s="8"/>
    </row>
    <row r="137" spans="1:19" s="2" customFormat="1" ht="21.75" customHeight="1">
      <c r="A137" s="43"/>
      <c r="B137" s="85"/>
      <c r="C137" s="49" t="s">
        <v>69</v>
      </c>
      <c r="D137" s="50" t="s">
        <v>67</v>
      </c>
      <c r="E137" s="94" t="s">
        <v>59</v>
      </c>
      <c r="F137" s="89">
        <v>2</v>
      </c>
      <c r="G137" s="107"/>
      <c r="H137" s="8"/>
    </row>
    <row r="138" spans="1:19" s="2" customFormat="1" ht="21.75" customHeight="1">
      <c r="A138" s="43"/>
      <c r="B138" s="85"/>
      <c r="C138" s="49" t="s">
        <v>60</v>
      </c>
      <c r="D138" s="50" t="s">
        <v>70</v>
      </c>
      <c r="E138" s="94" t="s">
        <v>59</v>
      </c>
      <c r="F138" s="89">
        <f>7.28*0.04</f>
        <v>0.29120000000000001</v>
      </c>
      <c r="G138" s="107"/>
      <c r="H138" s="8"/>
    </row>
    <row r="139" spans="1:19" s="22" customFormat="1" ht="15.75">
      <c r="A139" s="71"/>
      <c r="B139" s="30"/>
      <c r="C139" s="34" t="s">
        <v>162</v>
      </c>
      <c r="D139" s="82" t="s">
        <v>13</v>
      </c>
      <c r="E139" s="83">
        <v>2.6</v>
      </c>
      <c r="F139" s="83">
        <f>F127*E139</f>
        <v>0.93599999999999994</v>
      </c>
      <c r="G139" s="115"/>
      <c r="H139" s="9"/>
      <c r="I139" s="17"/>
      <c r="J139" s="17"/>
      <c r="K139" s="17"/>
      <c r="L139" s="17"/>
      <c r="M139" s="17"/>
      <c r="N139" s="20"/>
      <c r="O139" s="17"/>
      <c r="P139" s="17"/>
      <c r="Q139" s="17"/>
      <c r="R139" s="17"/>
      <c r="S139" s="17"/>
    </row>
    <row r="140" spans="1:19" s="22" customFormat="1" ht="15.75">
      <c r="A140" s="71"/>
      <c r="B140" s="30"/>
      <c r="C140" s="73" t="s">
        <v>163</v>
      </c>
      <c r="D140" s="82" t="s">
        <v>53</v>
      </c>
      <c r="E140" s="83">
        <v>0.5</v>
      </c>
      <c r="F140" s="83">
        <f>F127*E140</f>
        <v>0.18</v>
      </c>
      <c r="G140" s="115"/>
      <c r="H140" s="9"/>
      <c r="I140" s="17"/>
      <c r="J140" s="17"/>
      <c r="K140" s="17"/>
      <c r="L140" s="17"/>
      <c r="M140" s="17"/>
      <c r="N140" s="20"/>
      <c r="O140" s="17"/>
      <c r="P140" s="17"/>
      <c r="Q140" s="17"/>
      <c r="R140" s="17"/>
      <c r="S140" s="17"/>
    </row>
    <row r="141" spans="1:19" s="22" customFormat="1" ht="15.75">
      <c r="A141" s="71"/>
      <c r="B141" s="30"/>
      <c r="C141" s="73" t="s">
        <v>61</v>
      </c>
      <c r="D141" s="90" t="s">
        <v>53</v>
      </c>
      <c r="E141" s="91">
        <v>21.5</v>
      </c>
      <c r="F141" s="91">
        <f>F127*E141</f>
        <v>7.7399999999999993</v>
      </c>
      <c r="G141" s="116"/>
      <c r="H141" s="9"/>
      <c r="I141" s="17"/>
      <c r="J141" s="17"/>
      <c r="K141" s="17"/>
      <c r="L141" s="17"/>
      <c r="M141" s="17"/>
      <c r="N141" s="20"/>
      <c r="O141" s="17"/>
      <c r="P141" s="17"/>
      <c r="Q141" s="17"/>
      <c r="R141" s="17"/>
      <c r="S141" s="17"/>
    </row>
    <row r="142" spans="1:19" s="24" customFormat="1" ht="36.75" customHeight="1">
      <c r="A142" s="71">
        <v>4</v>
      </c>
      <c r="B142" s="72" t="s">
        <v>164</v>
      </c>
      <c r="C142" s="31" t="s">
        <v>177</v>
      </c>
      <c r="D142" s="71" t="s">
        <v>165</v>
      </c>
      <c r="E142" s="92"/>
      <c r="F142" s="81">
        <f>F127*42/100</f>
        <v>0.1512</v>
      </c>
      <c r="G142" s="12"/>
      <c r="H142" s="12"/>
      <c r="I142" s="23"/>
      <c r="J142" s="19"/>
      <c r="K142" s="19"/>
      <c r="L142" s="19"/>
      <c r="M142" s="17"/>
      <c r="N142" s="20"/>
      <c r="O142" s="17"/>
      <c r="P142" s="17"/>
      <c r="Q142" s="17"/>
      <c r="R142" s="17"/>
      <c r="S142" s="17"/>
    </row>
    <row r="143" spans="1:19" s="24" customFormat="1" ht="15.75">
      <c r="A143" s="71"/>
      <c r="B143" s="37"/>
      <c r="C143" s="73" t="s">
        <v>57</v>
      </c>
      <c r="D143" s="82" t="s">
        <v>4</v>
      </c>
      <c r="E143" s="93">
        <f>68</f>
        <v>68</v>
      </c>
      <c r="F143" s="83">
        <f>F142*E143</f>
        <v>10.281600000000001</v>
      </c>
      <c r="G143" s="117"/>
      <c r="H143" s="13"/>
      <c r="I143" s="17"/>
      <c r="J143" s="17"/>
      <c r="K143" s="17"/>
      <c r="L143" s="17"/>
      <c r="M143" s="17"/>
      <c r="N143" s="20"/>
      <c r="O143" s="17"/>
      <c r="P143" s="17"/>
      <c r="Q143" s="17"/>
      <c r="R143" s="17"/>
      <c r="S143" s="17"/>
    </row>
    <row r="144" spans="1:19" s="24" customFormat="1" ht="15.75">
      <c r="A144" s="71"/>
      <c r="B144" s="37"/>
      <c r="C144" s="73" t="s">
        <v>6</v>
      </c>
      <c r="D144" s="82" t="s">
        <v>2</v>
      </c>
      <c r="E144" s="93">
        <f>0.03</f>
        <v>0.03</v>
      </c>
      <c r="F144" s="83">
        <f>F142*E144</f>
        <v>4.5360000000000001E-3</v>
      </c>
      <c r="G144" s="115"/>
      <c r="H144" s="9"/>
      <c r="I144" s="17"/>
      <c r="J144" s="17"/>
      <c r="K144" s="17"/>
      <c r="L144" s="17"/>
      <c r="M144" s="17"/>
      <c r="N144" s="20"/>
      <c r="O144" s="17"/>
      <c r="P144" s="17"/>
      <c r="Q144" s="17"/>
      <c r="R144" s="17"/>
      <c r="S144" s="17"/>
    </row>
    <row r="145" spans="1:19" s="24" customFormat="1" ht="15.75">
      <c r="A145" s="71"/>
      <c r="B145" s="30"/>
      <c r="C145" s="73" t="s">
        <v>166</v>
      </c>
      <c r="D145" s="82" t="s">
        <v>53</v>
      </c>
      <c r="E145" s="93">
        <v>25.1</v>
      </c>
      <c r="F145" s="83">
        <f>F142*E145</f>
        <v>3.7951200000000003</v>
      </c>
      <c r="G145" s="115"/>
      <c r="H145" s="9"/>
      <c r="I145" s="17"/>
      <c r="J145" s="17"/>
      <c r="K145" s="17"/>
      <c r="L145" s="17"/>
      <c r="M145" s="17"/>
      <c r="N145" s="20"/>
      <c r="O145" s="17"/>
      <c r="P145" s="17"/>
      <c r="Q145" s="17"/>
      <c r="R145" s="17"/>
      <c r="S145" s="17"/>
    </row>
    <row r="146" spans="1:19" s="24" customFormat="1" ht="15.75">
      <c r="A146" s="71"/>
      <c r="B146" s="30"/>
      <c r="C146" s="73" t="s">
        <v>167</v>
      </c>
      <c r="D146" s="82" t="s">
        <v>53</v>
      </c>
      <c r="E146" s="93">
        <v>0.2</v>
      </c>
      <c r="F146" s="83">
        <f>F142*E146</f>
        <v>3.0240000000000003E-2</v>
      </c>
      <c r="G146" s="115"/>
      <c r="H146" s="9"/>
      <c r="I146" s="17"/>
      <c r="J146" s="17"/>
      <c r="K146" s="17"/>
      <c r="L146" s="17"/>
      <c r="M146" s="17"/>
      <c r="N146" s="20"/>
      <c r="O146" s="17"/>
      <c r="P146" s="17"/>
      <c r="Q146" s="17"/>
      <c r="R146" s="17"/>
      <c r="S146" s="17"/>
    </row>
    <row r="147" spans="1:19" s="24" customFormat="1" ht="15.75">
      <c r="A147" s="71"/>
      <c r="B147" s="30"/>
      <c r="C147" s="73" t="s">
        <v>168</v>
      </c>
      <c r="D147" s="82" t="s">
        <v>53</v>
      </c>
      <c r="E147" s="93">
        <v>2.7</v>
      </c>
      <c r="F147" s="83">
        <f>F142*E147</f>
        <v>0.40824000000000005</v>
      </c>
      <c r="G147" s="115"/>
      <c r="H147" s="9"/>
      <c r="I147" s="17"/>
      <c r="J147" s="17"/>
      <c r="K147" s="17"/>
      <c r="L147" s="17"/>
      <c r="M147" s="17"/>
      <c r="N147" s="20"/>
      <c r="O147" s="17"/>
      <c r="P147" s="17"/>
      <c r="Q147" s="17"/>
      <c r="R147" s="17"/>
      <c r="S147" s="17"/>
    </row>
    <row r="148" spans="1:19" s="24" customFormat="1" ht="15.75">
      <c r="A148" s="71"/>
      <c r="B148" s="30"/>
      <c r="C148" s="73" t="s">
        <v>54</v>
      </c>
      <c r="D148" s="82" t="s">
        <v>2</v>
      </c>
      <c r="E148" s="93">
        <v>0.19</v>
      </c>
      <c r="F148" s="83">
        <f>F142*E148</f>
        <v>2.8728E-2</v>
      </c>
      <c r="G148" s="115"/>
      <c r="H148" s="9"/>
      <c r="I148" s="17"/>
      <c r="J148" s="17"/>
      <c r="K148" s="17"/>
      <c r="L148" s="17"/>
      <c r="M148" s="17"/>
      <c r="N148" s="20"/>
      <c r="O148" s="17"/>
      <c r="P148" s="17"/>
      <c r="Q148" s="17"/>
      <c r="R148" s="17"/>
      <c r="S148" s="17"/>
    </row>
    <row r="149" spans="1:19" s="2" customFormat="1" ht="15.75">
      <c r="A149" s="166" t="s">
        <v>188</v>
      </c>
      <c r="B149" s="167"/>
      <c r="C149" s="167"/>
      <c r="D149" s="167"/>
      <c r="E149" s="167"/>
      <c r="F149" s="168"/>
      <c r="G149" s="112"/>
      <c r="H149" s="112"/>
    </row>
    <row r="150" spans="1:19" s="25" customFormat="1" ht="15.75">
      <c r="A150" s="95">
        <v>1</v>
      </c>
      <c r="B150" s="80" t="s">
        <v>149</v>
      </c>
      <c r="C150" s="118" t="s">
        <v>155</v>
      </c>
      <c r="D150" s="119" t="s">
        <v>150</v>
      </c>
      <c r="E150" s="33"/>
      <c r="F150" s="32">
        <v>720</v>
      </c>
      <c r="G150" s="14"/>
      <c r="H150" s="14"/>
      <c r="I150" s="26"/>
      <c r="J150" s="27"/>
      <c r="K150" s="28"/>
      <c r="L150" s="28"/>
    </row>
    <row r="151" spans="1:19" s="25" customFormat="1" ht="22.5" customHeight="1">
      <c r="A151" s="95"/>
      <c r="B151" s="99"/>
      <c r="C151" s="100" t="s">
        <v>151</v>
      </c>
      <c r="D151" s="97" t="s">
        <v>73</v>
      </c>
      <c r="E151" s="98">
        <v>0.38300000000000001</v>
      </c>
      <c r="F151" s="36">
        <f>F150*E151</f>
        <v>275.76</v>
      </c>
      <c r="G151" s="120"/>
      <c r="H151" s="15"/>
    </row>
    <row r="152" spans="1:19" s="25" customFormat="1" ht="31.5">
      <c r="A152" s="95"/>
      <c r="B152" s="99"/>
      <c r="C152" s="41" t="s">
        <v>56</v>
      </c>
      <c r="D152" s="97" t="s">
        <v>152</v>
      </c>
      <c r="E152" s="98">
        <v>0.15</v>
      </c>
      <c r="F152" s="36">
        <f>F150*E152</f>
        <v>108</v>
      </c>
      <c r="G152" s="120"/>
      <c r="H152" s="15"/>
    </row>
    <row r="153" spans="1:19" s="25" customFormat="1" ht="22.5" customHeight="1">
      <c r="A153" s="95"/>
      <c r="B153" s="99"/>
      <c r="C153" s="101" t="s">
        <v>153</v>
      </c>
      <c r="D153" s="97" t="s">
        <v>152</v>
      </c>
      <c r="E153" s="98">
        <v>0.1</v>
      </c>
      <c r="F153" s="36">
        <f>F150*E153</f>
        <v>72</v>
      </c>
      <c r="G153" s="120"/>
      <c r="H153" s="15"/>
    </row>
    <row r="154" spans="1:19" s="25" customFormat="1" ht="30">
      <c r="A154" s="95">
        <v>2</v>
      </c>
      <c r="B154" s="80" t="s">
        <v>174</v>
      </c>
      <c r="C154" s="118" t="s">
        <v>154</v>
      </c>
      <c r="D154" s="119" t="s">
        <v>150</v>
      </c>
      <c r="E154" s="33"/>
      <c r="F154" s="32">
        <v>720</v>
      </c>
      <c r="G154" s="14"/>
      <c r="H154" s="14"/>
      <c r="I154" s="26"/>
      <c r="J154" s="27"/>
      <c r="K154" s="28"/>
      <c r="L154" s="28"/>
    </row>
    <row r="155" spans="1:19" s="25" customFormat="1" ht="22.5" customHeight="1">
      <c r="A155" s="95"/>
      <c r="B155" s="99"/>
      <c r="C155" s="100" t="s">
        <v>151</v>
      </c>
      <c r="D155" s="97" t="s">
        <v>73</v>
      </c>
      <c r="E155" s="98">
        <f>0.4998</f>
        <v>0.49980000000000002</v>
      </c>
      <c r="F155" s="36">
        <f>F154*E155</f>
        <v>359.85599999999999</v>
      </c>
      <c r="G155" s="120"/>
      <c r="H155" s="15"/>
    </row>
    <row r="156" spans="1:19" s="25" customFormat="1" ht="22.5" customHeight="1">
      <c r="A156" s="95"/>
      <c r="B156" s="99"/>
      <c r="C156" s="96" t="s">
        <v>154</v>
      </c>
      <c r="D156" s="97" t="s">
        <v>150</v>
      </c>
      <c r="E156" s="98">
        <v>1.1000000000000001</v>
      </c>
      <c r="F156" s="36">
        <f>F154*E156</f>
        <v>792.00000000000011</v>
      </c>
      <c r="G156" s="120"/>
      <c r="H156" s="15"/>
    </row>
    <row r="157" spans="1:19" s="25" customFormat="1" ht="22.5" customHeight="1" thickBot="1">
      <c r="A157" s="102"/>
      <c r="B157" s="103"/>
      <c r="C157" s="101" t="s">
        <v>153</v>
      </c>
      <c r="D157" s="97" t="s">
        <v>152</v>
      </c>
      <c r="E157" s="98">
        <v>0.1</v>
      </c>
      <c r="F157" s="36">
        <f>F154*E157</f>
        <v>72</v>
      </c>
      <c r="G157" s="120"/>
      <c r="H157" s="15"/>
    </row>
    <row r="158" spans="1:19" s="10" customFormat="1" ht="18" customHeight="1" thickBot="1">
      <c r="A158" s="163" t="s">
        <v>219</v>
      </c>
      <c r="B158" s="164"/>
      <c r="C158" s="164"/>
      <c r="D158" s="164"/>
      <c r="E158" s="164"/>
      <c r="F158" s="164"/>
      <c r="G158" s="165"/>
      <c r="H158" s="134"/>
    </row>
    <row r="159" spans="1:19" s="2" customFormat="1" ht="15.75" customHeight="1">
      <c r="A159" s="157" t="s">
        <v>208</v>
      </c>
      <c r="B159" s="157"/>
      <c r="C159" s="157"/>
      <c r="D159" s="157"/>
      <c r="E159" s="157"/>
      <c r="F159" s="157"/>
      <c r="G159" s="135" t="s">
        <v>209</v>
      </c>
      <c r="H159" s="136"/>
    </row>
    <row r="160" spans="1:19">
      <c r="A160" s="157" t="s">
        <v>210</v>
      </c>
      <c r="B160" s="157"/>
      <c r="C160" s="157"/>
      <c r="D160" s="157"/>
      <c r="E160" s="157"/>
      <c r="F160" s="157"/>
      <c r="G160" s="157"/>
      <c r="H160" s="136"/>
    </row>
    <row r="161" spans="1:8">
      <c r="A161" s="149" t="s">
        <v>211</v>
      </c>
      <c r="B161" s="150"/>
      <c r="C161" s="150"/>
      <c r="D161" s="150"/>
      <c r="E161" s="150"/>
      <c r="F161" s="151"/>
      <c r="G161" s="135" t="s">
        <v>209</v>
      </c>
      <c r="H161" s="136"/>
    </row>
    <row r="162" spans="1:8">
      <c r="A162" s="157" t="s">
        <v>210</v>
      </c>
      <c r="B162" s="157"/>
      <c r="C162" s="157"/>
      <c r="D162" s="157"/>
      <c r="E162" s="157"/>
      <c r="F162" s="157"/>
      <c r="G162" s="157"/>
      <c r="H162" s="136"/>
    </row>
    <row r="163" spans="1:8">
      <c r="A163" s="149" t="s">
        <v>212</v>
      </c>
      <c r="B163" s="150"/>
      <c r="C163" s="150"/>
      <c r="D163" s="150"/>
      <c r="E163" s="150"/>
      <c r="F163" s="151"/>
      <c r="G163" s="137">
        <v>0.05</v>
      </c>
      <c r="H163" s="136"/>
    </row>
    <row r="164" spans="1:8">
      <c r="A164" s="157" t="s">
        <v>210</v>
      </c>
      <c r="B164" s="157"/>
      <c r="C164" s="157"/>
      <c r="D164" s="157"/>
      <c r="E164" s="157"/>
      <c r="F164" s="157"/>
      <c r="G164" s="157"/>
      <c r="H164" s="136"/>
    </row>
    <row r="165" spans="1:8" ht="15.75" thickBot="1">
      <c r="A165" s="149" t="s">
        <v>213</v>
      </c>
      <c r="B165" s="150"/>
      <c r="C165" s="150"/>
      <c r="D165" s="150"/>
      <c r="E165" s="150"/>
      <c r="F165" s="151"/>
      <c r="G165" s="138">
        <v>0.18</v>
      </c>
      <c r="H165" s="139"/>
    </row>
    <row r="166" spans="1:8" ht="15.75" thickBot="1">
      <c r="A166" s="149" t="s">
        <v>214</v>
      </c>
      <c r="B166" s="150"/>
      <c r="C166" s="150"/>
      <c r="D166" s="150"/>
      <c r="E166" s="150"/>
      <c r="F166" s="150"/>
      <c r="G166" s="150"/>
      <c r="H166" s="134"/>
    </row>
    <row r="167" spans="1:8">
      <c r="A167" s="140"/>
      <c r="B167" s="141"/>
      <c r="C167" s="140"/>
      <c r="D167" s="140"/>
      <c r="E167" s="140"/>
      <c r="F167" s="140"/>
      <c r="G167" s="140"/>
      <c r="H167" s="140"/>
    </row>
    <row r="168" spans="1:8">
      <c r="A168" s="140"/>
      <c r="B168" s="141"/>
      <c r="C168" s="140"/>
      <c r="D168" s="140"/>
      <c r="E168" s="140"/>
      <c r="F168" s="140"/>
      <c r="G168" s="140"/>
      <c r="H168" s="140"/>
    </row>
    <row r="169" spans="1:8" ht="15.75" thickBot="1">
      <c r="A169" s="152" t="s">
        <v>215</v>
      </c>
      <c r="B169" s="152"/>
      <c r="C169" s="152"/>
      <c r="D169" s="140"/>
      <c r="E169" s="140"/>
      <c r="F169" s="140"/>
      <c r="G169" s="140"/>
      <c r="H169" s="140"/>
    </row>
    <row r="170" spans="1:8">
      <c r="A170" s="142">
        <v>1</v>
      </c>
      <c r="B170" s="153" t="s">
        <v>216</v>
      </c>
      <c r="C170" s="153"/>
      <c r="D170" s="153"/>
      <c r="E170" s="153"/>
      <c r="F170" s="153"/>
      <c r="G170" s="153"/>
      <c r="H170" s="154"/>
    </row>
    <row r="171" spans="1:8" ht="19.5">
      <c r="A171" s="143">
        <v>2</v>
      </c>
      <c r="B171" s="155" t="s">
        <v>220</v>
      </c>
      <c r="C171" s="155"/>
      <c r="D171" s="155"/>
      <c r="E171" s="155"/>
      <c r="F171" s="155"/>
      <c r="G171" s="155"/>
      <c r="H171" s="156"/>
    </row>
    <row r="172" spans="1:8" ht="36" customHeight="1">
      <c r="A172" s="144">
        <v>3</v>
      </c>
      <c r="B172" s="146" t="s">
        <v>217</v>
      </c>
      <c r="C172" s="146"/>
      <c r="D172" s="146"/>
      <c r="E172" s="146"/>
      <c r="F172" s="146"/>
      <c r="G172" s="146"/>
      <c r="H172" s="147"/>
    </row>
    <row r="173" spans="1:8" ht="48.75" customHeight="1">
      <c r="A173" s="145">
        <v>4</v>
      </c>
      <c r="B173" s="148" t="s">
        <v>218</v>
      </c>
      <c r="C173" s="148"/>
      <c r="D173" s="148"/>
      <c r="E173" s="148"/>
      <c r="F173" s="148"/>
      <c r="G173" s="148"/>
      <c r="H173" s="148"/>
    </row>
  </sheetData>
  <mergeCells count="52">
    <mergeCell ref="A108:F108"/>
    <mergeCell ref="A149:F149"/>
    <mergeCell ref="A159:F159"/>
    <mergeCell ref="A94:A99"/>
    <mergeCell ref="A100:A107"/>
    <mergeCell ref="A67:A68"/>
    <mergeCell ref="A69:A73"/>
    <mergeCell ref="A74:A77"/>
    <mergeCell ref="A79:A80"/>
    <mergeCell ref="A81:A87"/>
    <mergeCell ref="A88:A93"/>
    <mergeCell ref="A11:A13"/>
    <mergeCell ref="A65:A66"/>
    <mergeCell ref="A16:A19"/>
    <mergeCell ref="A21:A25"/>
    <mergeCell ref="A26:A37"/>
    <mergeCell ref="A38:A42"/>
    <mergeCell ref="A43:A47"/>
    <mergeCell ref="A48:A50"/>
    <mergeCell ref="A51:A53"/>
    <mergeCell ref="A54:A56"/>
    <mergeCell ref="A57:A58"/>
    <mergeCell ref="A59:A62"/>
    <mergeCell ref="A63:A64"/>
    <mergeCell ref="A2:H2"/>
    <mergeCell ref="F1:H1"/>
    <mergeCell ref="A3:H3"/>
    <mergeCell ref="D4:F4"/>
    <mergeCell ref="A158:G158"/>
    <mergeCell ref="A7:F7"/>
    <mergeCell ref="C11:C12"/>
    <mergeCell ref="C21:C22"/>
    <mergeCell ref="C26:C27"/>
    <mergeCell ref="A78:F78"/>
    <mergeCell ref="A14:A15"/>
    <mergeCell ref="A4:A5"/>
    <mergeCell ref="B4:B5"/>
    <mergeCell ref="C4:C5"/>
    <mergeCell ref="G4:H4"/>
    <mergeCell ref="A8:A10"/>
    <mergeCell ref="A160:G160"/>
    <mergeCell ref="A161:F161"/>
    <mergeCell ref="A162:G162"/>
    <mergeCell ref="A163:F163"/>
    <mergeCell ref="A164:G164"/>
    <mergeCell ref="B172:H172"/>
    <mergeCell ref="B173:H173"/>
    <mergeCell ref="A165:F165"/>
    <mergeCell ref="A166:G166"/>
    <mergeCell ref="A169:C169"/>
    <mergeCell ref="B170:H170"/>
    <mergeCell ref="B171:H171"/>
  </mergeCells>
  <conditionalFormatting sqref="D120:E126 D117:F119 D109:F112 D142:E148 D139:F141 D127:F130">
    <cfRule type="cellIs" dxfId="0" priority="12" stopIfTrue="1" operator="equal">
      <formula>0</formula>
    </cfRule>
  </conditionalFormatting>
  <pageMargins left="0.34" right="0.22" top="0.38" bottom="0.37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საბოლოო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2022-03-03T12:18:50Z</dcterms:modified>
</cp:coreProperties>
</file>