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Maia\Desktop\25 თებერვ. გამოსაცხადებლები\ნუგზარ ზოიძე შოთა ჯაყელი\შოთა ჯაყელი ზედაყანა\შოთა ჯაყელი ზედაყანა\"/>
    </mc:Choice>
  </mc:AlternateContent>
  <xr:revisionPtr revIDLastSave="0" documentId="13_ncr:1_{0376680A-B23E-4A9F-A524-956DF8C7C6E3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38" sheetId="1" r:id="rId1"/>
  </sheets>
  <definedNames>
    <definedName name="_xlnm._FilterDatabase" localSheetId="0" hidden="1">'38'!#REF!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9" i="1"/>
  <c r="E16" i="1"/>
  <c r="E33" i="1" l="1"/>
  <c r="D31" i="1"/>
  <c r="E31" i="1" s="1"/>
  <c r="E30" i="1"/>
  <c r="E34" i="1"/>
  <c r="E35" i="1" s="1"/>
  <c r="E28" i="1"/>
  <c r="E26" i="1"/>
  <c r="E23" i="1"/>
  <c r="E18" i="1"/>
  <c r="O17" i="1"/>
  <c r="N17" i="1"/>
  <c r="P18" i="1" s="1"/>
  <c r="E20" i="1" s="1"/>
  <c r="E6" i="1"/>
  <c r="D14" i="1"/>
  <c r="E14" i="1" s="1"/>
  <c r="D13" i="1"/>
  <c r="E13" i="1" s="1"/>
  <c r="E15" i="1"/>
  <c r="D8" i="1"/>
  <c r="P17" i="1" l="1"/>
  <c r="E21" i="1" s="1"/>
  <c r="E7" i="1"/>
  <c r="E9" i="1"/>
  <c r="E8" i="1"/>
  <c r="E10" i="1"/>
  <c r="E11" i="1" s="1"/>
  <c r="E17" i="1"/>
  <c r="E19" i="1"/>
  <c r="E22" i="1"/>
  <c r="E24" i="1"/>
  <c r="E32" i="1"/>
</calcChain>
</file>

<file path=xl/sharedStrings.xml><?xml version="1.0" encoding="utf-8"?>
<sst xmlns="http://schemas.openxmlformats.org/spreadsheetml/2006/main" count="88" uniqueCount="51">
  <si>
    <t>l o k a l u r i     x a r j T a R r i c x v a</t>
  </si>
  <si>
    <t>#</t>
  </si>
  <si>
    <t>samuSaoebis dasaxeleba</t>
  </si>
  <si>
    <t>ganz.</t>
  </si>
  <si>
    <t>raodenoba</t>
  </si>
  <si>
    <t>norm. erTeulze</t>
  </si>
  <si>
    <t>sul</t>
  </si>
  <si>
    <t>ერთ</t>
  </si>
  <si>
    <t>სულ</t>
  </si>
  <si>
    <t xml:space="preserve">gruntis damuSaveba eqskavatoriT da TviTmcleze datvirTva </t>
  </si>
  <si>
    <t>1000m3</t>
  </si>
  <si>
    <t xml:space="preserve">Sromis danaxarjebi </t>
  </si>
  <si>
    <t>kac/sT</t>
  </si>
  <si>
    <t xml:space="preserve">eqskavatoriV=0,5 m3 </t>
  </si>
  <si>
    <t>man/sT</t>
  </si>
  <si>
    <t>TviTmcleli</t>
  </si>
  <si>
    <t>t</t>
  </si>
  <si>
    <t>III kategoriis gruntis damuSaveba xeliT gverdze dayriT</t>
  </si>
  <si>
    <t>m3</t>
  </si>
  <si>
    <t>SromiTi danaxarjebi</t>
  </si>
  <si>
    <t>xreSovani baliSis mowyoba kedlis saZirkvlis qveS sisqiT 10sm</t>
  </si>
  <si>
    <t>Sromis danaxarjebi  k=2</t>
  </si>
  <si>
    <t>kac.sT</t>
  </si>
  <si>
    <t>sxva manqana k=3</t>
  </si>
  <si>
    <t>lari</t>
  </si>
  <si>
    <t>qviSa-xreSovani narevi safuZvlisaTvis</t>
  </si>
  <si>
    <t>4</t>
  </si>
  <si>
    <t xml:space="preserve">monoliTuri rk/betonis sayrdeni kedlis  mowyoba </t>
  </si>
  <si>
    <t>sxva manqana</t>
  </si>
  <si>
    <t xml:space="preserve">betoni Bm250                                                                </t>
  </si>
  <si>
    <t>fari yalibis</t>
  </si>
  <si>
    <t>m2</t>
  </si>
  <si>
    <t>daxerxili masala</t>
  </si>
  <si>
    <t>sxva masala</t>
  </si>
  <si>
    <t>5</t>
  </si>
  <si>
    <t>sayrden kedelSi sadrenaJe milebis mowyoba</t>
  </si>
  <si>
    <t>grZ.m</t>
  </si>
  <si>
    <t>plasmasis mili d=100mm</t>
  </si>
  <si>
    <t>6</t>
  </si>
  <si>
    <t xml:space="preserve">xreSovani gruntis (balasti) damuSaveba eqskavatoriT (Cayra sayrdeni kedlis ukan), </t>
  </si>
  <si>
    <t>eqskavatoriV=0,5 m3   k=4.0</t>
  </si>
  <si>
    <t>mdinareuli balasti transportirebiT k-1.25</t>
  </si>
  <si>
    <t>7</t>
  </si>
  <si>
    <t>gruntis ukuCayra xeliT (vakisis aRdgena adgilobrivi gruntiT)</t>
  </si>
  <si>
    <t>jami</t>
  </si>
  <si>
    <t>zednadebi xarjebi</t>
  </si>
  <si>
    <t xml:space="preserve">gegmiuri dagroveba </t>
  </si>
  <si>
    <t>d.R.g.</t>
  </si>
  <si>
    <t>sof.  zeda yana  SoTa jayelis  sacxovrebel saxlTan sayrdeni kedlis mowyobა</t>
  </si>
  <si>
    <r>
      <t>armatura დ 8-500</t>
    </r>
    <r>
      <rPr>
        <sz val="11"/>
        <rFont val="Arial"/>
        <family val="2"/>
      </rPr>
      <t>c</t>
    </r>
  </si>
  <si>
    <r>
      <t>armatura დ 14-500</t>
    </r>
    <r>
      <rPr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</si>
</sst>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cadNusx"/>
    </font>
    <font>
      <b/>
      <sz val="11"/>
      <color theme="1"/>
      <name val="Calibri"/>
      <family val="2"/>
      <charset val="1"/>
      <scheme val="minor"/>
    </font>
    <font>
      <b/>
      <sz val="11"/>
      <name val="Arial"/>
      <family val="2"/>
      <charset val="1"/>
    </font>
    <font>
      <b/>
      <sz val="11"/>
      <color theme="1"/>
      <name val="AcadNusx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7" fontId="7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4" fillId="0" borderId="0" xfId="2" applyFont="1"/>
    <xf numFmtId="0" fontId="2" fillId="0" borderId="0" xfId="3"/>
    <xf numFmtId="0" fontId="6" fillId="0" borderId="2" xfId="2" applyFont="1" applyBorder="1" applyAlignment="1">
      <alignment horizontal="center" vertical="center" wrapText="1"/>
    </xf>
    <xf numFmtId="0" fontId="7" fillId="0" borderId="2" xfId="4" applyFont="1" applyBorder="1"/>
    <xf numFmtId="0" fontId="3" fillId="0" borderId="2" xfId="2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8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/>
    </xf>
    <xf numFmtId="164" fontId="6" fillId="0" borderId="2" xfId="2" applyNumberFormat="1" applyFont="1" applyBorder="1" applyAlignment="1">
      <alignment horizontal="center" vertical="top"/>
    </xf>
    <xf numFmtId="2" fontId="7" fillId="0" borderId="2" xfId="4" applyNumberFormat="1" applyFont="1" applyBorder="1" applyAlignment="1">
      <alignment vertical="center"/>
    </xf>
    <xf numFmtId="0" fontId="6" fillId="0" borderId="2" xfId="2" applyFont="1" applyBorder="1" applyAlignment="1">
      <alignment vertical="top"/>
    </xf>
    <xf numFmtId="165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left" vertical="top"/>
    </xf>
    <xf numFmtId="0" fontId="7" fillId="0" borderId="2" xfId="4" applyFont="1" applyBorder="1" applyAlignment="1">
      <alignment vertical="center"/>
    </xf>
    <xf numFmtId="2" fontId="6" fillId="0" borderId="2" xfId="2" applyNumberFormat="1" applyFont="1" applyBorder="1" applyAlignment="1">
      <alignment horizontal="center" vertical="top"/>
    </xf>
    <xf numFmtId="49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vertical="top" wrapText="1"/>
    </xf>
    <xf numFmtId="167" fontId="7" fillId="0" borderId="2" xfId="1" applyNumberFormat="1" applyFont="1" applyBorder="1" applyAlignment="1">
      <alignment vertical="center"/>
    </xf>
    <xf numFmtId="167" fontId="7" fillId="0" borderId="2" xfId="1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vertical="top"/>
    </xf>
    <xf numFmtId="0" fontId="6" fillId="0" borderId="2" xfId="2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/>
    </xf>
    <xf numFmtId="9" fontId="9" fillId="0" borderId="2" xfId="2" applyNumberFormat="1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2" fontId="7" fillId="0" borderId="0" xfId="4" applyNumberFormat="1" applyFont="1" applyBorder="1" applyAlignment="1">
      <alignment vertic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11" fillId="0" borderId="2" xfId="2" applyFont="1" applyBorder="1" applyAlignment="1">
      <alignment horizontal="center" vertical="top"/>
    </xf>
    <xf numFmtId="0" fontId="12" fillId="0" borderId="0" xfId="3" applyFont="1" applyAlignment="1">
      <alignment vertical="top" wrapText="1"/>
    </xf>
    <xf numFmtId="0" fontId="9" fillId="0" borderId="2" xfId="2" applyFont="1" applyBorder="1" applyAlignment="1">
      <alignment horizontal="center" vertical="top"/>
    </xf>
    <xf numFmtId="164" fontId="9" fillId="0" borderId="2" xfId="2" applyNumberFormat="1" applyFont="1" applyBorder="1" applyAlignment="1">
      <alignment horizontal="center" vertical="top"/>
    </xf>
    <xf numFmtId="0" fontId="10" fillId="0" borderId="2" xfId="4" applyFont="1" applyBorder="1"/>
    <xf numFmtId="0" fontId="10" fillId="0" borderId="0" xfId="3" applyFont="1"/>
    <xf numFmtId="165" fontId="9" fillId="0" borderId="2" xfId="2" applyNumberFormat="1" applyFont="1" applyBorder="1" applyAlignment="1">
      <alignment horizontal="center" vertical="top"/>
    </xf>
    <xf numFmtId="0" fontId="10" fillId="0" borderId="2" xfId="4" applyFont="1" applyBorder="1" applyAlignment="1">
      <alignment vertical="center"/>
    </xf>
    <xf numFmtId="0" fontId="9" fillId="0" borderId="2" xfId="2" applyFont="1" applyBorder="1" applyAlignment="1">
      <alignment vertical="top" wrapText="1"/>
    </xf>
    <xf numFmtId="166" fontId="9" fillId="0" borderId="2" xfId="2" applyNumberFormat="1" applyFont="1" applyBorder="1" applyAlignment="1">
      <alignment horizontal="center" vertical="top"/>
    </xf>
    <xf numFmtId="2" fontId="9" fillId="0" borderId="2" xfId="2" applyNumberFormat="1" applyFont="1" applyBorder="1" applyAlignment="1">
      <alignment horizontal="center" vertical="top"/>
    </xf>
    <xf numFmtId="49" fontId="9" fillId="0" borderId="2" xfId="2" applyNumberFormat="1" applyFont="1" applyBorder="1" applyAlignment="1">
      <alignment horizontal="center" vertical="top"/>
    </xf>
    <xf numFmtId="0" fontId="1" fillId="0" borderId="2" xfId="4" applyFont="1" applyBorder="1" applyAlignment="1">
      <alignment vertical="center"/>
    </xf>
    <xf numFmtId="2" fontId="1" fillId="0" borderId="2" xfId="4" applyNumberFormat="1" applyFont="1" applyBorder="1" applyAlignment="1">
      <alignment vertical="center"/>
    </xf>
    <xf numFmtId="0" fontId="1" fillId="0" borderId="0" xfId="3" applyFont="1"/>
    <xf numFmtId="0" fontId="9" fillId="0" borderId="2" xfId="3" applyFont="1" applyBorder="1" applyAlignment="1">
      <alignment horizontal="left" vertical="top" wrapText="1"/>
    </xf>
    <xf numFmtId="0" fontId="9" fillId="0" borderId="2" xfId="3" quotePrefix="1" applyFont="1" applyBorder="1" applyAlignment="1">
      <alignment horizontal="center" vertical="top" wrapText="1"/>
    </xf>
    <xf numFmtId="165" fontId="9" fillId="0" borderId="2" xfId="3" quotePrefix="1" applyNumberFormat="1" applyFont="1" applyBorder="1" applyAlignment="1">
      <alignment horizontal="center" vertical="top" wrapText="1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7" fillId="0" borderId="2" xfId="4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Обычный 2" xfId="4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44"/>
  <sheetViews>
    <sheetView tabSelected="1" workbookViewId="0">
      <selection activeCell="K23" sqref="K23"/>
    </sheetView>
  </sheetViews>
  <sheetFormatPr defaultColWidth="9.109375" defaultRowHeight="14.4" x14ac:dyDescent="0.3"/>
  <cols>
    <col min="1" max="1" width="4.33203125" style="2" customWidth="1"/>
    <col min="2" max="2" width="39" style="2" customWidth="1"/>
    <col min="3" max="3" width="9.109375" style="2"/>
    <col min="4" max="5" width="9.33203125" style="2" bestFit="1" customWidth="1"/>
    <col min="6" max="6" width="9.109375" style="2"/>
    <col min="7" max="7" width="9.5546875" style="2" bestFit="1" customWidth="1"/>
    <col min="8" max="16384" width="9.109375" style="2"/>
  </cols>
  <sheetData>
    <row r="1" spans="1:7" ht="21.75" customHeight="1" x14ac:dyDescent="0.4">
      <c r="A1" s="1"/>
      <c r="B1" s="49" t="s">
        <v>0</v>
      </c>
      <c r="C1" s="49"/>
      <c r="D1" s="49"/>
      <c r="E1" s="49"/>
      <c r="F1" s="49"/>
      <c r="G1" s="49"/>
    </row>
    <row r="2" spans="1:7" ht="46.8" customHeight="1" x14ac:dyDescent="0.35">
      <c r="A2" s="1"/>
      <c r="B2" s="50" t="s">
        <v>48</v>
      </c>
      <c r="C2" s="50"/>
      <c r="D2" s="50"/>
      <c r="E2" s="50"/>
      <c r="F2" s="50"/>
      <c r="G2" s="50"/>
    </row>
    <row r="3" spans="1:7" ht="15.75" customHeight="1" x14ac:dyDescent="0.4">
      <c r="A3" s="51" t="s">
        <v>1</v>
      </c>
      <c r="B3" s="53" t="s">
        <v>2</v>
      </c>
      <c r="C3" s="53" t="s">
        <v>3</v>
      </c>
      <c r="D3" s="54" t="s">
        <v>4</v>
      </c>
      <c r="E3" s="54"/>
      <c r="F3" s="55"/>
      <c r="G3" s="55"/>
    </row>
    <row r="4" spans="1:7" ht="48.6" x14ac:dyDescent="0.3">
      <c r="A4" s="52"/>
      <c r="B4" s="53"/>
      <c r="C4" s="53"/>
      <c r="D4" s="3" t="s">
        <v>5</v>
      </c>
      <c r="E4" s="3" t="s">
        <v>6</v>
      </c>
      <c r="F4" s="4" t="s">
        <v>7</v>
      </c>
      <c r="G4" s="4" t="s">
        <v>8</v>
      </c>
    </row>
    <row r="5" spans="1:7" ht="18.600000000000001" customHeight="1" x14ac:dyDescent="0.3">
      <c r="A5" s="5"/>
      <c r="B5" s="5">
        <v>3</v>
      </c>
      <c r="C5" s="5">
        <v>4</v>
      </c>
      <c r="D5" s="5">
        <v>5</v>
      </c>
      <c r="E5" s="5">
        <v>6</v>
      </c>
      <c r="F5" s="6">
        <v>7</v>
      </c>
      <c r="G5" s="6">
        <v>8</v>
      </c>
    </row>
    <row r="6" spans="1:7" s="36" customFormat="1" ht="55.2" customHeight="1" x14ac:dyDescent="0.3">
      <c r="A6" s="31">
        <v>1</v>
      </c>
      <c r="B6" s="32" t="s">
        <v>9</v>
      </c>
      <c r="C6" s="33" t="s">
        <v>10</v>
      </c>
      <c r="D6" s="33"/>
      <c r="E6" s="34">
        <f>(E12+E16+E29)*0.001</f>
        <v>4.6650000000000004E-2</v>
      </c>
      <c r="F6" s="35"/>
      <c r="G6" s="35"/>
    </row>
    <row r="7" spans="1:7" ht="19.8" customHeight="1" x14ac:dyDescent="0.3">
      <c r="A7" s="7"/>
      <c r="B7" s="11" t="s">
        <v>11</v>
      </c>
      <c r="C7" s="8" t="s">
        <v>12</v>
      </c>
      <c r="D7" s="12">
        <v>20</v>
      </c>
      <c r="E7" s="12">
        <f>E6*D7</f>
        <v>0.93300000000000005</v>
      </c>
      <c r="F7" s="4"/>
      <c r="G7" s="4"/>
    </row>
    <row r="8" spans="1:7" ht="19.8" customHeight="1" x14ac:dyDescent="0.3">
      <c r="A8" s="7"/>
      <c r="B8" s="13" t="s">
        <v>13</v>
      </c>
      <c r="C8" s="8" t="s">
        <v>14</v>
      </c>
      <c r="D8" s="8">
        <f>4*44.8</f>
        <v>179.2</v>
      </c>
      <c r="E8" s="8">
        <f>E6*D8</f>
        <v>8.3596800000000009</v>
      </c>
      <c r="F8" s="4"/>
      <c r="G8" s="4"/>
    </row>
    <row r="9" spans="1:7" ht="19.8" customHeight="1" x14ac:dyDescent="0.3">
      <c r="A9" s="7"/>
      <c r="B9" s="11" t="s">
        <v>15</v>
      </c>
      <c r="C9" s="8" t="s">
        <v>16</v>
      </c>
      <c r="D9" s="8">
        <v>1500</v>
      </c>
      <c r="E9" s="8">
        <f>D9*E6</f>
        <v>69.975000000000009</v>
      </c>
      <c r="F9" s="14"/>
      <c r="G9" s="14"/>
    </row>
    <row r="10" spans="1:7" s="36" customFormat="1" ht="56.4" customHeight="1" x14ac:dyDescent="0.3">
      <c r="A10" s="31">
        <v>2</v>
      </c>
      <c r="B10" s="32" t="s">
        <v>17</v>
      </c>
      <c r="C10" s="33" t="s">
        <v>18</v>
      </c>
      <c r="D10" s="33"/>
      <c r="E10" s="37">
        <f>E6*50</f>
        <v>2.3325</v>
      </c>
      <c r="F10" s="38"/>
      <c r="G10" s="38"/>
    </row>
    <row r="11" spans="1:7" ht="42.6" customHeight="1" x14ac:dyDescent="0.3">
      <c r="A11" s="7"/>
      <c r="B11" s="13" t="s">
        <v>19</v>
      </c>
      <c r="C11" s="8" t="s">
        <v>12</v>
      </c>
      <c r="D11" s="8">
        <v>2.06</v>
      </c>
      <c r="E11" s="15">
        <f>E10*D11</f>
        <v>4.8049499999999998</v>
      </c>
      <c r="F11" s="14"/>
      <c r="G11" s="14"/>
    </row>
    <row r="12" spans="1:7" s="36" customFormat="1" ht="55.8" customHeight="1" x14ac:dyDescent="0.3">
      <c r="A12" s="31">
        <v>3</v>
      </c>
      <c r="B12" s="39" t="s">
        <v>20</v>
      </c>
      <c r="C12" s="33" t="s">
        <v>18</v>
      </c>
      <c r="D12" s="40"/>
      <c r="E12" s="41">
        <f>15*0.1*1.2</f>
        <v>1.7999999999999998</v>
      </c>
      <c r="F12" s="38"/>
      <c r="G12" s="38"/>
    </row>
    <row r="13" spans="1:7" ht="21" customHeight="1" x14ac:dyDescent="0.3">
      <c r="A13" s="7"/>
      <c r="B13" s="11" t="s">
        <v>21</v>
      </c>
      <c r="C13" s="8" t="s">
        <v>22</v>
      </c>
      <c r="D13" s="15">
        <f>1.17*2</f>
        <v>2.34</v>
      </c>
      <c r="E13" s="15">
        <f>E12*D13</f>
        <v>4.2119999999999997</v>
      </c>
      <c r="F13" s="14"/>
      <c r="G13" s="10"/>
    </row>
    <row r="14" spans="1:7" ht="19.8" customHeight="1" x14ac:dyDescent="0.3">
      <c r="A14" s="7"/>
      <c r="B14" s="11" t="s">
        <v>23</v>
      </c>
      <c r="C14" s="8" t="s">
        <v>24</v>
      </c>
      <c r="D14" s="12">
        <f>3*0.101</f>
        <v>0.30300000000000005</v>
      </c>
      <c r="E14" s="15">
        <f>E12*D14</f>
        <v>0.5454</v>
      </c>
      <c r="F14" s="14"/>
      <c r="G14" s="14"/>
    </row>
    <row r="15" spans="1:7" ht="38.4" customHeight="1" x14ac:dyDescent="0.3">
      <c r="A15" s="7"/>
      <c r="B15" s="17" t="s">
        <v>25</v>
      </c>
      <c r="C15" s="8" t="s">
        <v>18</v>
      </c>
      <c r="D15" s="9">
        <v>1.39</v>
      </c>
      <c r="E15" s="15">
        <f>E12*D15</f>
        <v>2.5019999999999998</v>
      </c>
      <c r="F15" s="18"/>
      <c r="G15" s="18"/>
    </row>
    <row r="16" spans="1:7" s="36" customFormat="1" ht="47.25" customHeight="1" x14ac:dyDescent="0.3">
      <c r="A16" s="42" t="s">
        <v>26</v>
      </c>
      <c r="B16" s="39" t="s">
        <v>27</v>
      </c>
      <c r="C16" s="33" t="s">
        <v>18</v>
      </c>
      <c r="D16" s="40"/>
      <c r="E16" s="41">
        <f>1.9*15</f>
        <v>28.5</v>
      </c>
      <c r="F16" s="38"/>
      <c r="G16" s="38"/>
    </row>
    <row r="17" spans="1:16" ht="19.5" customHeight="1" x14ac:dyDescent="0.3">
      <c r="A17" s="16"/>
      <c r="B17" s="11" t="s">
        <v>11</v>
      </c>
      <c r="C17" s="8" t="s">
        <v>22</v>
      </c>
      <c r="D17" s="15">
        <v>5.67</v>
      </c>
      <c r="E17" s="15">
        <f>E16*D17</f>
        <v>161.595</v>
      </c>
      <c r="F17" s="14"/>
      <c r="G17" s="14"/>
      <c r="H17" s="2">
        <v>2.8</v>
      </c>
      <c r="I17" s="2">
        <v>1.2</v>
      </c>
      <c r="J17" s="2">
        <v>15</v>
      </c>
      <c r="K17" s="2">
        <v>0.75</v>
      </c>
      <c r="L17" s="2">
        <v>1.4</v>
      </c>
      <c r="M17" s="2">
        <v>0</v>
      </c>
      <c r="N17" s="2">
        <f>M17*L17+J17*H17</f>
        <v>42</v>
      </c>
      <c r="O17" s="2">
        <f>M17*K17+J17*I17</f>
        <v>18</v>
      </c>
      <c r="P17" s="2">
        <f>O17*10+N17*5</f>
        <v>390</v>
      </c>
    </row>
    <row r="18" spans="1:16" ht="18.75" customHeight="1" x14ac:dyDescent="0.3">
      <c r="A18" s="16"/>
      <c r="B18" s="11" t="s">
        <v>28</v>
      </c>
      <c r="C18" s="8" t="s">
        <v>24</v>
      </c>
      <c r="D18" s="12">
        <v>1.1000000000000001</v>
      </c>
      <c r="E18" s="15">
        <f>E16*D18</f>
        <v>31.35</v>
      </c>
      <c r="F18" s="14"/>
      <c r="G18" s="14"/>
      <c r="P18" s="2">
        <f>N17*5</f>
        <v>210</v>
      </c>
    </row>
    <row r="19" spans="1:16" ht="19.5" customHeight="1" x14ac:dyDescent="0.3">
      <c r="A19" s="16"/>
      <c r="B19" s="17" t="s">
        <v>29</v>
      </c>
      <c r="C19" s="8" t="s">
        <v>18</v>
      </c>
      <c r="D19" s="9">
        <v>1.0149999999999999</v>
      </c>
      <c r="E19" s="15">
        <f>E16*D19</f>
        <v>28.927499999999998</v>
      </c>
      <c r="F19" s="14"/>
      <c r="G19" s="10"/>
    </row>
    <row r="20" spans="1:16" s="45" customFormat="1" ht="25.2" customHeight="1" x14ac:dyDescent="0.3">
      <c r="A20" s="16"/>
      <c r="B20" s="11" t="s">
        <v>49</v>
      </c>
      <c r="C20" s="8" t="s">
        <v>16</v>
      </c>
      <c r="D20" s="9"/>
      <c r="E20" s="9">
        <f>(P18)*0.39*0.001</f>
        <v>8.1900000000000001E-2</v>
      </c>
      <c r="F20" s="43"/>
      <c r="G20" s="44"/>
    </row>
    <row r="21" spans="1:16" s="45" customFormat="1" ht="24.6" customHeight="1" x14ac:dyDescent="0.3">
      <c r="A21" s="16"/>
      <c r="B21" s="11" t="s">
        <v>50</v>
      </c>
      <c r="C21" s="8" t="s">
        <v>16</v>
      </c>
      <c r="D21" s="9"/>
      <c r="E21" s="9">
        <f>(P17)*1.21*0.001</f>
        <v>0.47189999999999999</v>
      </c>
      <c r="F21" s="43"/>
      <c r="G21" s="44"/>
    </row>
    <row r="22" spans="1:16" ht="21.6" customHeight="1" x14ac:dyDescent="0.3">
      <c r="A22" s="16"/>
      <c r="B22" s="11" t="s">
        <v>30</v>
      </c>
      <c r="C22" s="8" t="s">
        <v>31</v>
      </c>
      <c r="D22" s="15">
        <v>1.18</v>
      </c>
      <c r="E22" s="15">
        <f>D22*E16</f>
        <v>33.629999999999995</v>
      </c>
      <c r="F22" s="19"/>
      <c r="G22" s="10"/>
    </row>
    <row r="23" spans="1:16" ht="19.2" customHeight="1" x14ac:dyDescent="0.3">
      <c r="A23" s="16"/>
      <c r="B23" s="11" t="s">
        <v>32</v>
      </c>
      <c r="C23" s="8" t="s">
        <v>18</v>
      </c>
      <c r="D23" s="9">
        <v>2.1000000000000001E-2</v>
      </c>
      <c r="E23" s="15">
        <f>E16*D23</f>
        <v>0.59850000000000003</v>
      </c>
      <c r="F23" s="14"/>
      <c r="G23" s="10"/>
    </row>
    <row r="24" spans="1:16" ht="26.4" customHeight="1" x14ac:dyDescent="0.3">
      <c r="A24" s="16"/>
      <c r="B24" s="11" t="s">
        <v>33</v>
      </c>
      <c r="C24" s="8" t="s">
        <v>24</v>
      </c>
      <c r="D24" s="15">
        <v>0.46</v>
      </c>
      <c r="E24" s="15">
        <f>E16*D24</f>
        <v>13.110000000000001</v>
      </c>
      <c r="F24" s="14"/>
      <c r="G24" s="10"/>
    </row>
    <row r="25" spans="1:16" s="36" customFormat="1" ht="41.4" customHeight="1" x14ac:dyDescent="0.3">
      <c r="A25" s="42" t="s">
        <v>34</v>
      </c>
      <c r="B25" s="46" t="s">
        <v>35</v>
      </c>
      <c r="C25" s="47" t="s">
        <v>36</v>
      </c>
      <c r="D25" s="48"/>
      <c r="E25" s="37">
        <v>7</v>
      </c>
      <c r="F25" s="38"/>
      <c r="G25" s="38"/>
    </row>
    <row r="26" spans="1:16" ht="21" customHeight="1" x14ac:dyDescent="0.3">
      <c r="A26" s="16"/>
      <c r="B26" s="11" t="s">
        <v>11</v>
      </c>
      <c r="C26" s="8" t="s">
        <v>22</v>
      </c>
      <c r="D26" s="9">
        <v>0.58299999999999996</v>
      </c>
      <c r="E26" s="15">
        <f>E25*D26</f>
        <v>4.0809999999999995</v>
      </c>
      <c r="F26" s="14"/>
      <c r="G26" s="14"/>
    </row>
    <row r="27" spans="1:16" ht="21" customHeight="1" x14ac:dyDescent="0.3">
      <c r="A27" s="16"/>
      <c r="B27" s="11" t="s">
        <v>37</v>
      </c>
      <c r="C27" s="8" t="s">
        <v>36</v>
      </c>
      <c r="D27" s="12">
        <v>1</v>
      </c>
      <c r="E27" s="15">
        <v>13</v>
      </c>
      <c r="F27" s="14"/>
      <c r="G27" s="14"/>
    </row>
    <row r="28" spans="1:16" ht="21" customHeight="1" x14ac:dyDescent="0.3">
      <c r="A28" s="16"/>
      <c r="B28" s="11" t="s">
        <v>33</v>
      </c>
      <c r="C28" s="8" t="s">
        <v>24</v>
      </c>
      <c r="D28" s="9">
        <v>0.20799999999999999</v>
      </c>
      <c r="E28" s="15">
        <f>E25*D28</f>
        <v>1.456</v>
      </c>
      <c r="F28" s="18"/>
      <c r="G28" s="14"/>
    </row>
    <row r="29" spans="1:16" s="36" customFormat="1" ht="57.6" customHeight="1" x14ac:dyDescent="0.3">
      <c r="A29" s="42" t="s">
        <v>38</v>
      </c>
      <c r="B29" s="32" t="s">
        <v>39</v>
      </c>
      <c r="C29" s="33" t="s">
        <v>18</v>
      </c>
      <c r="D29" s="33"/>
      <c r="E29" s="33">
        <f>1.09*15</f>
        <v>16.350000000000001</v>
      </c>
      <c r="F29" s="38"/>
      <c r="G29" s="38"/>
    </row>
    <row r="30" spans="1:16" ht="21" customHeight="1" x14ac:dyDescent="0.3">
      <c r="A30" s="16"/>
      <c r="B30" s="11" t="s">
        <v>11</v>
      </c>
      <c r="C30" s="8" t="s">
        <v>12</v>
      </c>
      <c r="D30" s="12">
        <v>0.08</v>
      </c>
      <c r="E30" s="8">
        <f>E29*D30</f>
        <v>1.3080000000000001</v>
      </c>
      <c r="F30" s="14"/>
      <c r="G30" s="14"/>
    </row>
    <row r="31" spans="1:16" ht="21" customHeight="1" x14ac:dyDescent="0.3">
      <c r="A31" s="16"/>
      <c r="B31" s="13" t="s">
        <v>40</v>
      </c>
      <c r="C31" s="8" t="s">
        <v>14</v>
      </c>
      <c r="D31" s="8">
        <f>0.0448*4</f>
        <v>0.1792</v>
      </c>
      <c r="E31" s="8">
        <f>E29*D31</f>
        <v>2.9299200000000001</v>
      </c>
      <c r="F31" s="14"/>
      <c r="G31" s="14"/>
    </row>
    <row r="32" spans="1:16" ht="21" customHeight="1" x14ac:dyDescent="0.3">
      <c r="A32" s="16"/>
      <c r="B32" s="11" t="s">
        <v>28</v>
      </c>
      <c r="C32" s="8" t="s">
        <v>24</v>
      </c>
      <c r="D32" s="8">
        <v>2.1</v>
      </c>
      <c r="E32" s="8">
        <f>E29*D32</f>
        <v>34.335000000000008</v>
      </c>
      <c r="F32" s="14"/>
      <c r="G32" s="14"/>
    </row>
    <row r="33" spans="1:10" ht="40.5" customHeight="1" x14ac:dyDescent="0.3">
      <c r="A33" s="16"/>
      <c r="B33" s="20" t="s">
        <v>41</v>
      </c>
      <c r="C33" s="21" t="s">
        <v>18</v>
      </c>
      <c r="D33" s="21">
        <v>1.25</v>
      </c>
      <c r="E33" s="21">
        <f>D33*E29</f>
        <v>20.4375</v>
      </c>
      <c r="F33" s="14"/>
      <c r="G33" s="14"/>
    </row>
    <row r="34" spans="1:10" s="36" customFormat="1" ht="52.2" customHeight="1" x14ac:dyDescent="0.3">
      <c r="A34" s="42" t="s">
        <v>42</v>
      </c>
      <c r="B34" s="32" t="s">
        <v>43</v>
      </c>
      <c r="C34" s="33" t="s">
        <v>18</v>
      </c>
      <c r="D34" s="33"/>
      <c r="E34" s="37">
        <f>E29*0.2</f>
        <v>3.2700000000000005</v>
      </c>
      <c r="F34" s="38"/>
      <c r="G34" s="38"/>
    </row>
    <row r="35" spans="1:10" ht="25.8" customHeight="1" x14ac:dyDescent="0.3">
      <c r="A35" s="16"/>
      <c r="B35" s="13" t="s">
        <v>19</v>
      </c>
      <c r="C35" s="8" t="s">
        <v>12</v>
      </c>
      <c r="D35" s="8">
        <v>0.99299999999999999</v>
      </c>
      <c r="E35" s="15">
        <f>E34*D35</f>
        <v>3.2471100000000006</v>
      </c>
      <c r="F35" s="14"/>
      <c r="G35" s="10"/>
    </row>
    <row r="36" spans="1:10" ht="25.8" customHeight="1" x14ac:dyDescent="0.3">
      <c r="A36" s="22"/>
      <c r="B36" s="23" t="s">
        <v>44</v>
      </c>
      <c r="C36" s="23" t="s">
        <v>24</v>
      </c>
      <c r="D36" s="23"/>
      <c r="E36" s="23"/>
      <c r="F36" s="14"/>
      <c r="G36" s="14"/>
    </row>
    <row r="37" spans="1:10" ht="22.2" customHeight="1" x14ac:dyDescent="0.3">
      <c r="A37" s="22"/>
      <c r="B37" s="24" t="s">
        <v>45</v>
      </c>
      <c r="C37" s="23" t="s">
        <v>24</v>
      </c>
      <c r="D37" s="25"/>
      <c r="E37" s="26">
        <v>0.1</v>
      </c>
      <c r="F37" s="18"/>
      <c r="G37" s="18"/>
    </row>
    <row r="38" spans="1:10" ht="24" customHeight="1" x14ac:dyDescent="0.3">
      <c r="A38" s="22"/>
      <c r="B38" s="24" t="s">
        <v>44</v>
      </c>
      <c r="C38" s="23" t="s">
        <v>24</v>
      </c>
      <c r="D38" s="25"/>
      <c r="E38" s="27"/>
      <c r="F38" s="14"/>
      <c r="G38" s="14"/>
    </row>
    <row r="39" spans="1:10" ht="24" customHeight="1" x14ac:dyDescent="0.3">
      <c r="A39" s="22"/>
      <c r="B39" s="24" t="s">
        <v>46</v>
      </c>
      <c r="C39" s="23" t="s">
        <v>24</v>
      </c>
      <c r="D39" s="25"/>
      <c r="E39" s="26">
        <v>0.08</v>
      </c>
      <c r="F39" s="14"/>
      <c r="G39" s="14"/>
    </row>
    <row r="40" spans="1:10" ht="18.75" customHeight="1" x14ac:dyDescent="0.3">
      <c r="A40" s="22"/>
      <c r="B40" s="24" t="s">
        <v>44</v>
      </c>
      <c r="C40" s="23" t="s">
        <v>24</v>
      </c>
      <c r="D40" s="25"/>
      <c r="E40" s="27"/>
      <c r="F40" s="14"/>
      <c r="G40" s="14"/>
      <c r="I40" s="28">
        <v>0</v>
      </c>
    </row>
    <row r="41" spans="1:10" ht="18.75" customHeight="1" x14ac:dyDescent="0.3">
      <c r="A41" s="22"/>
      <c r="B41" s="24" t="s">
        <v>47</v>
      </c>
      <c r="C41" s="23" t="s">
        <v>24</v>
      </c>
      <c r="D41" s="25"/>
      <c r="E41" s="26">
        <v>0.18</v>
      </c>
      <c r="F41" s="14"/>
      <c r="G41" s="14"/>
    </row>
    <row r="42" spans="1:10" ht="18.75" customHeight="1" x14ac:dyDescent="0.3">
      <c r="A42" s="22"/>
      <c r="B42" s="24" t="s">
        <v>44</v>
      </c>
      <c r="C42" s="23" t="s">
        <v>24</v>
      </c>
      <c r="D42" s="25"/>
      <c r="E42" s="27"/>
      <c r="F42" s="14"/>
      <c r="G42" s="14"/>
      <c r="J42" s="2">
        <v>0</v>
      </c>
    </row>
    <row r="43" spans="1:10" ht="30" customHeight="1" x14ac:dyDescent="0.4">
      <c r="B43" s="30"/>
    </row>
    <row r="44" spans="1:10" ht="30" customHeight="1" x14ac:dyDescent="0.4">
      <c r="B44" s="29"/>
    </row>
  </sheetData>
  <mergeCells count="7">
    <mergeCell ref="B1:G1"/>
    <mergeCell ref="B2:G2"/>
    <mergeCell ref="A3:A4"/>
    <mergeCell ref="B3:B4"/>
    <mergeCell ref="C3:C4"/>
    <mergeCell ref="D3:E3"/>
    <mergeCell ref="F3:G3"/>
  </mergeCells>
  <pageMargins left="0.35" right="0.21" top="0.41" bottom="0.31" header="0.22" footer="0.2"/>
  <pageSetup paperSize="9" scale="93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</cp:lastModifiedBy>
  <cp:lastPrinted>2021-02-03T04:25:54Z</cp:lastPrinted>
  <dcterms:created xsi:type="dcterms:W3CDTF">2021-01-28T14:46:40Z</dcterms:created>
  <dcterms:modified xsi:type="dcterms:W3CDTF">2022-02-28T18:49:35Z</dcterms:modified>
</cp:coreProperties>
</file>