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15 თებერვალი\ზამლეთის გზები\"/>
    </mc:Choice>
  </mc:AlternateContent>
  <xr:revisionPtr revIDLastSave="0" documentId="13_ncr:1_{0C0B93B5-29DC-4051-8384-3A12DAC83576}" xr6:coauthVersionLast="36" xr6:coauthVersionMax="36" xr10:uidLastSave="{00000000-0000-0000-0000-000000000000}"/>
  <bookViews>
    <workbookView xWindow="0" yWindow="0" windowWidth="23040" windowHeight="8484" tabRatio="609" firstSheet="2" activeTab="8" xr2:uid="{00000000-000D-0000-FFFF-FFFF00000000}"/>
  </bookViews>
  <sheets>
    <sheet name="ნაკრები ხარჯთაღრიცხვა" sheetId="47" r:id="rId1"/>
    <sheet name="ნიგაზ კაკალ" sheetId="52" r:id="rId2"/>
    <sheet name="ნიგ აგარაკ" sheetId="68" r:id="rId3"/>
    <sheet name="ნიგაზ ზეგ" sheetId="71" r:id="rId4"/>
    <sheet name="ნიგაზ სურ" sheetId="72" r:id="rId5"/>
    <sheet name="ნენია ქამად" sheetId="73" r:id="rId6"/>
    <sheet name="ნენია ნასელავი" sheetId="74" r:id="rId7"/>
    <sheet name="ფურტ მჭედ" sheetId="75" r:id="rId8"/>
    <sheet name="ნენია ნაკ" sheetId="76" r:id="rId9"/>
  </sheets>
  <calcPr calcId="191029"/>
</workbook>
</file>

<file path=xl/calcChain.xml><?xml version="1.0" encoding="utf-8"?>
<calcChain xmlns="http://schemas.openxmlformats.org/spreadsheetml/2006/main">
  <c r="E16" i="76" l="1"/>
  <c r="E15" i="76"/>
  <c r="E14" i="76"/>
  <c r="E13" i="76"/>
  <c r="E12" i="76"/>
  <c r="E10" i="76"/>
  <c r="E9" i="76"/>
  <c r="E8" i="76"/>
  <c r="E16" i="75" l="1"/>
  <c r="E15" i="75"/>
  <c r="E14" i="75"/>
  <c r="E13" i="75"/>
  <c r="E12" i="75"/>
  <c r="E10" i="75"/>
  <c r="E9" i="75"/>
  <c r="E8" i="75"/>
  <c r="E16" i="74" l="1"/>
  <c r="E15" i="74"/>
  <c r="E14" i="74"/>
  <c r="E13" i="74"/>
  <c r="E12" i="74"/>
  <c r="E10" i="74"/>
  <c r="E9" i="74"/>
  <c r="E8" i="74"/>
  <c r="C16" i="47" l="1"/>
  <c r="D16" i="47" s="1"/>
  <c r="E16" i="73"/>
  <c r="E15" i="73"/>
  <c r="E14" i="73"/>
  <c r="E13" i="73"/>
  <c r="E12" i="73"/>
  <c r="E10" i="73"/>
  <c r="E9" i="73"/>
  <c r="E8" i="73"/>
  <c r="E16" i="72"/>
  <c r="E15" i="72"/>
  <c r="E14" i="72"/>
  <c r="E13" i="72"/>
  <c r="E12" i="72"/>
  <c r="E10" i="72"/>
  <c r="E9" i="72"/>
  <c r="E8" i="72"/>
  <c r="E16" i="71"/>
  <c r="E15" i="71"/>
  <c r="E14" i="71"/>
  <c r="E13" i="71"/>
  <c r="E12" i="71"/>
  <c r="E10" i="71"/>
  <c r="E9" i="71"/>
  <c r="E8" i="71"/>
  <c r="E16" i="68"/>
  <c r="E15" i="68"/>
  <c r="E14" i="68"/>
  <c r="E13" i="68"/>
  <c r="E12" i="68"/>
  <c r="E10" i="68"/>
  <c r="E9" i="68"/>
  <c r="E8" i="68"/>
  <c r="C15" i="47" l="1"/>
  <c r="D15" i="47" s="1"/>
  <c r="E16" i="52" l="1"/>
  <c r="E15" i="52"/>
  <c r="E14" i="52"/>
  <c r="E13" i="52"/>
  <c r="E12" i="52"/>
  <c r="E10" i="52"/>
  <c r="E9" i="52"/>
  <c r="E8" i="52"/>
  <c r="C14" i="47" l="1"/>
  <c r="D14" i="47" s="1"/>
  <c r="C11" i="47" l="1"/>
  <c r="D11" i="47" s="1"/>
  <c r="C13" i="47"/>
  <c r="D13" i="47" s="1"/>
  <c r="C10" i="47"/>
  <c r="C12" i="47"/>
  <c r="D12" i="47" s="1"/>
  <c r="C9" i="47"/>
  <c r="C17" i="47" l="1"/>
  <c r="D10" i="47"/>
  <c r="D9" i="47"/>
  <c r="D17" i="47" l="1"/>
  <c r="D18" i="47" s="1"/>
  <c r="D19" i="47" s="1"/>
  <c r="C18" i="47"/>
  <c r="C19" i="47" s="1"/>
</calcChain>
</file>

<file path=xl/sharedStrings.xml><?xml version="1.0" encoding="utf-8"?>
<sst xmlns="http://schemas.openxmlformats.org/spreadsheetml/2006/main" count="314" uniqueCount="66">
  <si>
    <t>1</t>
  </si>
  <si>
    <t>ლარი</t>
  </si>
  <si>
    <t xml:space="preserve"> სახარჯთარრიცხვო ღირებულება, ლარი</t>
  </si>
  <si>
    <t>სამშენებლო სამუშაოები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</si>
  <si>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</si>
  <si>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</si>
  <si>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</si>
  <si>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</si>
  <si>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</si>
  <si>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</si>
  <si>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</si>
  <si>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</si>
  <si>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</si>
  <si>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</si>
  <si>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</si>
  <si>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გეგმიური დაგროვება</t>
  </si>
  <si>
    <t>ზედნადები ხარჯები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</si>
  <si>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</si>
  <si>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</si>
  <si>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</si>
  <si>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ლოკალურ-რესურსული ხარჯთაღრიცხვა № 1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</si>
  <si>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</si>
  <si>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</si>
  <si>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</si>
  <si>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</si>
  <si>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</si>
  <si>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</si>
  <si>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</si>
  <si>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</si>
  <si>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</si>
  <si>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</si>
  <si>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</si>
  <si>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</si>
  <si>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</si>
  <si>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</si>
  <si>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</si>
  <si>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2</t>
  </si>
  <si>
    <t>3</t>
  </si>
  <si>
    <t>4</t>
  </si>
  <si>
    <t>5</t>
  </si>
  <si>
    <t>ლოკალურ-რესურსული ხარჯთაღრიცხვა № 2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</si>
  <si>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</si>
  <si>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</si>
  <si>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</si>
  <si>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</si>
  <si>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სოფელ ნიგაზეულში კაკალაძეების უბანში გზაზე ბეტონის საფარის მოწყობა, 
ბეტონის საფარის მოწყობა</t>
  </si>
  <si>
    <t xml:space="preserve">სოფელ ნიგაზეულში კაკალაძეების უბანში გზაზე ბეტონის საფარის მოწყობა </t>
  </si>
  <si>
    <t>სოფელ ნენიაში ნასელავის უბანში გზაზე ბეტონის საფარის მოწყობა, 
ბეტონის საფარის მოწყობა</t>
  </si>
  <si>
    <t xml:space="preserve">სოფელ ნიგაზეულში აგარაკეთის უბანში და ჯემალ ცეცხლაძის მიმართულებით მისასვლელ გზაზე ბეტონის საფარის მოწყობა, 
</t>
  </si>
  <si>
    <t>სოფელ ნიგაზეულში აგარაკეთის უბანში და ჯემალ ცეცხლაძის მიმართულებით მისასვლელ გზაზე ბეტონის საფარის მოწყობა</t>
  </si>
  <si>
    <t xml:space="preserve">სოფელ ნიგაზეულში ზეგარდის უბანში გზაზე ბეტონის საფარის მოწყობა, </t>
  </si>
  <si>
    <t xml:space="preserve">სოფელ ნიგაზეულში სურაულის  უბანში გზაზე ბეტონის საფარის მოწყობა
</t>
  </si>
  <si>
    <t>სოფელ ნიგაზეულში სურაულის  უბანში გზაზე ბეტონის საფარის მოწყობა</t>
  </si>
  <si>
    <t>სოფელ ნიგაზეულში ზეგარდის უბანში გზაზე ბეტონის საფარის მოწყობა</t>
  </si>
  <si>
    <t>სოფელ ნენიაში ქამადაძეების უბანში გზაზე
ბეტონის საფარის მოწყობა</t>
  </si>
  <si>
    <t xml:space="preserve">სოფელ ნენიაში ნასელავის უბანში გზაზე ბეტონის საფარის მოწყობა, 
</t>
  </si>
  <si>
    <t xml:space="preserve">სოფელ ფურტიოში მჭედლურის უბანში  გზაზე ბეტონის საფარის მოწყობა, 
</t>
  </si>
  <si>
    <t>სოფელ ფურტიოში მჭედლურის უბანში  გზაზე ბეტონის საფარის მოწყობა</t>
  </si>
  <si>
    <t>ზამლეთის  ადმინისტრაციული ერთეულის სოფლებში გზაზე ბეტონის საფარის მოწყობა</t>
  </si>
  <si>
    <t xml:space="preserve">სოფელ ნენიაში ნაკანაფევის უბანში  გზაზე ბეტონის საფარის მოწყობა, 
</t>
  </si>
  <si>
    <t>სოფელ ნენიაში ნაკანაფევის უბანში  გზაზე ბეტონის საფარის მოწყობა</t>
  </si>
  <si>
    <t>ერთეულის ფასი</t>
  </si>
  <si>
    <t>სულ ჯამი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</si>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</sst>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24"/>
  <sheetViews>
    <sheetView topLeftCell="A2" zoomScale="115" zoomScaleNormal="115" zoomScaleSheetLayoutView="130" workbookViewId="0">
      <selection activeCell="I16" sqref="I16"/>
    </sheetView>
  </sheetViews>
  <sheetFormatPr defaultRowHeight="13.2"/>
  <cols>
    <col min="1" max="1" width="5" customWidth="1"/>
    <col min="2" max="2" width="38.6640625" customWidth="1"/>
    <col min="3" max="3" width="12.33203125" customWidth="1"/>
    <col min="4" max="4" width="17" customWidth="1"/>
    <col min="7" max="7" width="9.5546875" bestFit="1" customWidth="1"/>
  </cols>
  <sheetData>
    <row r="1" spans="1:11" ht="16.2">
      <c r="A1" s="55" t="s">
        <v>17</v>
      </c>
      <c r="B1" s="55"/>
      <c r="C1" s="55"/>
      <c r="D1" s="55"/>
    </row>
    <row r="2" spans="1:11" ht="16.2">
      <c r="A2" s="56"/>
      <c r="B2" s="56"/>
      <c r="C2" s="56"/>
      <c r="D2" s="56"/>
    </row>
    <row r="3" spans="1:11" ht="36.75" customHeight="1">
      <c r="A3" s="57" t="s">
        <v>58</v>
      </c>
      <c r="B3" s="57"/>
      <c r="C3" s="57"/>
      <c r="D3" s="57"/>
    </row>
    <row r="4" spans="1:11" ht="10.5" customHeight="1">
      <c r="A4" s="56"/>
      <c r="B4" s="56"/>
      <c r="C4" s="56"/>
      <c r="D4" s="56"/>
    </row>
    <row r="5" spans="1:11" ht="14.25" customHeight="1">
      <c r="A5" s="56"/>
      <c r="B5" s="56"/>
      <c r="C5" s="56"/>
      <c r="D5" s="56"/>
    </row>
    <row r="6" spans="1:11" ht="21" customHeight="1">
      <c r="A6" s="59" t="s">
        <v>18</v>
      </c>
      <c r="B6" s="60" t="s">
        <v>19</v>
      </c>
      <c r="C6" s="60" t="s">
        <v>2</v>
      </c>
      <c r="D6" s="60"/>
    </row>
    <row r="7" spans="1:11" ht="42.75" customHeight="1">
      <c r="A7" s="59"/>
      <c r="B7" s="60"/>
      <c r="C7" s="8" t="s">
        <v>3</v>
      </c>
      <c r="D7" s="8" t="s">
        <v>4</v>
      </c>
    </row>
    <row r="8" spans="1:11" ht="15" customHeight="1">
      <c r="A8" s="7">
        <v>1</v>
      </c>
      <c r="B8" s="8">
        <v>3</v>
      </c>
      <c r="C8" s="8">
        <v>4</v>
      </c>
      <c r="D8" s="8">
        <v>8</v>
      </c>
    </row>
    <row r="9" spans="1:11" ht="45.75" customHeight="1">
      <c r="A9" s="12" t="s">
        <v>0</v>
      </c>
      <c r="B9" s="11" t="s">
        <v>46</v>
      </c>
      <c r="C9" s="13">
        <f>'ნიგაზ კაკალ'!G21</f>
        <v>0</v>
      </c>
      <c r="D9" s="13">
        <f>'ნიგაზ კაკალ'!G21</f>
        <v>0</v>
      </c>
      <c r="G9" s="41"/>
    </row>
    <row r="10" spans="1:11" ht="78" customHeight="1">
      <c r="A10" s="12" t="s">
        <v>36</v>
      </c>
      <c r="B10" s="11" t="s">
        <v>49</v>
      </c>
      <c r="C10" s="13">
        <f>'ნიგ აგარაკ'!G21</f>
        <v>0</v>
      </c>
      <c r="D10" s="13">
        <f t="shared" ref="D10:D13" si="0">C10</f>
        <v>0</v>
      </c>
      <c r="G10" s="41"/>
    </row>
    <row r="11" spans="1:11" ht="42.75" customHeight="1">
      <c r="A11" s="12" t="s">
        <v>37</v>
      </c>
      <c r="B11" s="11" t="s">
        <v>53</v>
      </c>
      <c r="C11" s="13">
        <f>'ნიგაზ ზეგ'!G21</f>
        <v>0</v>
      </c>
      <c r="D11" s="13">
        <f t="shared" si="0"/>
        <v>0</v>
      </c>
      <c r="G11" s="41"/>
    </row>
    <row r="12" spans="1:11" ht="72" customHeight="1">
      <c r="A12" s="12" t="s">
        <v>38</v>
      </c>
      <c r="B12" s="11" t="s">
        <v>52</v>
      </c>
      <c r="C12" s="13">
        <f>'ნიგაზ სურ'!G21</f>
        <v>0</v>
      </c>
      <c r="D12" s="13">
        <f t="shared" si="0"/>
        <v>0</v>
      </c>
      <c r="G12" s="41"/>
    </row>
    <row r="13" spans="1:11" ht="63.75" customHeight="1">
      <c r="A13" s="12" t="s">
        <v>39</v>
      </c>
      <c r="B13" s="11" t="s">
        <v>54</v>
      </c>
      <c r="C13" s="13">
        <f>'ნენია ქამად'!G21</f>
        <v>0</v>
      </c>
      <c r="D13" s="13">
        <f t="shared" si="0"/>
        <v>0</v>
      </c>
      <c r="G13" s="41"/>
      <c r="K13" s="41"/>
    </row>
    <row r="14" spans="1:11" ht="63.75" customHeight="1">
      <c r="A14" s="12" t="s">
        <v>63</v>
      </c>
      <c r="B14" s="11" t="s">
        <v>47</v>
      </c>
      <c r="C14" s="13">
        <f>'ნენია ნასელავი'!G21</f>
        <v>0</v>
      </c>
      <c r="D14" s="13">
        <f>C14</f>
        <v>0</v>
      </c>
      <c r="G14" s="41"/>
      <c r="K14" s="41"/>
    </row>
    <row r="15" spans="1:11" ht="63.75" customHeight="1">
      <c r="A15" s="12" t="s">
        <v>64</v>
      </c>
      <c r="B15" s="11" t="s">
        <v>57</v>
      </c>
      <c r="C15" s="13">
        <f>'ფურტ მჭედ'!G21</f>
        <v>0</v>
      </c>
      <c r="D15" s="13">
        <f>C15</f>
        <v>0</v>
      </c>
      <c r="G15" s="41"/>
      <c r="K15" s="41"/>
    </row>
    <row r="16" spans="1:11" ht="63.75" customHeight="1">
      <c r="A16" s="12" t="s">
        <v>65</v>
      </c>
      <c r="B16" s="11" t="s">
        <v>60</v>
      </c>
      <c r="C16" s="13">
        <f>'ნენია ნაკ'!G21</f>
        <v>0</v>
      </c>
      <c r="D16" s="13">
        <f>C16</f>
        <v>0</v>
      </c>
      <c r="G16" s="41"/>
      <c r="K16" s="41"/>
    </row>
    <row r="17" spans="1:5" ht="18" customHeight="1">
      <c r="A17" s="12"/>
      <c r="B17" s="11" t="s">
        <v>5</v>
      </c>
      <c r="C17" s="13">
        <f>C16+C15+C14+C13+C12+C11+C10+C9</f>
        <v>0</v>
      </c>
      <c r="D17" s="13">
        <f>SUM(D9:D16)</f>
        <v>0</v>
      </c>
      <c r="E17" s="6"/>
    </row>
    <row r="18" spans="1:5" ht="16.5" customHeight="1">
      <c r="A18" s="9"/>
      <c r="B18" s="10" t="s">
        <v>6</v>
      </c>
      <c r="C18" s="15">
        <f>C17*18%</f>
        <v>0</v>
      </c>
      <c r="D18" s="15">
        <f>D17*18%</f>
        <v>0</v>
      </c>
      <c r="E18" s="5"/>
    </row>
    <row r="19" spans="1:5" ht="18" customHeight="1">
      <c r="A19" s="9"/>
      <c r="B19" s="11" t="s">
        <v>7</v>
      </c>
      <c r="C19" s="13">
        <f>C18+C17</f>
        <v>0</v>
      </c>
      <c r="D19" s="13">
        <f>D18+D17</f>
        <v>0</v>
      </c>
      <c r="E19" s="5"/>
    </row>
    <row r="20" spans="1:5" ht="18" customHeight="1">
      <c r="A20" s="16"/>
      <c r="B20" s="17"/>
      <c r="C20" s="18"/>
      <c r="D20" s="18"/>
      <c r="E20" s="5"/>
    </row>
    <row r="21" spans="1:5" ht="16.2">
      <c r="A21" s="58"/>
      <c r="B21" s="58"/>
      <c r="C21" s="58"/>
      <c r="D21" s="58"/>
    </row>
    <row r="22" spans="1:5" ht="16.2">
      <c r="A22" s="58"/>
      <c r="B22" s="58"/>
      <c r="C22" s="58"/>
      <c r="D22" s="58"/>
    </row>
    <row r="23" spans="1:5">
      <c r="A23" s="2"/>
      <c r="B23" s="3"/>
      <c r="C23" s="4"/>
      <c r="D23" s="4"/>
    </row>
    <row r="24" spans="1:5">
      <c r="A24" s="2"/>
      <c r="B24" s="3"/>
      <c r="C24" s="4"/>
      <c r="D24" s="4"/>
    </row>
  </sheetData>
  <mergeCells count="10">
    <mergeCell ref="A21:D21"/>
    <mergeCell ref="A22:D22"/>
    <mergeCell ref="A6:A7"/>
    <mergeCell ref="B6:B7"/>
    <mergeCell ref="C6:D6"/>
    <mergeCell ref="A1:D1"/>
    <mergeCell ref="A2:D2"/>
    <mergeCell ref="A3:D3"/>
    <mergeCell ref="A4:D4"/>
    <mergeCell ref="A5:D5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4"/>
  <sheetViews>
    <sheetView zoomScaleNormal="100" zoomScaleSheetLayoutView="115" workbookViewId="0">
      <selection activeCell="L9" sqref="L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20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45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25" t="s">
        <v>12</v>
      </c>
      <c r="E5" s="25" t="s">
        <v>13</v>
      </c>
      <c r="F5" s="25" t="s">
        <v>61</v>
      </c>
      <c r="G5" s="25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440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81.84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2.1119999999999997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0.41359999999999997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44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198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16.28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44.88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0.44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12.32</v>
      </c>
      <c r="F16" s="37"/>
      <c r="G16" s="37"/>
    </row>
    <row r="17" spans="1:10">
      <c r="A17" s="20"/>
      <c r="B17" s="11" t="s">
        <v>14</v>
      </c>
      <c r="C17" s="11"/>
      <c r="D17" s="11"/>
      <c r="E17" s="11"/>
      <c r="F17" s="11"/>
      <c r="G17" s="13"/>
      <c r="I17" s="44"/>
      <c r="J17" s="44"/>
    </row>
    <row r="18" spans="1:10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10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10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10">
      <c r="A21" s="10"/>
      <c r="B21" s="10" t="s">
        <v>14</v>
      </c>
      <c r="C21" s="10"/>
      <c r="D21" s="11"/>
      <c r="E21" s="11"/>
      <c r="F21" s="10"/>
      <c r="G21" s="13"/>
    </row>
    <row r="22" spans="1:10">
      <c r="A22" s="24"/>
      <c r="B22" s="24"/>
      <c r="C22" s="24"/>
      <c r="D22" s="24"/>
      <c r="E22" s="24"/>
      <c r="F22" s="24"/>
      <c r="G22" s="24"/>
    </row>
    <row r="23" spans="1:10">
      <c r="A23" s="24"/>
      <c r="B23" s="24"/>
      <c r="C23" s="24"/>
      <c r="D23" s="24"/>
      <c r="E23" s="24"/>
      <c r="F23" s="24"/>
      <c r="G23" s="24"/>
    </row>
    <row r="24" spans="1:10" ht="15.75" customHeight="1">
      <c r="A24" s="24"/>
      <c r="B24" s="51"/>
      <c r="C24" s="24"/>
      <c r="D24" s="24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4"/>
  <sheetViews>
    <sheetView zoomScaleNormal="100" zoomScaleSheetLayoutView="115" workbookViewId="0">
      <selection activeCell="N11" sqref="N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40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48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540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100.44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2.5919999999999996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0.50759999999999994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54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243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19.98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55.08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0.54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15.120000000000001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 ht="15.75" customHeight="1">
      <c r="A24" s="42"/>
      <c r="B24" s="51"/>
      <c r="C24" s="42"/>
      <c r="D24" s="42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24"/>
  <sheetViews>
    <sheetView zoomScaleNormal="100" zoomScaleSheetLayoutView="115" workbookViewId="0">
      <selection activeCell="N11" sqref="N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41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50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470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87.42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2.2559999999999998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0.44179999999999997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47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211.5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17.39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47.94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0.47000000000000003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13.160000000000002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 ht="15.75" customHeight="1">
      <c r="A24" s="42"/>
      <c r="B24" s="51"/>
      <c r="C24" s="42"/>
      <c r="D24" s="42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4"/>
  <sheetViews>
    <sheetView zoomScaleNormal="100" zoomScaleSheetLayoutView="115" workbookViewId="0">
      <selection activeCell="O19" sqref="O1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42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51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350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65.099999999999994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1.68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0.32900000000000001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35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157.5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12.95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35.700000000000003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0.35000000000000003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9.8000000000000007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 ht="15.75" customHeight="1">
      <c r="A24" s="42"/>
      <c r="B24" s="51"/>
      <c r="C24" s="42"/>
      <c r="D24" s="42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4"/>
  <sheetViews>
    <sheetView zoomScaleNormal="100" zoomScaleSheetLayoutView="115" workbookViewId="0">
      <selection activeCell="P9" sqref="P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43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54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43" t="s">
        <v>12</v>
      </c>
      <c r="E5" s="43" t="s">
        <v>13</v>
      </c>
      <c r="F5" s="43" t="s">
        <v>61</v>
      </c>
      <c r="G5" s="43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270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50.22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1.2959999999999998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0.25379999999999997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27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121.5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9.99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27.54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0.27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7.5600000000000005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2"/>
      <c r="B22" s="42"/>
      <c r="C22" s="42"/>
      <c r="D22" s="42"/>
      <c r="E22" s="42"/>
      <c r="F22" s="42"/>
      <c r="G22" s="42"/>
    </row>
    <row r="23" spans="1:9">
      <c r="A23" s="42"/>
      <c r="B23" s="42"/>
      <c r="C23" s="42"/>
      <c r="D23" s="42"/>
      <c r="E23" s="42"/>
      <c r="F23" s="42"/>
      <c r="G23" s="42"/>
    </row>
    <row r="24" spans="1:9">
      <c r="A24" s="42"/>
      <c r="B24" s="51"/>
      <c r="C24" s="42"/>
      <c r="D24" s="42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4"/>
  <sheetViews>
    <sheetView zoomScaleNormal="100" zoomScaleSheetLayoutView="115" workbookViewId="0">
      <selection activeCell="M10" sqref="M10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44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55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46" t="s">
        <v>12</v>
      </c>
      <c r="E5" s="46" t="s">
        <v>13</v>
      </c>
      <c r="F5" s="46" t="s">
        <v>61</v>
      </c>
      <c r="G5" s="46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410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76.260000000000005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1.9679999999999997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0.38539999999999996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41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184.5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15.17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41.82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0.41000000000000003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11.48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5"/>
      <c r="B22" s="45"/>
      <c r="C22" s="45"/>
      <c r="D22" s="45"/>
      <c r="E22" s="45"/>
      <c r="F22" s="45"/>
      <c r="G22" s="45"/>
    </row>
    <row r="23" spans="1:9">
      <c r="A23" s="45"/>
      <c r="B23" s="45"/>
      <c r="C23" s="45"/>
      <c r="D23" s="45"/>
      <c r="E23" s="45"/>
      <c r="F23" s="45"/>
      <c r="G23" s="45"/>
    </row>
    <row r="24" spans="1:9" ht="15.75" customHeight="1">
      <c r="A24" s="45"/>
      <c r="B24" s="51"/>
      <c r="C24" s="45"/>
      <c r="D24" s="45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24"/>
  <sheetViews>
    <sheetView zoomScaleNormal="100" zoomScaleSheetLayoutView="115" workbookViewId="0">
      <selection activeCell="O19" sqref="O1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44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56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48" t="s">
        <v>12</v>
      </c>
      <c r="E5" s="48" t="s">
        <v>13</v>
      </c>
      <c r="F5" s="48" t="s">
        <v>61</v>
      </c>
      <c r="G5" s="48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270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50.22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1.2959999999999998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0.25379999999999997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27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31">
        <f>D12*E11</f>
        <v>121.5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9.99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27.54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0.27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7.5600000000000005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1"/>
      <c r="C24" s="47"/>
      <c r="D24" s="47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24"/>
  <sheetViews>
    <sheetView tabSelected="1" zoomScaleNormal="100" zoomScaleSheetLayoutView="115" workbookViewId="0">
      <selection activeCell="M8" sqref="M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5" t="s">
        <v>44</v>
      </c>
      <c r="B1" s="55"/>
      <c r="C1" s="55"/>
      <c r="D1" s="55"/>
      <c r="E1" s="55"/>
      <c r="F1" s="55"/>
      <c r="G1" s="55"/>
    </row>
    <row r="2" spans="1:7" customFormat="1" ht="36.75" customHeight="1">
      <c r="A2" s="57" t="s">
        <v>59</v>
      </c>
      <c r="B2" s="57"/>
      <c r="C2" s="57"/>
      <c r="D2" s="57"/>
      <c r="E2" s="57"/>
      <c r="F2" s="57"/>
      <c r="G2" s="57"/>
    </row>
    <row r="3" spans="1:7" customFormat="1" ht="12" customHeight="1">
      <c r="A3" s="19"/>
      <c r="B3" s="19"/>
      <c r="C3" s="19"/>
      <c r="D3" s="19"/>
      <c r="E3" s="19"/>
      <c r="F3" s="19"/>
      <c r="G3" s="19"/>
    </row>
    <row r="4" spans="1:7" ht="31.5" customHeight="1">
      <c r="A4" s="62" t="s">
        <v>18</v>
      </c>
      <c r="B4" s="62" t="s">
        <v>9</v>
      </c>
      <c r="C4" s="63" t="s">
        <v>10</v>
      </c>
      <c r="D4" s="62" t="s">
        <v>11</v>
      </c>
      <c r="E4" s="62"/>
      <c r="F4" s="62"/>
      <c r="G4" s="62"/>
    </row>
    <row r="5" spans="1:7" ht="73.5" customHeight="1">
      <c r="A5" s="62"/>
      <c r="B5" s="62"/>
      <c r="C5" s="63"/>
      <c r="D5" s="50" t="s">
        <v>12</v>
      </c>
      <c r="E5" s="50" t="s">
        <v>13</v>
      </c>
      <c r="F5" s="50" t="s">
        <v>61</v>
      </c>
      <c r="G5" s="50" t="s">
        <v>62</v>
      </c>
    </row>
    <row r="6" spans="1:7" ht="15" customHeight="1">
      <c r="A6" s="22">
        <v>1</v>
      </c>
      <c r="B6" s="22">
        <v>3</v>
      </c>
      <c r="C6" s="22">
        <v>4</v>
      </c>
      <c r="D6" s="22">
        <v>5</v>
      </c>
      <c r="E6" s="22">
        <v>6</v>
      </c>
      <c r="F6" s="22">
        <v>7</v>
      </c>
      <c r="G6" s="22">
        <v>8</v>
      </c>
    </row>
    <row r="7" spans="1:7" customFormat="1" ht="61.5" customHeight="1">
      <c r="A7" s="12" t="s">
        <v>0</v>
      </c>
      <c r="B7" s="26" t="s">
        <v>21</v>
      </c>
      <c r="C7" s="27" t="s">
        <v>22</v>
      </c>
      <c r="D7" s="28"/>
      <c r="E7" s="52">
        <v>200</v>
      </c>
      <c r="F7" s="28"/>
      <c r="G7" s="36"/>
    </row>
    <row r="8" spans="1:7" customFormat="1" ht="21.75" customHeight="1">
      <c r="A8" s="12"/>
      <c r="B8" s="30" t="s">
        <v>23</v>
      </c>
      <c r="C8" s="30" t="s">
        <v>8</v>
      </c>
      <c r="D8" s="31">
        <v>0.186</v>
      </c>
      <c r="E8" s="53">
        <f>D8*E7</f>
        <v>37.200000000000003</v>
      </c>
      <c r="F8" s="31"/>
      <c r="G8" s="37"/>
    </row>
    <row r="9" spans="1:7">
      <c r="A9" s="21">
        <v>2</v>
      </c>
      <c r="B9" s="30" t="s">
        <v>24</v>
      </c>
      <c r="C9" s="30" t="s">
        <v>25</v>
      </c>
      <c r="D9" s="33">
        <v>4.7999999999999996E-3</v>
      </c>
      <c r="E9" s="53">
        <f>D9*E7</f>
        <v>0.96</v>
      </c>
      <c r="F9" s="31"/>
      <c r="G9" s="37"/>
    </row>
    <row r="10" spans="1:7">
      <c r="A10" s="14"/>
      <c r="B10" s="30" t="s">
        <v>26</v>
      </c>
      <c r="C10" s="30" t="s">
        <v>25</v>
      </c>
      <c r="D10" s="34">
        <v>9.3999999999999997E-4</v>
      </c>
      <c r="E10" s="53">
        <f>D10*E7</f>
        <v>0.188</v>
      </c>
      <c r="F10" s="31"/>
      <c r="G10" s="37"/>
    </row>
    <row r="11" spans="1:7" ht="92.25" customHeight="1">
      <c r="A11" s="14"/>
      <c r="B11" s="26" t="s">
        <v>27</v>
      </c>
      <c r="C11" s="35" t="s">
        <v>28</v>
      </c>
      <c r="D11" s="28"/>
      <c r="E11" s="52">
        <v>20</v>
      </c>
      <c r="F11" s="36"/>
      <c r="G11" s="36"/>
    </row>
    <row r="12" spans="1:7" ht="17.25" customHeight="1">
      <c r="A12" s="14"/>
      <c r="B12" s="29" t="s">
        <v>29</v>
      </c>
      <c r="C12" s="29" t="s">
        <v>8</v>
      </c>
      <c r="D12" s="31">
        <v>4.5</v>
      </c>
      <c r="E12" s="54">
        <f>D12*E11</f>
        <v>90</v>
      </c>
      <c r="F12" s="37"/>
      <c r="G12" s="37"/>
    </row>
    <row r="13" spans="1:7" ht="18" customHeight="1">
      <c r="A13" s="14"/>
      <c r="B13" s="29" t="s">
        <v>30</v>
      </c>
      <c r="C13" s="38" t="s">
        <v>1</v>
      </c>
      <c r="D13" s="31">
        <v>0.37</v>
      </c>
      <c r="E13" s="37">
        <f>D13*E11</f>
        <v>7.4</v>
      </c>
      <c r="F13" s="37"/>
      <c r="G13" s="37"/>
    </row>
    <row r="14" spans="1:7" ht="18.75" customHeight="1">
      <c r="A14" s="11"/>
      <c r="B14" s="31" t="s">
        <v>31</v>
      </c>
      <c r="C14" s="31" t="s">
        <v>32</v>
      </c>
      <c r="D14" s="31">
        <v>1.02</v>
      </c>
      <c r="E14" s="37">
        <f>D14*E11</f>
        <v>20.399999999999999</v>
      </c>
      <c r="F14" s="32"/>
      <c r="G14" s="37"/>
    </row>
    <row r="15" spans="1:7" ht="20.25" customHeight="1">
      <c r="A15" s="14"/>
      <c r="B15" s="31" t="s">
        <v>33</v>
      </c>
      <c r="C15" s="39" t="s">
        <v>34</v>
      </c>
      <c r="D15" s="40">
        <v>0.01</v>
      </c>
      <c r="E15" s="33">
        <f>D15*E11</f>
        <v>0.2</v>
      </c>
      <c r="F15" s="37"/>
      <c r="G15" s="37"/>
    </row>
    <row r="16" spans="1:7" ht="15.75" customHeight="1">
      <c r="A16" s="14"/>
      <c r="B16" s="31" t="s">
        <v>35</v>
      </c>
      <c r="C16" s="31" t="s">
        <v>1</v>
      </c>
      <c r="D16" s="31">
        <v>0.28000000000000003</v>
      </c>
      <c r="E16" s="37">
        <f>D16*E11</f>
        <v>5.6000000000000005</v>
      </c>
      <c r="F16" s="37"/>
      <c r="G16" s="37"/>
    </row>
    <row r="17" spans="1:9">
      <c r="A17" s="20"/>
      <c r="B17" s="11" t="s">
        <v>14</v>
      </c>
      <c r="C17" s="11"/>
      <c r="D17" s="11"/>
      <c r="E17" s="11"/>
      <c r="F17" s="11"/>
      <c r="G17" s="13"/>
      <c r="I17" s="44"/>
    </row>
    <row r="18" spans="1:9">
      <c r="A18" s="20"/>
      <c r="B18" s="10" t="s">
        <v>16</v>
      </c>
      <c r="C18" s="23">
        <v>0.1</v>
      </c>
      <c r="D18" s="13"/>
      <c r="E18" s="11"/>
      <c r="F18" s="10"/>
      <c r="G18" s="15"/>
    </row>
    <row r="19" spans="1:9" ht="18" customHeight="1">
      <c r="A19" s="10"/>
      <c r="B19" s="10" t="s">
        <v>14</v>
      </c>
      <c r="C19" s="10"/>
      <c r="D19" s="11"/>
      <c r="E19" s="11"/>
      <c r="F19" s="10"/>
      <c r="G19" s="15"/>
    </row>
    <row r="20" spans="1:9">
      <c r="A20" s="10"/>
      <c r="B20" s="10" t="s">
        <v>15</v>
      </c>
      <c r="C20" s="23">
        <v>0.08</v>
      </c>
      <c r="D20" s="11"/>
      <c r="E20" s="11"/>
      <c r="F20" s="10"/>
      <c r="G20" s="15"/>
    </row>
    <row r="21" spans="1:9">
      <c r="A21" s="10"/>
      <c r="B21" s="10" t="s">
        <v>14</v>
      </c>
      <c r="C21" s="10"/>
      <c r="D21" s="11"/>
      <c r="E21" s="11"/>
      <c r="F21" s="10"/>
      <c r="G21" s="13"/>
    </row>
    <row r="22" spans="1:9">
      <c r="A22" s="49"/>
      <c r="B22" s="49"/>
      <c r="C22" s="49"/>
      <c r="D22" s="49"/>
      <c r="E22" s="49"/>
      <c r="F22" s="49"/>
      <c r="G22" s="49"/>
    </row>
    <row r="23" spans="1:9">
      <c r="A23" s="49"/>
      <c r="B23" s="49"/>
      <c r="C23" s="49"/>
      <c r="D23" s="49"/>
      <c r="E23" s="49"/>
      <c r="F23" s="49"/>
      <c r="G23" s="49"/>
    </row>
    <row r="24" spans="1:9" ht="15.75" customHeight="1">
      <c r="A24" s="49"/>
      <c r="B24" s="51"/>
      <c r="C24" s="49"/>
      <c r="D24" s="49"/>
      <c r="E24" s="61"/>
      <c r="F24" s="61"/>
      <c r="G24" s="61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ნაკრები ხარჯთაღრიცხვა</vt:lpstr>
      <vt:lpstr>ნიგაზ კაკალ</vt:lpstr>
      <vt:lpstr>ნიგ აგარაკ</vt:lpstr>
      <vt:lpstr>ნიგაზ ზეგ</vt:lpstr>
      <vt:lpstr>ნიგაზ სურ</vt:lpstr>
      <vt:lpstr>ნენია ქამად</vt:lpstr>
      <vt:lpstr>ნენია ნასელავი</vt:lpstr>
      <vt:lpstr>ფურტ მჭედ</vt:lpstr>
      <vt:lpstr>ნენია ნაკ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2018-08-14T05:56:55Z</cp:lastPrinted>
  <dcterms:created xsi:type="dcterms:W3CDTF">2009-12-30T06:24:10Z</dcterms:created>
  <dcterms:modified xsi:type="dcterms:W3CDTF">2022-02-15T18:53:09Z</dcterms:modified>
</cp:coreProperties>
</file>