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წელი\2022 წლის ტენდერები\სამუშაო\რეგები\გზები\გზები\4. ალ. ყაზბეგის და თამარ მეფის ქუჩები\"/>
    </mc:Choice>
  </mc:AlternateContent>
  <bookViews>
    <workbookView xWindow="0" yWindow="0" windowWidth="28800" windowHeight="12330" tabRatio="793"/>
  </bookViews>
  <sheets>
    <sheet name="ლოტი-1" sheetId="46" r:id="rId1"/>
  </sheets>
  <definedNames>
    <definedName name="_xlnm._FilterDatabase" localSheetId="0" hidden="1">'ლოტი-1'!$A$8:$L$196</definedName>
    <definedName name="_xlnm.Print_Area" localSheetId="0">'ლოტი-1'!$A$1:$L$199</definedName>
    <definedName name="_xlnm.Print_Titles" localSheetId="0">'ლოტი-1'!$8:$8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5" i="46" l="1"/>
  <c r="D184" i="46"/>
  <c r="D179" i="46"/>
  <c r="E178" i="46"/>
  <c r="E183" i="46" s="1"/>
  <c r="E176" i="46"/>
  <c r="E175" i="46"/>
  <c r="D173" i="46"/>
  <c r="D172" i="46"/>
  <c r="D167" i="46"/>
  <c r="E166" i="46"/>
  <c r="E170" i="46" s="1"/>
  <c r="E164" i="46"/>
  <c r="E163" i="46"/>
  <c r="D160" i="46"/>
  <c r="E152" i="46"/>
  <c r="E157" i="46" s="1"/>
  <c r="E180" i="46" l="1"/>
  <c r="E185" i="46"/>
  <c r="E171" i="46"/>
  <c r="E173" i="46"/>
  <c r="E168" i="46"/>
  <c r="E160" i="46"/>
  <c r="E184" i="46"/>
  <c r="E155" i="46"/>
  <c r="E153" i="46"/>
  <c r="E181" i="46"/>
  <c r="E159" i="46"/>
  <c r="E169" i="46"/>
  <c r="E154" i="46"/>
  <c r="E167" i="46"/>
  <c r="E172" i="46"/>
  <c r="E182" i="46"/>
  <c r="E158" i="46"/>
  <c r="E156" i="46"/>
  <c r="E161" i="46"/>
  <c r="E179" i="46"/>
  <c r="E138" i="46" l="1"/>
  <c r="E141" i="46" s="1"/>
  <c r="E114" i="46"/>
  <c r="E113" i="46"/>
  <c r="E111" i="46"/>
  <c r="E106" i="46"/>
  <c r="E109" i="46" s="1"/>
  <c r="E100" i="46"/>
  <c r="E102" i="46" s="1"/>
  <c r="E146" i="46"/>
  <c r="E148" i="46" s="1"/>
  <c r="E133" i="46"/>
  <c r="E137" i="46" s="1"/>
  <c r="E121" i="46"/>
  <c r="E130" i="46" s="1"/>
  <c r="E119" i="46"/>
  <c r="E118" i="46"/>
  <c r="E117" i="46"/>
  <c r="E116" i="46"/>
  <c r="E94" i="46"/>
  <c r="E98" i="46" s="1"/>
  <c r="E88" i="46"/>
  <c r="E86" i="46"/>
  <c r="E85" i="46"/>
  <c r="E84" i="46"/>
  <c r="E83" i="46"/>
  <c r="E81" i="46"/>
  <c r="E80" i="46"/>
  <c r="E78" i="46"/>
  <c r="E73" i="46"/>
  <c r="E74" i="46" s="1"/>
  <c r="E43" i="46"/>
  <c r="E45" i="46" s="1"/>
  <c r="E129" i="46" l="1"/>
  <c r="E77" i="46"/>
  <c r="E131" i="46"/>
  <c r="E140" i="46"/>
  <c r="E142" i="46"/>
  <c r="E143" i="46"/>
  <c r="E139" i="46"/>
  <c r="E149" i="46"/>
  <c r="E136" i="46"/>
  <c r="E135" i="46"/>
  <c r="E123" i="46"/>
  <c r="E124" i="46"/>
  <c r="E125" i="46"/>
  <c r="E126" i="46"/>
  <c r="E128" i="46"/>
  <c r="E107" i="46"/>
  <c r="E110" i="46"/>
  <c r="E108" i="46"/>
  <c r="E103" i="46"/>
  <c r="E101" i="46"/>
  <c r="E97" i="46"/>
  <c r="E96" i="46"/>
  <c r="E75" i="46"/>
  <c r="E76" i="46"/>
  <c r="E91" i="46"/>
  <c r="E90" i="46"/>
  <c r="E92" i="46"/>
  <c r="E89" i="46"/>
  <c r="E147" i="46"/>
  <c r="E95" i="46"/>
  <c r="E127" i="46"/>
  <c r="E134" i="46"/>
  <c r="E122" i="46"/>
  <c r="E46" i="46"/>
  <c r="E48" i="46"/>
  <c r="E49" i="46"/>
  <c r="E44" i="46"/>
  <c r="E47" i="46"/>
  <c r="E41" i="46" l="1"/>
  <c r="E40" i="46"/>
  <c r="E38" i="46"/>
  <c r="E33" i="46"/>
  <c r="E35" i="46" s="1"/>
  <c r="E27" i="46"/>
  <c r="E28" i="46" s="1"/>
  <c r="E23" i="46"/>
  <c r="E24" i="46" s="1"/>
  <c r="D21" i="46"/>
  <c r="D19" i="46"/>
  <c r="D18" i="46"/>
  <c r="E17" i="46"/>
  <c r="E18" i="46" s="1"/>
  <c r="E21" i="46" l="1"/>
  <c r="E34" i="46"/>
  <c r="E37" i="46"/>
  <c r="E36" i="46"/>
  <c r="E25" i="46"/>
  <c r="E26" i="46"/>
  <c r="E19" i="46"/>
  <c r="E30" i="46"/>
  <c r="E29" i="46"/>
  <c r="E20" i="46"/>
  <c r="E15" i="46" l="1"/>
  <c r="E14" i="46"/>
  <c r="E13" i="46"/>
  <c r="E64" i="46" l="1"/>
  <c r="E57" i="46" l="1"/>
  <c r="E58" i="46" s="1"/>
  <c r="E69" i="46"/>
  <c r="E66" i="46" l="1"/>
  <c r="E68" i="46"/>
  <c r="E65" i="46"/>
  <c r="E67" i="46"/>
  <c r="E61" i="46"/>
  <c r="E63" i="46"/>
  <c r="E60" i="46"/>
  <c r="E59" i="46"/>
  <c r="E56" i="46" l="1"/>
  <c r="E55" i="46"/>
  <c r="E54" i="46"/>
  <c r="E53" i="46"/>
  <c r="E11" i="46" l="1"/>
</calcChain>
</file>

<file path=xl/sharedStrings.xml><?xml version="1.0" encoding="utf-8"?>
<sst xmlns="http://schemas.openxmlformats.org/spreadsheetml/2006/main" count="375" uniqueCount="114">
  <si>
    <t>#</t>
  </si>
  <si>
    <t>13</t>
  </si>
  <si>
    <t>%</t>
  </si>
  <si>
    <t>მ2</t>
  </si>
  <si>
    <t>მან/სთ</t>
  </si>
  <si>
    <t>კაც/სთ</t>
  </si>
  <si>
    <t>მანქ/სთ</t>
  </si>
  <si>
    <t>მ3</t>
  </si>
  <si>
    <t>სხვა მასალები</t>
  </si>
  <si>
    <t>ლარი</t>
  </si>
  <si>
    <t>სხვა მანქანები</t>
  </si>
  <si>
    <t>სამუშაოების, რესურსების                                    დასახელება</t>
  </si>
  <si>
    <t>თავი 1. მოსამზადებელი სამუშაოები</t>
  </si>
  <si>
    <t>შრომის  დანახარჯი</t>
  </si>
  <si>
    <t xml:space="preserve">III კატეგორიის გრუნტის დამუშავება ხელით, თვითმცლელებზე დატვირთვით  </t>
  </si>
  <si>
    <t>განზ.</t>
  </si>
  <si>
    <t>ნორმატიული რესურსი</t>
  </si>
  <si>
    <t>მასალა</t>
  </si>
  <si>
    <t>ხელფასი</t>
  </si>
  <si>
    <t>მანქანა-მექანიზმები</t>
  </si>
  <si>
    <t>ჯამი</t>
  </si>
  <si>
    <t>ერთეული</t>
  </si>
  <si>
    <t>სულ</t>
  </si>
  <si>
    <t>ერთ. ფასი</t>
  </si>
  <si>
    <t>მ/სთ</t>
  </si>
  <si>
    <t>ტ</t>
  </si>
  <si>
    <t>100 მ3</t>
  </si>
  <si>
    <t>1000 მ3</t>
  </si>
  <si>
    <t xml:space="preserve"> მ3</t>
  </si>
  <si>
    <t>ზედნადები ხარჯები</t>
  </si>
  <si>
    <t>სახარჯთაღრიცხვო მოგება</t>
  </si>
  <si>
    <t>სულ ხარჯთაღრიცხვით</t>
  </si>
  <si>
    <t xml:space="preserve">სულ </t>
  </si>
  <si>
    <t xml:space="preserve">გაუთვალისწინებელი ხარჯები </t>
  </si>
  <si>
    <t>დღგ</t>
  </si>
  <si>
    <t>ტრასის აღდგენა და გამაგრება</t>
  </si>
  <si>
    <t>კმ</t>
  </si>
  <si>
    <t>ღორღი ბუნებრივი ქვის ფრაქცია 20-40 მმ</t>
  </si>
  <si>
    <t>სატრანსპორტო ხარჯები</t>
  </si>
  <si>
    <t>ექსკავატორი მუხლუხა სვლაზე 0.5 მ3</t>
  </si>
  <si>
    <t>ქვიშა-ხრეშოვანი ნარევი ფრ 0-120</t>
  </si>
  <si>
    <t>ნარჩენების განთავსება მუნიციპალიტეტის მიერ საამისოდ გამოყოფილ ტერიტორიაზე 5 კმ-მდე</t>
  </si>
  <si>
    <t xml:space="preserve"> III  კატ. გრუნტის დამუშავება დამუშავება ექსკავატორით თვითმცლელებზე დატვირთვით</t>
  </si>
  <si>
    <t>ლითონის ცხაურის მოწყობა</t>
  </si>
  <si>
    <t>სამშენებლო კავები</t>
  </si>
  <si>
    <t>ცემენტის ხსნარი 1:3</t>
  </si>
  <si>
    <t>პროექტი</t>
  </si>
  <si>
    <t>ლოკალური ხარჯთაღრიცხვა #1</t>
  </si>
  <si>
    <t>მ</t>
  </si>
  <si>
    <t>ც</t>
  </si>
  <si>
    <t>1000 მ</t>
  </si>
  <si>
    <t>თავი 2. ხელოვნური ნაგებობები</t>
  </si>
  <si>
    <t>ქვიშა-ხრეშოვანი საგების მოწყობა  10 სმ</t>
  </si>
  <si>
    <t>ამწე მუხლუხა სვლით 10 ტ</t>
  </si>
  <si>
    <t>ფარი ყალიბის</t>
  </si>
  <si>
    <t>ძელები III ხარ. 70 მმ</t>
  </si>
  <si>
    <t>იგივე, დახერხ. III ხარ. 40-60 მმ</t>
  </si>
  <si>
    <t>სამშენებლო ჭანჭიკები</t>
  </si>
  <si>
    <t>კგ</t>
  </si>
  <si>
    <t>ანაკრები რ/ბ კიუვეტის მოწყობა</t>
  </si>
  <si>
    <t>მ³</t>
  </si>
  <si>
    <t>100 მ³</t>
  </si>
  <si>
    <t>ამწე მუხლუხა სვლაზე ჰიდროენერგეტიკულ მშენებლობაზე 10 ტ</t>
  </si>
  <si>
    <t xml:space="preserve">სხვა მანქანები     </t>
  </si>
  <si>
    <t xml:space="preserve">ანაკრები რ/ბ კიუვეტი შიდა ზომით 40X40 სმ </t>
  </si>
  <si>
    <t>გრძ.მ</t>
  </si>
  <si>
    <t>პროექტ.</t>
  </si>
  <si>
    <t>ცემენტის ხსნარი M200</t>
  </si>
  <si>
    <t>კუთხოვანა 70Х70Х5 მმ.</t>
  </si>
  <si>
    <t>კედლის უკანა სივრცის შესავსება ქვიშა-ხრეშოვანი ნარევით</t>
  </si>
  <si>
    <t>ანაკრები კიუვეტი კვეთით 40X40</t>
  </si>
  <si>
    <t>დმანისის მუნიციპალიტეტში, ალ. ყაზბეგისა და თამარ მეფის ქუჩებზე სანიაღვრე არხის მოწყობა</t>
  </si>
  <si>
    <r>
      <t xml:space="preserve">არსებული </t>
    </r>
    <r>
      <rPr>
        <b/>
        <sz val="10"/>
        <rFont val="Calibri"/>
        <family val="2"/>
      </rPr>
      <t>ᴓ500 მმ</t>
    </r>
    <r>
      <rPr>
        <b/>
        <sz val="10"/>
        <rFont val="Calibri"/>
        <family val="2"/>
        <scheme val="minor"/>
      </rPr>
      <t xml:space="preserve"> აზბესტის მილების დემონტაჟი, თვითმცლელებზე დატვირთვით</t>
    </r>
  </si>
  <si>
    <t>100 მ</t>
  </si>
  <si>
    <t>ა/ბეტონის ხერხი Husqvarna FS 400LV ტიპის</t>
  </si>
  <si>
    <t>წყალი  (არასაყოფაცხოვრებო)</t>
  </si>
  <si>
    <t>ასფალტის საჭრელი დისკი Ø400 მმ</t>
  </si>
  <si>
    <t>ავტოგრეიდერი საშუალო ტიპის 79 კვტ (108 ცხ.ძ)</t>
  </si>
  <si>
    <t>სანგრევი ჩაქუჩები მომუშავე მოძრავ კომპრესორზე</t>
  </si>
  <si>
    <t>ნამტვრევების დატვირთვა ხელით</t>
  </si>
  <si>
    <t>1 ტ</t>
  </si>
  <si>
    <t>ასფალტობეტონის საფარის ჩაჭრა მოტოხერხით საშუალო სისქით 10 სმ.</t>
  </si>
  <si>
    <t>ნაწიბურების მომტვრევა სანგრევი ჩაქუჩებით</t>
  </si>
  <si>
    <t>თავი 2. მიწის სამუშაო</t>
  </si>
  <si>
    <t xml:space="preserve">ყრილის მოწყობა ქვიშა-ხრეშოვანი ნარევით  </t>
  </si>
  <si>
    <t>ავტოგრეიდერი 108 ცხ. ძ.</t>
  </si>
  <si>
    <t>მოსარწყავ-მოსარეცხი მანქანა</t>
  </si>
  <si>
    <t xml:space="preserve">სატკეპნი საგზაო, თვითმავალი, პნევმოსვლით, 18 ტ </t>
  </si>
  <si>
    <t>ლითონის მილი Ø530x6 მმ მოწყობა</t>
  </si>
  <si>
    <t>ლითონის მილი  Ø530x6 მმ</t>
  </si>
  <si>
    <t>წასაცხები ჰიდროიზოლაცია ცხელი ბიტუმით (2 ფენა)</t>
  </si>
  <si>
    <t>100 მ2</t>
  </si>
  <si>
    <t>ბიტუმი ნავთობის</t>
  </si>
  <si>
    <t>D-530 მმ მილების მოწყობა</t>
  </si>
  <si>
    <t>წვიმმმიმღები ჭების მოწყობა</t>
  </si>
  <si>
    <t xml:space="preserve">წვიმმიმღები ჭების მოწყობა მონოლითური ბეტონით   B-22.5 </t>
  </si>
  <si>
    <t>ბეტონი B22.5</t>
  </si>
  <si>
    <t>საფუძველი -  ფრაქციული ღორღი (ფრ. 0-40 მმ), სისქით 12 სმ гост 25607-83</t>
  </si>
  <si>
    <t>1000 მ2</t>
  </si>
  <si>
    <t>ბულდოზერი 108 ცხ. ძ.</t>
  </si>
  <si>
    <t xml:space="preserve">სატკეპნი საგზაო, თვითმავალი     5 ტ </t>
  </si>
  <si>
    <t>სატკეპნი საგზაო თვითმავალი გლუვი 10 ტ</t>
  </si>
  <si>
    <t>ქვის გამანაწილებელი</t>
  </si>
  <si>
    <t>თხევადი ბიტუმის მოსხმა ГОСТ 22245-90</t>
  </si>
  <si>
    <t>ავტოგუდრონატორი 3500 ლ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</si>
  <si>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მარკა II, სისქით 6 სმ ГОСТ 9128-84</t>
  </si>
  <si>
    <t>ასფალტის დამგები</t>
  </si>
  <si>
    <t xml:space="preserve">ასფალტობეტონის მსხვილმარცვლოვანი ნარევი 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</si>
  <si>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ნარევით, ადგეზიური დანამატით, ტიპი Б, მარკა II, სისქით 4 სმ ГОСТ 9128-84</t>
  </si>
  <si>
    <t xml:space="preserve"> მ2</t>
  </si>
  <si>
    <t xml:space="preserve">ასფალტობეტონის წვრილმარცვლოვანი ნარევი </t>
  </si>
  <si>
    <t>საფარის აღდგენა</t>
  </si>
  <si>
    <t>ღორღის საგების მოწყობა  10 სმ</t>
  </si>
  <si>
    <t>სამუშაოების სახარჯთაღრიცხვო ღირებულების ჯამი არ უნდა აღემატებოდეს 106962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</si>
</sst>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"/>
    <numFmt numFmtId="166" formatCode="0.0"/>
    <numFmt numFmtId="167" formatCode="#,##0.000"/>
    <numFmt numFmtId="168" formatCode="_-* #,##0.00_р_._-;\-* #,##0.00_р_._-;_-* &quot;-&quot;??_р_._-;_-@_-"/>
    <numFmt numFmtId="170" formatCode="#,##0.0000"/>
    <numFmt numFmtId="171" formatCode="0;[Red]0"/>
  </numFmts>
  <fonts count="2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Sylfae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168" fontId="18" fillId="0" borderId="0" applyFont="0" applyFill="0" applyBorder="0" applyAlignment="0" applyProtection="0"/>
    <xf numFmtId="0" fontId="2" fillId="0" borderId="0"/>
    <xf numFmtId="0" fontId="19" fillId="0" borderId="0"/>
    <xf numFmtId="0" fontId="14" fillId="0" borderId="0"/>
    <xf numFmtId="0" fontId="14" fillId="0" borderId="0"/>
    <xf numFmtId="164" fontId="2" fillId="0" borderId="0" applyFont="0" applyFill="0" applyBorder="0" applyAlignment="0" applyProtection="0"/>
  </cellStyleXfs>
  <cellXfs count="247">
    <xf numFmtId="0" fontId="0" fillId="0" borderId="0" xfId="0"/>
    <xf numFmtId="0" fontId="9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/>
    </xf>
    <xf numFmtId="0" fontId="11" fillId="3" borderId="0" xfId="0" applyFont="1" applyFill="1"/>
    <xf numFmtId="0" fontId="5" fillId="0" borderId="0" xfId="0" applyFont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1" xfId="4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8" fillId="6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4" fontId="8" fillId="6" borderId="1" xfId="4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vertical="center" wrapText="1"/>
    </xf>
    <xf numFmtId="4" fontId="10" fillId="0" borderId="3" xfId="4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3" fillId="3" borderId="0" xfId="0" applyFont="1" applyFill="1"/>
    <xf numFmtId="2" fontId="12" fillId="6" borderId="1" xfId="0" applyNumberFormat="1" applyFont="1" applyFill="1" applyBorder="1" applyAlignment="1">
      <alignment horizontal="left" vertical="center" wrapText="1"/>
    </xf>
    <xf numFmtId="4" fontId="10" fillId="6" borderId="1" xfId="4" applyNumberFormat="1" applyFont="1" applyFill="1" applyBorder="1" applyAlignment="1">
      <alignment horizontal="center" vertical="center"/>
    </xf>
    <xf numFmtId="4" fontId="10" fillId="6" borderId="3" xfId="4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22" fillId="0" borderId="0" xfId="0" applyFont="1"/>
    <xf numFmtId="0" fontId="13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10" fillId="3" borderId="2" xfId="0" applyFont="1" applyFill="1" applyBorder="1"/>
    <xf numFmtId="2" fontId="8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64" fontId="10" fillId="5" borderId="1" xfId="4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0" fillId="5" borderId="1" xfId="0" applyFont="1" applyFill="1" applyBorder="1"/>
    <xf numFmtId="2" fontId="8" fillId="5" borderId="7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0" fontId="10" fillId="5" borderId="7" xfId="0" applyFont="1" applyFill="1" applyBorder="1"/>
    <xf numFmtId="0" fontId="10" fillId="0" borderId="0" xfId="0" applyFont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167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/>
    </xf>
    <xf numFmtId="4" fontId="5" fillId="0" borderId="3" xfId="4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wrapText="1"/>
    </xf>
    <xf numFmtId="4" fontId="5" fillId="0" borderId="1" xfId="4" applyNumberFormat="1" applyFont="1" applyBorder="1" applyAlignment="1">
      <alignment horizontal="center" vertical="center" wrapText="1"/>
    </xf>
    <xf numFmtId="4" fontId="5" fillId="0" borderId="3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left" wrapText="1"/>
    </xf>
    <xf numFmtId="164" fontId="6" fillId="6" borderId="1" xfId="4" applyFont="1" applyFill="1" applyBorder="1" applyAlignment="1">
      <alignment horizontal="center" vertical="center" wrapText="1"/>
    </xf>
    <xf numFmtId="164" fontId="6" fillId="6" borderId="1" xfId="4" applyFont="1" applyFill="1" applyBorder="1" applyAlignment="1">
      <alignment vertical="center"/>
    </xf>
    <xf numFmtId="4" fontId="5" fillId="6" borderId="1" xfId="4" applyNumberFormat="1" applyFont="1" applyFill="1" applyBorder="1" applyAlignment="1">
      <alignment horizontal="center" vertical="center"/>
    </xf>
    <xf numFmtId="4" fontId="5" fillId="6" borderId="3" xfId="4" applyNumberFormat="1" applyFont="1" applyFill="1" applyBorder="1" applyAlignment="1">
      <alignment horizontal="center" vertical="center"/>
    </xf>
    <xf numFmtId="164" fontId="5" fillId="0" borderId="1" xfId="4" applyFont="1" applyBorder="1" applyAlignment="1">
      <alignment horizontal="center" vertical="center" wrapText="1"/>
    </xf>
    <xf numFmtId="164" fontId="5" fillId="0" borderId="1" xfId="4" applyFont="1" applyBorder="1" applyAlignment="1">
      <alignment vertical="center"/>
    </xf>
    <xf numFmtId="2" fontId="5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164" fontId="6" fillId="5" borderId="3" xfId="4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/>
    </xf>
    <xf numFmtId="4" fontId="6" fillId="5" borderId="8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left" vertical="center"/>
    </xf>
    <xf numFmtId="2" fontId="8" fillId="6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" fontId="8" fillId="6" borderId="3" xfId="4" applyNumberFormat="1" applyFont="1" applyFill="1" applyBorder="1" applyAlignment="1">
      <alignment horizontal="center" vertical="center"/>
    </xf>
    <xf numFmtId="4" fontId="10" fillId="0" borderId="1" xfId="4" applyNumberFormat="1" applyFont="1" applyBorder="1" applyAlignment="1">
      <alignment horizontal="right" vertical="center"/>
    </xf>
    <xf numFmtId="167" fontId="10" fillId="0" borderId="1" xfId="4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4" fontId="8" fillId="6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167" fontId="10" fillId="0" borderId="1" xfId="4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5" fontId="10" fillId="0" borderId="1" xfId="0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wrapText="1"/>
    </xf>
    <xf numFmtId="1" fontId="6" fillId="6" borderId="2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left" vertical="center" wrapText="1"/>
    </xf>
    <xf numFmtId="164" fontId="6" fillId="6" borderId="1" xfId="4" applyFont="1" applyFill="1" applyBorder="1" applyAlignment="1">
      <alignment horizontal="right" vertical="center"/>
    </xf>
    <xf numFmtId="4" fontId="6" fillId="6" borderId="1" xfId="4" applyNumberFormat="1" applyFont="1" applyFill="1" applyBorder="1" applyAlignment="1">
      <alignment horizontal="center" vertical="center" wrapText="1"/>
    </xf>
    <xf numFmtId="4" fontId="6" fillId="6" borderId="3" xfId="4" applyNumberFormat="1" applyFont="1" applyFill="1" applyBorder="1" applyAlignment="1">
      <alignment horizontal="center" vertical="center" wrapText="1"/>
    </xf>
    <xf numFmtId="0" fontId="6" fillId="0" borderId="0" xfId="0" applyFont="1"/>
    <xf numFmtId="1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4" applyFont="1" applyBorder="1" applyAlignment="1">
      <alignment horizontal="right" vertical="center"/>
    </xf>
    <xf numFmtId="4" fontId="6" fillId="0" borderId="1" xfId="4" applyNumberFormat="1" applyFont="1" applyBorder="1" applyAlignment="1">
      <alignment horizontal="center" vertical="center" wrapText="1"/>
    </xf>
    <xf numFmtId="4" fontId="6" fillId="0" borderId="3" xfId="4" applyNumberFormat="1" applyFont="1" applyBorder="1" applyAlignment="1">
      <alignment horizontal="center" vertical="center" wrapText="1"/>
    </xf>
    <xf numFmtId="164" fontId="5" fillId="0" borderId="1" xfId="4" applyFont="1" applyBorder="1" applyAlignment="1">
      <alignment horizontal="center" vertical="center"/>
    </xf>
    <xf numFmtId="164" fontId="5" fillId="0" borderId="1" xfId="4" applyFont="1" applyBorder="1" applyAlignment="1">
      <alignment horizontal="right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164" fontId="5" fillId="0" borderId="1" xfId="4" applyNumberFormat="1" applyFont="1" applyBorder="1" applyAlignment="1">
      <alignment vertical="center"/>
    </xf>
    <xf numFmtId="164" fontId="5" fillId="7" borderId="1" xfId="4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center" vertical="center"/>
    </xf>
    <xf numFmtId="0" fontId="22" fillId="3" borderId="0" xfId="0" applyFont="1" applyFill="1"/>
    <xf numFmtId="4" fontId="8" fillId="6" borderId="1" xfId="4" applyNumberFormat="1" applyFont="1" applyFill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left" vertical="center" wrapText="1"/>
    </xf>
    <xf numFmtId="171" fontId="10" fillId="0" borderId="1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4" fontId="8" fillId="6" borderId="1" xfId="4" applyNumberFormat="1" applyFont="1" applyFill="1" applyBorder="1" applyAlignment="1">
      <alignment horizontal="right" vertical="center"/>
    </xf>
    <xf numFmtId="2" fontId="8" fillId="6" borderId="1" xfId="0" applyNumberFormat="1" applyFont="1" applyFill="1" applyBorder="1" applyAlignment="1">
      <alignment horizontal="left" vertical="center"/>
    </xf>
    <xf numFmtId="2" fontId="10" fillId="0" borderId="1" xfId="0" applyNumberFormat="1" applyFont="1" applyBorder="1" applyAlignment="1">
      <alignment horizontal="left" vertical="center"/>
    </xf>
    <xf numFmtId="2" fontId="8" fillId="6" borderId="1" xfId="0" applyNumberFormat="1" applyFont="1" applyFill="1" applyBorder="1" applyAlignment="1">
      <alignment vertical="center"/>
    </xf>
    <xf numFmtId="2" fontId="10" fillId="0" borderId="1" xfId="0" applyNumberFormat="1" applyFont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/>
    <xf numFmtId="2" fontId="8" fillId="3" borderId="1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71" fontId="10" fillId="3" borderId="1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9">
    <cellStyle name="Comma" xfId="4" builtinId="3"/>
    <cellStyle name="Comma 3 2" xfId="18"/>
    <cellStyle name="Normal" xfId="0" builtinId="0"/>
    <cellStyle name="Normal 10" xfId="6"/>
    <cellStyle name="Normal 10 2 2" xfId="10"/>
    <cellStyle name="Normal 10 3" xfId="9"/>
    <cellStyle name="Normal 14" xfId="15"/>
    <cellStyle name="Normal 2" xfId="5"/>
    <cellStyle name="Normal 2 2 2" xfId="16"/>
    <cellStyle name="Normal 2 3" xfId="7"/>
    <cellStyle name="Normal 2 3 2 2" xfId="14"/>
    <cellStyle name="Normal 3 15" xfId="17"/>
    <cellStyle name="Normal 5 2" xfId="8"/>
    <cellStyle name="silfain" xfId="11"/>
    <cellStyle name="Обычный 2" xfId="2"/>
    <cellStyle name="Обычный 2 2" xfId="3"/>
    <cellStyle name="Обычный_Лист1" xfId="1"/>
    <cellStyle name="მძიმე 2" xfId="13"/>
    <cellStyle name="ჩვეულებრივი 2" xfId="12"/>
  </cellStyles>
  <dxfs count="2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99"/>
  <sheetViews>
    <sheetView tabSelected="1" topLeftCell="A169" workbookViewId="0">
      <selection activeCell="P15" sqref="P15"/>
    </sheetView>
  </sheetViews>
  <sheetFormatPr defaultRowHeight="12.75" x14ac:dyDescent="0.2"/>
  <cols>
    <col min="1" max="1" width="3.28515625" style="4" customWidth="1"/>
    <col min="2" max="2" width="44.28515625" style="81" customWidth="1"/>
    <col min="3" max="3" width="8.140625" style="4" customWidth="1"/>
    <col min="4" max="4" width="10.5703125" style="4" bestFit="1" customWidth="1"/>
    <col min="5" max="5" width="9.5703125" style="4" bestFit="1" customWidth="1"/>
    <col min="6" max="6" width="7.85546875" style="4" bestFit="1" customWidth="1"/>
    <col min="7" max="7" width="11.42578125" style="4" bestFit="1" customWidth="1"/>
    <col min="8" max="8" width="6.7109375" style="4" bestFit="1" customWidth="1"/>
    <col min="9" max="9" width="10.140625" style="4" bestFit="1" customWidth="1"/>
    <col min="10" max="10" width="7.7109375" style="4" bestFit="1" customWidth="1"/>
    <col min="11" max="11" width="10" style="4" bestFit="1" customWidth="1"/>
    <col min="12" max="12" width="12.5703125" style="4" bestFit="1" customWidth="1"/>
    <col min="13" max="13" width="9.28515625" style="4" bestFit="1" customWidth="1"/>
    <col min="14" max="14" width="11.28515625" style="4" bestFit="1" customWidth="1"/>
    <col min="15" max="15" width="9.28515625" style="4" bestFit="1" customWidth="1"/>
    <col min="16" max="16384" width="9.140625" style="4"/>
  </cols>
  <sheetData>
    <row r="1" spans="1:13" ht="15" x14ac:dyDescent="0.2">
      <c r="A1" s="230" t="s">
        <v>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3" ht="15.75" x14ac:dyDescent="0.2">
      <c r="A2" s="231" t="s">
        <v>47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3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3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13.5" thickBot="1" x14ac:dyDescent="0.25">
      <c r="A5" s="51"/>
      <c r="B5" s="52"/>
      <c r="C5" s="53"/>
      <c r="D5" s="53"/>
      <c r="E5" s="49"/>
      <c r="F5" s="48"/>
      <c r="G5" s="233"/>
      <c r="H5" s="233"/>
      <c r="I5" s="233"/>
      <c r="J5" s="233"/>
      <c r="K5" s="49"/>
      <c r="L5" s="50"/>
    </row>
    <row r="6" spans="1:13" ht="31.5" customHeight="1" x14ac:dyDescent="0.2">
      <c r="A6" s="240" t="s">
        <v>0</v>
      </c>
      <c r="B6" s="234" t="s">
        <v>11</v>
      </c>
      <c r="C6" s="235" t="s">
        <v>15</v>
      </c>
      <c r="D6" s="234" t="s">
        <v>16</v>
      </c>
      <c r="E6" s="234"/>
      <c r="F6" s="234" t="s">
        <v>17</v>
      </c>
      <c r="G6" s="234"/>
      <c r="H6" s="234" t="s">
        <v>18</v>
      </c>
      <c r="I6" s="234"/>
      <c r="J6" s="234" t="s">
        <v>19</v>
      </c>
      <c r="K6" s="234"/>
      <c r="L6" s="228" t="s">
        <v>20</v>
      </c>
    </row>
    <row r="7" spans="1:13" ht="31.5" customHeight="1" x14ac:dyDescent="0.2">
      <c r="A7" s="241"/>
      <c r="B7" s="239"/>
      <c r="C7" s="236"/>
      <c r="D7" s="54" t="s">
        <v>21</v>
      </c>
      <c r="E7" s="54" t="s">
        <v>22</v>
      </c>
      <c r="F7" s="54" t="s">
        <v>23</v>
      </c>
      <c r="G7" s="55" t="s">
        <v>20</v>
      </c>
      <c r="H7" s="56" t="s">
        <v>23</v>
      </c>
      <c r="I7" s="54" t="s">
        <v>20</v>
      </c>
      <c r="J7" s="54" t="s">
        <v>23</v>
      </c>
      <c r="K7" s="57" t="s">
        <v>20</v>
      </c>
      <c r="L7" s="229"/>
    </row>
    <row r="8" spans="1:13" x14ac:dyDescent="0.2">
      <c r="A8" s="58">
        <v>1</v>
      </c>
      <c r="B8" s="60">
        <v>3</v>
      </c>
      <c r="C8" s="59">
        <v>4</v>
      </c>
      <c r="D8" s="60">
        <v>5</v>
      </c>
      <c r="E8" s="59">
        <v>6</v>
      </c>
      <c r="F8" s="61">
        <v>7</v>
      </c>
      <c r="G8" s="59">
        <v>8</v>
      </c>
      <c r="H8" s="60">
        <v>9</v>
      </c>
      <c r="I8" s="59">
        <v>10</v>
      </c>
      <c r="J8" s="60">
        <v>11</v>
      </c>
      <c r="K8" s="61">
        <v>12</v>
      </c>
      <c r="L8" s="62" t="s">
        <v>1</v>
      </c>
    </row>
    <row r="9" spans="1:13" s="63" customFormat="1" x14ac:dyDescent="0.2">
      <c r="A9" s="29"/>
      <c r="B9" s="31" t="s">
        <v>12</v>
      </c>
      <c r="C9" s="30"/>
      <c r="D9" s="32"/>
      <c r="E9" s="30"/>
      <c r="F9" s="33"/>
      <c r="G9" s="30"/>
      <c r="H9" s="32"/>
      <c r="I9" s="30"/>
      <c r="J9" s="32"/>
      <c r="K9" s="33"/>
      <c r="L9" s="34"/>
    </row>
    <row r="10" spans="1:13" s="2" customFormat="1" ht="49.5" customHeight="1" x14ac:dyDescent="0.2">
      <c r="A10" s="82">
        <v>1</v>
      </c>
      <c r="B10" s="83" t="s">
        <v>35</v>
      </c>
      <c r="C10" s="84" t="s">
        <v>36</v>
      </c>
      <c r="D10" s="84"/>
      <c r="E10" s="85">
        <v>0.73399999999999999</v>
      </c>
      <c r="F10" s="86"/>
      <c r="G10" s="86"/>
      <c r="H10" s="86"/>
      <c r="I10" s="86"/>
      <c r="J10" s="86"/>
      <c r="K10" s="86"/>
      <c r="L10" s="87"/>
    </row>
    <row r="11" spans="1:13" ht="17.45" customHeight="1" x14ac:dyDescent="0.2">
      <c r="A11" s="88"/>
      <c r="B11" s="89" t="s">
        <v>13</v>
      </c>
      <c r="C11" s="90" t="s">
        <v>5</v>
      </c>
      <c r="D11" s="90">
        <v>93.22</v>
      </c>
      <c r="E11" s="91">
        <f>D11*E10</f>
        <v>68.423479999999998</v>
      </c>
      <c r="F11" s="91"/>
      <c r="G11" s="91"/>
      <c r="H11" s="91"/>
      <c r="I11" s="91"/>
      <c r="J11" s="91"/>
      <c r="K11" s="91"/>
      <c r="L11" s="92"/>
      <c r="M11" s="2"/>
    </row>
    <row r="12" spans="1:13" s="26" customFormat="1" ht="38.25" x14ac:dyDescent="0.25">
      <c r="A12" s="15">
        <v>2</v>
      </c>
      <c r="B12" s="23" t="s">
        <v>72</v>
      </c>
      <c r="C12" s="24" t="s">
        <v>48</v>
      </c>
      <c r="D12" s="38"/>
      <c r="E12" s="38">
        <v>70.8</v>
      </c>
      <c r="F12" s="16"/>
      <c r="G12" s="16"/>
      <c r="H12" s="16"/>
      <c r="I12" s="16"/>
      <c r="J12" s="16"/>
      <c r="K12" s="16"/>
      <c r="L12" s="17"/>
    </row>
    <row r="13" spans="1:13" s="27" customFormat="1" x14ac:dyDescent="0.25">
      <c r="A13" s="18"/>
      <c r="B13" s="122" t="s">
        <v>13</v>
      </c>
      <c r="C13" s="25" t="s">
        <v>5</v>
      </c>
      <c r="D13" s="172">
        <v>0.74</v>
      </c>
      <c r="E13" s="173">
        <f>ROUND(E12*D13,2)</f>
        <v>52.39</v>
      </c>
      <c r="F13" s="19"/>
      <c r="G13" s="19"/>
      <c r="H13" s="19"/>
      <c r="I13" s="19"/>
      <c r="J13" s="19"/>
      <c r="K13" s="19"/>
      <c r="L13" s="123"/>
    </row>
    <row r="14" spans="1:13" s="27" customFormat="1" x14ac:dyDescent="0.25">
      <c r="A14" s="18"/>
      <c r="B14" s="174" t="s">
        <v>10</v>
      </c>
      <c r="C14" s="12" t="s">
        <v>9</v>
      </c>
      <c r="D14" s="172">
        <v>7.5800000000000006E-2</v>
      </c>
      <c r="E14" s="173">
        <f>ROUND(E12*D14,2)</f>
        <v>5.37</v>
      </c>
      <c r="F14" s="19"/>
      <c r="G14" s="19"/>
      <c r="H14" s="19"/>
      <c r="I14" s="19"/>
      <c r="J14" s="19"/>
      <c r="K14" s="19"/>
      <c r="L14" s="123"/>
    </row>
    <row r="15" spans="1:13" s="26" customFormat="1" ht="36" x14ac:dyDescent="0.25">
      <c r="A15" s="15">
        <v>3</v>
      </c>
      <c r="B15" s="64" t="s">
        <v>41</v>
      </c>
      <c r="C15" s="21" t="s">
        <v>25</v>
      </c>
      <c r="D15" s="16"/>
      <c r="E15" s="16">
        <f>E12*127.3/1000</f>
        <v>9.0128400000000006</v>
      </c>
      <c r="F15" s="16"/>
      <c r="G15" s="16"/>
      <c r="H15" s="16"/>
      <c r="I15" s="16"/>
      <c r="J15" s="16"/>
      <c r="K15" s="16"/>
      <c r="L15" s="17"/>
    </row>
    <row r="16" spans="1:13" s="177" customFormat="1" ht="25.5" x14ac:dyDescent="0.25">
      <c r="A16" s="175">
        <v>4</v>
      </c>
      <c r="B16" s="176" t="s">
        <v>81</v>
      </c>
      <c r="C16" s="86" t="s">
        <v>48</v>
      </c>
      <c r="D16" s="175"/>
      <c r="E16" s="86">
        <v>101.23</v>
      </c>
      <c r="F16" s="86"/>
      <c r="G16" s="86"/>
      <c r="H16" s="86"/>
      <c r="I16" s="86"/>
      <c r="J16" s="86"/>
      <c r="K16" s="86"/>
      <c r="L16" s="86"/>
    </row>
    <row r="17" spans="1:12" s="180" customFormat="1" x14ac:dyDescent="0.25">
      <c r="A17" s="90"/>
      <c r="B17" s="178"/>
      <c r="C17" s="91" t="s">
        <v>73</v>
      </c>
      <c r="D17" s="90"/>
      <c r="E17" s="179">
        <f>E16/100</f>
        <v>1.0123</v>
      </c>
      <c r="F17" s="91"/>
      <c r="G17" s="91"/>
      <c r="H17" s="91"/>
      <c r="I17" s="91"/>
      <c r="J17" s="91"/>
      <c r="K17" s="91"/>
      <c r="L17" s="91"/>
    </row>
    <row r="18" spans="1:12" s="180" customFormat="1" x14ac:dyDescent="0.25">
      <c r="A18" s="90"/>
      <c r="B18" s="122" t="s">
        <v>13</v>
      </c>
      <c r="C18" s="91" t="s">
        <v>5</v>
      </c>
      <c r="D18" s="91">
        <f>2.4+3*0.22</f>
        <v>3.06</v>
      </c>
      <c r="E18" s="91">
        <f>E17*D18</f>
        <v>3.0976379999999999</v>
      </c>
      <c r="F18" s="91"/>
      <c r="G18" s="91"/>
      <c r="H18" s="91"/>
      <c r="I18" s="91"/>
      <c r="J18" s="91"/>
      <c r="K18" s="91"/>
      <c r="L18" s="91"/>
    </row>
    <row r="19" spans="1:12" s="180" customFormat="1" x14ac:dyDescent="0.25">
      <c r="A19" s="90"/>
      <c r="B19" s="181" t="s">
        <v>74</v>
      </c>
      <c r="C19" s="91" t="s">
        <v>6</v>
      </c>
      <c r="D19" s="91">
        <f>2.22+3*0.22</f>
        <v>2.8800000000000003</v>
      </c>
      <c r="E19" s="91">
        <f>D19*E17</f>
        <v>2.9154240000000002</v>
      </c>
      <c r="F19" s="91"/>
      <c r="G19" s="91"/>
      <c r="H19" s="91"/>
      <c r="I19" s="91"/>
      <c r="J19" s="91"/>
      <c r="K19" s="91"/>
      <c r="L19" s="91"/>
    </row>
    <row r="20" spans="1:12" s="180" customFormat="1" x14ac:dyDescent="0.25">
      <c r="A20" s="90"/>
      <c r="B20" s="37" t="s">
        <v>75</v>
      </c>
      <c r="C20" s="91" t="s">
        <v>7</v>
      </c>
      <c r="D20" s="91">
        <v>0.04</v>
      </c>
      <c r="E20" s="91">
        <f>D20*E17</f>
        <v>4.0492E-2</v>
      </c>
      <c r="F20" s="91"/>
      <c r="G20" s="91"/>
      <c r="H20" s="91"/>
      <c r="I20" s="91"/>
      <c r="J20" s="91"/>
      <c r="K20" s="91"/>
      <c r="L20" s="91"/>
    </row>
    <row r="21" spans="1:12" s="180" customFormat="1" x14ac:dyDescent="0.25">
      <c r="A21" s="90"/>
      <c r="B21" s="181" t="s">
        <v>76</v>
      </c>
      <c r="C21" s="91" t="s">
        <v>49</v>
      </c>
      <c r="D21" s="91">
        <f>0.1+3*0.06</f>
        <v>0.28000000000000003</v>
      </c>
      <c r="E21" s="91">
        <f>D21*E17</f>
        <v>0.28344400000000003</v>
      </c>
      <c r="F21" s="91"/>
      <c r="G21" s="91"/>
      <c r="H21" s="91"/>
      <c r="I21" s="91"/>
      <c r="J21" s="91"/>
      <c r="K21" s="91"/>
      <c r="L21" s="91"/>
    </row>
    <row r="22" spans="1:12" s="182" customFormat="1" ht="25.5" x14ac:dyDescent="0.25">
      <c r="A22" s="84">
        <v>5</v>
      </c>
      <c r="B22" s="176" t="s">
        <v>82</v>
      </c>
      <c r="C22" s="86" t="s">
        <v>7</v>
      </c>
      <c r="D22" s="86"/>
      <c r="E22" s="86">
        <v>6.55</v>
      </c>
      <c r="F22" s="86"/>
      <c r="G22" s="86"/>
      <c r="H22" s="86"/>
      <c r="I22" s="86"/>
      <c r="J22" s="86"/>
      <c r="K22" s="86"/>
      <c r="L22" s="86"/>
    </row>
    <row r="23" spans="1:12" s="180" customFormat="1" x14ac:dyDescent="0.25">
      <c r="A23" s="90"/>
      <c r="B23" s="178"/>
      <c r="C23" s="91" t="s">
        <v>26</v>
      </c>
      <c r="D23" s="91"/>
      <c r="E23" s="183">
        <f>E22/100</f>
        <v>6.5500000000000003E-2</v>
      </c>
      <c r="F23" s="91"/>
      <c r="G23" s="91"/>
      <c r="H23" s="91"/>
      <c r="I23" s="91"/>
      <c r="J23" s="91"/>
      <c r="K23" s="91"/>
      <c r="L23" s="91"/>
    </row>
    <row r="24" spans="1:12" s="180" customFormat="1" x14ac:dyDescent="0.25">
      <c r="A24" s="90"/>
      <c r="B24" s="122" t="s">
        <v>13</v>
      </c>
      <c r="C24" s="91" t="s">
        <v>5</v>
      </c>
      <c r="D24" s="91">
        <v>160</v>
      </c>
      <c r="E24" s="91">
        <f>E23*D24</f>
        <v>10.48</v>
      </c>
      <c r="F24" s="91"/>
      <c r="G24" s="91"/>
      <c r="H24" s="91"/>
      <c r="I24" s="91"/>
      <c r="J24" s="91"/>
      <c r="K24" s="91"/>
      <c r="L24" s="91"/>
    </row>
    <row r="25" spans="1:12" s="180" customFormat="1" x14ac:dyDescent="0.25">
      <c r="A25" s="90"/>
      <c r="B25" s="178" t="s">
        <v>77</v>
      </c>
      <c r="C25" s="91" t="s">
        <v>6</v>
      </c>
      <c r="D25" s="91">
        <v>1.91</v>
      </c>
      <c r="E25" s="91">
        <f>E23*D25</f>
        <v>0.12510499999999999</v>
      </c>
      <c r="F25" s="91"/>
      <c r="G25" s="91"/>
      <c r="H25" s="91"/>
      <c r="I25" s="91"/>
      <c r="J25" s="42"/>
      <c r="K25" s="91"/>
      <c r="L25" s="91"/>
    </row>
    <row r="26" spans="1:12" s="180" customFormat="1" x14ac:dyDescent="0.25">
      <c r="A26" s="90"/>
      <c r="B26" s="170" t="s">
        <v>78</v>
      </c>
      <c r="C26" s="91" t="s">
        <v>6</v>
      </c>
      <c r="D26" s="91">
        <v>77.5</v>
      </c>
      <c r="E26" s="91">
        <f>E23*D26</f>
        <v>5.0762499999999999</v>
      </c>
      <c r="F26" s="91"/>
      <c r="G26" s="91"/>
      <c r="H26" s="91"/>
      <c r="I26" s="91"/>
      <c r="J26" s="91"/>
      <c r="K26" s="91"/>
      <c r="L26" s="91"/>
    </row>
    <row r="27" spans="1:12" s="182" customFormat="1" x14ac:dyDescent="0.25">
      <c r="A27" s="84">
        <v>6</v>
      </c>
      <c r="B27" s="184" t="s">
        <v>79</v>
      </c>
      <c r="C27" s="86" t="s">
        <v>7</v>
      </c>
      <c r="D27" s="86"/>
      <c r="E27" s="86">
        <f>E22</f>
        <v>6.55</v>
      </c>
      <c r="F27" s="86"/>
      <c r="G27" s="86"/>
      <c r="H27" s="86"/>
      <c r="I27" s="86"/>
      <c r="J27" s="86"/>
      <c r="K27" s="86"/>
      <c r="L27" s="86"/>
    </row>
    <row r="28" spans="1:12" s="182" customFormat="1" x14ac:dyDescent="0.25">
      <c r="A28" s="159"/>
      <c r="B28" s="185"/>
      <c r="C28" s="186" t="s">
        <v>80</v>
      </c>
      <c r="D28" s="186">
        <v>2</v>
      </c>
      <c r="E28" s="186">
        <f>D28*E27</f>
        <v>13.1</v>
      </c>
      <c r="F28" s="186"/>
      <c r="G28" s="186"/>
      <c r="H28" s="186"/>
      <c r="I28" s="186"/>
      <c r="J28" s="186"/>
      <c r="K28" s="186"/>
      <c r="L28" s="186"/>
    </row>
    <row r="29" spans="1:12" s="180" customFormat="1" x14ac:dyDescent="0.25">
      <c r="A29" s="90"/>
      <c r="B29" s="122" t="s">
        <v>13</v>
      </c>
      <c r="C29" s="91" t="s">
        <v>5</v>
      </c>
      <c r="D29" s="91">
        <v>0.53</v>
      </c>
      <c r="E29" s="91">
        <f>E28*D29</f>
        <v>6.9430000000000005</v>
      </c>
      <c r="F29" s="91"/>
      <c r="G29" s="91"/>
      <c r="H29" s="91"/>
      <c r="I29" s="91"/>
      <c r="J29" s="91"/>
      <c r="K29" s="91"/>
      <c r="L29" s="91"/>
    </row>
    <row r="30" spans="1:12" s="26" customFormat="1" ht="36" x14ac:dyDescent="0.25">
      <c r="A30" s="15">
        <v>7</v>
      </c>
      <c r="B30" s="64" t="s">
        <v>41</v>
      </c>
      <c r="C30" s="21" t="s">
        <v>25</v>
      </c>
      <c r="D30" s="38"/>
      <c r="E30" s="38">
        <f>E28</f>
        <v>13.1</v>
      </c>
      <c r="F30" s="16"/>
      <c r="G30" s="16"/>
      <c r="H30" s="16"/>
      <c r="I30" s="16"/>
      <c r="J30" s="16"/>
      <c r="K30" s="16"/>
      <c r="L30" s="17"/>
    </row>
    <row r="31" spans="1:12" s="189" customFormat="1" x14ac:dyDescent="0.2">
      <c r="A31" s="29"/>
      <c r="B31" s="31" t="s">
        <v>83</v>
      </c>
      <c r="C31" s="30"/>
      <c r="D31" s="187"/>
      <c r="E31" s="187"/>
      <c r="F31" s="187"/>
      <c r="G31" s="187"/>
      <c r="H31" s="187"/>
      <c r="I31" s="187"/>
      <c r="J31" s="187"/>
      <c r="K31" s="187"/>
      <c r="L31" s="188"/>
    </row>
    <row r="32" spans="1:12" s="26" customFormat="1" ht="38.25" x14ac:dyDescent="0.25">
      <c r="A32" s="15">
        <v>1</v>
      </c>
      <c r="B32" s="23" t="s">
        <v>42</v>
      </c>
      <c r="C32" s="24" t="s">
        <v>7</v>
      </c>
      <c r="D32" s="38"/>
      <c r="E32" s="38">
        <v>264.38</v>
      </c>
      <c r="F32" s="16"/>
      <c r="G32" s="16"/>
      <c r="H32" s="16"/>
      <c r="I32" s="16"/>
      <c r="J32" s="16"/>
      <c r="K32" s="16"/>
      <c r="L32" s="17"/>
    </row>
    <row r="33" spans="1:12" s="26" customFormat="1" x14ac:dyDescent="0.25">
      <c r="A33" s="5"/>
      <c r="B33" s="11"/>
      <c r="C33" s="9" t="s">
        <v>27</v>
      </c>
      <c r="D33" s="39"/>
      <c r="E33" s="39">
        <f>E32/1000</f>
        <v>0.26438</v>
      </c>
      <c r="F33" s="40"/>
      <c r="G33" s="40"/>
      <c r="H33" s="40"/>
      <c r="I33" s="40"/>
      <c r="J33" s="40"/>
      <c r="K33" s="40"/>
      <c r="L33" s="41"/>
    </row>
    <row r="34" spans="1:12" s="27" customFormat="1" x14ac:dyDescent="0.25">
      <c r="A34" s="6"/>
      <c r="B34" s="122" t="s">
        <v>13</v>
      </c>
      <c r="C34" s="25" t="s">
        <v>5</v>
      </c>
      <c r="D34" s="42">
        <v>20</v>
      </c>
      <c r="E34" s="42">
        <f>E33*D34</f>
        <v>5.2876000000000003</v>
      </c>
      <c r="F34" s="42"/>
      <c r="G34" s="42"/>
      <c r="H34" s="42"/>
      <c r="I34" s="42"/>
      <c r="J34" s="42"/>
      <c r="K34" s="42"/>
      <c r="L34" s="43"/>
    </row>
    <row r="35" spans="1:12" s="27" customFormat="1" x14ac:dyDescent="0.25">
      <c r="A35" s="6"/>
      <c r="B35" s="35" t="s">
        <v>39</v>
      </c>
      <c r="C35" s="8" t="s">
        <v>4</v>
      </c>
      <c r="D35" s="42">
        <v>44.8</v>
      </c>
      <c r="E35" s="42">
        <f>E33*D35</f>
        <v>11.844223999999999</v>
      </c>
      <c r="F35" s="42"/>
      <c r="G35" s="42"/>
      <c r="H35" s="42"/>
      <c r="I35" s="42"/>
      <c r="J35" s="42"/>
      <c r="K35" s="42"/>
      <c r="L35" s="43"/>
    </row>
    <row r="36" spans="1:12" s="26" customFormat="1" x14ac:dyDescent="0.25">
      <c r="A36" s="6"/>
      <c r="B36" s="10" t="s">
        <v>10</v>
      </c>
      <c r="C36" s="12" t="s">
        <v>9</v>
      </c>
      <c r="D36" s="42">
        <v>2.1</v>
      </c>
      <c r="E36" s="42">
        <f>E33*D36</f>
        <v>0.55519800000000008</v>
      </c>
      <c r="F36" s="42"/>
      <c r="G36" s="42"/>
      <c r="H36" s="42"/>
      <c r="I36" s="42"/>
      <c r="J36" s="19"/>
      <c r="K36" s="42"/>
      <c r="L36" s="43"/>
    </row>
    <row r="37" spans="1:12" x14ac:dyDescent="0.2">
      <c r="A37" s="71"/>
      <c r="B37" s="44" t="s">
        <v>37</v>
      </c>
      <c r="C37" s="8" t="s">
        <v>7</v>
      </c>
      <c r="D37" s="42">
        <v>0.05</v>
      </c>
      <c r="E37" s="42">
        <f>E33*D37</f>
        <v>1.3219000000000002E-2</v>
      </c>
      <c r="F37" s="42"/>
      <c r="G37" s="42"/>
      <c r="H37" s="42"/>
      <c r="I37" s="42"/>
      <c r="J37" s="42"/>
      <c r="K37" s="42"/>
      <c r="L37" s="43"/>
    </row>
    <row r="38" spans="1:12" s="26" customFormat="1" ht="36" x14ac:dyDescent="0.25">
      <c r="A38" s="15">
        <v>2</v>
      </c>
      <c r="B38" s="64" t="s">
        <v>41</v>
      </c>
      <c r="C38" s="21" t="s">
        <v>25</v>
      </c>
      <c r="D38" s="38"/>
      <c r="E38" s="38">
        <f>E32*1.75</f>
        <v>462.66499999999996</v>
      </c>
      <c r="F38" s="16"/>
      <c r="G38" s="16"/>
      <c r="H38" s="16"/>
      <c r="I38" s="16"/>
      <c r="J38" s="16"/>
      <c r="K38" s="16"/>
      <c r="L38" s="17"/>
    </row>
    <row r="39" spans="1:12" s="26" customFormat="1" ht="25.5" x14ac:dyDescent="0.25">
      <c r="A39" s="15">
        <v>3</v>
      </c>
      <c r="B39" s="23" t="s">
        <v>14</v>
      </c>
      <c r="C39" s="24" t="s">
        <v>28</v>
      </c>
      <c r="D39" s="38"/>
      <c r="E39" s="45">
        <v>29.38</v>
      </c>
      <c r="F39" s="45"/>
      <c r="G39" s="45"/>
      <c r="H39" s="45"/>
      <c r="I39" s="45"/>
      <c r="J39" s="65"/>
      <c r="K39" s="65"/>
      <c r="L39" s="66"/>
    </row>
    <row r="40" spans="1:12" s="27" customFormat="1" x14ac:dyDescent="0.25">
      <c r="A40" s="18"/>
      <c r="B40" s="122" t="s">
        <v>13</v>
      </c>
      <c r="C40" s="25" t="s">
        <v>5</v>
      </c>
      <c r="D40" s="19">
        <v>2.93</v>
      </c>
      <c r="E40" s="28">
        <f>ROUND(D40*E39,2)</f>
        <v>86.08</v>
      </c>
      <c r="F40" s="28"/>
      <c r="G40" s="28"/>
      <c r="H40" s="28"/>
      <c r="I40" s="28"/>
      <c r="J40" s="28"/>
      <c r="K40" s="28"/>
      <c r="L40" s="47"/>
    </row>
    <row r="41" spans="1:12" s="26" customFormat="1" ht="36" x14ac:dyDescent="0.25">
      <c r="A41" s="15">
        <v>4</v>
      </c>
      <c r="B41" s="64" t="s">
        <v>41</v>
      </c>
      <c r="C41" s="21" t="s">
        <v>25</v>
      </c>
      <c r="D41" s="16"/>
      <c r="E41" s="16">
        <f>E39*1.75</f>
        <v>51.414999999999999</v>
      </c>
      <c r="F41" s="16"/>
      <c r="G41" s="16"/>
      <c r="H41" s="16"/>
      <c r="I41" s="16"/>
      <c r="J41" s="16"/>
      <c r="K41" s="16"/>
      <c r="L41" s="17"/>
    </row>
    <row r="42" spans="1:12" s="68" customFormat="1" ht="25.5" x14ac:dyDescent="0.2">
      <c r="A42" s="67">
        <v>5</v>
      </c>
      <c r="B42" s="22" t="s">
        <v>84</v>
      </c>
      <c r="C42" s="20" t="s">
        <v>7</v>
      </c>
      <c r="D42" s="190"/>
      <c r="E42" s="45">
        <v>129.75</v>
      </c>
      <c r="F42" s="45"/>
      <c r="G42" s="45"/>
      <c r="H42" s="45"/>
      <c r="I42" s="45"/>
      <c r="J42" s="65"/>
      <c r="K42" s="65"/>
      <c r="L42" s="66"/>
    </row>
    <row r="43" spans="1:12" s="68" customFormat="1" x14ac:dyDescent="0.2">
      <c r="A43" s="69"/>
      <c r="B43" s="46"/>
      <c r="C43" s="70" t="s">
        <v>26</v>
      </c>
      <c r="D43" s="191"/>
      <c r="E43" s="192">
        <f>E42/100</f>
        <v>1.2975000000000001</v>
      </c>
      <c r="F43" s="192"/>
      <c r="G43" s="192"/>
      <c r="H43" s="192"/>
      <c r="I43" s="192"/>
      <c r="J43" s="28"/>
      <c r="K43" s="28"/>
      <c r="L43" s="47"/>
    </row>
    <row r="44" spans="1:12" s="68" customFormat="1" x14ac:dyDescent="0.2">
      <c r="A44" s="69"/>
      <c r="B44" s="122" t="s">
        <v>13</v>
      </c>
      <c r="C44" s="25" t="s">
        <v>5</v>
      </c>
      <c r="D44" s="193">
        <v>15</v>
      </c>
      <c r="E44" s="28">
        <f>E43*D44</f>
        <v>19.462500000000002</v>
      </c>
      <c r="F44" s="192"/>
      <c r="G44" s="192"/>
      <c r="H44" s="28"/>
      <c r="I44" s="28"/>
      <c r="J44" s="28"/>
      <c r="K44" s="28"/>
      <c r="L44" s="47"/>
    </row>
    <row r="45" spans="1:12" s="68" customFormat="1" x14ac:dyDescent="0.2">
      <c r="A45" s="69"/>
      <c r="B45" s="36" t="s">
        <v>85</v>
      </c>
      <c r="C45" s="3" t="s">
        <v>6</v>
      </c>
      <c r="D45" s="193">
        <v>2.16</v>
      </c>
      <c r="E45" s="28">
        <f>E43*D45</f>
        <v>2.8026000000000004</v>
      </c>
      <c r="F45" s="192"/>
      <c r="G45" s="192"/>
      <c r="H45" s="192"/>
      <c r="I45" s="192"/>
      <c r="J45" s="42"/>
      <c r="K45" s="28"/>
      <c r="L45" s="47"/>
    </row>
    <row r="46" spans="1:12" s="68" customFormat="1" x14ac:dyDescent="0.2">
      <c r="A46" s="69"/>
      <c r="B46" s="194" t="s">
        <v>86</v>
      </c>
      <c r="C46" s="195" t="s">
        <v>6</v>
      </c>
      <c r="D46" s="193">
        <v>0.97</v>
      </c>
      <c r="E46" s="28">
        <f>E43*D46</f>
        <v>1.258575</v>
      </c>
      <c r="F46" s="192"/>
      <c r="G46" s="192"/>
      <c r="H46" s="192"/>
      <c r="I46" s="192"/>
      <c r="J46" s="196"/>
      <c r="K46" s="28"/>
      <c r="L46" s="47"/>
    </row>
    <row r="47" spans="1:12" s="68" customFormat="1" ht="25.5" x14ac:dyDescent="0.2">
      <c r="A47" s="69"/>
      <c r="B47" s="36" t="s">
        <v>87</v>
      </c>
      <c r="C47" s="195" t="s">
        <v>6</v>
      </c>
      <c r="D47" s="193">
        <v>2.73</v>
      </c>
      <c r="E47" s="28">
        <f>E43*D47</f>
        <v>3.5421750000000003</v>
      </c>
      <c r="F47" s="192"/>
      <c r="G47" s="192"/>
      <c r="H47" s="192"/>
      <c r="I47" s="192"/>
      <c r="J47" s="28"/>
      <c r="K47" s="28"/>
      <c r="L47" s="47"/>
    </row>
    <row r="48" spans="1:12" s="68" customFormat="1" x14ac:dyDescent="0.2">
      <c r="A48" s="69"/>
      <c r="B48" s="44" t="s">
        <v>40</v>
      </c>
      <c r="C48" s="197" t="s">
        <v>7</v>
      </c>
      <c r="D48" s="193">
        <v>122</v>
      </c>
      <c r="E48" s="28">
        <f>E43*D48</f>
        <v>158.29500000000002</v>
      </c>
      <c r="F48" s="19"/>
      <c r="G48" s="28"/>
      <c r="H48" s="192"/>
      <c r="I48" s="192"/>
      <c r="J48" s="28"/>
      <c r="K48" s="28"/>
      <c r="L48" s="47"/>
    </row>
    <row r="49" spans="1:12" s="68" customFormat="1" x14ac:dyDescent="0.2">
      <c r="A49" s="69"/>
      <c r="B49" s="37" t="s">
        <v>75</v>
      </c>
      <c r="C49" s="197" t="s">
        <v>7</v>
      </c>
      <c r="D49" s="193">
        <v>7</v>
      </c>
      <c r="E49" s="28">
        <f>E43*D49</f>
        <v>9.0825000000000014</v>
      </c>
      <c r="F49" s="196"/>
      <c r="G49" s="28"/>
      <c r="H49" s="192"/>
      <c r="I49" s="192"/>
      <c r="J49" s="28"/>
      <c r="K49" s="28"/>
      <c r="L49" s="47"/>
    </row>
    <row r="50" spans="1:12" s="13" customFormat="1" ht="15" x14ac:dyDescent="0.25">
      <c r="A50" s="29"/>
      <c r="B50" s="31" t="s">
        <v>51</v>
      </c>
      <c r="C50" s="30"/>
      <c r="D50" s="32"/>
      <c r="E50" s="30"/>
      <c r="F50" s="33"/>
      <c r="G50" s="30"/>
      <c r="H50" s="32"/>
      <c r="I50" s="30"/>
      <c r="J50" s="32"/>
      <c r="K50" s="33"/>
      <c r="L50" s="34"/>
    </row>
    <row r="51" spans="1:12" s="130" customFormat="1" ht="15" x14ac:dyDescent="0.25">
      <c r="A51" s="29"/>
      <c r="B51" s="171" t="s">
        <v>70</v>
      </c>
      <c r="C51" s="30"/>
      <c r="D51" s="32"/>
      <c r="E51" s="30"/>
      <c r="F51" s="33"/>
      <c r="G51" s="30"/>
      <c r="H51" s="32"/>
      <c r="I51" s="30"/>
      <c r="J51" s="32"/>
      <c r="K51" s="33"/>
      <c r="L51" s="34"/>
    </row>
    <row r="52" spans="1:12" s="68" customFormat="1" x14ac:dyDescent="0.2">
      <c r="A52" s="67">
        <v>1</v>
      </c>
      <c r="B52" s="22" t="s">
        <v>112</v>
      </c>
      <c r="C52" s="126" t="s">
        <v>7</v>
      </c>
      <c r="D52" s="45"/>
      <c r="E52" s="45">
        <v>50.64</v>
      </c>
      <c r="F52" s="45"/>
      <c r="G52" s="45"/>
      <c r="H52" s="45"/>
      <c r="I52" s="45"/>
      <c r="J52" s="45"/>
      <c r="K52" s="45"/>
      <c r="L52" s="131"/>
    </row>
    <row r="53" spans="1:12" s="68" customFormat="1" x14ac:dyDescent="0.2">
      <c r="A53" s="69"/>
      <c r="B53" s="122" t="s">
        <v>13</v>
      </c>
      <c r="C53" s="121" t="s">
        <v>5</v>
      </c>
      <c r="D53" s="28">
        <v>0.89</v>
      </c>
      <c r="E53" s="132">
        <f>E52*D53</f>
        <v>45.069600000000001</v>
      </c>
      <c r="F53" s="28"/>
      <c r="G53" s="28"/>
      <c r="H53" s="28"/>
      <c r="I53" s="28"/>
      <c r="J53" s="28"/>
      <c r="K53" s="28"/>
      <c r="L53" s="47"/>
    </row>
    <row r="54" spans="1:12" s="68" customFormat="1" x14ac:dyDescent="0.2">
      <c r="A54" s="69"/>
      <c r="B54" s="36" t="s">
        <v>10</v>
      </c>
      <c r="C54" s="3" t="s">
        <v>9</v>
      </c>
      <c r="D54" s="28">
        <v>0.37</v>
      </c>
      <c r="E54" s="133">
        <f>E52*D54</f>
        <v>18.736799999999999</v>
      </c>
      <c r="F54" s="28"/>
      <c r="G54" s="28"/>
      <c r="H54" s="28"/>
      <c r="I54" s="28"/>
      <c r="J54" s="19"/>
      <c r="K54" s="28"/>
      <c r="L54" s="47"/>
    </row>
    <row r="55" spans="1:12" s="68" customFormat="1" x14ac:dyDescent="0.2">
      <c r="A55" s="69"/>
      <c r="B55" s="44" t="s">
        <v>37</v>
      </c>
      <c r="C55" s="127" t="s">
        <v>7</v>
      </c>
      <c r="D55" s="28">
        <v>1.1499999999999999</v>
      </c>
      <c r="E55" s="132">
        <f>E52*D55</f>
        <v>58.235999999999997</v>
      </c>
      <c r="F55" s="19"/>
      <c r="G55" s="28"/>
      <c r="H55" s="28"/>
      <c r="I55" s="28"/>
      <c r="J55" s="28"/>
      <c r="K55" s="28"/>
      <c r="L55" s="47"/>
    </row>
    <row r="56" spans="1:12" s="68" customFormat="1" x14ac:dyDescent="0.2">
      <c r="A56" s="69"/>
      <c r="B56" s="134" t="s">
        <v>8</v>
      </c>
      <c r="C56" s="129" t="s">
        <v>9</v>
      </c>
      <c r="D56" s="129">
        <v>0.02</v>
      </c>
      <c r="E56" s="135">
        <f>E52*D56</f>
        <v>1.0127999999999999</v>
      </c>
      <c r="F56" s="19"/>
      <c r="G56" s="136"/>
      <c r="H56" s="19"/>
      <c r="I56" s="19"/>
      <c r="J56" s="19"/>
      <c r="K56" s="19"/>
      <c r="L56" s="123"/>
    </row>
    <row r="57" spans="1:12" s="156" customFormat="1" x14ac:dyDescent="0.2">
      <c r="A57" s="151">
        <v>2</v>
      </c>
      <c r="B57" s="152" t="s">
        <v>59</v>
      </c>
      <c r="C57" s="84" t="s">
        <v>60</v>
      </c>
      <c r="D57" s="84"/>
      <c r="E57" s="153">
        <f>E62*0.225</f>
        <v>162.67500000000001</v>
      </c>
      <c r="F57" s="154"/>
      <c r="G57" s="154"/>
      <c r="H57" s="154"/>
      <c r="I57" s="154"/>
      <c r="J57" s="154"/>
      <c r="K57" s="154"/>
      <c r="L57" s="155"/>
    </row>
    <row r="58" spans="1:12" s="156" customFormat="1" x14ac:dyDescent="0.2">
      <c r="A58" s="157"/>
      <c r="B58" s="158"/>
      <c r="C58" s="159" t="s">
        <v>61</v>
      </c>
      <c r="D58" s="159"/>
      <c r="E58" s="160">
        <f>E57/100</f>
        <v>1.6267500000000001</v>
      </c>
      <c r="F58" s="161"/>
      <c r="G58" s="161"/>
      <c r="H58" s="161"/>
      <c r="I58" s="161"/>
      <c r="J58" s="161"/>
      <c r="K58" s="161"/>
      <c r="L58" s="162"/>
    </row>
    <row r="59" spans="1:12" s="165" customFormat="1" x14ac:dyDescent="0.2">
      <c r="A59" s="157"/>
      <c r="B59" s="89" t="s">
        <v>13</v>
      </c>
      <c r="C59" s="90" t="s">
        <v>5</v>
      </c>
      <c r="D59" s="163">
        <v>565</v>
      </c>
      <c r="E59" s="164">
        <f>E58*D59</f>
        <v>919.1137500000001</v>
      </c>
      <c r="F59" s="102"/>
      <c r="G59" s="102"/>
      <c r="H59" s="102"/>
      <c r="I59" s="102"/>
      <c r="J59" s="102"/>
      <c r="K59" s="102"/>
      <c r="L59" s="103"/>
    </row>
    <row r="60" spans="1:12" s="165" customFormat="1" ht="25.5" x14ac:dyDescent="0.2">
      <c r="A60" s="157"/>
      <c r="B60" s="95" t="s">
        <v>62</v>
      </c>
      <c r="C60" s="104" t="s">
        <v>6</v>
      </c>
      <c r="D60" s="163">
        <v>82</v>
      </c>
      <c r="E60" s="164">
        <f>E58*D60</f>
        <v>133.39350000000002</v>
      </c>
      <c r="F60" s="102"/>
      <c r="G60" s="102"/>
      <c r="H60" s="102"/>
      <c r="I60" s="102"/>
      <c r="J60" s="102"/>
      <c r="K60" s="102"/>
      <c r="L60" s="103"/>
    </row>
    <row r="61" spans="1:12" s="165" customFormat="1" x14ac:dyDescent="0.2">
      <c r="A61" s="157"/>
      <c r="B61" s="166" t="s">
        <v>63</v>
      </c>
      <c r="C61" s="90" t="s">
        <v>9</v>
      </c>
      <c r="D61" s="163">
        <v>73</v>
      </c>
      <c r="E61" s="164">
        <f>E58*D61</f>
        <v>118.75275000000001</v>
      </c>
      <c r="F61" s="102"/>
      <c r="G61" s="102"/>
      <c r="H61" s="102"/>
      <c r="I61" s="102"/>
      <c r="J61" s="102"/>
      <c r="K61" s="102"/>
      <c r="L61" s="103"/>
    </row>
    <row r="62" spans="1:12" s="165" customFormat="1" x14ac:dyDescent="0.2">
      <c r="A62" s="157"/>
      <c r="B62" s="95" t="s">
        <v>64</v>
      </c>
      <c r="C62" s="90" t="s">
        <v>65</v>
      </c>
      <c r="D62" s="163" t="s">
        <v>66</v>
      </c>
      <c r="E62" s="169">
        <v>723</v>
      </c>
      <c r="F62" s="102"/>
      <c r="G62" s="102"/>
      <c r="H62" s="102"/>
      <c r="I62" s="102"/>
      <c r="J62" s="102"/>
      <c r="K62" s="102"/>
      <c r="L62" s="103"/>
    </row>
    <row r="63" spans="1:12" s="165" customFormat="1" x14ac:dyDescent="0.2">
      <c r="A63" s="157"/>
      <c r="B63" s="167" t="s">
        <v>67</v>
      </c>
      <c r="C63" s="90" t="s">
        <v>60</v>
      </c>
      <c r="D63" s="163">
        <v>2.09</v>
      </c>
      <c r="E63" s="164">
        <f>E58*D63</f>
        <v>3.3999074999999999</v>
      </c>
      <c r="F63" s="102"/>
      <c r="G63" s="102"/>
      <c r="H63" s="102"/>
      <c r="I63" s="102"/>
      <c r="J63" s="102"/>
      <c r="K63" s="102"/>
      <c r="L63" s="103"/>
    </row>
    <row r="64" spans="1:12" s="14" customFormat="1" x14ac:dyDescent="0.2">
      <c r="A64" s="105">
        <v>3</v>
      </c>
      <c r="B64" s="106" t="s">
        <v>43</v>
      </c>
      <c r="C64" s="93" t="s">
        <v>25</v>
      </c>
      <c r="D64" s="107"/>
      <c r="E64" s="108">
        <f>E70</f>
        <v>3.4790000000000001</v>
      </c>
      <c r="F64" s="109"/>
      <c r="G64" s="109"/>
      <c r="H64" s="109"/>
      <c r="I64" s="109"/>
      <c r="J64" s="109"/>
      <c r="K64" s="109"/>
      <c r="L64" s="110"/>
    </row>
    <row r="65" spans="1:12" s="14" customFormat="1" x14ac:dyDescent="0.25">
      <c r="A65" s="88"/>
      <c r="B65" s="89" t="s">
        <v>13</v>
      </c>
      <c r="C65" s="90" t="s">
        <v>5</v>
      </c>
      <c r="D65" s="111">
        <v>37.4</v>
      </c>
      <c r="E65" s="112">
        <f>ROUND(E64*D65,2)</f>
        <v>130.11000000000001</v>
      </c>
      <c r="F65" s="98"/>
      <c r="G65" s="98"/>
      <c r="H65" s="98"/>
      <c r="I65" s="98"/>
      <c r="J65" s="98"/>
      <c r="K65" s="98"/>
      <c r="L65" s="99"/>
    </row>
    <row r="66" spans="1:12" s="14" customFormat="1" x14ac:dyDescent="0.25">
      <c r="A66" s="88"/>
      <c r="B66" s="100" t="s">
        <v>10</v>
      </c>
      <c r="C66" s="94" t="s">
        <v>9</v>
      </c>
      <c r="D66" s="111">
        <v>6.32</v>
      </c>
      <c r="E66" s="112">
        <f>ROUND(E64*D66,2)</f>
        <v>21.99</v>
      </c>
      <c r="F66" s="98"/>
      <c r="G66" s="98"/>
      <c r="H66" s="98"/>
      <c r="I66" s="98"/>
      <c r="J66" s="91"/>
      <c r="K66" s="98"/>
      <c r="L66" s="99"/>
    </row>
    <row r="67" spans="1:12" s="14" customFormat="1" x14ac:dyDescent="0.2">
      <c r="A67" s="88"/>
      <c r="B67" s="113" t="s">
        <v>44</v>
      </c>
      <c r="C67" s="114" t="s">
        <v>25</v>
      </c>
      <c r="D67" s="111">
        <v>0.06</v>
      </c>
      <c r="E67" s="112">
        <f>ROUND(E64*D67,2)</f>
        <v>0.21</v>
      </c>
      <c r="F67" s="98"/>
      <c r="G67" s="98"/>
      <c r="H67" s="98"/>
      <c r="I67" s="98"/>
      <c r="J67" s="98"/>
      <c r="K67" s="98"/>
      <c r="L67" s="99"/>
    </row>
    <row r="68" spans="1:12" s="14" customFormat="1" x14ac:dyDescent="0.2">
      <c r="A68" s="115"/>
      <c r="B68" s="113" t="s">
        <v>45</v>
      </c>
      <c r="C68" s="96" t="s">
        <v>7</v>
      </c>
      <c r="D68" s="111">
        <v>0.75</v>
      </c>
      <c r="E68" s="112">
        <f>ROUND(E64*D68,2)</f>
        <v>2.61</v>
      </c>
      <c r="F68" s="98"/>
      <c r="G68" s="98"/>
      <c r="H68" s="98"/>
      <c r="I68" s="98"/>
      <c r="J68" s="98"/>
      <c r="K68" s="98"/>
      <c r="L68" s="99"/>
    </row>
    <row r="69" spans="1:12" s="14" customFormat="1" x14ac:dyDescent="0.2">
      <c r="A69" s="115"/>
      <c r="B69" s="101" t="s">
        <v>8</v>
      </c>
      <c r="C69" s="90" t="s">
        <v>9</v>
      </c>
      <c r="D69" s="111">
        <v>7.63</v>
      </c>
      <c r="E69" s="112">
        <f>ROUND(E64*D69,2)</f>
        <v>26.54</v>
      </c>
      <c r="F69" s="97"/>
      <c r="G69" s="98"/>
      <c r="H69" s="98"/>
      <c r="I69" s="98"/>
      <c r="J69" s="98"/>
      <c r="K69" s="98"/>
      <c r="L69" s="99"/>
    </row>
    <row r="70" spans="1:12" s="14" customFormat="1" x14ac:dyDescent="0.25">
      <c r="A70" s="116"/>
      <c r="B70" s="95" t="s">
        <v>68</v>
      </c>
      <c r="C70" s="114" t="s">
        <v>25</v>
      </c>
      <c r="D70" s="111" t="s">
        <v>46</v>
      </c>
      <c r="E70" s="168">
        <v>3.4790000000000001</v>
      </c>
      <c r="F70" s="102"/>
      <c r="G70" s="102"/>
      <c r="H70" s="102"/>
      <c r="I70" s="102"/>
      <c r="J70" s="102"/>
      <c r="K70" s="102"/>
      <c r="L70" s="103"/>
    </row>
    <row r="71" spans="1:12" s="130" customFormat="1" ht="15" x14ac:dyDescent="0.25">
      <c r="A71" s="29"/>
      <c r="B71" s="171" t="s">
        <v>93</v>
      </c>
      <c r="C71" s="30"/>
      <c r="D71" s="32"/>
      <c r="E71" s="30"/>
      <c r="F71" s="33"/>
      <c r="G71" s="30"/>
      <c r="H71" s="32"/>
      <c r="I71" s="30"/>
      <c r="J71" s="32"/>
      <c r="K71" s="33"/>
      <c r="L71" s="34"/>
    </row>
    <row r="72" spans="1:12" s="26" customFormat="1" ht="38.25" x14ac:dyDescent="0.25">
      <c r="A72" s="15">
        <v>1</v>
      </c>
      <c r="B72" s="23" t="s">
        <v>42</v>
      </c>
      <c r="C72" s="24" t="s">
        <v>7</v>
      </c>
      <c r="D72" s="38"/>
      <c r="E72" s="38">
        <v>27.95</v>
      </c>
      <c r="F72" s="16"/>
      <c r="G72" s="16"/>
      <c r="H72" s="16"/>
      <c r="I72" s="16"/>
      <c r="J72" s="16"/>
      <c r="K72" s="16"/>
      <c r="L72" s="17"/>
    </row>
    <row r="73" spans="1:12" s="26" customFormat="1" x14ac:dyDescent="0.25">
      <c r="A73" s="5"/>
      <c r="B73" s="11"/>
      <c r="C73" s="9" t="s">
        <v>27</v>
      </c>
      <c r="D73" s="39"/>
      <c r="E73" s="39">
        <f>E72/1000</f>
        <v>2.7949999999999999E-2</v>
      </c>
      <c r="F73" s="40"/>
      <c r="G73" s="40"/>
      <c r="H73" s="40"/>
      <c r="I73" s="40"/>
      <c r="J73" s="40"/>
      <c r="K73" s="40"/>
      <c r="L73" s="41"/>
    </row>
    <row r="74" spans="1:12" s="27" customFormat="1" x14ac:dyDescent="0.25">
      <c r="A74" s="6"/>
      <c r="B74" s="122" t="s">
        <v>13</v>
      </c>
      <c r="C74" s="25" t="s">
        <v>5</v>
      </c>
      <c r="D74" s="42">
        <v>20</v>
      </c>
      <c r="E74" s="42">
        <f>E73*D74</f>
        <v>0.55899999999999994</v>
      </c>
      <c r="F74" s="42"/>
      <c r="G74" s="42"/>
      <c r="H74" s="42"/>
      <c r="I74" s="42"/>
      <c r="J74" s="42"/>
      <c r="K74" s="42"/>
      <c r="L74" s="43"/>
    </row>
    <row r="75" spans="1:12" s="27" customFormat="1" x14ac:dyDescent="0.25">
      <c r="A75" s="6"/>
      <c r="B75" s="35" t="s">
        <v>39</v>
      </c>
      <c r="C75" s="8" t="s">
        <v>4</v>
      </c>
      <c r="D75" s="42">
        <v>44.8</v>
      </c>
      <c r="E75" s="42">
        <f>E73*D75</f>
        <v>1.2521599999999999</v>
      </c>
      <c r="F75" s="42"/>
      <c r="G75" s="42"/>
      <c r="H75" s="42"/>
      <c r="I75" s="42"/>
      <c r="J75" s="42"/>
      <c r="K75" s="42"/>
      <c r="L75" s="43"/>
    </row>
    <row r="76" spans="1:12" s="26" customFormat="1" x14ac:dyDescent="0.25">
      <c r="A76" s="6"/>
      <c r="B76" s="10" t="s">
        <v>10</v>
      </c>
      <c r="C76" s="12" t="s">
        <v>9</v>
      </c>
      <c r="D76" s="42">
        <v>2.1</v>
      </c>
      <c r="E76" s="42">
        <f>E73*D76</f>
        <v>5.8695000000000004E-2</v>
      </c>
      <c r="F76" s="42"/>
      <c r="G76" s="42"/>
      <c r="H76" s="42"/>
      <c r="I76" s="42"/>
      <c r="J76" s="19"/>
      <c r="K76" s="42"/>
      <c r="L76" s="43"/>
    </row>
    <row r="77" spans="1:12" x14ac:dyDescent="0.2">
      <c r="A77" s="71"/>
      <c r="B77" s="44" t="s">
        <v>37</v>
      </c>
      <c r="C77" s="8" t="s">
        <v>7</v>
      </c>
      <c r="D77" s="42">
        <v>0.05</v>
      </c>
      <c r="E77" s="42">
        <f>E73*D77</f>
        <v>1.3975000000000001E-3</v>
      </c>
      <c r="F77" s="42"/>
      <c r="G77" s="42"/>
      <c r="H77" s="42"/>
      <c r="I77" s="42"/>
      <c r="J77" s="42"/>
      <c r="K77" s="42"/>
      <c r="L77" s="43"/>
    </row>
    <row r="78" spans="1:12" s="26" customFormat="1" ht="36" x14ac:dyDescent="0.25">
      <c r="A78" s="15">
        <v>2</v>
      </c>
      <c r="B78" s="64" t="s">
        <v>41</v>
      </c>
      <c r="C78" s="21" t="s">
        <v>25</v>
      </c>
      <c r="D78" s="38"/>
      <c r="E78" s="38">
        <f>E72*1.75</f>
        <v>48.912500000000001</v>
      </c>
      <c r="F78" s="16"/>
      <c r="G78" s="16"/>
      <c r="H78" s="16"/>
      <c r="I78" s="16"/>
      <c r="J78" s="16"/>
      <c r="K78" s="16"/>
      <c r="L78" s="17"/>
    </row>
    <row r="79" spans="1:12" s="26" customFormat="1" ht="25.5" x14ac:dyDescent="0.25">
      <c r="A79" s="15">
        <v>3</v>
      </c>
      <c r="B79" s="23" t="s">
        <v>14</v>
      </c>
      <c r="C79" s="24" t="s">
        <v>28</v>
      </c>
      <c r="D79" s="38"/>
      <c r="E79" s="45">
        <v>3.105</v>
      </c>
      <c r="F79" s="45"/>
      <c r="G79" s="45"/>
      <c r="H79" s="45"/>
      <c r="I79" s="45"/>
      <c r="J79" s="65"/>
      <c r="K79" s="65"/>
      <c r="L79" s="66"/>
    </row>
    <row r="80" spans="1:12" s="27" customFormat="1" x14ac:dyDescent="0.25">
      <c r="A80" s="18"/>
      <c r="B80" s="122" t="s">
        <v>13</v>
      </c>
      <c r="C80" s="25" t="s">
        <v>5</v>
      </c>
      <c r="D80" s="19">
        <v>2.93</v>
      </c>
      <c r="E80" s="28">
        <f>ROUND(D80*E79,2)</f>
        <v>9.1</v>
      </c>
      <c r="F80" s="28"/>
      <c r="G80" s="28"/>
      <c r="H80" s="28"/>
      <c r="I80" s="28"/>
      <c r="J80" s="28"/>
      <c r="K80" s="28"/>
      <c r="L80" s="47"/>
    </row>
    <row r="81" spans="1:12" s="26" customFormat="1" ht="36" x14ac:dyDescent="0.25">
      <c r="A81" s="15">
        <v>4</v>
      </c>
      <c r="B81" s="64" t="s">
        <v>41</v>
      </c>
      <c r="C81" s="21" t="s">
        <v>25</v>
      </c>
      <c r="D81" s="16"/>
      <c r="E81" s="16">
        <f>E79*1.75</f>
        <v>5.4337499999999999</v>
      </c>
      <c r="F81" s="16"/>
      <c r="G81" s="16"/>
      <c r="H81" s="16"/>
      <c r="I81" s="16"/>
      <c r="J81" s="16"/>
      <c r="K81" s="16"/>
      <c r="L81" s="17"/>
    </row>
    <row r="82" spans="1:12" s="68" customFormat="1" x14ac:dyDescent="0.2">
      <c r="A82" s="67">
        <v>5</v>
      </c>
      <c r="B82" s="22" t="s">
        <v>52</v>
      </c>
      <c r="C82" s="126" t="s">
        <v>7</v>
      </c>
      <c r="D82" s="45"/>
      <c r="E82" s="198">
        <v>2.06</v>
      </c>
      <c r="F82" s="45"/>
      <c r="G82" s="45"/>
      <c r="H82" s="45"/>
      <c r="I82" s="45"/>
      <c r="J82" s="45"/>
      <c r="K82" s="45"/>
      <c r="L82" s="131"/>
    </row>
    <row r="83" spans="1:12" s="68" customFormat="1" x14ac:dyDescent="0.2">
      <c r="A83" s="69"/>
      <c r="B83" s="122" t="s">
        <v>13</v>
      </c>
      <c r="C83" s="121" t="s">
        <v>5</v>
      </c>
      <c r="D83" s="28">
        <v>0.89</v>
      </c>
      <c r="E83" s="132">
        <f>E82*D83</f>
        <v>1.8334000000000001</v>
      </c>
      <c r="F83" s="28"/>
      <c r="G83" s="28"/>
      <c r="H83" s="28"/>
      <c r="I83" s="28"/>
      <c r="J83" s="28"/>
      <c r="K83" s="28"/>
      <c r="L83" s="47"/>
    </row>
    <row r="84" spans="1:12" s="68" customFormat="1" x14ac:dyDescent="0.2">
      <c r="A84" s="69"/>
      <c r="B84" s="36" t="s">
        <v>10</v>
      </c>
      <c r="C84" s="3" t="s">
        <v>9</v>
      </c>
      <c r="D84" s="28">
        <v>0.37</v>
      </c>
      <c r="E84" s="133">
        <f>E82*D84</f>
        <v>0.76219999999999999</v>
      </c>
      <c r="F84" s="28"/>
      <c r="G84" s="28"/>
      <c r="H84" s="28"/>
      <c r="I84" s="28"/>
      <c r="J84" s="19"/>
      <c r="K84" s="28"/>
      <c r="L84" s="47"/>
    </row>
    <row r="85" spans="1:12" s="68" customFormat="1" x14ac:dyDescent="0.2">
      <c r="A85" s="69"/>
      <c r="B85" s="44" t="s">
        <v>40</v>
      </c>
      <c r="C85" s="127" t="s">
        <v>7</v>
      </c>
      <c r="D85" s="28">
        <v>1.1499999999999999</v>
      </c>
      <c r="E85" s="132">
        <f>E82*D85</f>
        <v>2.3689999999999998</v>
      </c>
      <c r="F85" s="19"/>
      <c r="G85" s="28"/>
      <c r="H85" s="28"/>
      <c r="I85" s="28"/>
      <c r="J85" s="28"/>
      <c r="K85" s="28"/>
      <c r="L85" s="47"/>
    </row>
    <row r="86" spans="1:12" s="68" customFormat="1" x14ac:dyDescent="0.2">
      <c r="A86" s="69"/>
      <c r="B86" s="134" t="s">
        <v>8</v>
      </c>
      <c r="C86" s="129" t="s">
        <v>9</v>
      </c>
      <c r="D86" s="129">
        <v>0.02</v>
      </c>
      <c r="E86" s="135">
        <f>E82*D86</f>
        <v>4.1200000000000001E-2</v>
      </c>
      <c r="F86" s="19"/>
      <c r="G86" s="136"/>
      <c r="H86" s="19"/>
      <c r="I86" s="19"/>
      <c r="J86" s="19"/>
      <c r="K86" s="19"/>
      <c r="L86" s="123"/>
    </row>
    <row r="87" spans="1:12" s="26" customFormat="1" x14ac:dyDescent="0.25">
      <c r="A87" s="15">
        <v>6</v>
      </c>
      <c r="B87" s="199" t="s">
        <v>88</v>
      </c>
      <c r="C87" s="20" t="s">
        <v>48</v>
      </c>
      <c r="D87" s="38"/>
      <c r="E87" s="38">
        <v>10</v>
      </c>
      <c r="F87" s="16"/>
      <c r="G87" s="16"/>
      <c r="H87" s="16"/>
      <c r="I87" s="16"/>
      <c r="J87" s="16"/>
      <c r="K87" s="16"/>
      <c r="L87" s="17"/>
    </row>
    <row r="88" spans="1:12" s="27" customFormat="1" x14ac:dyDescent="0.25">
      <c r="A88" s="18"/>
      <c r="B88" s="200"/>
      <c r="C88" s="129" t="s">
        <v>50</v>
      </c>
      <c r="D88" s="28"/>
      <c r="E88" s="144">
        <f>E87/1000</f>
        <v>0.01</v>
      </c>
      <c r="F88" s="28"/>
      <c r="G88" s="28"/>
      <c r="H88" s="28"/>
      <c r="I88" s="28"/>
      <c r="J88" s="28"/>
      <c r="K88" s="28"/>
      <c r="L88" s="47"/>
    </row>
    <row r="89" spans="1:12" s="27" customFormat="1" x14ac:dyDescent="0.25">
      <c r="A89" s="18"/>
      <c r="B89" s="122" t="s">
        <v>13</v>
      </c>
      <c r="C89" s="121" t="s">
        <v>5</v>
      </c>
      <c r="D89" s="28">
        <v>973</v>
      </c>
      <c r="E89" s="28">
        <f>ROUND(E88*D89,2)</f>
        <v>9.73</v>
      </c>
      <c r="F89" s="28"/>
      <c r="G89" s="28"/>
      <c r="H89" s="28"/>
      <c r="I89" s="28"/>
      <c r="J89" s="28"/>
      <c r="K89" s="28"/>
      <c r="L89" s="47"/>
    </row>
    <row r="90" spans="1:12" s="27" customFormat="1" x14ac:dyDescent="0.25">
      <c r="A90" s="18"/>
      <c r="B90" s="146" t="s">
        <v>10</v>
      </c>
      <c r="C90" s="3" t="s">
        <v>9</v>
      </c>
      <c r="D90" s="28">
        <v>483</v>
      </c>
      <c r="E90" s="28">
        <f>ROUND(E88*D90,2)</f>
        <v>4.83</v>
      </c>
      <c r="F90" s="28"/>
      <c r="G90" s="28"/>
      <c r="H90" s="28"/>
      <c r="I90" s="28"/>
      <c r="J90" s="19"/>
      <c r="K90" s="28"/>
      <c r="L90" s="47"/>
    </row>
    <row r="91" spans="1:12" s="27" customFormat="1" x14ac:dyDescent="0.25">
      <c r="A91" s="18"/>
      <c r="B91" s="200" t="s">
        <v>89</v>
      </c>
      <c r="C91" s="127" t="s">
        <v>48</v>
      </c>
      <c r="D91" s="28">
        <v>1000</v>
      </c>
      <c r="E91" s="28">
        <f>ROUND(E88*D91,2)</f>
        <v>10</v>
      </c>
      <c r="F91" s="28"/>
      <c r="G91" s="28"/>
      <c r="H91" s="28"/>
      <c r="I91" s="28"/>
      <c r="J91" s="28"/>
      <c r="K91" s="28"/>
      <c r="L91" s="47"/>
    </row>
    <row r="92" spans="1:12" s="27" customFormat="1" x14ac:dyDescent="0.25">
      <c r="A92" s="18"/>
      <c r="B92" s="44" t="s">
        <v>8</v>
      </c>
      <c r="C92" s="127" t="s">
        <v>9</v>
      </c>
      <c r="D92" s="28">
        <v>220</v>
      </c>
      <c r="E92" s="28">
        <f>ROUND(E88*D92,2)</f>
        <v>2.2000000000000002</v>
      </c>
      <c r="F92" s="19"/>
      <c r="G92" s="28"/>
      <c r="H92" s="28"/>
      <c r="I92" s="28"/>
      <c r="J92" s="28"/>
      <c r="K92" s="28"/>
      <c r="L92" s="47"/>
    </row>
    <row r="93" spans="1:12" s="26" customFormat="1" x14ac:dyDescent="0.25">
      <c r="A93" s="15">
        <v>7</v>
      </c>
      <c r="B93" s="201" t="s">
        <v>90</v>
      </c>
      <c r="C93" s="21" t="s">
        <v>3</v>
      </c>
      <c r="D93" s="16"/>
      <c r="E93" s="45">
        <v>16.649999999999999</v>
      </c>
      <c r="F93" s="45"/>
      <c r="G93" s="45"/>
      <c r="H93" s="45"/>
      <c r="I93" s="45"/>
      <c r="J93" s="45"/>
      <c r="K93" s="45"/>
      <c r="L93" s="131"/>
    </row>
    <row r="94" spans="1:12" s="27" customFormat="1" x14ac:dyDescent="0.25">
      <c r="A94" s="18"/>
      <c r="B94" s="202"/>
      <c r="C94" s="25" t="s">
        <v>91</v>
      </c>
      <c r="D94" s="28"/>
      <c r="E94" s="28">
        <f>E93/100</f>
        <v>0.16649999999999998</v>
      </c>
      <c r="F94" s="28"/>
      <c r="G94" s="28"/>
      <c r="H94" s="28"/>
      <c r="I94" s="28"/>
      <c r="J94" s="28"/>
      <c r="K94" s="28"/>
      <c r="L94" s="47"/>
    </row>
    <row r="95" spans="1:12" s="27" customFormat="1" x14ac:dyDescent="0.25">
      <c r="A95" s="18"/>
      <c r="B95" s="122" t="s">
        <v>13</v>
      </c>
      <c r="C95" s="25" t="s">
        <v>5</v>
      </c>
      <c r="D95" s="19">
        <v>33.6</v>
      </c>
      <c r="E95" s="28">
        <f>ROUND(E94*D95,2)</f>
        <v>5.59</v>
      </c>
      <c r="F95" s="28"/>
      <c r="G95" s="28"/>
      <c r="H95" s="28"/>
      <c r="I95" s="28"/>
      <c r="J95" s="28"/>
      <c r="K95" s="28"/>
      <c r="L95" s="47"/>
    </row>
    <row r="96" spans="1:12" s="27" customFormat="1" x14ac:dyDescent="0.25">
      <c r="A96" s="18"/>
      <c r="B96" s="125" t="s">
        <v>10</v>
      </c>
      <c r="C96" s="12" t="s">
        <v>9</v>
      </c>
      <c r="D96" s="19">
        <v>1.5</v>
      </c>
      <c r="E96" s="28">
        <f>ROUND(E94*D96,2)</f>
        <v>0.25</v>
      </c>
      <c r="F96" s="28"/>
      <c r="G96" s="28"/>
      <c r="H96" s="28"/>
      <c r="I96" s="28"/>
      <c r="J96" s="19"/>
      <c r="K96" s="28"/>
      <c r="L96" s="47"/>
    </row>
    <row r="97" spans="1:12" s="27" customFormat="1" x14ac:dyDescent="0.25">
      <c r="A97" s="18"/>
      <c r="B97" s="200" t="s">
        <v>92</v>
      </c>
      <c r="C97" s="127" t="s">
        <v>25</v>
      </c>
      <c r="D97" s="173">
        <v>0.24</v>
      </c>
      <c r="E97" s="28">
        <f>ROUND(E94*D97,2)</f>
        <v>0.04</v>
      </c>
      <c r="F97" s="28"/>
      <c r="G97" s="28"/>
      <c r="H97" s="28"/>
      <c r="I97" s="28"/>
      <c r="J97" s="28"/>
      <c r="K97" s="28"/>
      <c r="L97" s="47"/>
    </row>
    <row r="98" spans="1:12" s="27" customFormat="1" x14ac:dyDescent="0.25">
      <c r="A98" s="18"/>
      <c r="B98" s="202" t="s">
        <v>8</v>
      </c>
      <c r="C98" s="25" t="s">
        <v>9</v>
      </c>
      <c r="D98" s="173">
        <v>2.2799999999999998</v>
      </c>
      <c r="E98" s="28">
        <f>ROUND(E94*D98,2)</f>
        <v>0.38</v>
      </c>
      <c r="F98" s="19"/>
      <c r="G98" s="28"/>
      <c r="H98" s="28"/>
      <c r="I98" s="28"/>
      <c r="J98" s="28"/>
      <c r="K98" s="28"/>
      <c r="L98" s="47"/>
    </row>
    <row r="99" spans="1:12" s="26" customFormat="1" ht="25.5" x14ac:dyDescent="0.25">
      <c r="A99" s="15">
        <v>8</v>
      </c>
      <c r="B99" s="205" t="s">
        <v>69</v>
      </c>
      <c r="C99" s="126" t="s">
        <v>7</v>
      </c>
      <c r="D99" s="45"/>
      <c r="E99" s="45">
        <v>26.79</v>
      </c>
      <c r="F99" s="45"/>
      <c r="G99" s="45"/>
      <c r="H99" s="45"/>
      <c r="I99" s="45"/>
      <c r="J99" s="45"/>
      <c r="K99" s="45"/>
      <c r="L99" s="131"/>
    </row>
    <row r="100" spans="1:12" s="27" customFormat="1" x14ac:dyDescent="0.25">
      <c r="A100" s="18"/>
      <c r="B100" s="36"/>
      <c r="C100" s="25" t="s">
        <v>27</v>
      </c>
      <c r="D100" s="28"/>
      <c r="E100" s="28">
        <f>E99/1000</f>
        <v>2.6789999999999998E-2</v>
      </c>
      <c r="F100" s="28"/>
      <c r="G100" s="28"/>
      <c r="H100" s="28"/>
      <c r="I100" s="28"/>
      <c r="J100" s="28"/>
      <c r="K100" s="28"/>
      <c r="L100" s="47"/>
    </row>
    <row r="101" spans="1:12" s="27" customFormat="1" x14ac:dyDescent="0.25">
      <c r="A101" s="18"/>
      <c r="B101" s="122" t="s">
        <v>13</v>
      </c>
      <c r="C101" s="25" t="s">
        <v>5</v>
      </c>
      <c r="D101" s="173">
        <v>13.2</v>
      </c>
      <c r="E101" s="28">
        <f>ROUND(E100*D101,2)</f>
        <v>0.35</v>
      </c>
      <c r="F101" s="28"/>
      <c r="G101" s="28"/>
      <c r="H101" s="28"/>
      <c r="I101" s="28"/>
      <c r="J101" s="28"/>
      <c r="K101" s="28"/>
      <c r="L101" s="47"/>
    </row>
    <row r="102" spans="1:12" s="27" customFormat="1" x14ac:dyDescent="0.25">
      <c r="A102" s="18"/>
      <c r="B102" s="35" t="s">
        <v>39</v>
      </c>
      <c r="C102" s="3" t="s">
        <v>6</v>
      </c>
      <c r="D102" s="173">
        <v>29.7</v>
      </c>
      <c r="E102" s="28">
        <f>ROUND(E100*D102,2)</f>
        <v>0.8</v>
      </c>
      <c r="F102" s="28"/>
      <c r="G102" s="28"/>
      <c r="H102" s="28"/>
      <c r="I102" s="28"/>
      <c r="J102" s="42"/>
      <c r="K102" s="28"/>
      <c r="L102" s="47"/>
    </row>
    <row r="103" spans="1:12" s="27" customFormat="1" x14ac:dyDescent="0.25">
      <c r="A103" s="18"/>
      <c r="B103" s="44" t="s">
        <v>40</v>
      </c>
      <c r="C103" s="127" t="s">
        <v>7</v>
      </c>
      <c r="D103" s="28">
        <v>1220</v>
      </c>
      <c r="E103" s="28">
        <f>ROUND(E100*D103,2)</f>
        <v>32.68</v>
      </c>
      <c r="F103" s="19"/>
      <c r="G103" s="28"/>
      <c r="H103" s="28"/>
      <c r="I103" s="28"/>
      <c r="J103" s="28"/>
      <c r="K103" s="28"/>
      <c r="L103" s="47"/>
    </row>
    <row r="104" spans="1:12" s="212" customFormat="1" ht="15" x14ac:dyDescent="0.25">
      <c r="A104" s="206"/>
      <c r="B104" s="208" t="s">
        <v>94</v>
      </c>
      <c r="C104" s="207"/>
      <c r="D104" s="209"/>
      <c r="E104" s="207"/>
      <c r="F104" s="210"/>
      <c r="G104" s="207"/>
      <c r="H104" s="209"/>
      <c r="I104" s="207"/>
      <c r="J104" s="209"/>
      <c r="K104" s="210"/>
      <c r="L104" s="211"/>
    </row>
    <row r="105" spans="1:12" s="26" customFormat="1" ht="38.25" x14ac:dyDescent="0.25">
      <c r="A105" s="15">
        <v>9</v>
      </c>
      <c r="B105" s="23" t="s">
        <v>42</v>
      </c>
      <c r="C105" s="24" t="s">
        <v>7</v>
      </c>
      <c r="D105" s="38"/>
      <c r="E105" s="38">
        <v>15.24</v>
      </c>
      <c r="F105" s="16"/>
      <c r="G105" s="16"/>
      <c r="H105" s="16"/>
      <c r="I105" s="16"/>
      <c r="J105" s="16"/>
      <c r="K105" s="16"/>
      <c r="L105" s="17"/>
    </row>
    <row r="106" spans="1:12" s="26" customFormat="1" x14ac:dyDescent="0.25">
      <c r="A106" s="5"/>
      <c r="B106" s="11"/>
      <c r="C106" s="9" t="s">
        <v>27</v>
      </c>
      <c r="D106" s="39"/>
      <c r="E106" s="39">
        <f>E105/1000</f>
        <v>1.524E-2</v>
      </c>
      <c r="F106" s="40"/>
      <c r="G106" s="40"/>
      <c r="H106" s="40"/>
      <c r="I106" s="40"/>
      <c r="J106" s="40"/>
      <c r="K106" s="40"/>
      <c r="L106" s="41"/>
    </row>
    <row r="107" spans="1:12" s="27" customFormat="1" x14ac:dyDescent="0.25">
      <c r="A107" s="6"/>
      <c r="B107" s="122" t="s">
        <v>13</v>
      </c>
      <c r="C107" s="25" t="s">
        <v>5</v>
      </c>
      <c r="D107" s="42">
        <v>20</v>
      </c>
      <c r="E107" s="42">
        <f>E106*D107</f>
        <v>0.30480000000000002</v>
      </c>
      <c r="F107" s="42"/>
      <c r="G107" s="42"/>
      <c r="H107" s="42"/>
      <c r="I107" s="42"/>
      <c r="J107" s="42"/>
      <c r="K107" s="42"/>
      <c r="L107" s="43"/>
    </row>
    <row r="108" spans="1:12" s="27" customFormat="1" x14ac:dyDescent="0.25">
      <c r="A108" s="6"/>
      <c r="B108" s="35" t="s">
        <v>39</v>
      </c>
      <c r="C108" s="8" t="s">
        <v>4</v>
      </c>
      <c r="D108" s="42">
        <v>44.8</v>
      </c>
      <c r="E108" s="42">
        <f>E106*D108</f>
        <v>0.68275199999999991</v>
      </c>
      <c r="F108" s="42"/>
      <c r="G108" s="42"/>
      <c r="H108" s="42"/>
      <c r="I108" s="42"/>
      <c r="J108" s="42"/>
      <c r="K108" s="42"/>
      <c r="L108" s="43"/>
    </row>
    <row r="109" spans="1:12" s="26" customFormat="1" x14ac:dyDescent="0.25">
      <c r="A109" s="6"/>
      <c r="B109" s="10" t="s">
        <v>10</v>
      </c>
      <c r="C109" s="12" t="s">
        <v>9</v>
      </c>
      <c r="D109" s="42">
        <v>2.1</v>
      </c>
      <c r="E109" s="42">
        <f>E106*D109</f>
        <v>3.2004000000000005E-2</v>
      </c>
      <c r="F109" s="42"/>
      <c r="G109" s="42"/>
      <c r="H109" s="42"/>
      <c r="I109" s="42"/>
      <c r="J109" s="19"/>
      <c r="K109" s="42"/>
      <c r="L109" s="43"/>
    </row>
    <row r="110" spans="1:12" x14ac:dyDescent="0.2">
      <c r="A110" s="71"/>
      <c r="B110" s="44" t="s">
        <v>37</v>
      </c>
      <c r="C110" s="8" t="s">
        <v>7</v>
      </c>
      <c r="D110" s="42">
        <v>0.05</v>
      </c>
      <c r="E110" s="42">
        <f>E106*D110</f>
        <v>7.6200000000000009E-4</v>
      </c>
      <c r="F110" s="42"/>
      <c r="G110" s="42"/>
      <c r="H110" s="42"/>
      <c r="I110" s="42"/>
      <c r="J110" s="42"/>
      <c r="K110" s="42"/>
      <c r="L110" s="43"/>
    </row>
    <row r="111" spans="1:12" s="26" customFormat="1" ht="36" x14ac:dyDescent="0.25">
      <c r="A111" s="15">
        <v>10</v>
      </c>
      <c r="B111" s="64" t="s">
        <v>41</v>
      </c>
      <c r="C111" s="21" t="s">
        <v>25</v>
      </c>
      <c r="D111" s="38"/>
      <c r="E111" s="38">
        <f>E105*1.75</f>
        <v>26.67</v>
      </c>
      <c r="F111" s="16"/>
      <c r="G111" s="16"/>
      <c r="H111" s="16"/>
      <c r="I111" s="16"/>
      <c r="J111" s="16"/>
      <c r="K111" s="16"/>
      <c r="L111" s="17"/>
    </row>
    <row r="112" spans="1:12" s="26" customFormat="1" ht="25.5" x14ac:dyDescent="0.25">
      <c r="A112" s="15">
        <v>11</v>
      </c>
      <c r="B112" s="23" t="s">
        <v>14</v>
      </c>
      <c r="C112" s="24" t="s">
        <v>28</v>
      </c>
      <c r="D112" s="38"/>
      <c r="E112" s="45">
        <v>1.69</v>
      </c>
      <c r="F112" s="45"/>
      <c r="G112" s="45"/>
      <c r="H112" s="45"/>
      <c r="I112" s="45"/>
      <c r="J112" s="65"/>
      <c r="K112" s="65"/>
      <c r="L112" s="66"/>
    </row>
    <row r="113" spans="1:254" s="27" customFormat="1" x14ac:dyDescent="0.25">
      <c r="A113" s="18"/>
      <c r="B113" s="122" t="s">
        <v>13</v>
      </c>
      <c r="C113" s="25" t="s">
        <v>5</v>
      </c>
      <c r="D113" s="19">
        <v>2.93</v>
      </c>
      <c r="E113" s="28">
        <f>ROUND(D113*E112,2)</f>
        <v>4.95</v>
      </c>
      <c r="F113" s="28"/>
      <c r="G113" s="28"/>
      <c r="H113" s="28"/>
      <c r="I113" s="28"/>
      <c r="J113" s="28"/>
      <c r="K113" s="28"/>
      <c r="L113" s="47"/>
    </row>
    <row r="114" spans="1:254" s="26" customFormat="1" ht="36" x14ac:dyDescent="0.25">
      <c r="A114" s="15">
        <v>12</v>
      </c>
      <c r="B114" s="64" t="s">
        <v>41</v>
      </c>
      <c r="C114" s="21" t="s">
        <v>25</v>
      </c>
      <c r="D114" s="16"/>
      <c r="E114" s="16">
        <f>E112*1.75</f>
        <v>2.9575</v>
      </c>
      <c r="F114" s="16"/>
      <c r="G114" s="16"/>
      <c r="H114" s="16"/>
      <c r="I114" s="16"/>
      <c r="J114" s="16"/>
      <c r="K114" s="16"/>
      <c r="L114" s="17"/>
    </row>
    <row r="115" spans="1:254" s="68" customFormat="1" x14ac:dyDescent="0.2">
      <c r="A115" s="67">
        <v>13</v>
      </c>
      <c r="B115" s="22" t="s">
        <v>52</v>
      </c>
      <c r="C115" s="126" t="s">
        <v>7</v>
      </c>
      <c r="D115" s="45"/>
      <c r="E115" s="198">
        <v>1.1200000000000001</v>
      </c>
      <c r="F115" s="45"/>
      <c r="G115" s="45"/>
      <c r="H115" s="45"/>
      <c r="I115" s="45"/>
      <c r="J115" s="45"/>
      <c r="K115" s="45"/>
      <c r="L115" s="131"/>
    </row>
    <row r="116" spans="1:254" s="68" customFormat="1" x14ac:dyDescent="0.2">
      <c r="A116" s="69"/>
      <c r="B116" s="122" t="s">
        <v>13</v>
      </c>
      <c r="C116" s="121" t="s">
        <v>5</v>
      </c>
      <c r="D116" s="28">
        <v>0.89</v>
      </c>
      <c r="E116" s="132">
        <f>E115*D116</f>
        <v>0.99680000000000013</v>
      </c>
      <c r="F116" s="28"/>
      <c r="G116" s="28"/>
      <c r="H116" s="28"/>
      <c r="I116" s="28"/>
      <c r="J116" s="28"/>
      <c r="K116" s="28"/>
      <c r="L116" s="47"/>
    </row>
    <row r="117" spans="1:254" s="68" customFormat="1" x14ac:dyDescent="0.2">
      <c r="A117" s="69"/>
      <c r="B117" s="36" t="s">
        <v>10</v>
      </c>
      <c r="C117" s="3" t="s">
        <v>9</v>
      </c>
      <c r="D117" s="28">
        <v>0.37</v>
      </c>
      <c r="E117" s="133">
        <f>E115*D117</f>
        <v>0.41440000000000005</v>
      </c>
      <c r="F117" s="28"/>
      <c r="G117" s="28"/>
      <c r="H117" s="28"/>
      <c r="I117" s="28"/>
      <c r="J117" s="19"/>
      <c r="K117" s="28"/>
      <c r="L117" s="47"/>
    </row>
    <row r="118" spans="1:254" s="68" customFormat="1" x14ac:dyDescent="0.2">
      <c r="A118" s="69"/>
      <c r="B118" s="44" t="s">
        <v>40</v>
      </c>
      <c r="C118" s="127" t="s">
        <v>7</v>
      </c>
      <c r="D118" s="28">
        <v>1.1499999999999999</v>
      </c>
      <c r="E118" s="132">
        <f>E115*D118</f>
        <v>1.288</v>
      </c>
      <c r="F118" s="19"/>
      <c r="G118" s="28"/>
      <c r="H118" s="28"/>
      <c r="I118" s="28"/>
      <c r="J118" s="28"/>
      <c r="K118" s="28"/>
      <c r="L118" s="47"/>
    </row>
    <row r="119" spans="1:254" s="68" customFormat="1" x14ac:dyDescent="0.2">
      <c r="A119" s="69"/>
      <c r="B119" s="134" t="s">
        <v>8</v>
      </c>
      <c r="C119" s="129" t="s">
        <v>9</v>
      </c>
      <c r="D119" s="129">
        <v>0.02</v>
      </c>
      <c r="E119" s="135">
        <f>E115*D119</f>
        <v>2.2400000000000003E-2</v>
      </c>
      <c r="F119" s="19"/>
      <c r="G119" s="136"/>
      <c r="H119" s="19"/>
      <c r="I119" s="19"/>
      <c r="J119" s="19"/>
      <c r="K119" s="19"/>
      <c r="L119" s="123"/>
    </row>
    <row r="120" spans="1:254" s="2" customFormat="1" ht="25.5" x14ac:dyDescent="0.2">
      <c r="A120" s="137">
        <v>14</v>
      </c>
      <c r="B120" s="22" t="s">
        <v>95</v>
      </c>
      <c r="C120" s="21" t="s">
        <v>7</v>
      </c>
      <c r="D120" s="20"/>
      <c r="E120" s="20">
        <v>2.8</v>
      </c>
      <c r="F120" s="203"/>
      <c r="G120" s="203"/>
      <c r="H120" s="203"/>
      <c r="I120" s="203"/>
      <c r="J120" s="203"/>
      <c r="K120" s="203"/>
      <c r="L120" s="138"/>
    </row>
    <row r="121" spans="1:254" s="2" customFormat="1" x14ac:dyDescent="0.2">
      <c r="A121" s="139"/>
      <c r="B121" s="46"/>
      <c r="C121" s="124" t="s">
        <v>26</v>
      </c>
      <c r="D121" s="70"/>
      <c r="E121" s="70">
        <f>E120/100</f>
        <v>2.7999999999999997E-2</v>
      </c>
      <c r="F121" s="204"/>
      <c r="G121" s="204"/>
      <c r="H121" s="204"/>
      <c r="I121" s="204"/>
      <c r="J121" s="204"/>
      <c r="K121" s="204"/>
      <c r="L121" s="140"/>
    </row>
    <row r="122" spans="1:254" x14ac:dyDescent="0.2">
      <c r="A122" s="141"/>
      <c r="B122" s="122" t="s">
        <v>13</v>
      </c>
      <c r="C122" s="25" t="s">
        <v>5</v>
      </c>
      <c r="D122" s="129">
        <v>660</v>
      </c>
      <c r="E122" s="128">
        <f>E121*D122</f>
        <v>18.479999999999997</v>
      </c>
      <c r="F122" s="19"/>
      <c r="G122" s="19"/>
      <c r="H122" s="19"/>
      <c r="I122" s="19"/>
      <c r="J122" s="19"/>
      <c r="K122" s="19"/>
      <c r="L122" s="123"/>
    </row>
    <row r="123" spans="1:254" x14ac:dyDescent="0.2">
      <c r="A123" s="141"/>
      <c r="B123" s="143" t="s">
        <v>53</v>
      </c>
      <c r="C123" s="129" t="s">
        <v>24</v>
      </c>
      <c r="D123" s="129">
        <v>9.6</v>
      </c>
      <c r="E123" s="128">
        <f>E121*D123</f>
        <v>0.26879999999999998</v>
      </c>
      <c r="F123" s="19"/>
      <c r="G123" s="19"/>
      <c r="H123" s="19"/>
      <c r="I123" s="19"/>
      <c r="J123" s="128"/>
      <c r="K123" s="19"/>
      <c r="L123" s="123"/>
    </row>
    <row r="124" spans="1:254" ht="15" x14ac:dyDescent="0.25">
      <c r="A124" s="145"/>
      <c r="B124" s="146" t="s">
        <v>96</v>
      </c>
      <c r="C124" s="127" t="s">
        <v>7</v>
      </c>
      <c r="D124" s="128">
        <v>101.5</v>
      </c>
      <c r="E124" s="128">
        <f>E121*D124</f>
        <v>2.8419999999999996</v>
      </c>
      <c r="F124" s="136"/>
      <c r="G124" s="136"/>
      <c r="H124" s="19"/>
      <c r="I124" s="19"/>
      <c r="J124" s="19"/>
      <c r="K124" s="19"/>
      <c r="L124" s="12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ht="15" x14ac:dyDescent="0.25">
      <c r="A125" s="145"/>
      <c r="B125" s="167" t="s">
        <v>67</v>
      </c>
      <c r="C125" s="127" t="s">
        <v>7</v>
      </c>
      <c r="D125" s="128">
        <v>2.4700000000000002</v>
      </c>
      <c r="E125" s="128">
        <f>E121*D125</f>
        <v>6.9159999999999999E-2</v>
      </c>
      <c r="F125" s="42"/>
      <c r="G125" s="136"/>
      <c r="H125" s="19"/>
      <c r="I125" s="19"/>
      <c r="J125" s="19"/>
      <c r="K125" s="19"/>
      <c r="L125" s="12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x14ac:dyDescent="0.2">
      <c r="A126" s="141"/>
      <c r="B126" s="134" t="s">
        <v>54</v>
      </c>
      <c r="C126" s="127" t="s">
        <v>3</v>
      </c>
      <c r="D126" s="129">
        <v>39</v>
      </c>
      <c r="E126" s="128">
        <f>E121*D126</f>
        <v>1.0919999999999999</v>
      </c>
      <c r="F126" s="147"/>
      <c r="G126" s="136"/>
      <c r="H126" s="19"/>
      <c r="I126" s="19"/>
      <c r="J126" s="19"/>
      <c r="K126" s="19"/>
      <c r="L126" s="123"/>
    </row>
    <row r="127" spans="1:254" x14ac:dyDescent="0.2">
      <c r="A127" s="18"/>
      <c r="B127" s="134" t="s">
        <v>55</v>
      </c>
      <c r="C127" s="127" t="s">
        <v>7</v>
      </c>
      <c r="D127" s="128">
        <v>4.68</v>
      </c>
      <c r="E127" s="128">
        <f>E121*D127</f>
        <v>0.13103999999999999</v>
      </c>
      <c r="F127" s="7"/>
      <c r="G127" s="136"/>
      <c r="H127" s="19"/>
      <c r="I127" s="19"/>
      <c r="J127" s="19"/>
      <c r="K127" s="19"/>
      <c r="L127" s="123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</row>
    <row r="128" spans="1:254" ht="15" x14ac:dyDescent="0.25">
      <c r="A128" s="148"/>
      <c r="B128" s="143" t="s">
        <v>56</v>
      </c>
      <c r="C128" s="127" t="s">
        <v>7</v>
      </c>
      <c r="D128" s="142">
        <v>7.93</v>
      </c>
      <c r="E128" s="128">
        <f>E121*D128</f>
        <v>0.22203999999999996</v>
      </c>
      <c r="F128" s="129"/>
      <c r="G128" s="136"/>
      <c r="H128" s="19"/>
      <c r="I128" s="19"/>
      <c r="J128" s="19"/>
      <c r="K128" s="19"/>
      <c r="L128" s="12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12" x14ac:dyDescent="0.2">
      <c r="A129" s="141"/>
      <c r="B129" s="134" t="s">
        <v>57</v>
      </c>
      <c r="C129" s="129" t="s">
        <v>58</v>
      </c>
      <c r="D129" s="129">
        <v>193</v>
      </c>
      <c r="E129" s="149">
        <f>E121*D129</f>
        <v>5.403999999999999</v>
      </c>
      <c r="F129" s="129"/>
      <c r="G129" s="136"/>
      <c r="H129" s="19"/>
      <c r="I129" s="19"/>
      <c r="J129" s="19"/>
      <c r="K129" s="19"/>
      <c r="L129" s="123"/>
    </row>
    <row r="130" spans="1:12" x14ac:dyDescent="0.2">
      <c r="A130" s="141"/>
      <c r="B130" s="134" t="s">
        <v>10</v>
      </c>
      <c r="C130" s="129" t="s">
        <v>9</v>
      </c>
      <c r="D130" s="129">
        <v>42</v>
      </c>
      <c r="E130" s="128">
        <f>E121*D130</f>
        <v>1.1759999999999999</v>
      </c>
      <c r="F130" s="136"/>
      <c r="G130" s="136"/>
      <c r="H130" s="19"/>
      <c r="I130" s="19"/>
      <c r="J130" s="19"/>
      <c r="K130" s="19"/>
      <c r="L130" s="123"/>
    </row>
    <row r="131" spans="1:12" x14ac:dyDescent="0.2">
      <c r="A131" s="141"/>
      <c r="B131" s="150" t="s">
        <v>8</v>
      </c>
      <c r="C131" s="129" t="s">
        <v>9</v>
      </c>
      <c r="D131" s="129">
        <v>156</v>
      </c>
      <c r="E131" s="128">
        <f>E121*D131</f>
        <v>4.3679999999999994</v>
      </c>
      <c r="F131" s="19"/>
      <c r="G131" s="136"/>
      <c r="H131" s="19"/>
      <c r="I131" s="19"/>
      <c r="J131" s="19"/>
      <c r="K131" s="19"/>
      <c r="L131" s="123"/>
    </row>
    <row r="132" spans="1:12" s="26" customFormat="1" x14ac:dyDescent="0.25">
      <c r="A132" s="15">
        <v>15</v>
      </c>
      <c r="B132" s="201" t="s">
        <v>90</v>
      </c>
      <c r="C132" s="21" t="s">
        <v>3</v>
      </c>
      <c r="D132" s="16"/>
      <c r="E132" s="45">
        <v>16.64</v>
      </c>
      <c r="F132" s="45"/>
      <c r="G132" s="45"/>
      <c r="H132" s="45"/>
      <c r="I132" s="45"/>
      <c r="J132" s="45"/>
      <c r="K132" s="45"/>
      <c r="L132" s="131"/>
    </row>
    <row r="133" spans="1:12" s="27" customFormat="1" x14ac:dyDescent="0.25">
      <c r="A133" s="18"/>
      <c r="B133" s="202"/>
      <c r="C133" s="25" t="s">
        <v>91</v>
      </c>
      <c r="D133" s="28"/>
      <c r="E133" s="28">
        <f>E132/100</f>
        <v>0.16639999999999999</v>
      </c>
      <c r="F133" s="28"/>
      <c r="G133" s="28"/>
      <c r="H133" s="28"/>
      <c r="I133" s="28"/>
      <c r="J133" s="28"/>
      <c r="K133" s="28"/>
      <c r="L133" s="47"/>
    </row>
    <row r="134" spans="1:12" s="27" customFormat="1" x14ac:dyDescent="0.25">
      <c r="A134" s="18"/>
      <c r="B134" s="122" t="s">
        <v>13</v>
      </c>
      <c r="C134" s="25" t="s">
        <v>5</v>
      </c>
      <c r="D134" s="19">
        <v>33.6</v>
      </c>
      <c r="E134" s="28">
        <f>ROUND(E133*D134,2)</f>
        <v>5.59</v>
      </c>
      <c r="F134" s="28"/>
      <c r="G134" s="28"/>
      <c r="H134" s="28"/>
      <c r="I134" s="28"/>
      <c r="J134" s="28"/>
      <c r="K134" s="28"/>
      <c r="L134" s="47"/>
    </row>
    <row r="135" spans="1:12" s="27" customFormat="1" x14ac:dyDescent="0.25">
      <c r="A135" s="18"/>
      <c r="B135" s="125" t="s">
        <v>10</v>
      </c>
      <c r="C135" s="12" t="s">
        <v>9</v>
      </c>
      <c r="D135" s="19">
        <v>1.5</v>
      </c>
      <c r="E135" s="28">
        <f>ROUND(E133*D135,2)</f>
        <v>0.25</v>
      </c>
      <c r="F135" s="28"/>
      <c r="G135" s="28"/>
      <c r="H135" s="28"/>
      <c r="I135" s="28"/>
      <c r="J135" s="19"/>
      <c r="K135" s="28"/>
      <c r="L135" s="47"/>
    </row>
    <row r="136" spans="1:12" s="27" customFormat="1" x14ac:dyDescent="0.25">
      <c r="A136" s="18"/>
      <c r="B136" s="200" t="s">
        <v>92</v>
      </c>
      <c r="C136" s="127" t="s">
        <v>25</v>
      </c>
      <c r="D136" s="173">
        <v>0.24</v>
      </c>
      <c r="E136" s="28">
        <f>ROUND(E133*D136,2)</f>
        <v>0.04</v>
      </c>
      <c r="F136" s="28"/>
      <c r="G136" s="28"/>
      <c r="H136" s="28"/>
      <c r="I136" s="28"/>
      <c r="J136" s="28"/>
      <c r="K136" s="28"/>
      <c r="L136" s="47"/>
    </row>
    <row r="137" spans="1:12" s="27" customFormat="1" x14ac:dyDescent="0.25">
      <c r="A137" s="18"/>
      <c r="B137" s="202" t="s">
        <v>8</v>
      </c>
      <c r="C137" s="25" t="s">
        <v>9</v>
      </c>
      <c r="D137" s="173">
        <v>2.2799999999999998</v>
      </c>
      <c r="E137" s="28">
        <f>ROUND(E133*D137,2)</f>
        <v>0.38</v>
      </c>
      <c r="F137" s="19"/>
      <c r="G137" s="28"/>
      <c r="H137" s="28"/>
      <c r="I137" s="28"/>
      <c r="J137" s="28"/>
      <c r="K137" s="28"/>
      <c r="L137" s="47"/>
    </row>
    <row r="138" spans="1:12" s="14" customFormat="1" x14ac:dyDescent="0.2">
      <c r="A138" s="105">
        <v>16</v>
      </c>
      <c r="B138" s="106" t="s">
        <v>43</v>
      </c>
      <c r="C138" s="93" t="s">
        <v>25</v>
      </c>
      <c r="D138" s="107"/>
      <c r="E138" s="108">
        <f>E144</f>
        <v>0.112</v>
      </c>
      <c r="F138" s="109"/>
      <c r="G138" s="109"/>
      <c r="H138" s="109"/>
      <c r="I138" s="109"/>
      <c r="J138" s="109"/>
      <c r="K138" s="109"/>
      <c r="L138" s="110"/>
    </row>
    <row r="139" spans="1:12" s="14" customFormat="1" x14ac:dyDescent="0.25">
      <c r="A139" s="88"/>
      <c r="B139" s="89" t="s">
        <v>13</v>
      </c>
      <c r="C139" s="90" t="s">
        <v>5</v>
      </c>
      <c r="D139" s="111">
        <v>37.4</v>
      </c>
      <c r="E139" s="112">
        <f>ROUND(E138*D139,2)</f>
        <v>4.1900000000000004</v>
      </c>
      <c r="F139" s="98"/>
      <c r="G139" s="98"/>
      <c r="H139" s="98"/>
      <c r="I139" s="98"/>
      <c r="J139" s="98"/>
      <c r="K139" s="98"/>
      <c r="L139" s="99"/>
    </row>
    <row r="140" spans="1:12" s="14" customFormat="1" x14ac:dyDescent="0.25">
      <c r="A140" s="88"/>
      <c r="B140" s="100" t="s">
        <v>10</v>
      </c>
      <c r="C140" s="94" t="s">
        <v>9</v>
      </c>
      <c r="D140" s="111">
        <v>6.32</v>
      </c>
      <c r="E140" s="112">
        <f>ROUND(E138*D140,2)</f>
        <v>0.71</v>
      </c>
      <c r="F140" s="98"/>
      <c r="G140" s="98"/>
      <c r="H140" s="98"/>
      <c r="I140" s="98"/>
      <c r="J140" s="91"/>
      <c r="K140" s="98"/>
      <c r="L140" s="99"/>
    </row>
    <row r="141" spans="1:12" s="14" customFormat="1" x14ac:dyDescent="0.2">
      <c r="A141" s="88"/>
      <c r="B141" s="113" t="s">
        <v>44</v>
      </c>
      <c r="C141" s="114" t="s">
        <v>25</v>
      </c>
      <c r="D141" s="111">
        <v>0.06</v>
      </c>
      <c r="E141" s="112">
        <f>ROUND(E138*D141,2)</f>
        <v>0.01</v>
      </c>
      <c r="F141" s="98"/>
      <c r="G141" s="98"/>
      <c r="H141" s="98"/>
      <c r="I141" s="98"/>
      <c r="J141" s="98"/>
      <c r="K141" s="98"/>
      <c r="L141" s="99"/>
    </row>
    <row r="142" spans="1:12" s="14" customFormat="1" x14ac:dyDescent="0.2">
      <c r="A142" s="115"/>
      <c r="B142" s="113" t="s">
        <v>45</v>
      </c>
      <c r="C142" s="96" t="s">
        <v>7</v>
      </c>
      <c r="D142" s="111">
        <v>0.75</v>
      </c>
      <c r="E142" s="112">
        <f>ROUND(E138*D142,2)</f>
        <v>0.08</v>
      </c>
      <c r="F142" s="98"/>
      <c r="G142" s="98"/>
      <c r="H142" s="98"/>
      <c r="I142" s="98"/>
      <c r="J142" s="98"/>
      <c r="K142" s="98"/>
      <c r="L142" s="99"/>
    </row>
    <row r="143" spans="1:12" s="14" customFormat="1" x14ac:dyDescent="0.2">
      <c r="A143" s="115"/>
      <c r="B143" s="101" t="s">
        <v>8</v>
      </c>
      <c r="C143" s="90" t="s">
        <v>9</v>
      </c>
      <c r="D143" s="111">
        <v>7.63</v>
      </c>
      <c r="E143" s="112">
        <f>ROUND(E138*D143,2)</f>
        <v>0.85</v>
      </c>
      <c r="F143" s="97"/>
      <c r="G143" s="98"/>
      <c r="H143" s="98"/>
      <c r="I143" s="98"/>
      <c r="J143" s="98"/>
      <c r="K143" s="98"/>
      <c r="L143" s="99"/>
    </row>
    <row r="144" spans="1:12" s="14" customFormat="1" x14ac:dyDescent="0.25">
      <c r="A144" s="116"/>
      <c r="B144" s="95" t="s">
        <v>68</v>
      </c>
      <c r="C144" s="114" t="s">
        <v>25</v>
      </c>
      <c r="D144" s="111" t="s">
        <v>46</v>
      </c>
      <c r="E144" s="168">
        <v>0.112</v>
      </c>
      <c r="F144" s="102"/>
      <c r="G144" s="102"/>
      <c r="H144" s="102"/>
      <c r="I144" s="102"/>
      <c r="J144" s="102"/>
      <c r="K144" s="102"/>
      <c r="L144" s="103"/>
    </row>
    <row r="145" spans="1:12" s="26" customFormat="1" ht="25.5" x14ac:dyDescent="0.25">
      <c r="A145" s="15">
        <v>17</v>
      </c>
      <c r="B145" s="205" t="s">
        <v>69</v>
      </c>
      <c r="C145" s="126" t="s">
        <v>7</v>
      </c>
      <c r="D145" s="45"/>
      <c r="E145" s="45">
        <v>11.81</v>
      </c>
      <c r="F145" s="45"/>
      <c r="G145" s="45"/>
      <c r="H145" s="45"/>
      <c r="I145" s="45"/>
      <c r="J145" s="45"/>
      <c r="K145" s="45"/>
      <c r="L145" s="131"/>
    </row>
    <row r="146" spans="1:12" s="27" customFormat="1" x14ac:dyDescent="0.25">
      <c r="A146" s="18"/>
      <c r="B146" s="36"/>
      <c r="C146" s="25" t="s">
        <v>27</v>
      </c>
      <c r="D146" s="28"/>
      <c r="E146" s="28">
        <f>E145/1000</f>
        <v>1.1810000000000001E-2</v>
      </c>
      <c r="F146" s="28"/>
      <c r="G146" s="28"/>
      <c r="H146" s="28"/>
      <c r="I146" s="28"/>
      <c r="J146" s="28"/>
      <c r="K146" s="28"/>
      <c r="L146" s="47"/>
    </row>
    <row r="147" spans="1:12" s="27" customFormat="1" x14ac:dyDescent="0.25">
      <c r="A147" s="18"/>
      <c r="B147" s="122" t="s">
        <v>13</v>
      </c>
      <c r="C147" s="25" t="s">
        <v>5</v>
      </c>
      <c r="D147" s="173">
        <v>13.2</v>
      </c>
      <c r="E147" s="28">
        <f>ROUND(E146*D147,2)</f>
        <v>0.16</v>
      </c>
      <c r="F147" s="28"/>
      <c r="G147" s="28"/>
      <c r="H147" s="28"/>
      <c r="I147" s="28"/>
      <c r="J147" s="28"/>
      <c r="K147" s="28"/>
      <c r="L147" s="47"/>
    </row>
    <row r="148" spans="1:12" s="27" customFormat="1" x14ac:dyDescent="0.25">
      <c r="A148" s="18"/>
      <c r="B148" s="35" t="s">
        <v>39</v>
      </c>
      <c r="C148" s="3" t="s">
        <v>6</v>
      </c>
      <c r="D148" s="173">
        <v>29.7</v>
      </c>
      <c r="E148" s="28">
        <f>ROUND(E146*D148,2)</f>
        <v>0.35</v>
      </c>
      <c r="F148" s="28"/>
      <c r="G148" s="28"/>
      <c r="H148" s="28"/>
      <c r="I148" s="28"/>
      <c r="J148" s="42"/>
      <c r="K148" s="28"/>
      <c r="L148" s="47"/>
    </row>
    <row r="149" spans="1:12" s="27" customFormat="1" x14ac:dyDescent="0.25">
      <c r="A149" s="18"/>
      <c r="B149" s="44" t="s">
        <v>40</v>
      </c>
      <c r="C149" s="127" t="s">
        <v>7</v>
      </c>
      <c r="D149" s="28">
        <v>1220</v>
      </c>
      <c r="E149" s="28">
        <f>ROUND(E146*D149,2)</f>
        <v>14.41</v>
      </c>
      <c r="F149" s="19"/>
      <c r="G149" s="28"/>
      <c r="H149" s="28"/>
      <c r="I149" s="28"/>
      <c r="J149" s="28"/>
      <c r="K149" s="28"/>
      <c r="L149" s="47"/>
    </row>
    <row r="150" spans="1:12" s="130" customFormat="1" ht="15" x14ac:dyDescent="0.25">
      <c r="A150" s="29"/>
      <c r="B150" s="171" t="s">
        <v>111</v>
      </c>
      <c r="C150" s="30"/>
      <c r="D150" s="32"/>
      <c r="E150" s="30"/>
      <c r="F150" s="33"/>
      <c r="G150" s="30"/>
      <c r="H150" s="32"/>
      <c r="I150" s="30"/>
      <c r="J150" s="32"/>
      <c r="K150" s="33"/>
      <c r="L150" s="34"/>
    </row>
    <row r="151" spans="1:12" s="2" customFormat="1" ht="25.5" x14ac:dyDescent="0.2">
      <c r="A151" s="15">
        <v>1</v>
      </c>
      <c r="B151" s="22" t="s">
        <v>97</v>
      </c>
      <c r="C151" s="21" t="s">
        <v>3</v>
      </c>
      <c r="D151" s="38"/>
      <c r="E151" s="38">
        <v>18.34</v>
      </c>
      <c r="F151" s="16"/>
      <c r="G151" s="16"/>
      <c r="H151" s="16"/>
      <c r="I151" s="16"/>
      <c r="J151" s="16"/>
      <c r="K151" s="16"/>
      <c r="L151" s="17"/>
    </row>
    <row r="152" spans="1:12" s="2" customFormat="1" x14ac:dyDescent="0.2">
      <c r="A152" s="5"/>
      <c r="B152" s="213"/>
      <c r="C152" s="214" t="s">
        <v>98</v>
      </c>
      <c r="D152" s="39"/>
      <c r="E152" s="39">
        <f>E151/1000</f>
        <v>1.8339999999999999E-2</v>
      </c>
      <c r="F152" s="215"/>
      <c r="G152" s="40"/>
      <c r="H152" s="40"/>
      <c r="I152" s="40"/>
      <c r="J152" s="40"/>
      <c r="K152" s="40"/>
      <c r="L152" s="41"/>
    </row>
    <row r="153" spans="1:12" x14ac:dyDescent="0.2">
      <c r="A153" s="6"/>
      <c r="B153" s="122" t="s">
        <v>13</v>
      </c>
      <c r="C153" s="25" t="s">
        <v>5</v>
      </c>
      <c r="D153" s="216">
        <v>33</v>
      </c>
      <c r="E153" s="42">
        <f>D153*E152</f>
        <v>0.60521999999999998</v>
      </c>
      <c r="F153" s="19"/>
      <c r="G153" s="42"/>
      <c r="H153" s="42"/>
      <c r="I153" s="42"/>
      <c r="J153" s="42"/>
      <c r="K153" s="42"/>
      <c r="L153" s="43"/>
    </row>
    <row r="154" spans="1:12" x14ac:dyDescent="0.2">
      <c r="A154" s="6"/>
      <c r="B154" s="217" t="s">
        <v>85</v>
      </c>
      <c r="C154" s="3" t="s">
        <v>6</v>
      </c>
      <c r="D154" s="216">
        <v>0.42</v>
      </c>
      <c r="E154" s="42">
        <f>D154*E152</f>
        <v>7.7027999999999992E-3</v>
      </c>
      <c r="F154" s="19"/>
      <c r="G154" s="42"/>
      <c r="H154" s="42"/>
      <c r="I154" s="42"/>
      <c r="J154" s="42"/>
      <c r="K154" s="42"/>
      <c r="L154" s="43"/>
    </row>
    <row r="155" spans="1:12" x14ac:dyDescent="0.2">
      <c r="A155" s="6"/>
      <c r="B155" s="217" t="s">
        <v>99</v>
      </c>
      <c r="C155" s="218" t="s">
        <v>24</v>
      </c>
      <c r="D155" s="216">
        <v>2.58</v>
      </c>
      <c r="E155" s="42">
        <f>D155*E152</f>
        <v>4.7317199999999997E-2</v>
      </c>
      <c r="F155" s="19"/>
      <c r="G155" s="42"/>
      <c r="H155" s="42"/>
      <c r="I155" s="42"/>
      <c r="J155" s="42"/>
      <c r="K155" s="42"/>
      <c r="L155" s="43"/>
    </row>
    <row r="156" spans="1:12" x14ac:dyDescent="0.2">
      <c r="A156" s="6"/>
      <c r="B156" s="217" t="s">
        <v>100</v>
      </c>
      <c r="C156" s="195" t="s">
        <v>6</v>
      </c>
      <c r="D156" s="216">
        <v>11.2</v>
      </c>
      <c r="E156" s="42">
        <f>D156*E152</f>
        <v>0.20540799999999998</v>
      </c>
      <c r="F156" s="19"/>
      <c r="G156" s="42"/>
      <c r="H156" s="42"/>
      <c r="I156" s="42"/>
      <c r="J156" s="42"/>
      <c r="K156" s="42"/>
      <c r="L156" s="43"/>
    </row>
    <row r="157" spans="1:12" x14ac:dyDescent="0.2">
      <c r="A157" s="6"/>
      <c r="B157" s="217" t="s">
        <v>101</v>
      </c>
      <c r="C157" s="7" t="s">
        <v>24</v>
      </c>
      <c r="D157" s="216">
        <v>24.8</v>
      </c>
      <c r="E157" s="42">
        <f>D157*E152</f>
        <v>0.45483199999999996</v>
      </c>
      <c r="F157" s="19"/>
      <c r="G157" s="42"/>
      <c r="H157" s="42"/>
      <c r="I157" s="42"/>
      <c r="J157" s="42"/>
      <c r="K157" s="42"/>
      <c r="L157" s="43"/>
    </row>
    <row r="158" spans="1:12" x14ac:dyDescent="0.2">
      <c r="A158" s="6"/>
      <c r="B158" s="194" t="s">
        <v>86</v>
      </c>
      <c r="C158" s="195" t="s">
        <v>6</v>
      </c>
      <c r="D158" s="216">
        <v>4.1399999999999997</v>
      </c>
      <c r="E158" s="42">
        <f>D158*E152</f>
        <v>7.5927599999999984E-2</v>
      </c>
      <c r="F158" s="19"/>
      <c r="G158" s="42"/>
      <c r="H158" s="42"/>
      <c r="I158" s="42"/>
      <c r="J158" s="196"/>
      <c r="K158" s="42"/>
      <c r="L158" s="43"/>
    </row>
    <row r="159" spans="1:12" x14ac:dyDescent="0.2">
      <c r="A159" s="6"/>
      <c r="B159" s="219" t="s">
        <v>102</v>
      </c>
      <c r="C159" s="7" t="s">
        <v>24</v>
      </c>
      <c r="D159" s="216">
        <v>0.53</v>
      </c>
      <c r="E159" s="42">
        <f>D159*E152</f>
        <v>9.7202E-3</v>
      </c>
      <c r="F159" s="19"/>
      <c r="G159" s="42"/>
      <c r="H159" s="42"/>
      <c r="I159" s="42"/>
      <c r="J159" s="42"/>
      <c r="K159" s="42"/>
      <c r="L159" s="43"/>
    </row>
    <row r="160" spans="1:12" x14ac:dyDescent="0.2">
      <c r="A160" s="6"/>
      <c r="B160" s="44" t="s">
        <v>37</v>
      </c>
      <c r="C160" s="218" t="s">
        <v>7</v>
      </c>
      <c r="D160" s="216">
        <f>1000*0.12*1.26</f>
        <v>151.19999999999999</v>
      </c>
      <c r="E160" s="42">
        <f>D160*E152</f>
        <v>2.7730079999999995</v>
      </c>
      <c r="F160" s="42"/>
      <c r="G160" s="42"/>
      <c r="H160" s="42"/>
      <c r="I160" s="42"/>
      <c r="J160" s="42"/>
      <c r="K160" s="42"/>
      <c r="L160" s="43"/>
    </row>
    <row r="161" spans="1:12" x14ac:dyDescent="0.2">
      <c r="A161" s="6"/>
      <c r="B161" s="37" t="s">
        <v>75</v>
      </c>
      <c r="C161" s="218" t="s">
        <v>7</v>
      </c>
      <c r="D161" s="216">
        <v>30</v>
      </c>
      <c r="E161" s="42">
        <f>D161*E152</f>
        <v>0.55019999999999991</v>
      </c>
      <c r="F161" s="196"/>
      <c r="G161" s="42"/>
      <c r="H161" s="42"/>
      <c r="I161" s="42"/>
      <c r="J161" s="42"/>
      <c r="K161" s="42"/>
      <c r="L161" s="43"/>
    </row>
    <row r="162" spans="1:12" s="2" customFormat="1" x14ac:dyDescent="0.2">
      <c r="A162" s="15">
        <v>2</v>
      </c>
      <c r="B162" s="22" t="s">
        <v>103</v>
      </c>
      <c r="C162" s="21" t="s">
        <v>25</v>
      </c>
      <c r="D162" s="38"/>
      <c r="E162" s="38">
        <v>1.2999999999999999E-2</v>
      </c>
      <c r="F162" s="16"/>
      <c r="G162" s="16"/>
      <c r="H162" s="16"/>
      <c r="I162" s="16"/>
      <c r="J162" s="16"/>
      <c r="K162" s="16"/>
      <c r="L162" s="17"/>
    </row>
    <row r="163" spans="1:12" x14ac:dyDescent="0.2">
      <c r="A163" s="6"/>
      <c r="B163" s="217" t="s">
        <v>104</v>
      </c>
      <c r="C163" s="7" t="s">
        <v>24</v>
      </c>
      <c r="D163" s="216">
        <v>0.3</v>
      </c>
      <c r="E163" s="42">
        <f>ROUND(E162*D163,2)</f>
        <v>0</v>
      </c>
      <c r="F163" s="42"/>
      <c r="G163" s="42"/>
      <c r="H163" s="42"/>
      <c r="I163" s="42"/>
      <c r="J163" s="42"/>
      <c r="K163" s="42"/>
      <c r="L163" s="43"/>
    </row>
    <row r="164" spans="1:12" x14ac:dyDescent="0.2">
      <c r="A164" s="6"/>
      <c r="B164" s="200" t="s">
        <v>92</v>
      </c>
      <c r="C164" s="220" t="s">
        <v>25</v>
      </c>
      <c r="D164" s="216">
        <v>1.03</v>
      </c>
      <c r="E164" s="42">
        <f>ROUND(E162*D164,2)</f>
        <v>0.01</v>
      </c>
      <c r="F164" s="28"/>
      <c r="G164" s="42"/>
      <c r="H164" s="42"/>
      <c r="I164" s="42"/>
      <c r="J164" s="42"/>
      <c r="K164" s="42"/>
      <c r="L164" s="43"/>
    </row>
    <row r="165" spans="1:12" s="26" customFormat="1" ht="51" x14ac:dyDescent="0.25">
      <c r="A165" s="15">
        <v>3</v>
      </c>
      <c r="B165" s="23" t="s">
        <v>105</v>
      </c>
      <c r="C165" s="24" t="s">
        <v>3</v>
      </c>
      <c r="D165" s="38"/>
      <c r="E165" s="38">
        <v>18.34</v>
      </c>
      <c r="F165" s="16"/>
      <c r="G165" s="16"/>
      <c r="H165" s="16"/>
      <c r="I165" s="16"/>
      <c r="J165" s="16"/>
      <c r="K165" s="16"/>
      <c r="L165" s="17"/>
    </row>
    <row r="166" spans="1:12" s="26" customFormat="1" x14ac:dyDescent="0.25">
      <c r="A166" s="221"/>
      <c r="B166" s="222"/>
      <c r="C166" s="223" t="s">
        <v>98</v>
      </c>
      <c r="D166" s="224"/>
      <c r="E166" s="224">
        <f>E165/1000</f>
        <v>1.8339999999999999E-2</v>
      </c>
      <c r="F166" s="215"/>
      <c r="G166" s="215"/>
      <c r="H166" s="215"/>
      <c r="I166" s="215"/>
      <c r="J166" s="215"/>
      <c r="K166" s="215"/>
      <c r="L166" s="225"/>
    </row>
    <row r="167" spans="1:12" s="27" customFormat="1" x14ac:dyDescent="0.25">
      <c r="A167" s="6"/>
      <c r="B167" s="122" t="s">
        <v>13</v>
      </c>
      <c r="C167" s="25" t="s">
        <v>5</v>
      </c>
      <c r="D167" s="42">
        <f>37.5+(4*0.07)</f>
        <v>37.78</v>
      </c>
      <c r="E167" s="42">
        <f>E166*D167</f>
        <v>0.69288519999999998</v>
      </c>
      <c r="F167" s="42"/>
      <c r="G167" s="42"/>
      <c r="H167" s="42"/>
      <c r="I167" s="42"/>
      <c r="J167" s="42"/>
      <c r="K167" s="42"/>
      <c r="L167" s="43"/>
    </row>
    <row r="168" spans="1:12" s="27" customFormat="1" x14ac:dyDescent="0.25">
      <c r="A168" s="6"/>
      <c r="B168" s="226" t="s">
        <v>106</v>
      </c>
      <c r="C168" s="8" t="s">
        <v>6</v>
      </c>
      <c r="D168" s="42">
        <v>3.02</v>
      </c>
      <c r="E168" s="42">
        <f>E166*D168</f>
        <v>5.5386799999999993E-2</v>
      </c>
      <c r="F168" s="42"/>
      <c r="G168" s="42"/>
      <c r="H168" s="42"/>
      <c r="I168" s="42"/>
      <c r="J168" s="42"/>
      <c r="K168" s="42"/>
      <c r="L168" s="43"/>
    </row>
    <row r="169" spans="1:12" s="27" customFormat="1" x14ac:dyDescent="0.25">
      <c r="A169" s="6"/>
      <c r="B169" s="217" t="s">
        <v>100</v>
      </c>
      <c r="C169" s="227" t="s">
        <v>6</v>
      </c>
      <c r="D169" s="42">
        <v>3.7</v>
      </c>
      <c r="E169" s="42">
        <f>E166*D169</f>
        <v>6.7858000000000002E-2</v>
      </c>
      <c r="F169" s="42"/>
      <c r="G169" s="42"/>
      <c r="H169" s="42"/>
      <c r="I169" s="196"/>
      <c r="J169" s="42"/>
      <c r="K169" s="42"/>
      <c r="L169" s="43"/>
    </row>
    <row r="170" spans="1:12" s="27" customFormat="1" x14ac:dyDescent="0.25">
      <c r="A170" s="6"/>
      <c r="B170" s="217" t="s">
        <v>101</v>
      </c>
      <c r="C170" s="227" t="s">
        <v>6</v>
      </c>
      <c r="D170" s="42">
        <v>11.1</v>
      </c>
      <c r="E170" s="42">
        <f>E166*D170</f>
        <v>0.20357399999999998</v>
      </c>
      <c r="F170" s="42"/>
      <c r="G170" s="42"/>
      <c r="H170" s="42"/>
      <c r="I170" s="196"/>
      <c r="J170" s="42"/>
      <c r="K170" s="42"/>
      <c r="L170" s="43"/>
    </row>
    <row r="171" spans="1:12" s="27" customFormat="1" x14ac:dyDescent="0.25">
      <c r="A171" s="6"/>
      <c r="B171" s="226" t="s">
        <v>10</v>
      </c>
      <c r="C171" s="12" t="s">
        <v>9</v>
      </c>
      <c r="D171" s="42">
        <v>2.2999999999999998</v>
      </c>
      <c r="E171" s="42">
        <f>E166*D171</f>
        <v>4.218199999999999E-2</v>
      </c>
      <c r="F171" s="42"/>
      <c r="G171" s="42"/>
      <c r="H171" s="42"/>
      <c r="I171" s="42"/>
      <c r="J171" s="19"/>
      <c r="K171" s="42"/>
      <c r="L171" s="43"/>
    </row>
    <row r="172" spans="1:12" s="27" customFormat="1" x14ac:dyDescent="0.25">
      <c r="A172" s="6"/>
      <c r="B172" s="226" t="s">
        <v>107</v>
      </c>
      <c r="C172" s="8" t="s">
        <v>25</v>
      </c>
      <c r="D172" s="42">
        <f>93.1+(11.6*4)</f>
        <v>139.5</v>
      </c>
      <c r="E172" s="42">
        <f>E166*D172</f>
        <v>2.55843</v>
      </c>
      <c r="F172" s="19"/>
      <c r="G172" s="42"/>
      <c r="H172" s="42"/>
      <c r="I172" s="42"/>
      <c r="J172" s="42"/>
      <c r="K172" s="42"/>
      <c r="L172" s="43"/>
    </row>
    <row r="173" spans="1:12" s="27" customFormat="1" x14ac:dyDescent="0.25">
      <c r="A173" s="6"/>
      <c r="B173" s="226" t="s">
        <v>8</v>
      </c>
      <c r="C173" s="25" t="s">
        <v>9</v>
      </c>
      <c r="D173" s="42">
        <f>14.5+(0.2*4)</f>
        <v>15.3</v>
      </c>
      <c r="E173" s="42">
        <f>E166*D173</f>
        <v>0.28060200000000002</v>
      </c>
      <c r="F173" s="19"/>
      <c r="G173" s="42"/>
      <c r="H173" s="42"/>
      <c r="I173" s="42"/>
      <c r="J173" s="42"/>
      <c r="K173" s="42"/>
      <c r="L173" s="43"/>
    </row>
    <row r="174" spans="1:12" s="2" customFormat="1" x14ac:dyDescent="0.2">
      <c r="A174" s="15">
        <v>4</v>
      </c>
      <c r="B174" s="22" t="s">
        <v>103</v>
      </c>
      <c r="C174" s="21" t="s">
        <v>25</v>
      </c>
      <c r="D174" s="38"/>
      <c r="E174" s="38">
        <v>6.0000000000000001E-3</v>
      </c>
      <c r="F174" s="16"/>
      <c r="G174" s="16"/>
      <c r="H174" s="16"/>
      <c r="I174" s="16"/>
      <c r="J174" s="16"/>
      <c r="K174" s="16"/>
      <c r="L174" s="17"/>
    </row>
    <row r="175" spans="1:12" x14ac:dyDescent="0.2">
      <c r="A175" s="6"/>
      <c r="B175" s="217" t="s">
        <v>104</v>
      </c>
      <c r="C175" s="7" t="s">
        <v>24</v>
      </c>
      <c r="D175" s="216">
        <v>0.3</v>
      </c>
      <c r="E175" s="42">
        <f>ROUND(E174*D175,2)</f>
        <v>0</v>
      </c>
      <c r="F175" s="42"/>
      <c r="G175" s="42"/>
      <c r="H175" s="42"/>
      <c r="I175" s="42"/>
      <c r="J175" s="42"/>
      <c r="K175" s="42"/>
      <c r="L175" s="43"/>
    </row>
    <row r="176" spans="1:12" x14ac:dyDescent="0.2">
      <c r="A176" s="6"/>
      <c r="B176" s="200" t="s">
        <v>92</v>
      </c>
      <c r="C176" s="220" t="s">
        <v>25</v>
      </c>
      <c r="D176" s="216">
        <v>1.03</v>
      </c>
      <c r="E176" s="42">
        <f>ROUND(E174*D176,2)</f>
        <v>0.01</v>
      </c>
      <c r="F176" s="28"/>
      <c r="G176" s="42"/>
      <c r="H176" s="42"/>
      <c r="I176" s="42"/>
      <c r="J176" s="42"/>
      <c r="K176" s="42"/>
      <c r="L176" s="43"/>
    </row>
    <row r="177" spans="1:13" s="26" customFormat="1" ht="63.75" x14ac:dyDescent="0.25">
      <c r="A177" s="15">
        <v>5</v>
      </c>
      <c r="B177" s="23" t="s">
        <v>108</v>
      </c>
      <c r="C177" s="24" t="s">
        <v>109</v>
      </c>
      <c r="D177" s="38"/>
      <c r="E177" s="38">
        <v>18.34</v>
      </c>
      <c r="F177" s="16"/>
      <c r="G177" s="16"/>
      <c r="H177" s="16"/>
      <c r="I177" s="16"/>
      <c r="J177" s="16"/>
      <c r="K177" s="16"/>
      <c r="L177" s="17"/>
    </row>
    <row r="178" spans="1:13" s="26" customFormat="1" x14ac:dyDescent="0.25">
      <c r="A178" s="221"/>
      <c r="B178" s="222"/>
      <c r="C178" s="223" t="s">
        <v>98</v>
      </c>
      <c r="D178" s="224"/>
      <c r="E178" s="224">
        <f>E177/1000</f>
        <v>1.8339999999999999E-2</v>
      </c>
      <c r="F178" s="215"/>
      <c r="G178" s="215"/>
      <c r="H178" s="215"/>
      <c r="I178" s="215"/>
      <c r="J178" s="215"/>
      <c r="K178" s="215"/>
      <c r="L178" s="225"/>
    </row>
    <row r="179" spans="1:13" s="27" customFormat="1" x14ac:dyDescent="0.25">
      <c r="A179" s="6"/>
      <c r="B179" s="122" t="s">
        <v>13</v>
      </c>
      <c r="C179" s="25" t="s">
        <v>5</v>
      </c>
      <c r="D179" s="42">
        <f>37.5+(0*0.07)</f>
        <v>37.5</v>
      </c>
      <c r="E179" s="42">
        <f>E178*D179</f>
        <v>0.68774999999999997</v>
      </c>
      <c r="F179" s="42"/>
      <c r="G179" s="42"/>
      <c r="H179" s="42"/>
      <c r="I179" s="42"/>
      <c r="J179" s="42"/>
      <c r="K179" s="42"/>
      <c r="L179" s="43"/>
    </row>
    <row r="180" spans="1:13" s="27" customFormat="1" x14ac:dyDescent="0.25">
      <c r="A180" s="6"/>
      <c r="B180" s="226" t="s">
        <v>106</v>
      </c>
      <c r="C180" s="8" t="s">
        <v>6</v>
      </c>
      <c r="D180" s="42">
        <v>3.02</v>
      </c>
      <c r="E180" s="42">
        <f>E178*D180</f>
        <v>5.5386799999999993E-2</v>
      </c>
      <c r="F180" s="42"/>
      <c r="G180" s="42"/>
      <c r="H180" s="42"/>
      <c r="I180" s="42"/>
      <c r="J180" s="42"/>
      <c r="K180" s="42"/>
      <c r="L180" s="43"/>
    </row>
    <row r="181" spans="1:13" s="27" customFormat="1" x14ac:dyDescent="0.25">
      <c r="A181" s="6"/>
      <c r="B181" s="217" t="s">
        <v>100</v>
      </c>
      <c r="C181" s="227" t="s">
        <v>6</v>
      </c>
      <c r="D181" s="42">
        <v>3.7</v>
      </c>
      <c r="E181" s="42">
        <f>E178*D181</f>
        <v>6.7858000000000002E-2</v>
      </c>
      <c r="F181" s="42"/>
      <c r="G181" s="42"/>
      <c r="H181" s="42"/>
      <c r="I181" s="196"/>
      <c r="J181" s="42"/>
      <c r="K181" s="42"/>
      <c r="L181" s="43"/>
    </row>
    <row r="182" spans="1:13" s="27" customFormat="1" x14ac:dyDescent="0.25">
      <c r="A182" s="6"/>
      <c r="B182" s="217" t="s">
        <v>101</v>
      </c>
      <c r="C182" s="227" t="s">
        <v>6</v>
      </c>
      <c r="D182" s="42">
        <v>11.1</v>
      </c>
      <c r="E182" s="42">
        <f>E178*D182</f>
        <v>0.20357399999999998</v>
      </c>
      <c r="F182" s="42"/>
      <c r="G182" s="42"/>
      <c r="H182" s="42"/>
      <c r="I182" s="196"/>
      <c r="J182" s="42"/>
      <c r="K182" s="42"/>
      <c r="L182" s="43"/>
    </row>
    <row r="183" spans="1:13" s="27" customFormat="1" x14ac:dyDescent="0.25">
      <c r="A183" s="6"/>
      <c r="B183" s="226" t="s">
        <v>10</v>
      </c>
      <c r="C183" s="12" t="s">
        <v>9</v>
      </c>
      <c r="D183" s="42">
        <v>2.2999999999999998</v>
      </c>
      <c r="E183" s="42">
        <f>E178*D183</f>
        <v>4.218199999999999E-2</v>
      </c>
      <c r="F183" s="42"/>
      <c r="G183" s="42"/>
      <c r="H183" s="42"/>
      <c r="I183" s="42"/>
      <c r="J183" s="19"/>
      <c r="K183" s="42"/>
      <c r="L183" s="43"/>
    </row>
    <row r="184" spans="1:13" s="27" customFormat="1" x14ac:dyDescent="0.25">
      <c r="A184" s="6"/>
      <c r="B184" s="226" t="s">
        <v>110</v>
      </c>
      <c r="C184" s="8" t="s">
        <v>25</v>
      </c>
      <c r="D184" s="42">
        <f>97.4+(12.1*0)</f>
        <v>97.4</v>
      </c>
      <c r="E184" s="42">
        <f>E178*D184</f>
        <v>1.786316</v>
      </c>
      <c r="F184" s="19"/>
      <c r="G184" s="42"/>
      <c r="H184" s="42"/>
      <c r="I184" s="42"/>
      <c r="J184" s="42"/>
      <c r="K184" s="42"/>
      <c r="L184" s="43"/>
    </row>
    <row r="185" spans="1:13" s="27" customFormat="1" x14ac:dyDescent="0.25">
      <c r="A185" s="6"/>
      <c r="B185" s="226" t="s">
        <v>8</v>
      </c>
      <c r="C185" s="25" t="s">
        <v>9</v>
      </c>
      <c r="D185" s="42">
        <f>14.5+(0.2*0)</f>
        <v>14.5</v>
      </c>
      <c r="E185" s="42">
        <f>E178*D185</f>
        <v>0.26593</v>
      </c>
      <c r="F185" s="19"/>
      <c r="G185" s="42"/>
      <c r="H185" s="42"/>
      <c r="I185" s="42"/>
      <c r="J185" s="42"/>
      <c r="K185" s="42"/>
      <c r="L185" s="43"/>
    </row>
    <row r="186" spans="1:13" x14ac:dyDescent="0.2">
      <c r="A186" s="237" t="s">
        <v>22</v>
      </c>
      <c r="B186" s="238"/>
      <c r="C186" s="72" t="s">
        <v>9</v>
      </c>
      <c r="D186" s="73"/>
      <c r="E186" s="73"/>
      <c r="F186" s="73"/>
      <c r="G186" s="117"/>
      <c r="H186" s="73"/>
      <c r="I186" s="117"/>
      <c r="J186" s="73"/>
      <c r="K186" s="117"/>
      <c r="L186" s="117"/>
    </row>
    <row r="187" spans="1:13" s="1" customFormat="1" ht="15" x14ac:dyDescent="0.25">
      <c r="A187" s="237" t="s">
        <v>38</v>
      </c>
      <c r="B187" s="238"/>
      <c r="C187" s="72" t="s">
        <v>2</v>
      </c>
      <c r="D187" s="74"/>
      <c r="E187" s="75"/>
      <c r="F187" s="75"/>
      <c r="G187" s="75"/>
      <c r="H187" s="75"/>
      <c r="I187" s="75"/>
      <c r="J187" s="75"/>
      <c r="K187" s="75"/>
      <c r="L187" s="118"/>
      <c r="M187" s="76"/>
    </row>
    <row r="188" spans="1:13" s="1" customFormat="1" ht="15" x14ac:dyDescent="0.25">
      <c r="A188" s="242" t="s">
        <v>20</v>
      </c>
      <c r="B188" s="243"/>
      <c r="C188" s="72" t="s">
        <v>9</v>
      </c>
      <c r="D188" s="74"/>
      <c r="E188" s="75"/>
      <c r="F188" s="75"/>
      <c r="G188" s="75"/>
      <c r="H188" s="75"/>
      <c r="I188" s="75"/>
      <c r="J188" s="75"/>
      <c r="K188" s="75"/>
      <c r="L188" s="118"/>
      <c r="M188" s="76"/>
    </row>
    <row r="189" spans="1:13" ht="12.75" customHeight="1" x14ac:dyDescent="0.2">
      <c r="A189" s="237" t="s">
        <v>29</v>
      </c>
      <c r="B189" s="238"/>
      <c r="C189" s="72" t="s">
        <v>2</v>
      </c>
      <c r="D189" s="74"/>
      <c r="E189" s="73"/>
      <c r="F189" s="73"/>
      <c r="G189" s="73"/>
      <c r="H189" s="73"/>
      <c r="I189" s="73"/>
      <c r="J189" s="73"/>
      <c r="K189" s="73"/>
      <c r="L189" s="119"/>
    </row>
    <row r="190" spans="1:13" x14ac:dyDescent="0.2">
      <c r="A190" s="237" t="s">
        <v>22</v>
      </c>
      <c r="B190" s="238"/>
      <c r="C190" s="72" t="s">
        <v>9</v>
      </c>
      <c r="D190" s="74"/>
      <c r="E190" s="73"/>
      <c r="F190" s="73"/>
      <c r="G190" s="73"/>
      <c r="H190" s="73"/>
      <c r="I190" s="73"/>
      <c r="J190" s="73"/>
      <c r="K190" s="73"/>
      <c r="L190" s="119"/>
    </row>
    <row r="191" spans="1:13" ht="12.75" customHeight="1" x14ac:dyDescent="0.2">
      <c r="A191" s="237" t="s">
        <v>30</v>
      </c>
      <c r="B191" s="238"/>
      <c r="C191" s="72" t="s">
        <v>2</v>
      </c>
      <c r="D191" s="74"/>
      <c r="E191" s="73"/>
      <c r="F191" s="73"/>
      <c r="G191" s="73"/>
      <c r="H191" s="73"/>
      <c r="I191" s="73"/>
      <c r="J191" s="73"/>
      <c r="K191" s="73"/>
      <c r="L191" s="119"/>
    </row>
    <row r="192" spans="1:13" ht="12.75" customHeight="1" x14ac:dyDescent="0.2">
      <c r="A192" s="237" t="s">
        <v>32</v>
      </c>
      <c r="B192" s="238"/>
      <c r="C192" s="72" t="s">
        <v>9</v>
      </c>
      <c r="D192" s="72"/>
      <c r="E192" s="73"/>
      <c r="F192" s="73"/>
      <c r="G192" s="73"/>
      <c r="H192" s="73"/>
      <c r="I192" s="73"/>
      <c r="J192" s="73"/>
      <c r="K192" s="73"/>
      <c r="L192" s="119"/>
    </row>
    <row r="193" spans="1:12" x14ac:dyDescent="0.2">
      <c r="A193" s="237" t="s">
        <v>33</v>
      </c>
      <c r="B193" s="238"/>
      <c r="C193" s="72" t="s">
        <v>2</v>
      </c>
      <c r="D193" s="74">
        <v>3</v>
      </c>
      <c r="E193" s="77"/>
      <c r="F193" s="77"/>
      <c r="G193" s="77"/>
      <c r="H193" s="77"/>
      <c r="I193" s="77"/>
      <c r="J193" s="77"/>
      <c r="K193" s="77"/>
      <c r="L193" s="119"/>
    </row>
    <row r="194" spans="1:12" x14ac:dyDescent="0.2">
      <c r="A194" s="237" t="s">
        <v>22</v>
      </c>
      <c r="B194" s="238"/>
      <c r="C194" s="72" t="s">
        <v>9</v>
      </c>
      <c r="D194" s="74"/>
      <c r="E194" s="77"/>
      <c r="F194" s="77"/>
      <c r="G194" s="77"/>
      <c r="H194" s="77"/>
      <c r="I194" s="77"/>
      <c r="J194" s="77"/>
      <c r="K194" s="77"/>
      <c r="L194" s="119"/>
    </row>
    <row r="195" spans="1:12" x14ac:dyDescent="0.2">
      <c r="A195" s="237" t="s">
        <v>34</v>
      </c>
      <c r="B195" s="238"/>
      <c r="C195" s="72" t="s">
        <v>2</v>
      </c>
      <c r="D195" s="74">
        <v>18</v>
      </c>
      <c r="E195" s="77"/>
      <c r="F195" s="77"/>
      <c r="G195" s="77"/>
      <c r="H195" s="77"/>
      <c r="I195" s="77"/>
      <c r="J195" s="77"/>
      <c r="K195" s="77"/>
      <c r="L195" s="119"/>
    </row>
    <row r="196" spans="1:12" ht="13.5" thickBot="1" x14ac:dyDescent="0.25">
      <c r="A196" s="244" t="s">
        <v>31</v>
      </c>
      <c r="B196" s="245"/>
      <c r="C196" s="78" t="s">
        <v>9</v>
      </c>
      <c r="D196" s="79"/>
      <c r="E196" s="80"/>
      <c r="F196" s="80"/>
      <c r="G196" s="80"/>
      <c r="H196" s="80"/>
      <c r="I196" s="80"/>
      <c r="J196" s="80"/>
      <c r="K196" s="80"/>
      <c r="L196" s="120"/>
    </row>
    <row r="199" spans="1:12" x14ac:dyDescent="0.2">
      <c r="B199" s="246" t="s">
        <v>113</v>
      </c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</row>
  </sheetData>
  <autoFilter ref="A8:L196"/>
  <mergeCells count="24">
    <mergeCell ref="B199:L199"/>
    <mergeCell ref="A193:B193"/>
    <mergeCell ref="A194:B194"/>
    <mergeCell ref="A195:B195"/>
    <mergeCell ref="A196:B196"/>
    <mergeCell ref="A191:B191"/>
    <mergeCell ref="A192:B192"/>
    <mergeCell ref="A186:B186"/>
    <mergeCell ref="A189:B189"/>
    <mergeCell ref="A190:B190"/>
    <mergeCell ref="B6:B7"/>
    <mergeCell ref="D6:E6"/>
    <mergeCell ref="A6:A7"/>
    <mergeCell ref="A187:B187"/>
    <mergeCell ref="A188:B188"/>
    <mergeCell ref="L6:L7"/>
    <mergeCell ref="A1:L1"/>
    <mergeCell ref="A2:L2"/>
    <mergeCell ref="A3:L3"/>
    <mergeCell ref="G5:J5"/>
    <mergeCell ref="J6:K6"/>
    <mergeCell ref="F6:G6"/>
    <mergeCell ref="H6:I6"/>
    <mergeCell ref="C6:C7"/>
  </mergeCells>
  <phoneticPr fontId="4" type="noConversion"/>
  <conditionalFormatting sqref="B11 M64:IO70 C66:C70 A8:IS9 A50:IS51 B52:L52 B64:F64 B68:F68 A12:IG12 A14:I14 A31:IJ31 A39:L39 A36:I36 A32:II33 A71:IS71 B124 B91:F91 B88:L88 B47 B42:L43 B82:L82 A87:B87 B96 B98 B94 A93:L93 B115:L115 A120:IS121 A123:I123 A130:I130 A79:L79 A76:I76 A72:II73 A132:L132 B135 B137 B133 A99:L100 A104:IS104 A145:L146 A109:I109 A105:II106 A112:L112 B138:F138 B142:F142 A156:B156 A157:IJ157 A159:IJ159 A151:IJ152 A155:IJ155 A154:B154 B170 B182 A168:C168 A180:C180 A165:IJ166 A177:IJ178 A172:C172 A184:C184 A174:IJ174 A175:I175 A171:B171 A183:B183 A173:B173 A185:B185 A162:IJ163 A150:IS150">
    <cfRule type="cellIs" dxfId="219" priority="1994" stopIfTrue="1" operator="equal">
      <formula>8223.307275</formula>
    </cfRule>
  </conditionalFormatting>
  <conditionalFormatting sqref="A186 C189:L192 A189:A192 C186:L186">
    <cfRule type="cellIs" dxfId="218" priority="1932" stopIfTrue="1" operator="equal">
      <formula>8223.307275</formula>
    </cfRule>
  </conditionalFormatting>
  <conditionalFormatting sqref="D193:D196">
    <cfRule type="cellIs" dxfId="217" priority="1827" stopIfTrue="1" operator="equal">
      <formula>8223.307275</formula>
    </cfRule>
  </conditionalFormatting>
  <conditionalFormatting sqref="C193:C196">
    <cfRule type="cellIs" dxfId="216" priority="1826" stopIfTrue="1" operator="equal">
      <formula>8223.307275</formula>
    </cfRule>
  </conditionalFormatting>
  <conditionalFormatting sqref="L193">
    <cfRule type="cellIs" dxfId="215" priority="1825" stopIfTrue="1" operator="equal">
      <formula>8223.307275</formula>
    </cfRule>
  </conditionalFormatting>
  <conditionalFormatting sqref="L195">
    <cfRule type="cellIs" dxfId="214" priority="1823" stopIfTrue="1" operator="equal">
      <formula>8223.307275</formula>
    </cfRule>
  </conditionalFormatting>
  <conditionalFormatting sqref="L196">
    <cfRule type="cellIs" dxfId="213" priority="1822" stopIfTrue="1" operator="equal">
      <formula>8223.307275</formula>
    </cfRule>
  </conditionalFormatting>
  <conditionalFormatting sqref="L194">
    <cfRule type="cellIs" dxfId="212" priority="1824" stopIfTrue="1" operator="equal">
      <formula>8223.307275</formula>
    </cfRule>
  </conditionalFormatting>
  <conditionalFormatting sqref="A193:A196">
    <cfRule type="cellIs" dxfId="211" priority="1821" stopIfTrue="1" operator="equal">
      <formula>8223.307275</formula>
    </cfRule>
  </conditionalFormatting>
  <conditionalFormatting sqref="B10">
    <cfRule type="cellIs" dxfId="210" priority="1802" stopIfTrue="1" operator="equal">
      <formula>8223.307275</formula>
    </cfRule>
  </conditionalFormatting>
  <conditionalFormatting sqref="M187:M188">
    <cfRule type="cellIs" dxfId="209" priority="1218" stopIfTrue="1" operator="equal">
      <formula>8223.307275</formula>
    </cfRule>
  </conditionalFormatting>
  <conditionalFormatting sqref="A187 C187:L187">
    <cfRule type="cellIs" dxfId="208" priority="1217" stopIfTrue="1" operator="equal">
      <formula>8223.307275</formula>
    </cfRule>
  </conditionalFormatting>
  <conditionalFormatting sqref="C188:L188">
    <cfRule type="cellIs" dxfId="207" priority="1216" stopIfTrue="1" operator="equal">
      <formula>8223.307275</formula>
    </cfRule>
  </conditionalFormatting>
  <conditionalFormatting sqref="A188">
    <cfRule type="cellIs" dxfId="206" priority="1215" stopIfTrue="1" operator="equal">
      <formula>8223.307275</formula>
    </cfRule>
  </conditionalFormatting>
  <conditionalFormatting sqref="J54">
    <cfRule type="cellIs" dxfId="205" priority="484" stopIfTrue="1" operator="equal">
      <formula>8223.307275</formula>
    </cfRule>
  </conditionalFormatting>
  <conditionalFormatting sqref="B53">
    <cfRule type="cellIs" dxfId="204" priority="485" stopIfTrue="1" operator="equal">
      <formula>8223.307275</formula>
    </cfRule>
  </conditionalFormatting>
  <conditionalFormatting sqref="B55">
    <cfRule type="cellIs" dxfId="203" priority="481" stopIfTrue="1" operator="equal">
      <formula>8223.307275</formula>
    </cfRule>
  </conditionalFormatting>
  <conditionalFormatting sqref="A52:A56">
    <cfRule type="cellIs" dxfId="202" priority="452" stopIfTrue="1" operator="equal">
      <formula>8223.307275</formula>
    </cfRule>
  </conditionalFormatting>
  <conditionalFormatting sqref="B56">
    <cfRule type="cellIs" dxfId="201" priority="451" stopIfTrue="1" operator="equal">
      <formula>8223.307275</formula>
    </cfRule>
  </conditionalFormatting>
  <conditionalFormatting sqref="M52:IJ56">
    <cfRule type="cellIs" dxfId="200" priority="453" stopIfTrue="1" operator="equal">
      <formula>8223.307275</formula>
    </cfRule>
  </conditionalFormatting>
  <conditionalFormatting sqref="C55:E55 G55:L55 C53:L53">
    <cfRule type="cellIs" dxfId="199" priority="450" stopIfTrue="1" operator="equal">
      <formula>8223.307275</formula>
    </cfRule>
  </conditionalFormatting>
  <conditionalFormatting sqref="C56:E56 G56:L56">
    <cfRule type="cellIs" dxfId="198" priority="448" stopIfTrue="1" operator="equal">
      <formula>8223.307275</formula>
    </cfRule>
  </conditionalFormatting>
  <conditionalFormatting sqref="B54:I54 K54:L54">
    <cfRule type="cellIs" dxfId="197" priority="449" stopIfTrue="1" operator="equal">
      <formula>8223.307275</formula>
    </cfRule>
  </conditionalFormatting>
  <conditionalFormatting sqref="K64:K69">
    <cfRule type="cellIs" dxfId="196" priority="416" stopIfTrue="1" operator="equal">
      <formula>8223.307275</formula>
    </cfRule>
  </conditionalFormatting>
  <conditionalFormatting sqref="H64:H69 J64:J65 J67:J69 D65:F66 D69:E69 B67:F67">
    <cfRule type="cellIs" dxfId="195" priority="415" stopIfTrue="1" operator="equal">
      <formula>8223.307275</formula>
    </cfRule>
  </conditionalFormatting>
  <conditionalFormatting sqref="B66:C66">
    <cfRule type="cellIs" dxfId="194" priority="418" stopIfTrue="1" operator="equal">
      <formula>8223.307275</formula>
    </cfRule>
  </conditionalFormatting>
  <conditionalFormatting sqref="G64:G69">
    <cfRule type="cellIs" dxfId="193" priority="417" stopIfTrue="1" operator="equal">
      <formula>8223.307275</formula>
    </cfRule>
  </conditionalFormatting>
  <conditionalFormatting sqref="L57:IK63 A57:A63">
    <cfRule type="cellIs" dxfId="192" priority="427" stopIfTrue="1" operator="equal">
      <formula>8223.307275</formula>
    </cfRule>
  </conditionalFormatting>
  <conditionalFormatting sqref="H64:H69 J64:J65 J67:J69 D65:F66 D69:E69 B67:F67">
    <cfRule type="cellIs" dxfId="191" priority="413" stopIfTrue="1" operator="equal">
      <formula>8223.307275</formula>
    </cfRule>
  </conditionalFormatting>
  <conditionalFormatting sqref="B59">
    <cfRule type="cellIs" dxfId="190" priority="428" stopIfTrue="1" operator="equal">
      <formula>8223.307275</formula>
    </cfRule>
  </conditionalFormatting>
  <conditionalFormatting sqref="F63">
    <cfRule type="cellIs" dxfId="189" priority="426" stopIfTrue="1" operator="equal">
      <formula>8223.307275</formula>
    </cfRule>
  </conditionalFormatting>
  <conditionalFormatting sqref="H64:H69 J64:J65 J67:J69 D65:F66 D69:E69 B67:F67">
    <cfRule type="cellIs" dxfId="188" priority="414" stopIfTrue="1" operator="equal">
      <formula>8223.307275</formula>
    </cfRule>
  </conditionalFormatting>
  <conditionalFormatting sqref="B63 B125">
    <cfRule type="cellIs" dxfId="187" priority="424" stopIfTrue="1" operator="equal">
      <formula>8223.307275</formula>
    </cfRule>
  </conditionalFormatting>
  <conditionalFormatting sqref="C57:K58 C62:K62 D61:I61 K61 C63:E63 G63:K63 C60:K60 D59:K59">
    <cfRule type="cellIs" dxfId="186" priority="423" stopIfTrue="1" operator="equal">
      <formula>8223.307275</formula>
    </cfRule>
  </conditionalFormatting>
  <conditionalFormatting sqref="C70">
    <cfRule type="cellIs" dxfId="185" priority="408" stopIfTrue="1" operator="equal">
      <formula>8223.307275</formula>
    </cfRule>
  </conditionalFormatting>
  <conditionalFormatting sqref="C70">
    <cfRule type="cellIs" dxfId="184" priority="407" stopIfTrue="1" operator="equal">
      <formula>8223.307275</formula>
    </cfRule>
  </conditionalFormatting>
  <conditionalFormatting sqref="C70">
    <cfRule type="cellIs" dxfId="183" priority="406" stopIfTrue="1" operator="equal">
      <formula>8223.307275</formula>
    </cfRule>
  </conditionalFormatting>
  <conditionalFormatting sqref="B57:B58 B62 B60">
    <cfRule type="cellIs" dxfId="182" priority="422" stopIfTrue="1" operator="equal">
      <formula>8223.307275</formula>
    </cfRule>
  </conditionalFormatting>
  <conditionalFormatting sqref="B65">
    <cfRule type="cellIs" dxfId="181" priority="421" stopIfTrue="1" operator="equal">
      <formula>8223.307275</formula>
    </cfRule>
  </conditionalFormatting>
  <conditionalFormatting sqref="C64">
    <cfRule type="cellIs" dxfId="180" priority="420" stopIfTrue="1" operator="equal">
      <formula>8223.307275</formula>
    </cfRule>
  </conditionalFormatting>
  <conditionalFormatting sqref="J66 M64:IS69 IO70:IP70">
    <cfRule type="cellIs" dxfId="179" priority="419" stopIfTrue="1" operator="equal">
      <formula>8223.307275</formula>
    </cfRule>
  </conditionalFormatting>
  <conditionalFormatting sqref="B69 F69">
    <cfRule type="cellIs" dxfId="178" priority="405" stopIfTrue="1" operator="equal">
      <formula>8223.307275</formula>
    </cfRule>
  </conditionalFormatting>
  <conditionalFormatting sqref="A15 C15:I15 K15:IJ15">
    <cfRule type="cellIs" dxfId="177" priority="208" stopIfTrue="1" operator="equal">
      <formula>8223.307275</formula>
    </cfRule>
  </conditionalFormatting>
  <conditionalFormatting sqref="B15 J15">
    <cfRule type="cellIs" dxfId="176" priority="207" stopIfTrue="1" operator="equal">
      <formula>8223.307275</formula>
    </cfRule>
  </conditionalFormatting>
  <conditionalFormatting sqref="B13">
    <cfRule type="cellIs" dxfId="175" priority="206" stopIfTrue="1" operator="equal">
      <formula>8223.307275</formula>
    </cfRule>
  </conditionalFormatting>
  <conditionalFormatting sqref="A13 D13:IG13 K14:IG14">
    <cfRule type="cellIs" dxfId="174" priority="204" stopIfTrue="1" operator="equal">
      <formula>8223.307275</formula>
    </cfRule>
  </conditionalFormatting>
  <conditionalFormatting sqref="J14">
    <cfRule type="cellIs" dxfId="173" priority="202" stopIfTrue="1" operator="equal">
      <formula>8223.307275</formula>
    </cfRule>
  </conditionalFormatting>
  <conditionalFormatting sqref="K14:L14 A13 D13:L13">
    <cfRule type="cellIs" dxfId="172" priority="203" stopIfTrue="1" operator="equal">
      <formula>8223.307275</formula>
    </cfRule>
  </conditionalFormatting>
  <conditionalFormatting sqref="C13">
    <cfRule type="cellIs" dxfId="171" priority="201" stopIfTrue="1" operator="equal">
      <formula>8223.307275</formula>
    </cfRule>
  </conditionalFormatting>
  <conditionalFormatting sqref="C13">
    <cfRule type="cellIs" dxfId="170" priority="200" stopIfTrue="1" operator="equal">
      <formula>8223.307275</formula>
    </cfRule>
  </conditionalFormatting>
  <conditionalFormatting sqref="B18 B24 B29">
    <cfRule type="cellIs" dxfId="169" priority="199" stopIfTrue="1" operator="equal">
      <formula>8223.307275</formula>
    </cfRule>
  </conditionalFormatting>
  <conditionalFormatting sqref="J25">
    <cfRule type="cellIs" dxfId="168" priority="198" stopIfTrue="1" operator="equal">
      <formula>8223.307275</formula>
    </cfRule>
  </conditionalFormatting>
  <conditionalFormatting sqref="G20:K21">
    <cfRule type="cellIs" dxfId="167" priority="195" stopIfTrue="1" operator="equal">
      <formula>8223.307275</formula>
    </cfRule>
  </conditionalFormatting>
  <conditionalFormatting sqref="B34 B40">
    <cfRule type="cellIs" dxfId="166" priority="190" stopIfTrue="1" operator="equal">
      <formula>8223.307275</formula>
    </cfRule>
  </conditionalFormatting>
  <conditionalFormatting sqref="B30 J30">
    <cfRule type="cellIs" dxfId="165" priority="191" stopIfTrue="1" operator="equal">
      <formula>8223.307275</formula>
    </cfRule>
  </conditionalFormatting>
  <conditionalFormatting sqref="A30">
    <cfRule type="cellIs" dxfId="164" priority="192" stopIfTrue="1" operator="equal">
      <formula>8223.307275</formula>
    </cfRule>
  </conditionalFormatting>
  <conditionalFormatting sqref="C30:I30 K30:IF30">
    <cfRule type="cellIs" dxfId="163" priority="193" stopIfTrue="1" operator="equal">
      <formula>8223.307275</formula>
    </cfRule>
  </conditionalFormatting>
  <conditionalFormatting sqref="F39:IE40 C41:I41 A41 K41:IJ41">
    <cfRule type="cellIs" dxfId="162" priority="188" stopIfTrue="1" operator="equal">
      <formula>8223.307275</formula>
    </cfRule>
  </conditionalFormatting>
  <conditionalFormatting sqref="B39">
    <cfRule type="cellIs" dxfId="161" priority="187" stopIfTrue="1" operator="equal">
      <formula>8223.307275</formula>
    </cfRule>
  </conditionalFormatting>
  <conditionalFormatting sqref="A40 D40:L40">
    <cfRule type="cellIs" dxfId="160" priority="186" stopIfTrue="1" operator="equal">
      <formula>8223.307275</formula>
    </cfRule>
  </conditionalFormatting>
  <conditionalFormatting sqref="C40">
    <cfRule type="cellIs" dxfId="159" priority="184" stopIfTrue="1" operator="equal">
      <formula>8223.307275</formula>
    </cfRule>
  </conditionalFormatting>
  <conditionalFormatting sqref="F37 F77 F110 F160">
    <cfRule type="cellIs" dxfId="158" priority="183" stopIfTrue="1" operator="equal">
      <formula>8223.307275</formula>
    </cfRule>
  </conditionalFormatting>
  <conditionalFormatting sqref="B35 B37">
    <cfRule type="cellIs" dxfId="157" priority="181" stopIfTrue="1" operator="equal">
      <formula>8223.307275</formula>
    </cfRule>
  </conditionalFormatting>
  <conditionalFormatting sqref="A35 C38:I38 K36:II36 C34:II35 C37:E37 G37:IF37 K38:IF38">
    <cfRule type="cellIs" dxfId="156" priority="182" stopIfTrue="1" operator="equal">
      <formula>8223.307275</formula>
    </cfRule>
  </conditionalFormatting>
  <conditionalFormatting sqref="C40">
    <cfRule type="cellIs" dxfId="155" priority="185" stopIfTrue="1" operator="equal">
      <formula>8223.307275</formula>
    </cfRule>
  </conditionalFormatting>
  <conditionalFormatting sqref="A37:A38">
    <cfRule type="cellIs" dxfId="154" priority="180" stopIfTrue="1" operator="equal">
      <formula>8223.307275</formula>
    </cfRule>
  </conditionalFormatting>
  <conditionalFormatting sqref="IG37:II37 A34">
    <cfRule type="cellIs" dxfId="153" priority="179" stopIfTrue="1" operator="equal">
      <formula>8223.307275</formula>
    </cfRule>
  </conditionalFormatting>
  <conditionalFormatting sqref="C34">
    <cfRule type="cellIs" dxfId="152" priority="176" stopIfTrue="1" operator="equal">
      <formula>8223.307275</formula>
    </cfRule>
  </conditionalFormatting>
  <conditionalFormatting sqref="B38 B41 J38 J41">
    <cfRule type="cellIs" dxfId="151" priority="174" stopIfTrue="1" operator="equal">
      <formula>8223.307275</formula>
    </cfRule>
  </conditionalFormatting>
  <conditionalFormatting sqref="B44">
    <cfRule type="cellIs" dxfId="150" priority="173" stopIfTrue="1" operator="equal">
      <formula>8223.307275</formula>
    </cfRule>
  </conditionalFormatting>
  <conditionalFormatting sqref="B19 B21">
    <cfRule type="cellIs" dxfId="149" priority="196" stopIfTrue="1" operator="equal">
      <formula>8223.307275</formula>
    </cfRule>
  </conditionalFormatting>
  <conditionalFormatting sqref="J36">
    <cfRule type="cellIs" dxfId="148" priority="178" stopIfTrue="1" operator="equal">
      <formula>8223.307275</formula>
    </cfRule>
  </conditionalFormatting>
  <conditionalFormatting sqref="C34">
    <cfRule type="cellIs" dxfId="147" priority="177" stopIfTrue="1" operator="equal">
      <formula>8223.307275</formula>
    </cfRule>
  </conditionalFormatting>
  <conditionalFormatting sqref="C48:K49 M42:IE49 A42:A49 L44:L49 F55 F85 F103 F118 F149">
    <cfRule type="cellIs" dxfId="146" priority="172" stopIfTrue="1" operator="equal">
      <formula>8223.307275</formula>
    </cfRule>
  </conditionalFormatting>
  <conditionalFormatting sqref="J45:J46 C47">
    <cfRule type="cellIs" dxfId="145" priority="170" stopIfTrue="1" operator="equal">
      <formula>8223.307275</formula>
    </cfRule>
  </conditionalFormatting>
  <conditionalFormatting sqref="C46">
    <cfRule type="cellIs" dxfId="144" priority="169" stopIfTrue="1" operator="equal">
      <formula>8223.307275</formula>
    </cfRule>
  </conditionalFormatting>
  <conditionalFormatting sqref="C45">
    <cfRule type="cellIs" dxfId="143" priority="160" stopIfTrue="1" operator="equal">
      <formula>8223.307275</formula>
    </cfRule>
  </conditionalFormatting>
  <conditionalFormatting sqref="B74 B80 B83 B89 B95 B116 B122 B134 B147">
    <cfRule type="cellIs" dxfId="142" priority="159" stopIfTrue="1" operator="equal">
      <formula>8223.307275</formula>
    </cfRule>
  </conditionalFormatting>
  <conditionalFormatting sqref="J76 J84 J90 J96 J117 J130 J135">
    <cfRule type="cellIs" dxfId="141" priority="158" stopIfTrue="1" operator="equal">
      <formula>8223.307275</formula>
    </cfRule>
  </conditionalFormatting>
  <conditionalFormatting sqref="B85 B118 B149">
    <cfRule type="cellIs" dxfId="140" priority="154" stopIfTrue="1" operator="equal">
      <formula>8223.307275</formula>
    </cfRule>
  </conditionalFormatting>
  <conditionalFormatting sqref="J75 J148">
    <cfRule type="cellIs" dxfId="139" priority="153" stopIfTrue="1" operator="equal">
      <formula>8223.307275</formula>
    </cfRule>
  </conditionalFormatting>
  <conditionalFormatting sqref="B124">
    <cfRule type="cellIs" dxfId="138" priority="151" stopIfTrue="1" operator="equal">
      <formula>8223.307275</formula>
    </cfRule>
  </conditionalFormatting>
  <conditionalFormatting sqref="F126:F127">
    <cfRule type="cellIs" dxfId="137" priority="149" stopIfTrue="1" operator="equal">
      <formula>8223.307275</formula>
    </cfRule>
  </conditionalFormatting>
  <conditionalFormatting sqref="C89">
    <cfRule type="cellIs" dxfId="136" priority="140" stopIfTrue="1" operator="equal">
      <formula>8223.307275</formula>
    </cfRule>
  </conditionalFormatting>
  <conditionalFormatting sqref="J47">
    <cfRule type="cellIs" dxfId="135" priority="167" stopIfTrue="1" operator="equal">
      <formula>8223.307275</formula>
    </cfRule>
  </conditionalFormatting>
  <conditionalFormatting sqref="D90:I90 D92:E92 H91:K92 D89:H89 J89:K89">
    <cfRule type="cellIs" dxfId="134" priority="136" stopIfTrue="1" operator="equal">
      <formula>8223.307275</formula>
    </cfRule>
  </conditionalFormatting>
  <conditionalFormatting sqref="B45 K45:K47 D44:K44 D45:I47">
    <cfRule type="cellIs" dxfId="133" priority="168" stopIfTrue="1" operator="equal">
      <formula>8223.307275</formula>
    </cfRule>
  </conditionalFormatting>
  <conditionalFormatting sqref="J123 F128:F129">
    <cfRule type="cellIs" dxfId="132" priority="148" stopIfTrue="1" operator="equal">
      <formula>8223.307275</formula>
    </cfRule>
  </conditionalFormatting>
  <conditionalFormatting sqref="B86">
    <cfRule type="cellIs" dxfId="131" priority="144" stopIfTrue="1" operator="equal">
      <formula>8223.307275</formula>
    </cfRule>
  </conditionalFormatting>
  <conditionalFormatting sqref="B48">
    <cfRule type="cellIs" dxfId="130" priority="165" stopIfTrue="1" operator="equal">
      <formula>8223.307275</formula>
    </cfRule>
  </conditionalFormatting>
  <conditionalFormatting sqref="M82:IJ86">
    <cfRule type="cellIs" dxfId="129" priority="146" stopIfTrue="1" operator="equal">
      <formula>8223.307275</formula>
    </cfRule>
  </conditionalFormatting>
  <conditionalFormatting sqref="A82:A86">
    <cfRule type="cellIs" dxfId="128" priority="145" stopIfTrue="1" operator="equal">
      <formula>8223.307275</formula>
    </cfRule>
  </conditionalFormatting>
  <conditionalFormatting sqref="C85:E85 G85:L85 C83:L83">
    <cfRule type="cellIs" dxfId="127" priority="143" stopIfTrue="1" operator="equal">
      <formula>8223.307275</formula>
    </cfRule>
  </conditionalFormatting>
  <conditionalFormatting sqref="B90:C90">
    <cfRule type="cellIs" dxfId="126" priority="135" stopIfTrue="1" operator="equal">
      <formula>8223.307275</formula>
    </cfRule>
  </conditionalFormatting>
  <conditionalFormatting sqref="L89:L92 G91:G92 I89 K90">
    <cfRule type="cellIs" dxfId="125" priority="137" stopIfTrue="1" operator="equal">
      <formula>8223.307275</formula>
    </cfRule>
  </conditionalFormatting>
  <conditionalFormatting sqref="B92:C92">
    <cfRule type="cellIs" dxfId="124" priority="134" stopIfTrue="1" operator="equal">
      <formula>8223.307275</formula>
    </cfRule>
  </conditionalFormatting>
  <conditionalFormatting sqref="C44">
    <cfRule type="cellIs" dxfId="123" priority="163" stopIfTrue="1" operator="equal">
      <formula>8223.307275</formula>
    </cfRule>
  </conditionalFormatting>
  <conditionalFormatting sqref="B46">
    <cfRule type="cellIs" dxfId="122" priority="164" stopIfTrue="1" operator="equal">
      <formula>8223.307275</formula>
    </cfRule>
  </conditionalFormatting>
  <conditionalFormatting sqref="B84:I84 K84:L84">
    <cfRule type="cellIs" dxfId="121" priority="142" stopIfTrue="1" operator="equal">
      <formula>8223.307275</formula>
    </cfRule>
  </conditionalFormatting>
  <conditionalFormatting sqref="C86:E86 G86:L86">
    <cfRule type="cellIs" dxfId="120" priority="141" stopIfTrue="1" operator="equal">
      <formula>8223.307275</formula>
    </cfRule>
  </conditionalFormatting>
  <conditionalFormatting sqref="C87">
    <cfRule type="cellIs" dxfId="119" priority="139" stopIfTrue="1" operator="equal">
      <formula>8223.307275</formula>
    </cfRule>
  </conditionalFormatting>
  <conditionalFormatting sqref="D87:IH87 M88:IH92 A88:A92">
    <cfRule type="cellIs" dxfId="118" priority="138" stopIfTrue="1" operator="equal">
      <formula>8223.307275</formula>
    </cfRule>
  </conditionalFormatting>
  <conditionalFormatting sqref="M115:IJ119">
    <cfRule type="cellIs" dxfId="117" priority="121" stopIfTrue="1" operator="equal">
      <formula>8223.307275</formula>
    </cfRule>
  </conditionalFormatting>
  <conditionalFormatting sqref="C44">
    <cfRule type="cellIs" dxfId="116" priority="162" stopIfTrue="1" operator="equal">
      <formula>8223.307275</formula>
    </cfRule>
  </conditionalFormatting>
  <conditionalFormatting sqref="C97:E97 F94 D95:F96 D98:E98">
    <cfRule type="cellIs" dxfId="115" priority="126" stopIfTrue="1" operator="equal">
      <formula>8223.307275</formula>
    </cfRule>
  </conditionalFormatting>
  <conditionalFormatting sqref="C96 C98">
    <cfRule type="cellIs" dxfId="114" priority="132" stopIfTrue="1" operator="equal">
      <formula>8223.307275</formula>
    </cfRule>
  </conditionalFormatting>
  <conditionalFormatting sqref="C98">
    <cfRule type="cellIs" dxfId="113" priority="131" stopIfTrue="1" operator="equal">
      <formula>8223.307275</formula>
    </cfRule>
  </conditionalFormatting>
  <conditionalFormatting sqref="M93:HU98">
    <cfRule type="cellIs" dxfId="112" priority="133" stopIfTrue="1" operator="equal">
      <formula>8223.307275</formula>
    </cfRule>
  </conditionalFormatting>
  <conditionalFormatting sqref="K96 I95">
    <cfRule type="cellIs" dxfId="111" priority="128" stopIfTrue="1" operator="equal">
      <formula>8223.307275</formula>
    </cfRule>
  </conditionalFormatting>
  <conditionalFormatting sqref="B97">
    <cfRule type="cellIs" dxfId="110" priority="130" stopIfTrue="1" operator="equal">
      <formula>8223.307275</formula>
    </cfRule>
  </conditionalFormatting>
  <conditionalFormatting sqref="A94:A95">
    <cfRule type="cellIs" dxfId="109" priority="129" stopIfTrue="1" operator="equal">
      <formula>8223.307275</formula>
    </cfRule>
  </conditionalFormatting>
  <conditionalFormatting sqref="G96:I96 H97:K97 G94:L94 G95:H95 H98:I98 J95:K95 K98">
    <cfRule type="cellIs" dxfId="108" priority="127" stopIfTrue="1" operator="equal">
      <formula>8223.307275</formula>
    </cfRule>
  </conditionalFormatting>
  <conditionalFormatting sqref="C94:E94">
    <cfRule type="cellIs" dxfId="107" priority="125" stopIfTrue="1" operator="equal">
      <formula>8223.307275</formula>
    </cfRule>
  </conditionalFormatting>
  <conditionalFormatting sqref="J98 A96:A98 G97:G98 L95:L98">
    <cfRule type="cellIs" dxfId="106" priority="124" stopIfTrue="1" operator="equal">
      <formula>8223.307275</formula>
    </cfRule>
  </conditionalFormatting>
  <conditionalFormatting sqref="C95">
    <cfRule type="cellIs" dxfId="105" priority="123" stopIfTrue="1" operator="equal">
      <formula>8223.307275</formula>
    </cfRule>
  </conditionalFormatting>
  <conditionalFormatting sqref="C95">
    <cfRule type="cellIs" dxfId="104" priority="122" stopIfTrue="1" operator="equal">
      <formula>8223.307275</formula>
    </cfRule>
  </conditionalFormatting>
  <conditionalFormatting sqref="B20">
    <cfRule type="cellIs" dxfId="103" priority="197" operator="equal">
      <formula>0</formula>
    </cfRule>
  </conditionalFormatting>
  <conditionalFormatting sqref="A115:A119">
    <cfRule type="cellIs" dxfId="102" priority="120" stopIfTrue="1" operator="equal">
      <formula>8223.307275</formula>
    </cfRule>
  </conditionalFormatting>
  <conditionalFormatting sqref="B119">
    <cfRule type="cellIs" dxfId="101" priority="119" stopIfTrue="1" operator="equal">
      <formula>8223.307275</formula>
    </cfRule>
  </conditionalFormatting>
  <conditionalFormatting sqref="C118:E118 G118:L118 C116:L116">
    <cfRule type="cellIs" dxfId="100" priority="118" stopIfTrue="1" operator="equal">
      <formula>8223.307275</formula>
    </cfRule>
  </conditionalFormatting>
  <conditionalFormatting sqref="B117:I117 K117:L117">
    <cfRule type="cellIs" dxfId="99" priority="117" stopIfTrue="1" operator="equal">
      <formula>8223.307275</formula>
    </cfRule>
  </conditionalFormatting>
  <conditionalFormatting sqref="C119:E119 G119:L119">
    <cfRule type="cellIs" dxfId="98" priority="116" stopIfTrue="1" operator="equal">
      <formula>8223.307275</formula>
    </cfRule>
  </conditionalFormatting>
  <conditionalFormatting sqref="B131 F125">
    <cfRule type="cellIs" dxfId="97" priority="115" stopIfTrue="1" operator="equal">
      <formula>8223.307275</formula>
    </cfRule>
  </conditionalFormatting>
  <conditionalFormatting sqref="A131 K130:IS130 G131:IS131 C131:E131 A122 C122:IS122 C124:IS124 K123:IS123 A124:A129 B126:E129 G125:IS129 C125:E125">
    <cfRule type="cellIs" dxfId="96" priority="114" stopIfTrue="1" operator="equal">
      <formula>8223.307275</formula>
    </cfRule>
  </conditionalFormatting>
  <conditionalFormatting sqref="A131 A122 A124:A125 C131:E131 C124:E125">
    <cfRule type="cellIs" dxfId="95" priority="113" stopIfTrue="1" operator="equal">
      <formula>8223.307275</formula>
    </cfRule>
  </conditionalFormatting>
  <conditionalFormatting sqref="C122">
    <cfRule type="cellIs" dxfId="94" priority="112" stopIfTrue="1" operator="equal">
      <formula>8223.307275</formula>
    </cfRule>
  </conditionalFormatting>
  <conditionalFormatting sqref="F97 F136">
    <cfRule type="cellIs" dxfId="93" priority="110" stopIfTrue="1" operator="equal">
      <formula>8223.307275</formula>
    </cfRule>
  </conditionalFormatting>
  <conditionalFormatting sqref="F79:IE80 C81:I81 A81 K81:IJ81">
    <cfRule type="cellIs" dxfId="92" priority="108" stopIfTrue="1" operator="equal">
      <formula>8223.307275</formula>
    </cfRule>
  </conditionalFormatting>
  <conditionalFormatting sqref="B79">
    <cfRule type="cellIs" dxfId="91" priority="107" stopIfTrue="1" operator="equal">
      <formula>8223.307275</formula>
    </cfRule>
  </conditionalFormatting>
  <conditionalFormatting sqref="A80 D80:L80">
    <cfRule type="cellIs" dxfId="90" priority="106" stopIfTrue="1" operator="equal">
      <formula>8223.307275</formula>
    </cfRule>
  </conditionalFormatting>
  <conditionalFormatting sqref="C80">
    <cfRule type="cellIs" dxfId="89" priority="105" stopIfTrue="1" operator="equal">
      <formula>8223.307275</formula>
    </cfRule>
  </conditionalFormatting>
  <conditionalFormatting sqref="B81 J81">
    <cfRule type="cellIs" dxfId="88" priority="103" stopIfTrue="1" operator="equal">
      <formula>8223.307275</formula>
    </cfRule>
  </conditionalFormatting>
  <conditionalFormatting sqref="C80">
    <cfRule type="cellIs" dxfId="87" priority="104" stopIfTrue="1" operator="equal">
      <formula>8223.307275</formula>
    </cfRule>
  </conditionalFormatting>
  <conditionalFormatting sqref="A75 C78:I78 C74:II74 C77:E77 G77:IF77 K78:IF78 C75:I75 K75:II76">
    <cfRule type="cellIs" dxfId="86" priority="100" stopIfTrue="1" operator="equal">
      <formula>8223.307275</formula>
    </cfRule>
  </conditionalFormatting>
  <conditionalFormatting sqref="B75 B77">
    <cfRule type="cellIs" dxfId="85" priority="99" stopIfTrue="1" operator="equal">
      <formula>8223.307275</formula>
    </cfRule>
  </conditionalFormatting>
  <conditionalFormatting sqref="A77:A78">
    <cfRule type="cellIs" dxfId="84" priority="98" stopIfTrue="1" operator="equal">
      <formula>8223.307275</formula>
    </cfRule>
  </conditionalFormatting>
  <conditionalFormatting sqref="IG77:II77 A74">
    <cfRule type="cellIs" dxfId="83" priority="97" stopIfTrue="1" operator="equal">
      <formula>8223.307275</formula>
    </cfRule>
  </conditionalFormatting>
  <conditionalFormatting sqref="B49">
    <cfRule type="cellIs" dxfId="82" priority="171" operator="equal">
      <formula>0</formula>
    </cfRule>
  </conditionalFormatting>
  <conditionalFormatting sqref="C74">
    <cfRule type="cellIs" dxfId="81" priority="96" stopIfTrue="1" operator="equal">
      <formula>8223.307275</formula>
    </cfRule>
  </conditionalFormatting>
  <conditionalFormatting sqref="C137">
    <cfRule type="cellIs" dxfId="80" priority="92" stopIfTrue="1" operator="equal">
      <formula>8223.307275</formula>
    </cfRule>
  </conditionalFormatting>
  <conditionalFormatting sqref="B78 J78">
    <cfRule type="cellIs" dxfId="79" priority="94" stopIfTrue="1" operator="equal">
      <formula>8223.307275</formula>
    </cfRule>
  </conditionalFormatting>
  <conditionalFormatting sqref="C74">
    <cfRule type="cellIs" dxfId="78" priority="95" stopIfTrue="1" operator="equal">
      <formula>8223.307275</formula>
    </cfRule>
  </conditionalFormatting>
  <conditionalFormatting sqref="C135 C137 M132:HS137">
    <cfRule type="cellIs" dxfId="77" priority="93" stopIfTrue="1" operator="equal">
      <formula>8223.307275</formula>
    </cfRule>
  </conditionalFormatting>
  <conditionalFormatting sqref="K135 I134">
    <cfRule type="cellIs" dxfId="76" priority="89" stopIfTrue="1" operator="equal">
      <formula>8223.307275</formula>
    </cfRule>
  </conditionalFormatting>
  <conditionalFormatting sqref="A133:A134">
    <cfRule type="cellIs" dxfId="75" priority="90" stopIfTrue="1" operator="equal">
      <formula>8223.307275</formula>
    </cfRule>
  </conditionalFormatting>
  <conditionalFormatting sqref="C136:E136 F133 D134:F135 D137:E137">
    <cfRule type="cellIs" dxfId="74" priority="87" stopIfTrue="1" operator="equal">
      <formula>8223.307275</formula>
    </cfRule>
  </conditionalFormatting>
  <conditionalFormatting sqref="B136">
    <cfRule type="cellIs" dxfId="73" priority="91" stopIfTrue="1" operator="equal">
      <formula>8223.307275</formula>
    </cfRule>
  </conditionalFormatting>
  <conditionalFormatting sqref="C133:E133">
    <cfRule type="cellIs" dxfId="72" priority="86" stopIfTrue="1" operator="equal">
      <formula>8223.307275</formula>
    </cfRule>
  </conditionalFormatting>
  <conditionalFormatting sqref="G135:I135 H136:K136 G133:L133 G134:H134 H137:I137 J134:K134 K137">
    <cfRule type="cellIs" dxfId="71" priority="88" stopIfTrue="1" operator="equal">
      <formula>8223.307275</formula>
    </cfRule>
  </conditionalFormatting>
  <conditionalFormatting sqref="J137 A135:A137 G136:G137 L134:L137">
    <cfRule type="cellIs" dxfId="70" priority="85" stopIfTrue="1" operator="equal">
      <formula>8223.307275</formula>
    </cfRule>
  </conditionalFormatting>
  <conditionalFormatting sqref="C134">
    <cfRule type="cellIs" dxfId="69" priority="84" stopIfTrue="1" operator="equal">
      <formula>8223.307275</formula>
    </cfRule>
  </conditionalFormatting>
  <conditionalFormatting sqref="C134">
    <cfRule type="cellIs" dxfId="68" priority="83" stopIfTrue="1" operator="equal">
      <formula>8223.307275</formula>
    </cfRule>
  </conditionalFormatting>
  <conditionalFormatting sqref="B148">
    <cfRule type="cellIs" dxfId="67" priority="81" stopIfTrue="1" operator="equal">
      <formula>8223.307275</formula>
    </cfRule>
  </conditionalFormatting>
  <conditionalFormatting sqref="C147">
    <cfRule type="cellIs" dxfId="66" priority="79" stopIfTrue="1" operator="equal">
      <formula>8223.307275</formula>
    </cfRule>
  </conditionalFormatting>
  <conditionalFormatting sqref="B102">
    <cfRule type="cellIs" dxfId="65" priority="71" stopIfTrue="1" operator="equal">
      <formula>8223.307275</formula>
    </cfRule>
  </conditionalFormatting>
  <conditionalFormatting sqref="K102:L102 C103:E103 C102:I102 A101:A103 D101:L101 G103:L103">
    <cfRule type="cellIs" dxfId="64" priority="70" stopIfTrue="1" operator="equal">
      <formula>8223.307275</formula>
    </cfRule>
  </conditionalFormatting>
  <conditionalFormatting sqref="K148:L148 C149:E149 C148:I148 A147:A149 D147:L147 G149:L149">
    <cfRule type="cellIs" dxfId="63" priority="80" stopIfTrue="1" operator="equal">
      <formula>8223.307275</formula>
    </cfRule>
  </conditionalFormatting>
  <conditionalFormatting sqref="C101">
    <cfRule type="cellIs" dxfId="62" priority="69" stopIfTrue="1" operator="equal">
      <formula>8223.307275</formula>
    </cfRule>
  </conditionalFormatting>
  <conditionalFormatting sqref="J102">
    <cfRule type="cellIs" dxfId="61" priority="73" stopIfTrue="1" operator="equal">
      <formula>8223.307275</formula>
    </cfRule>
  </conditionalFormatting>
  <conditionalFormatting sqref="C147">
    <cfRule type="cellIs" dxfId="60" priority="78" stopIfTrue="1" operator="equal">
      <formula>8223.307275</formula>
    </cfRule>
  </conditionalFormatting>
  <conditionalFormatting sqref="B101">
    <cfRule type="cellIs" dxfId="59" priority="77" stopIfTrue="1" operator="equal">
      <formula>8223.307275</formula>
    </cfRule>
  </conditionalFormatting>
  <conditionalFormatting sqref="B103">
    <cfRule type="cellIs" dxfId="58" priority="74" stopIfTrue="1" operator="equal">
      <formula>8223.307275</formula>
    </cfRule>
  </conditionalFormatting>
  <conditionalFormatting sqref="C101">
    <cfRule type="cellIs" dxfId="57" priority="68" stopIfTrue="1" operator="equal">
      <formula>8223.307275</formula>
    </cfRule>
  </conditionalFormatting>
  <conditionalFormatting sqref="J109">
    <cfRule type="cellIs" dxfId="56" priority="65" stopIfTrue="1" operator="equal">
      <formula>8223.307275</formula>
    </cfRule>
  </conditionalFormatting>
  <conditionalFormatting sqref="B107 B113">
    <cfRule type="cellIs" dxfId="55" priority="66" stopIfTrue="1" operator="equal">
      <formula>8223.307275</formula>
    </cfRule>
  </conditionalFormatting>
  <conditionalFormatting sqref="C113">
    <cfRule type="cellIs" dxfId="54" priority="59" stopIfTrue="1" operator="equal">
      <formula>8223.307275</formula>
    </cfRule>
  </conditionalFormatting>
  <conditionalFormatting sqref="J108">
    <cfRule type="cellIs" dxfId="53" priority="64" stopIfTrue="1" operator="equal">
      <formula>8223.307275</formula>
    </cfRule>
  </conditionalFormatting>
  <conditionalFormatting sqref="C113">
    <cfRule type="cellIs" dxfId="52" priority="58" stopIfTrue="1" operator="equal">
      <formula>8223.307275</formula>
    </cfRule>
  </conditionalFormatting>
  <conditionalFormatting sqref="B108 B110">
    <cfRule type="cellIs" dxfId="51" priority="53" stopIfTrue="1" operator="equal">
      <formula>8223.307275</formula>
    </cfRule>
  </conditionalFormatting>
  <conditionalFormatting sqref="B114 J114">
    <cfRule type="cellIs" dxfId="50" priority="57" stopIfTrue="1" operator="equal">
      <formula>8223.307275</formula>
    </cfRule>
  </conditionalFormatting>
  <conditionalFormatting sqref="A108 C111:I111 C107:II107 C110:E110 G110:IF110 K111:IF111 C108:I108 K108:II109">
    <cfRule type="cellIs" dxfId="49" priority="54" stopIfTrue="1" operator="equal">
      <formula>8223.307275</formula>
    </cfRule>
  </conditionalFormatting>
  <conditionalFormatting sqref="A110:A111">
    <cfRule type="cellIs" dxfId="48" priority="52" stopIfTrue="1" operator="equal">
      <formula>8223.307275</formula>
    </cfRule>
  </conditionalFormatting>
  <conditionalFormatting sqref="A113 D113:L113">
    <cfRule type="cellIs" dxfId="47" priority="60" stopIfTrue="1" operator="equal">
      <formula>8223.307275</formula>
    </cfRule>
  </conditionalFormatting>
  <conditionalFormatting sqref="B112">
    <cfRule type="cellIs" dxfId="46" priority="61" stopIfTrue="1" operator="equal">
      <formula>8223.307275</formula>
    </cfRule>
  </conditionalFormatting>
  <conditionalFormatting sqref="F112:IE113 C114:I114 A114 K114:IJ114">
    <cfRule type="cellIs" dxfId="45" priority="62" stopIfTrue="1" operator="equal">
      <formula>8223.307275</formula>
    </cfRule>
  </conditionalFormatting>
  <conditionalFormatting sqref="IG110:II110 A107">
    <cfRule type="cellIs" dxfId="44" priority="51" stopIfTrue="1" operator="equal">
      <formula>8223.307275</formula>
    </cfRule>
  </conditionalFormatting>
  <conditionalFormatting sqref="C107">
    <cfRule type="cellIs" dxfId="43" priority="50" stopIfTrue="1" operator="equal">
      <formula>8223.307275</formula>
    </cfRule>
  </conditionalFormatting>
  <conditionalFormatting sqref="B111 J111">
    <cfRule type="cellIs" dxfId="42" priority="48" stopIfTrue="1" operator="equal">
      <formula>8223.307275</formula>
    </cfRule>
  </conditionalFormatting>
  <conditionalFormatting sqref="C107">
    <cfRule type="cellIs" dxfId="41" priority="49" stopIfTrue="1" operator="equal">
      <formula>8223.307275</formula>
    </cfRule>
  </conditionalFormatting>
  <conditionalFormatting sqref="M138:IO144 C140:C144">
    <cfRule type="cellIs" dxfId="40" priority="47" stopIfTrue="1" operator="equal">
      <formula>8223.307275</formula>
    </cfRule>
  </conditionalFormatting>
  <conditionalFormatting sqref="K138:K143">
    <cfRule type="cellIs" dxfId="39" priority="41" stopIfTrue="1" operator="equal">
      <formula>8223.307275</formula>
    </cfRule>
  </conditionalFormatting>
  <conditionalFormatting sqref="H138:H143 J138:J139 J141:J143 D139:F140 D143:E143 B141:F141">
    <cfRule type="cellIs" dxfId="38" priority="40" stopIfTrue="1" operator="equal">
      <formula>8223.307275</formula>
    </cfRule>
  </conditionalFormatting>
  <conditionalFormatting sqref="B140:C140">
    <cfRule type="cellIs" dxfId="37" priority="43" stopIfTrue="1" operator="equal">
      <formula>8223.307275</formula>
    </cfRule>
  </conditionalFormatting>
  <conditionalFormatting sqref="G138:G143">
    <cfRule type="cellIs" dxfId="36" priority="42" stopIfTrue="1" operator="equal">
      <formula>8223.307275</formula>
    </cfRule>
  </conditionalFormatting>
  <conditionalFormatting sqref="H138:H143 J138:J139 J141:J143 D139:F140 D143:E143 B141:F141">
    <cfRule type="cellIs" dxfId="35" priority="38" stopIfTrue="1" operator="equal">
      <formula>8223.307275</formula>
    </cfRule>
  </conditionalFormatting>
  <conditionalFormatting sqref="H138:H143 J138:J139 J141:J143 D139:F140 D143:E143 B141:F141">
    <cfRule type="cellIs" dxfId="34" priority="39" stopIfTrue="1" operator="equal">
      <formula>8223.307275</formula>
    </cfRule>
  </conditionalFormatting>
  <conditionalFormatting sqref="C144">
    <cfRule type="cellIs" dxfId="33" priority="36" stopIfTrue="1" operator="equal">
      <formula>8223.307275</formula>
    </cfRule>
  </conditionalFormatting>
  <conditionalFormatting sqref="C144">
    <cfRule type="cellIs" dxfId="32" priority="35" stopIfTrue="1" operator="equal">
      <formula>8223.307275</formula>
    </cfRule>
  </conditionalFormatting>
  <conditionalFormatting sqref="C144">
    <cfRule type="cellIs" dxfId="31" priority="34" stopIfTrue="1" operator="equal">
      <formula>8223.307275</formula>
    </cfRule>
  </conditionalFormatting>
  <conditionalFormatting sqref="B139">
    <cfRule type="cellIs" dxfId="30" priority="46" stopIfTrue="1" operator="equal">
      <formula>8223.307275</formula>
    </cfRule>
  </conditionalFormatting>
  <conditionalFormatting sqref="C138">
    <cfRule type="cellIs" dxfId="29" priority="45" stopIfTrue="1" operator="equal">
      <formula>8223.307275</formula>
    </cfRule>
  </conditionalFormatting>
  <conditionalFormatting sqref="J140 M138:IS143 IO144:IP144">
    <cfRule type="cellIs" dxfId="28" priority="44" stopIfTrue="1" operator="equal">
      <formula>8223.307275</formula>
    </cfRule>
  </conditionalFormatting>
  <conditionalFormatting sqref="B143 F143">
    <cfRule type="cellIs" dxfId="27" priority="33" stopIfTrue="1" operator="equal">
      <formula>8223.307275</formula>
    </cfRule>
  </conditionalFormatting>
  <conditionalFormatting sqref="B153">
    <cfRule type="cellIs" dxfId="26" priority="32" stopIfTrue="1" operator="equal">
      <formula>8223.307275</formula>
    </cfRule>
  </conditionalFormatting>
  <conditionalFormatting sqref="J171 J183">
    <cfRule type="cellIs" dxfId="25" priority="31" stopIfTrue="1" operator="equal">
      <formula>8223.307275</formula>
    </cfRule>
  </conditionalFormatting>
  <conditionalFormatting sqref="B160">
    <cfRule type="cellIs" dxfId="24" priority="26" stopIfTrue="1" operator="equal">
      <formula>8223.307275</formula>
    </cfRule>
  </conditionalFormatting>
  <conditionalFormatting sqref="B158">
    <cfRule type="cellIs" dxfId="23" priority="24" stopIfTrue="1" operator="equal">
      <formula>8223.307275</formula>
    </cfRule>
  </conditionalFormatting>
  <conditionalFormatting sqref="C153">
    <cfRule type="cellIs" dxfId="22" priority="23" stopIfTrue="1" operator="equal">
      <formula>8223.307275</formula>
    </cfRule>
  </conditionalFormatting>
  <conditionalFormatting sqref="A158 A153 D156:IJ156 C161:IJ161 D158:I158 A160:A161 C160:E160 G160:IJ160 D153:IJ153 D154:I154 K154:IJ154 K158:IJ158 J169:J170 J181:J182">
    <cfRule type="cellIs" dxfId="21" priority="29" stopIfTrue="1" operator="equal">
      <formula>8223.307275</formula>
    </cfRule>
  </conditionalFormatting>
  <conditionalFormatting sqref="C158">
    <cfRule type="cellIs" dxfId="20" priority="28" stopIfTrue="1" operator="equal">
      <formula>8223.307275</formula>
    </cfRule>
  </conditionalFormatting>
  <conditionalFormatting sqref="C156">
    <cfRule type="cellIs" dxfId="19" priority="27" stopIfTrue="1" operator="equal">
      <formula>8223.307275</formula>
    </cfRule>
  </conditionalFormatting>
  <conditionalFormatting sqref="C153">
    <cfRule type="cellIs" dxfId="18" priority="22" stopIfTrue="1" operator="equal">
      <formula>8223.307275</formula>
    </cfRule>
  </conditionalFormatting>
  <conditionalFormatting sqref="J154 J158">
    <cfRule type="cellIs" dxfId="17" priority="19" stopIfTrue="1" operator="equal">
      <formula>8223.307275</formula>
    </cfRule>
  </conditionalFormatting>
  <conditionalFormatting sqref="B161">
    <cfRule type="cellIs" dxfId="16" priority="25" operator="equal">
      <formula>0</formula>
    </cfRule>
  </conditionalFormatting>
  <conditionalFormatting sqref="C154">
    <cfRule type="cellIs" dxfId="15" priority="18" stopIfTrue="1" operator="equal">
      <formula>8223.307275</formula>
    </cfRule>
  </conditionalFormatting>
  <conditionalFormatting sqref="F164 F176">
    <cfRule type="cellIs" dxfId="14" priority="16" stopIfTrue="1" operator="equal">
      <formula>8223.307275</formula>
    </cfRule>
  </conditionalFormatting>
  <conditionalFormatting sqref="D181:D183 D185">
    <cfRule type="cellIs" dxfId="13" priority="2" stopIfTrue="1" operator="equal">
      <formula>8223.307275</formula>
    </cfRule>
  </conditionalFormatting>
  <conditionalFormatting sqref="B167 B179 C171 C183 C173 C185 G176:IJ176 K181:IJ183 K169:IJ171 G185:IJ185 G173:IJ173 E172:IJ172 E167:IJ168 E184:IJ184 K175:IJ175 E179:IJ180">
    <cfRule type="cellIs" dxfId="12" priority="15" stopIfTrue="1" operator="equal">
      <formula>8223.307275</formula>
    </cfRule>
  </conditionalFormatting>
  <conditionalFormatting sqref="C173 C185">
    <cfRule type="cellIs" dxfId="11" priority="14" stopIfTrue="1" operator="equal">
      <formula>8223.307275</formula>
    </cfRule>
  </conditionalFormatting>
  <conditionalFormatting sqref="B176">
    <cfRule type="cellIs" dxfId="10" priority="13" stopIfTrue="1" operator="equal">
      <formula>8223.307275</formula>
    </cfRule>
  </conditionalFormatting>
  <conditionalFormatting sqref="C179 C167">
    <cfRule type="cellIs" dxfId="9" priority="12" stopIfTrue="1" operator="equal">
      <formula>8223.307275</formula>
    </cfRule>
  </conditionalFormatting>
  <conditionalFormatting sqref="C179 C167">
    <cfRule type="cellIs" dxfId="8" priority="11" stopIfTrue="1" operator="equal">
      <formula>8223.307275</formula>
    </cfRule>
  </conditionalFormatting>
  <conditionalFormatting sqref="A176 C176:E176 C170 C182 A169:A170 B169:C169 A181:A182 B181:C181 E173 E185 E169:I171 E181:I183">
    <cfRule type="cellIs" dxfId="7" priority="10" stopIfTrue="1" operator="equal">
      <formula>8223.307275</formula>
    </cfRule>
  </conditionalFormatting>
  <conditionalFormatting sqref="A179 A167">
    <cfRule type="cellIs" dxfId="6" priority="9" stopIfTrue="1" operator="equal">
      <formula>8223.307275</formula>
    </cfRule>
  </conditionalFormatting>
  <conditionalFormatting sqref="G164:IJ164 J175">
    <cfRule type="cellIs" dxfId="5" priority="8" stopIfTrue="1" operator="equal">
      <formula>8223.307275</formula>
    </cfRule>
  </conditionalFormatting>
  <conditionalFormatting sqref="B164">
    <cfRule type="cellIs" dxfId="4" priority="7" stopIfTrue="1" operator="equal">
      <formula>8223.307275</formula>
    </cfRule>
  </conditionalFormatting>
  <conditionalFormatting sqref="A164 C164:E164">
    <cfRule type="cellIs" dxfId="3" priority="6" stopIfTrue="1" operator="equal">
      <formula>8223.307275</formula>
    </cfRule>
  </conditionalFormatting>
  <conditionalFormatting sqref="D167:D168 D172">
    <cfRule type="cellIs" dxfId="2" priority="5" stopIfTrue="1" operator="equal">
      <formula>8223.307275</formula>
    </cfRule>
  </conditionalFormatting>
  <conditionalFormatting sqref="D169:D171 D173">
    <cfRule type="cellIs" dxfId="1" priority="4" stopIfTrue="1" operator="equal">
      <formula>8223.307275</formula>
    </cfRule>
  </conditionalFormatting>
  <conditionalFormatting sqref="D179:D180 D184">
    <cfRule type="cellIs" dxfId="0" priority="3" stopIfTrue="1" operator="equal">
      <formula>8223.307275</formula>
    </cfRule>
  </conditionalFormatting>
  <pageMargins left="0.2" right="0.2" top="0.75" bottom="0.2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ლოტი-1</vt:lpstr>
      <vt:lpstr>'ლოტი-1'!Print_Area</vt:lpstr>
      <vt:lpstr>'ლოტი-1'!Print_Titles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revision/>
  <cp:lastPrinted>2021-07-17T15:22:19Z</cp:lastPrinted>
  <dcterms:created xsi:type="dcterms:W3CDTF">2013-04-21T20:24:51Z</dcterms:created>
  <dcterms:modified xsi:type="dcterms:W3CDTF">2022-01-25T11:45:48Z</dcterms:modified>
</cp:coreProperties>
</file>