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წელი\2022 წლის ტენდერები\სამუშაო\რეგები\გზები\გზები\1. ცურტაველის ქუჩა გზა  (Chala) +\"/>
    </mc:Choice>
  </mc:AlternateContent>
  <bookViews>
    <workbookView xWindow="0" yWindow="0" windowWidth="28800" windowHeight="12330" tabRatio="793"/>
  </bookViews>
  <sheets>
    <sheet name="ლოტი-1" sheetId="46" r:id="rId1"/>
  </sheets>
  <definedNames>
    <definedName name="_xlnm._FilterDatabase" localSheetId="0" hidden="1">'ლოტი-1'!$A$8:$L$108</definedName>
    <definedName name="_xlnm.Print_Area" localSheetId="0">'ლოტი-1'!$A$1:$L$109</definedName>
    <definedName name="_xlnm.Print_Titles" localSheetId="0">'ლოტი-1'!$8:$8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46" l="1"/>
  <c r="E15" i="46" s="1"/>
  <c r="E14" i="46" l="1"/>
  <c r="E16" i="46"/>
  <c r="E37" i="46" l="1"/>
  <c r="E91" i="46"/>
  <c r="E97" i="46" s="1"/>
  <c r="D89" i="46"/>
  <c r="D88" i="46"/>
  <c r="D83" i="46"/>
  <c r="E82" i="46"/>
  <c r="E85" i="46" s="1"/>
  <c r="E80" i="46"/>
  <c r="E79" i="46"/>
  <c r="D77" i="46"/>
  <c r="D76" i="46"/>
  <c r="D71" i="46"/>
  <c r="E70" i="46"/>
  <c r="E73" i="46" s="1"/>
  <c r="E68" i="46"/>
  <c r="E67" i="46"/>
  <c r="D64" i="46"/>
  <c r="E56" i="46"/>
  <c r="E63" i="46" s="1"/>
  <c r="E48" i="46"/>
  <c r="E54" i="46" s="1"/>
  <c r="E92" i="46" l="1"/>
  <c r="E93" i="46"/>
  <c r="E94" i="46"/>
  <c r="E95" i="46"/>
  <c r="E96" i="46"/>
  <c r="E83" i="46"/>
  <c r="E84" i="46"/>
  <c r="E86" i="46"/>
  <c r="E87" i="46"/>
  <c r="E88" i="46"/>
  <c r="E72" i="46"/>
  <c r="E74" i="46"/>
  <c r="E76" i="46"/>
  <c r="E58" i="46"/>
  <c r="E59" i="46"/>
  <c r="E61" i="46"/>
  <c r="E64" i="46"/>
  <c r="E51" i="46"/>
  <c r="E89" i="46"/>
  <c r="E71" i="46"/>
  <c r="E50" i="46"/>
  <c r="E57" i="46"/>
  <c r="E75" i="46"/>
  <c r="E77" i="46"/>
  <c r="E49" i="46"/>
  <c r="E52" i="46"/>
  <c r="E62" i="46"/>
  <c r="E53" i="46"/>
  <c r="E60" i="46"/>
  <c r="E65" i="46"/>
  <c r="E41" i="46" l="1"/>
  <c r="E24" i="46"/>
  <c r="E19" i="46"/>
  <c r="E23" i="46" s="1"/>
  <c r="E39" i="46" l="1"/>
  <c r="E38" i="46"/>
  <c r="E40" i="46"/>
  <c r="E42" i="46"/>
  <c r="E21" i="46"/>
  <c r="E22" i="46"/>
  <c r="E20" i="46"/>
  <c r="E29" i="46" l="1"/>
  <c r="E35" i="46" s="1"/>
  <c r="E27" i="46"/>
  <c r="E26" i="46"/>
  <c r="E31" i="46" l="1"/>
  <c r="E32" i="46"/>
  <c r="E30" i="46"/>
  <c r="E33" i="46"/>
  <c r="E34" i="46"/>
  <c r="E11" i="46" l="1"/>
</calcChain>
</file>

<file path=xl/sharedStrings.xml><?xml version="1.0" encoding="utf-8"?>
<sst xmlns="http://schemas.openxmlformats.org/spreadsheetml/2006/main" count="215" uniqueCount="86">
  <si>
    <t>#</t>
  </si>
  <si>
    <t>%</t>
  </si>
  <si>
    <t>მ2</t>
  </si>
  <si>
    <t>მან/სთ</t>
  </si>
  <si>
    <t>1000 მ2</t>
  </si>
  <si>
    <t>კაც/სთ</t>
  </si>
  <si>
    <t>მანქ/სთ</t>
  </si>
  <si>
    <t>მ3</t>
  </si>
  <si>
    <t>სხვა მასალები</t>
  </si>
  <si>
    <t>ლარი</t>
  </si>
  <si>
    <t>სხვა მანქანები</t>
  </si>
  <si>
    <t>სამუშაოების, რესურსების                                    დასახელება</t>
  </si>
  <si>
    <t>თავი 1. მოსამზადებელი სამუშაოები</t>
  </si>
  <si>
    <t>შრომის  დანახარჯი</t>
  </si>
  <si>
    <t>ავტოგრეიდერი 108 ცხ. ძ.</t>
  </si>
  <si>
    <t>ბულდოზერი 108 ცხ. ძ.</t>
  </si>
  <si>
    <t xml:space="preserve">სატკეპნი საგზაო, თვითმავალი, პნევმოსვლით, 18 ტ </t>
  </si>
  <si>
    <t xml:space="preserve">სატკეპნი საგზაო, თვითმავალი     5 ტ </t>
  </si>
  <si>
    <t>ქვის გამანაწილებელი</t>
  </si>
  <si>
    <t xml:space="preserve">III კატეგორიის გრუნტის დამუშავება ხელით, თვითმცლელებზე დატვირთვით  </t>
  </si>
  <si>
    <t>განზ.</t>
  </si>
  <si>
    <t>ნორმატიული რესურსი</t>
  </si>
  <si>
    <t>მასალა</t>
  </si>
  <si>
    <t>ხელფასი</t>
  </si>
  <si>
    <t>მანქანა-მექანიზმები</t>
  </si>
  <si>
    <t>ჯამი</t>
  </si>
  <si>
    <t>ერთეული</t>
  </si>
  <si>
    <t>სულ</t>
  </si>
  <si>
    <t>ერთ. ფასი</t>
  </si>
  <si>
    <t>მ/სთ</t>
  </si>
  <si>
    <t>ტ</t>
  </si>
  <si>
    <t>100 მ3</t>
  </si>
  <si>
    <t>1000 მ3</t>
  </si>
  <si>
    <t xml:space="preserve"> მ3</t>
  </si>
  <si>
    <t>მ</t>
  </si>
  <si>
    <t>ზედნადები ხარჯები</t>
  </si>
  <si>
    <t>სახარჯთაღრიცხვო მოგება</t>
  </si>
  <si>
    <t>სულ ხარჯთაღრიცხვით</t>
  </si>
  <si>
    <t xml:space="preserve">სულ </t>
  </si>
  <si>
    <t xml:space="preserve">გაუთვალისწინებელი ხარჯები </t>
  </si>
  <si>
    <t>დღგ</t>
  </si>
  <si>
    <t>ტრასის აღდგენა და გამაგრება</t>
  </si>
  <si>
    <t>კმ</t>
  </si>
  <si>
    <t>ღორღი ბუნებრივი ქვის ფრაქცია 20-40 მმ</t>
  </si>
  <si>
    <t>მოსარწყავ-მოსარეცხი მანქანა</t>
  </si>
  <si>
    <t>სატრანსპორტო ხარჯები</t>
  </si>
  <si>
    <t>წყალი  (არასაყოფაცხოვრებო)</t>
  </si>
  <si>
    <t>თავი 2. მიწის სამუშაო</t>
  </si>
  <si>
    <t>ექსკავატორი მუხლუხა სვლაზე 0.5 მ3</t>
  </si>
  <si>
    <t xml:space="preserve">ყრილის მოწყობა ქვიშა-ხრეშოვანი ნარევით  </t>
  </si>
  <si>
    <t>ქვიშა-ხრეშოვანი ნარევი ფრ 0-120</t>
  </si>
  <si>
    <t>ნარჩენების განთავსება მუნიციპალიტეტის მიერ საამისოდ გამოყოფილ ტერიტორიაზე 5 კმ-მდე</t>
  </si>
  <si>
    <t>სატკეპნი საგზაო თვითმავალი გლუვი 10 ტ</t>
  </si>
  <si>
    <t xml:space="preserve">მისაყრელი გვერდულების მოწყობა ქვიშა-ხრეშოვანი ნარევით  </t>
  </si>
  <si>
    <t>თავი 4. საგზაო სამოსი</t>
  </si>
  <si>
    <t>თავი 3. ხელოვნური ნაგებობები</t>
  </si>
  <si>
    <t xml:space="preserve"> III  კატ. გრუნტის დამუშავება დამუშავება ექსკავატორით თვითმცლელებზე დატვირთვით</t>
  </si>
  <si>
    <t>ლითონის ცხაურის მოწყობა</t>
  </si>
  <si>
    <t>სამშენებლო კავები</t>
  </si>
  <si>
    <t>ცემენტის ხსნარი 1:3</t>
  </si>
  <si>
    <t>ფოლადის ზოლოვანა 70x6 მმ</t>
  </si>
  <si>
    <t>პროექტი</t>
  </si>
  <si>
    <t>ფოლადის კვადრატი 8x8 მმ</t>
  </si>
  <si>
    <t xml:space="preserve">შემსწორებელი ფენის  მოწყობა ქვიშა-ხრეშოვანი ნარევით  </t>
  </si>
  <si>
    <t>1000 მ</t>
  </si>
  <si>
    <t>ბიტუმი ნავთობის</t>
  </si>
  <si>
    <t>ლოკალური ხარჯთაღრიცხვა #1</t>
  </si>
  <si>
    <t>დმანისის მუნიციპალიტეტში, ცურტაველის ქუჩის მოწყობის სამუშაოები</t>
  </si>
  <si>
    <t>საფუძველი -  ფრაქციული ღორღი (ფრ. 0-40 მმ), სისქით 12 სმ гост 25607-83</t>
  </si>
  <si>
    <t>თხევადი ბიტუმის მოსხმა ГОСТ 22245-90</t>
  </si>
  <si>
    <t>ავტოგუდრონატორი 3500 ლ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</si>
  <si>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მარკა II, სისქით 6 სმ ГОСТ 9128-84</t>
  </si>
  <si>
    <t>ასფალტის დამგები</t>
  </si>
  <si>
    <t xml:space="preserve">ასფალტობეტონის მსხვილმარცვლოვანი ნარევი 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</si>
  <si>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ნარევით, ადგეზიური დანამატით, ტიპი Б, მარკა II, სისქით 4 სმ ГОСТ 9128-84</t>
  </si>
  <si>
    <t xml:space="preserve"> მ2</t>
  </si>
  <si>
    <t xml:space="preserve">ასფალტობეტონის წვრილმარცვლოვანი ნარევი </t>
  </si>
  <si>
    <t>კუთხოვანა 70Х70Х6 მმ.</t>
  </si>
  <si>
    <t>შრომითი დანახარჯები</t>
  </si>
  <si>
    <t>ლითონის გაზსადენის მილის დემონტაჟი შემდგომი მონტაჟით</t>
  </si>
  <si>
    <t>3</t>
  </si>
  <si>
    <t>5</t>
  </si>
  <si>
    <t>7</t>
  </si>
  <si>
    <t>9</t>
  </si>
  <si>
    <t>12</t>
  </si>
  <si>
    <t>სამუშაოების სახარჯთაღრიცხვო ღირებულების ჯამი  არ უნდა აღემატებოდეს 36573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</si>
</sst>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"/>
    <numFmt numFmtId="166" formatCode="0.0"/>
    <numFmt numFmtId="167" formatCode="0;[Red]0"/>
    <numFmt numFmtId="168" formatCode="#,##0.000"/>
    <numFmt numFmtId="169" formatCode="_-* #,##0.00_р_._-;\-* #,##0.00_р_._-;_-* &quot;-&quot;??_р_._-;_-@_-"/>
    <numFmt numFmtId="170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Sylfae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3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169" fontId="18" fillId="0" borderId="0" applyFont="0" applyFill="0" applyBorder="0" applyAlignment="0" applyProtection="0"/>
    <xf numFmtId="0" fontId="2" fillId="0" borderId="0"/>
    <xf numFmtId="0" fontId="19" fillId="0" borderId="0"/>
    <xf numFmtId="0" fontId="14" fillId="0" borderId="0"/>
    <xf numFmtId="0" fontId="14" fillId="0" borderId="0"/>
    <xf numFmtId="164" fontId="2" fillId="0" borderId="0" applyFont="0" applyFill="0" applyBorder="0" applyAlignment="0" applyProtection="0"/>
  </cellStyleXfs>
  <cellXfs count="178">
    <xf numFmtId="0" fontId="0" fillId="0" borderId="0" xfId="0"/>
    <xf numFmtId="0" fontId="9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/>
    </xf>
    <xf numFmtId="0" fontId="11" fillId="3" borderId="0" xfId="0" applyFont="1" applyFill="1"/>
    <xf numFmtId="0" fontId="5" fillId="0" borderId="0" xfId="0" applyFont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1" xfId="4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8" fillId="6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6" borderId="1" xfId="4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vertical="center" wrapText="1"/>
    </xf>
    <xf numFmtId="4" fontId="8" fillId="0" borderId="1" xfId="4" applyNumberFormat="1" applyFont="1" applyBorder="1" applyAlignment="1">
      <alignment horizontal="center" vertical="center"/>
    </xf>
    <xf numFmtId="4" fontId="10" fillId="0" borderId="3" xfId="4" applyNumberFormat="1" applyFont="1" applyBorder="1" applyAlignment="1">
      <alignment horizontal="center" vertical="center"/>
    </xf>
    <xf numFmtId="4" fontId="10" fillId="0" borderId="1" xfId="4" applyNumberFormat="1" applyFont="1" applyBorder="1" applyAlignment="1">
      <alignment horizontal="center" vertical="center" wrapText="1"/>
    </xf>
    <xf numFmtId="4" fontId="8" fillId="6" borderId="1" xfId="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3" fillId="3" borderId="0" xfId="0" applyFont="1" applyFill="1"/>
    <xf numFmtId="2" fontId="10" fillId="3" borderId="1" xfId="1" applyNumberFormat="1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center" vertical="center"/>
    </xf>
    <xf numFmtId="0" fontId="22" fillId="3" borderId="0" xfId="0" applyFont="1" applyFill="1"/>
    <xf numFmtId="4" fontId="10" fillId="6" borderId="1" xfId="4" applyNumberFormat="1" applyFont="1" applyFill="1" applyBorder="1" applyAlignment="1">
      <alignment horizontal="center" vertical="center"/>
    </xf>
    <xf numFmtId="4" fontId="10" fillId="6" borderId="3" xfId="4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22" fillId="0" borderId="0" xfId="0" applyFont="1"/>
    <xf numFmtId="0" fontId="13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10" fillId="3" borderId="2" xfId="0" applyFont="1" applyFill="1" applyBorder="1"/>
    <xf numFmtId="2" fontId="8" fillId="3" borderId="1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64" fontId="10" fillId="5" borderId="1" xfId="4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0" fillId="5" borderId="1" xfId="0" applyFont="1" applyFill="1" applyBorder="1"/>
    <xf numFmtId="2" fontId="8" fillId="5" borderId="7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0" fontId="10" fillId="5" borderId="7" xfId="0" applyFont="1" applyFill="1" applyBorder="1"/>
    <xf numFmtId="0" fontId="10" fillId="0" borderId="0" xfId="0" applyFont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168" fontId="6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/>
    </xf>
    <xf numFmtId="0" fontId="23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/>
    </xf>
    <xf numFmtId="4" fontId="5" fillId="0" borderId="3" xfId="4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wrapText="1"/>
    </xf>
    <xf numFmtId="4" fontId="5" fillId="0" borderId="1" xfId="4" applyNumberFormat="1" applyFont="1" applyBorder="1" applyAlignment="1">
      <alignment horizontal="center" vertical="center" wrapText="1"/>
    </xf>
    <xf numFmtId="4" fontId="5" fillId="0" borderId="3" xfId="4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left" wrapText="1"/>
    </xf>
    <xf numFmtId="164" fontId="6" fillId="6" borderId="1" xfId="4" applyFont="1" applyFill="1" applyBorder="1" applyAlignment="1">
      <alignment horizontal="center" vertical="center" wrapText="1"/>
    </xf>
    <xf numFmtId="164" fontId="6" fillId="6" borderId="1" xfId="4" applyFont="1" applyFill="1" applyBorder="1" applyAlignment="1">
      <alignment vertical="center"/>
    </xf>
    <xf numFmtId="4" fontId="5" fillId="6" borderId="1" xfId="4" applyNumberFormat="1" applyFont="1" applyFill="1" applyBorder="1" applyAlignment="1">
      <alignment horizontal="center" vertical="center"/>
    </xf>
    <xf numFmtId="4" fontId="5" fillId="6" borderId="3" xfId="4" applyNumberFormat="1" applyFont="1" applyFill="1" applyBorder="1" applyAlignment="1">
      <alignment horizontal="center" vertical="center"/>
    </xf>
    <xf numFmtId="164" fontId="5" fillId="0" borderId="1" xfId="4" applyFont="1" applyBorder="1" applyAlignment="1">
      <alignment horizontal="center" vertical="center" wrapText="1"/>
    </xf>
    <xf numFmtId="164" fontId="5" fillId="0" borderId="1" xfId="4" applyFont="1" applyBorder="1" applyAlignment="1">
      <alignment vertical="center"/>
    </xf>
    <xf numFmtId="2" fontId="5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70" fontId="5" fillId="3" borderId="1" xfId="4" applyNumberFormat="1" applyFont="1" applyFill="1" applyBorder="1" applyAlignment="1">
      <alignment vertical="center"/>
    </xf>
    <xf numFmtId="170" fontId="5" fillId="0" borderId="1" xfId="4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164" fontId="6" fillId="5" borderId="3" xfId="4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/>
    </xf>
    <xf numFmtId="4" fontId="6" fillId="5" borderId="8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/>
    </xf>
    <xf numFmtId="168" fontId="10" fillId="0" borderId="1" xfId="4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" fontId="8" fillId="6" borderId="1" xfId="0" applyNumberFormat="1" applyFont="1" applyFill="1" applyBorder="1" applyAlignment="1">
      <alignment horizontal="left" vertical="center" wrapText="1"/>
    </xf>
    <xf numFmtId="2" fontId="10" fillId="3" borderId="1" xfId="1" applyNumberFormat="1" applyFont="1" applyFill="1" applyBorder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167" fontId="10" fillId="3" borderId="1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13" fillId="5" borderId="2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9">
    <cellStyle name="Comma" xfId="4" builtinId="3"/>
    <cellStyle name="Comma 3 2" xfId="18"/>
    <cellStyle name="Normal" xfId="0" builtinId="0"/>
    <cellStyle name="Normal 10" xfId="6"/>
    <cellStyle name="Normal 10 2 2" xfId="10"/>
    <cellStyle name="Normal 10 3" xfId="9"/>
    <cellStyle name="Normal 14" xfId="15"/>
    <cellStyle name="Normal 2" xfId="5"/>
    <cellStyle name="Normal 2 2 2" xfId="16"/>
    <cellStyle name="Normal 2 3" xfId="7"/>
    <cellStyle name="Normal 2 3 2 2" xfId="14"/>
    <cellStyle name="Normal 3 15" xfId="17"/>
    <cellStyle name="Normal 5 2" xfId="8"/>
    <cellStyle name="silfain" xfId="11"/>
    <cellStyle name="Обычный 2" xfId="2"/>
    <cellStyle name="Обычный 2 2" xfId="3"/>
    <cellStyle name="Обычный_Лист1" xfId="1"/>
    <cellStyle name="მძიმე 2" xfId="13"/>
    <cellStyle name="ჩვეულებრივი 2" xfId="12"/>
  </cellStyles>
  <dxfs count="10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abSelected="1" topLeftCell="A88" workbookViewId="0">
      <selection activeCell="B112" sqref="B112:L112"/>
    </sheetView>
  </sheetViews>
  <sheetFormatPr defaultRowHeight="12.75" x14ac:dyDescent="0.2"/>
  <cols>
    <col min="1" max="1" width="3.28515625" style="4" customWidth="1"/>
    <col min="2" max="2" width="44.28515625" style="99" customWidth="1"/>
    <col min="3" max="3" width="8.140625" style="4" customWidth="1"/>
    <col min="4" max="4" width="10.5703125" style="4" bestFit="1" customWidth="1"/>
    <col min="5" max="5" width="9.5703125" style="4" bestFit="1" customWidth="1"/>
    <col min="6" max="6" width="7.85546875" style="4" bestFit="1" customWidth="1"/>
    <col min="7" max="7" width="11.42578125" style="4" bestFit="1" customWidth="1"/>
    <col min="8" max="8" width="6.7109375" style="4" bestFit="1" customWidth="1"/>
    <col min="9" max="9" width="10.140625" style="4" bestFit="1" customWidth="1"/>
    <col min="10" max="10" width="7.7109375" style="4" bestFit="1" customWidth="1"/>
    <col min="11" max="11" width="10" style="4" bestFit="1" customWidth="1"/>
    <col min="12" max="12" width="12.5703125" style="4" bestFit="1" customWidth="1"/>
    <col min="13" max="13" width="9.28515625" style="4" bestFit="1" customWidth="1"/>
    <col min="14" max="14" width="11.28515625" style="4" bestFit="1" customWidth="1"/>
    <col min="15" max="15" width="9.28515625" style="4" bestFit="1" customWidth="1"/>
    <col min="16" max="16384" width="9.140625" style="4"/>
  </cols>
  <sheetData>
    <row r="1" spans="1:13" ht="15" x14ac:dyDescent="0.2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15.75" x14ac:dyDescent="0.2">
      <c r="A2" s="161" t="s">
        <v>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3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3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3.5" thickBot="1" x14ac:dyDescent="0.25">
      <c r="A5" s="56"/>
      <c r="B5" s="57"/>
      <c r="C5" s="58"/>
      <c r="D5" s="58"/>
      <c r="E5" s="54"/>
      <c r="F5" s="53"/>
      <c r="G5" s="163"/>
      <c r="H5" s="163"/>
      <c r="I5" s="163"/>
      <c r="J5" s="163"/>
      <c r="K5" s="54"/>
      <c r="L5" s="55"/>
    </row>
    <row r="6" spans="1:13" ht="31.5" customHeight="1" x14ac:dyDescent="0.2">
      <c r="A6" s="170" t="s">
        <v>0</v>
      </c>
      <c r="B6" s="164" t="s">
        <v>11</v>
      </c>
      <c r="C6" s="165" t="s">
        <v>20</v>
      </c>
      <c r="D6" s="164" t="s">
        <v>21</v>
      </c>
      <c r="E6" s="164"/>
      <c r="F6" s="164" t="s">
        <v>22</v>
      </c>
      <c r="G6" s="164"/>
      <c r="H6" s="164" t="s">
        <v>23</v>
      </c>
      <c r="I6" s="164"/>
      <c r="J6" s="164" t="s">
        <v>24</v>
      </c>
      <c r="K6" s="164"/>
      <c r="L6" s="158" t="s">
        <v>25</v>
      </c>
    </row>
    <row r="7" spans="1:13" ht="31.5" customHeight="1" x14ac:dyDescent="0.2">
      <c r="A7" s="171"/>
      <c r="B7" s="169"/>
      <c r="C7" s="166"/>
      <c r="D7" s="59" t="s">
        <v>26</v>
      </c>
      <c r="E7" s="59" t="s">
        <v>27</v>
      </c>
      <c r="F7" s="59" t="s">
        <v>28</v>
      </c>
      <c r="G7" s="60" t="s">
        <v>25</v>
      </c>
      <c r="H7" s="61" t="s">
        <v>28</v>
      </c>
      <c r="I7" s="59" t="s">
        <v>25</v>
      </c>
      <c r="J7" s="59" t="s">
        <v>28</v>
      </c>
      <c r="K7" s="62" t="s">
        <v>25</v>
      </c>
      <c r="L7" s="159"/>
    </row>
    <row r="8" spans="1:13" x14ac:dyDescent="0.2">
      <c r="A8" s="63">
        <v>1</v>
      </c>
      <c r="B8" s="65">
        <v>2</v>
      </c>
      <c r="C8" s="64" t="s">
        <v>80</v>
      </c>
      <c r="D8" s="65">
        <v>4</v>
      </c>
      <c r="E8" s="64" t="s">
        <v>81</v>
      </c>
      <c r="F8" s="66">
        <v>6</v>
      </c>
      <c r="G8" s="64" t="s">
        <v>82</v>
      </c>
      <c r="H8" s="65">
        <v>8</v>
      </c>
      <c r="I8" s="64" t="s">
        <v>83</v>
      </c>
      <c r="J8" s="65">
        <v>10</v>
      </c>
      <c r="K8" s="66">
        <v>11</v>
      </c>
      <c r="L8" s="67" t="s">
        <v>84</v>
      </c>
    </row>
    <row r="9" spans="1:13" s="68" customFormat="1" x14ac:dyDescent="0.2">
      <c r="A9" s="29"/>
      <c r="B9" s="31" t="s">
        <v>12</v>
      </c>
      <c r="C9" s="30"/>
      <c r="D9" s="32"/>
      <c r="E9" s="30"/>
      <c r="F9" s="33"/>
      <c r="G9" s="30"/>
      <c r="H9" s="32"/>
      <c r="I9" s="30"/>
      <c r="J9" s="32"/>
      <c r="K9" s="33"/>
      <c r="L9" s="34"/>
    </row>
    <row r="10" spans="1:13" s="2" customFormat="1" ht="49.5" customHeight="1" x14ac:dyDescent="0.2">
      <c r="A10" s="100">
        <v>1</v>
      </c>
      <c r="B10" s="101" t="s">
        <v>41</v>
      </c>
      <c r="C10" s="102" t="s">
        <v>42</v>
      </c>
      <c r="D10" s="102"/>
      <c r="E10" s="103">
        <v>0.09</v>
      </c>
      <c r="F10" s="104"/>
      <c r="G10" s="104"/>
      <c r="H10" s="104"/>
      <c r="I10" s="104"/>
      <c r="J10" s="104"/>
      <c r="K10" s="104"/>
      <c r="L10" s="105"/>
    </row>
    <row r="11" spans="1:13" ht="17.45" customHeight="1" x14ac:dyDescent="0.2">
      <c r="A11" s="106"/>
      <c r="B11" s="107" t="s">
        <v>13</v>
      </c>
      <c r="C11" s="108" t="s">
        <v>5</v>
      </c>
      <c r="D11" s="108">
        <v>93.22</v>
      </c>
      <c r="E11" s="109">
        <f>D11*E10</f>
        <v>8.3897999999999993</v>
      </c>
      <c r="F11" s="109"/>
      <c r="G11" s="109"/>
      <c r="H11" s="109"/>
      <c r="I11" s="109"/>
      <c r="J11" s="109"/>
      <c r="K11" s="109"/>
      <c r="L11" s="110"/>
      <c r="M11" s="2"/>
    </row>
    <row r="12" spans="1:13" s="26" customFormat="1" ht="25.5" x14ac:dyDescent="0.25">
      <c r="A12" s="15">
        <v>2</v>
      </c>
      <c r="B12" s="148" t="s">
        <v>79</v>
      </c>
      <c r="C12" s="20" t="s">
        <v>34</v>
      </c>
      <c r="D12" s="38"/>
      <c r="E12" s="38">
        <v>47</v>
      </c>
      <c r="F12" s="16"/>
      <c r="G12" s="16"/>
      <c r="H12" s="16"/>
      <c r="I12" s="16"/>
      <c r="J12" s="16"/>
      <c r="K12" s="16"/>
      <c r="L12" s="17"/>
    </row>
    <row r="13" spans="1:13" s="27" customFormat="1" x14ac:dyDescent="0.25">
      <c r="A13" s="18"/>
      <c r="B13" s="145"/>
      <c r="C13" s="144" t="s">
        <v>64</v>
      </c>
      <c r="D13" s="28"/>
      <c r="E13" s="146">
        <f>E12/1000</f>
        <v>4.7E-2</v>
      </c>
      <c r="F13" s="28"/>
      <c r="G13" s="28"/>
      <c r="H13" s="28"/>
      <c r="I13" s="28"/>
      <c r="J13" s="28"/>
      <c r="K13" s="28"/>
      <c r="L13" s="50"/>
    </row>
    <row r="14" spans="1:13" s="27" customFormat="1" x14ac:dyDescent="0.25">
      <c r="A14" s="18"/>
      <c r="B14" s="145" t="s">
        <v>78</v>
      </c>
      <c r="C14" s="142" t="s">
        <v>5</v>
      </c>
      <c r="D14" s="28">
        <v>706</v>
      </c>
      <c r="E14" s="28">
        <f>ROUND(E13*D14,2)</f>
        <v>33.18</v>
      </c>
      <c r="F14" s="28"/>
      <c r="G14" s="28"/>
      <c r="H14" s="28"/>
      <c r="I14" s="28"/>
      <c r="J14" s="28"/>
      <c r="K14" s="28"/>
      <c r="L14" s="50"/>
    </row>
    <row r="15" spans="1:13" s="27" customFormat="1" x14ac:dyDescent="0.25">
      <c r="A15" s="18"/>
      <c r="B15" s="147" t="s">
        <v>10</v>
      </c>
      <c r="C15" s="3" t="s">
        <v>9</v>
      </c>
      <c r="D15" s="28">
        <v>70.2</v>
      </c>
      <c r="E15" s="28">
        <f>ROUND(E13*D15,2)</f>
        <v>3.3</v>
      </c>
      <c r="F15" s="28"/>
      <c r="G15" s="28"/>
      <c r="H15" s="28"/>
      <c r="I15" s="28"/>
      <c r="J15" s="28"/>
      <c r="K15" s="28"/>
      <c r="L15" s="50"/>
    </row>
    <row r="16" spans="1:13" s="27" customFormat="1" x14ac:dyDescent="0.25">
      <c r="A16" s="18"/>
      <c r="B16" s="44" t="s">
        <v>8</v>
      </c>
      <c r="C16" s="143" t="s">
        <v>9</v>
      </c>
      <c r="D16" s="28">
        <v>118.6</v>
      </c>
      <c r="E16" s="28">
        <f>ROUND(E13*D16,2)</f>
        <v>5.57</v>
      </c>
      <c r="F16" s="28"/>
      <c r="G16" s="28"/>
      <c r="H16" s="28"/>
      <c r="I16" s="28"/>
      <c r="J16" s="28"/>
      <c r="K16" s="28"/>
      <c r="L16" s="50"/>
    </row>
    <row r="17" spans="1:12" s="75" customFormat="1" ht="12" customHeight="1" x14ac:dyDescent="0.2">
      <c r="A17" s="29"/>
      <c r="B17" s="31" t="s">
        <v>47</v>
      </c>
      <c r="C17" s="30"/>
      <c r="D17" s="73"/>
      <c r="E17" s="73"/>
      <c r="F17" s="73"/>
      <c r="G17" s="73"/>
      <c r="H17" s="73"/>
      <c r="I17" s="73"/>
      <c r="J17" s="73"/>
      <c r="K17" s="73"/>
      <c r="L17" s="74"/>
    </row>
    <row r="18" spans="1:12" s="26" customFormat="1" ht="38.25" x14ac:dyDescent="0.25">
      <c r="A18" s="15">
        <v>1</v>
      </c>
      <c r="B18" s="23" t="s">
        <v>56</v>
      </c>
      <c r="C18" s="24" t="s">
        <v>7</v>
      </c>
      <c r="D18" s="38"/>
      <c r="E18" s="38">
        <v>100</v>
      </c>
      <c r="F18" s="16"/>
      <c r="G18" s="16"/>
      <c r="H18" s="16"/>
      <c r="I18" s="16"/>
      <c r="J18" s="16"/>
      <c r="K18" s="16"/>
      <c r="L18" s="17"/>
    </row>
    <row r="19" spans="1:12" s="26" customFormat="1" x14ac:dyDescent="0.25">
      <c r="A19" s="5"/>
      <c r="B19" s="11"/>
      <c r="C19" s="9" t="s">
        <v>32</v>
      </c>
      <c r="D19" s="39"/>
      <c r="E19" s="39">
        <f>E18/1000</f>
        <v>0.1</v>
      </c>
      <c r="F19" s="40"/>
      <c r="G19" s="40"/>
      <c r="H19" s="40"/>
      <c r="I19" s="40"/>
      <c r="J19" s="40"/>
      <c r="K19" s="40"/>
      <c r="L19" s="41"/>
    </row>
    <row r="20" spans="1:12" s="27" customFormat="1" x14ac:dyDescent="0.25">
      <c r="A20" s="6"/>
      <c r="B20" s="107" t="s">
        <v>13</v>
      </c>
      <c r="C20" s="108" t="s">
        <v>5</v>
      </c>
      <c r="D20" s="42">
        <v>20</v>
      </c>
      <c r="E20" s="42">
        <f>E19*D20</f>
        <v>2</v>
      </c>
      <c r="F20" s="42"/>
      <c r="G20" s="42"/>
      <c r="H20" s="42"/>
      <c r="I20" s="42"/>
      <c r="J20" s="42"/>
      <c r="K20" s="42"/>
      <c r="L20" s="43"/>
    </row>
    <row r="21" spans="1:12" s="27" customFormat="1" x14ac:dyDescent="0.25">
      <c r="A21" s="6"/>
      <c r="B21" s="35" t="s">
        <v>48</v>
      </c>
      <c r="C21" s="8" t="s">
        <v>3</v>
      </c>
      <c r="D21" s="42">
        <v>44.8</v>
      </c>
      <c r="E21" s="42">
        <f>E19*D21</f>
        <v>4.4799999999999995</v>
      </c>
      <c r="F21" s="42"/>
      <c r="G21" s="42"/>
      <c r="H21" s="42"/>
      <c r="I21" s="42"/>
      <c r="J21" s="42"/>
      <c r="K21" s="42"/>
      <c r="L21" s="43"/>
    </row>
    <row r="22" spans="1:12" s="26" customFormat="1" x14ac:dyDescent="0.25">
      <c r="A22" s="6"/>
      <c r="B22" s="10" t="s">
        <v>10</v>
      </c>
      <c r="C22" s="12" t="s">
        <v>9</v>
      </c>
      <c r="D22" s="42">
        <v>2.1</v>
      </c>
      <c r="E22" s="42">
        <f>E19*D22</f>
        <v>0.21000000000000002</v>
      </c>
      <c r="F22" s="42"/>
      <c r="G22" s="42"/>
      <c r="H22" s="42"/>
      <c r="I22" s="42"/>
      <c r="J22" s="19"/>
      <c r="K22" s="42"/>
      <c r="L22" s="43"/>
    </row>
    <row r="23" spans="1:12" x14ac:dyDescent="0.2">
      <c r="A23" s="84"/>
      <c r="B23" s="44" t="s">
        <v>43</v>
      </c>
      <c r="C23" s="8" t="s">
        <v>7</v>
      </c>
      <c r="D23" s="42">
        <v>0.05</v>
      </c>
      <c r="E23" s="42">
        <f>E19*D23</f>
        <v>5.000000000000001E-3</v>
      </c>
      <c r="F23" s="42"/>
      <c r="G23" s="42"/>
      <c r="H23" s="42"/>
      <c r="I23" s="42"/>
      <c r="J23" s="42"/>
      <c r="K23" s="42"/>
      <c r="L23" s="43"/>
    </row>
    <row r="24" spans="1:12" s="26" customFormat="1" ht="36" x14ac:dyDescent="0.25">
      <c r="A24" s="15">
        <v>2</v>
      </c>
      <c r="B24" s="72" t="s">
        <v>51</v>
      </c>
      <c r="C24" s="21" t="s">
        <v>30</v>
      </c>
      <c r="D24" s="38"/>
      <c r="E24" s="38">
        <f>E18*1.75</f>
        <v>175</v>
      </c>
      <c r="F24" s="16"/>
      <c r="G24" s="16"/>
      <c r="H24" s="16"/>
      <c r="I24" s="16"/>
      <c r="J24" s="16"/>
      <c r="K24" s="16"/>
      <c r="L24" s="17"/>
    </row>
    <row r="25" spans="1:12" s="26" customFormat="1" ht="25.5" x14ac:dyDescent="0.25">
      <c r="A25" s="15">
        <v>3</v>
      </c>
      <c r="B25" s="23" t="s">
        <v>19</v>
      </c>
      <c r="C25" s="24" t="s">
        <v>33</v>
      </c>
      <c r="D25" s="38"/>
      <c r="E25" s="47">
        <v>11</v>
      </c>
      <c r="F25" s="47"/>
      <c r="G25" s="47"/>
      <c r="H25" s="47"/>
      <c r="I25" s="47"/>
      <c r="J25" s="76"/>
      <c r="K25" s="76"/>
      <c r="L25" s="77"/>
    </row>
    <row r="26" spans="1:12" s="27" customFormat="1" x14ac:dyDescent="0.25">
      <c r="A26" s="18"/>
      <c r="B26" s="107" t="s">
        <v>13</v>
      </c>
      <c r="C26" s="108" t="s">
        <v>5</v>
      </c>
      <c r="D26" s="19">
        <v>2.93</v>
      </c>
      <c r="E26" s="28">
        <f>ROUND(D26*E25,2)</f>
        <v>32.229999999999997</v>
      </c>
      <c r="F26" s="28"/>
      <c r="G26" s="28"/>
      <c r="H26" s="28"/>
      <c r="I26" s="28"/>
      <c r="J26" s="28"/>
      <c r="K26" s="28"/>
      <c r="L26" s="50"/>
    </row>
    <row r="27" spans="1:12" s="26" customFormat="1" ht="36" x14ac:dyDescent="0.25">
      <c r="A27" s="15">
        <v>4</v>
      </c>
      <c r="B27" s="72" t="s">
        <v>51</v>
      </c>
      <c r="C27" s="21" t="s">
        <v>30</v>
      </c>
      <c r="D27" s="16"/>
      <c r="E27" s="16">
        <f>E25*1.75</f>
        <v>19.25</v>
      </c>
      <c r="F27" s="16"/>
      <c r="G27" s="16"/>
      <c r="H27" s="16"/>
      <c r="I27" s="16"/>
      <c r="J27" s="16"/>
      <c r="K27" s="16"/>
      <c r="L27" s="17"/>
    </row>
    <row r="28" spans="1:12" s="79" customFormat="1" ht="25.5" x14ac:dyDescent="0.2">
      <c r="A28" s="78">
        <v>5</v>
      </c>
      <c r="B28" s="22" t="s">
        <v>49</v>
      </c>
      <c r="C28" s="20" t="s">
        <v>7</v>
      </c>
      <c r="D28" s="52"/>
      <c r="E28" s="47">
        <v>3.1</v>
      </c>
      <c r="F28" s="47"/>
      <c r="G28" s="47"/>
      <c r="H28" s="47"/>
      <c r="I28" s="47"/>
      <c r="J28" s="76"/>
      <c r="K28" s="76"/>
      <c r="L28" s="77"/>
    </row>
    <row r="29" spans="1:12" s="79" customFormat="1" x14ac:dyDescent="0.2">
      <c r="A29" s="80"/>
      <c r="B29" s="48"/>
      <c r="C29" s="81" t="s">
        <v>31</v>
      </c>
      <c r="D29" s="82"/>
      <c r="E29" s="49">
        <f>E28/100</f>
        <v>3.1E-2</v>
      </c>
      <c r="F29" s="49"/>
      <c r="G29" s="49"/>
      <c r="H29" s="49"/>
      <c r="I29" s="49"/>
      <c r="J29" s="28"/>
      <c r="K29" s="28"/>
      <c r="L29" s="50"/>
    </row>
    <row r="30" spans="1:12" s="79" customFormat="1" x14ac:dyDescent="0.2">
      <c r="A30" s="80"/>
      <c r="B30" s="107" t="s">
        <v>13</v>
      </c>
      <c r="C30" s="108" t="s">
        <v>5</v>
      </c>
      <c r="D30" s="51">
        <v>15</v>
      </c>
      <c r="E30" s="28">
        <f>E29*D30</f>
        <v>0.46499999999999997</v>
      </c>
      <c r="F30" s="49"/>
      <c r="G30" s="49"/>
      <c r="H30" s="28"/>
      <c r="I30" s="28"/>
      <c r="J30" s="28"/>
      <c r="K30" s="28"/>
      <c r="L30" s="50"/>
    </row>
    <row r="31" spans="1:12" s="79" customFormat="1" x14ac:dyDescent="0.2">
      <c r="A31" s="80"/>
      <c r="B31" s="36" t="s">
        <v>14</v>
      </c>
      <c r="C31" s="83" t="s">
        <v>29</v>
      </c>
      <c r="D31" s="51">
        <v>2.16</v>
      </c>
      <c r="E31" s="28">
        <f>E29*D31</f>
        <v>6.6960000000000006E-2</v>
      </c>
      <c r="F31" s="49"/>
      <c r="G31" s="49"/>
      <c r="H31" s="49"/>
      <c r="I31" s="49"/>
      <c r="J31" s="42"/>
      <c r="K31" s="28"/>
      <c r="L31" s="50"/>
    </row>
    <row r="32" spans="1:12" s="79" customFormat="1" x14ac:dyDescent="0.2">
      <c r="A32" s="80"/>
      <c r="B32" s="70" t="s">
        <v>44</v>
      </c>
      <c r="C32" s="71" t="s">
        <v>6</v>
      </c>
      <c r="D32" s="51">
        <v>0.97</v>
      </c>
      <c r="E32" s="28">
        <f>E29*D32</f>
        <v>3.007E-2</v>
      </c>
      <c r="F32" s="49"/>
      <c r="G32" s="49"/>
      <c r="H32" s="49"/>
      <c r="I32" s="49"/>
      <c r="J32" s="46"/>
      <c r="K32" s="28"/>
      <c r="L32" s="50"/>
    </row>
    <row r="33" spans="1:12" s="79" customFormat="1" ht="25.5" x14ac:dyDescent="0.2">
      <c r="A33" s="80"/>
      <c r="B33" s="36" t="s">
        <v>16</v>
      </c>
      <c r="C33" s="71" t="s">
        <v>6</v>
      </c>
      <c r="D33" s="51">
        <v>2.73</v>
      </c>
      <c r="E33" s="28">
        <f>E29*D33</f>
        <v>8.4629999999999997E-2</v>
      </c>
      <c r="F33" s="49"/>
      <c r="G33" s="49"/>
      <c r="H33" s="49"/>
      <c r="I33" s="49"/>
      <c r="J33" s="28"/>
      <c r="K33" s="28"/>
      <c r="L33" s="50"/>
    </row>
    <row r="34" spans="1:12" s="79" customFormat="1" x14ac:dyDescent="0.2">
      <c r="A34" s="80"/>
      <c r="B34" s="44" t="s">
        <v>50</v>
      </c>
      <c r="C34" s="83" t="s">
        <v>7</v>
      </c>
      <c r="D34" s="51">
        <v>122</v>
      </c>
      <c r="E34" s="28">
        <f>E29*D34</f>
        <v>3.782</v>
      </c>
      <c r="F34" s="19"/>
      <c r="G34" s="28"/>
      <c r="H34" s="49"/>
      <c r="I34" s="49"/>
      <c r="J34" s="28"/>
      <c r="K34" s="28"/>
      <c r="L34" s="50"/>
    </row>
    <row r="35" spans="1:12" s="79" customFormat="1" x14ac:dyDescent="0.2">
      <c r="A35" s="80"/>
      <c r="B35" s="37" t="s">
        <v>46</v>
      </c>
      <c r="C35" s="83" t="s">
        <v>7</v>
      </c>
      <c r="D35" s="51">
        <v>7</v>
      </c>
      <c r="E35" s="28">
        <f>E29*D35</f>
        <v>0.217</v>
      </c>
      <c r="F35" s="46"/>
      <c r="G35" s="28"/>
      <c r="H35" s="49"/>
      <c r="I35" s="49"/>
      <c r="J35" s="28"/>
      <c r="K35" s="28"/>
      <c r="L35" s="50"/>
    </row>
    <row r="36" spans="1:12" s="13" customFormat="1" ht="15" x14ac:dyDescent="0.25">
      <c r="A36" s="29"/>
      <c r="B36" s="31" t="s">
        <v>55</v>
      </c>
      <c r="C36" s="30"/>
      <c r="D36" s="32"/>
      <c r="E36" s="30"/>
      <c r="F36" s="33"/>
      <c r="G36" s="30"/>
      <c r="H36" s="32"/>
      <c r="I36" s="30"/>
      <c r="J36" s="32"/>
      <c r="K36" s="33"/>
      <c r="L36" s="34"/>
    </row>
    <row r="37" spans="1:12" s="14" customFormat="1" x14ac:dyDescent="0.2">
      <c r="A37" s="123">
        <v>1</v>
      </c>
      <c r="B37" s="124" t="s">
        <v>57</v>
      </c>
      <c r="C37" s="111" t="s">
        <v>30</v>
      </c>
      <c r="D37" s="125"/>
      <c r="E37" s="126">
        <f>E43+E44+E45</f>
        <v>0.70300000000000007</v>
      </c>
      <c r="F37" s="127"/>
      <c r="G37" s="127"/>
      <c r="H37" s="127"/>
      <c r="I37" s="127"/>
      <c r="J37" s="127"/>
      <c r="K37" s="127"/>
      <c r="L37" s="128"/>
    </row>
    <row r="38" spans="1:12" s="14" customFormat="1" x14ac:dyDescent="0.25">
      <c r="A38" s="106"/>
      <c r="B38" s="107" t="s">
        <v>13</v>
      </c>
      <c r="C38" s="108" t="s">
        <v>5</v>
      </c>
      <c r="D38" s="129">
        <v>37.4</v>
      </c>
      <c r="E38" s="130">
        <f>ROUND(E37*D38,2)</f>
        <v>26.29</v>
      </c>
      <c r="F38" s="117"/>
      <c r="G38" s="117"/>
      <c r="H38" s="117"/>
      <c r="I38" s="117"/>
      <c r="J38" s="117"/>
      <c r="K38" s="117"/>
      <c r="L38" s="118"/>
    </row>
    <row r="39" spans="1:12" s="14" customFormat="1" x14ac:dyDescent="0.25">
      <c r="A39" s="106"/>
      <c r="B39" s="119" t="s">
        <v>10</v>
      </c>
      <c r="C39" s="112" t="s">
        <v>9</v>
      </c>
      <c r="D39" s="129">
        <v>6.32</v>
      </c>
      <c r="E39" s="130">
        <f>ROUND(E37*D39,2)</f>
        <v>4.4400000000000004</v>
      </c>
      <c r="F39" s="117"/>
      <c r="G39" s="117"/>
      <c r="H39" s="117"/>
      <c r="I39" s="117"/>
      <c r="J39" s="109"/>
      <c r="K39" s="117"/>
      <c r="L39" s="118"/>
    </row>
    <row r="40" spans="1:12" s="14" customFormat="1" x14ac:dyDescent="0.2">
      <c r="A40" s="106"/>
      <c r="B40" s="131" t="s">
        <v>58</v>
      </c>
      <c r="C40" s="132" t="s">
        <v>30</v>
      </c>
      <c r="D40" s="129">
        <v>0.06</v>
      </c>
      <c r="E40" s="130">
        <f>ROUND(E37*D40,2)</f>
        <v>0.04</v>
      </c>
      <c r="F40" s="117"/>
      <c r="G40" s="117"/>
      <c r="H40" s="117"/>
      <c r="I40" s="117"/>
      <c r="J40" s="117"/>
      <c r="K40" s="117"/>
      <c r="L40" s="118"/>
    </row>
    <row r="41" spans="1:12" s="14" customFormat="1" x14ac:dyDescent="0.2">
      <c r="A41" s="133"/>
      <c r="B41" s="131" t="s">
        <v>59</v>
      </c>
      <c r="C41" s="114" t="s">
        <v>7</v>
      </c>
      <c r="D41" s="129">
        <v>0.75</v>
      </c>
      <c r="E41" s="130">
        <f>ROUND(E37*D41,2)</f>
        <v>0.53</v>
      </c>
      <c r="F41" s="117"/>
      <c r="G41" s="117"/>
      <c r="H41" s="117"/>
      <c r="I41" s="117"/>
      <c r="J41" s="117"/>
      <c r="K41" s="117"/>
      <c r="L41" s="118"/>
    </row>
    <row r="42" spans="1:12" s="14" customFormat="1" x14ac:dyDescent="0.2">
      <c r="A42" s="133"/>
      <c r="B42" s="120" t="s">
        <v>8</v>
      </c>
      <c r="C42" s="108" t="s">
        <v>9</v>
      </c>
      <c r="D42" s="129">
        <v>7.63</v>
      </c>
      <c r="E42" s="130">
        <f>ROUND(E37*D42,2)</f>
        <v>5.36</v>
      </c>
      <c r="F42" s="116"/>
      <c r="G42" s="117"/>
      <c r="H42" s="117"/>
      <c r="I42" s="117"/>
      <c r="J42" s="117"/>
      <c r="K42" s="117"/>
      <c r="L42" s="118"/>
    </row>
    <row r="43" spans="1:12" s="14" customFormat="1" x14ac:dyDescent="0.2">
      <c r="A43" s="106"/>
      <c r="B43" s="134" t="s">
        <v>60</v>
      </c>
      <c r="C43" s="108" t="s">
        <v>30</v>
      </c>
      <c r="D43" s="129" t="s">
        <v>61</v>
      </c>
      <c r="E43" s="135">
        <v>0.51</v>
      </c>
      <c r="F43" s="117"/>
      <c r="G43" s="117"/>
      <c r="H43" s="117"/>
      <c r="I43" s="117"/>
      <c r="J43" s="117"/>
      <c r="K43" s="117"/>
      <c r="L43" s="118"/>
    </row>
    <row r="44" spans="1:12" s="115" customFormat="1" x14ac:dyDescent="0.2">
      <c r="A44" s="133"/>
      <c r="B44" s="113" t="s">
        <v>62</v>
      </c>
      <c r="C44" s="132" t="s">
        <v>30</v>
      </c>
      <c r="D44" s="129" t="s">
        <v>61</v>
      </c>
      <c r="E44" s="136">
        <v>3.3000000000000002E-2</v>
      </c>
      <c r="F44" s="117"/>
      <c r="G44" s="117"/>
      <c r="H44" s="117"/>
      <c r="I44" s="117"/>
      <c r="J44" s="117"/>
      <c r="K44" s="117"/>
      <c r="L44" s="118"/>
    </row>
    <row r="45" spans="1:12" s="14" customFormat="1" x14ac:dyDescent="0.25">
      <c r="A45" s="137"/>
      <c r="B45" s="113" t="s">
        <v>77</v>
      </c>
      <c r="C45" s="132" t="s">
        <v>30</v>
      </c>
      <c r="D45" s="129" t="s">
        <v>61</v>
      </c>
      <c r="E45" s="136">
        <v>0.16</v>
      </c>
      <c r="F45" s="121"/>
      <c r="G45" s="121"/>
      <c r="H45" s="121"/>
      <c r="I45" s="121"/>
      <c r="J45" s="121"/>
      <c r="K45" s="121"/>
      <c r="L45" s="122"/>
    </row>
    <row r="46" spans="1:12" s="13" customFormat="1" ht="15" x14ac:dyDescent="0.25">
      <c r="A46" s="29"/>
      <c r="B46" s="31" t="s">
        <v>54</v>
      </c>
      <c r="C46" s="30"/>
      <c r="D46" s="32"/>
      <c r="E46" s="30"/>
      <c r="F46" s="33"/>
      <c r="G46" s="30"/>
      <c r="H46" s="32"/>
      <c r="I46" s="30"/>
      <c r="J46" s="32"/>
      <c r="K46" s="33"/>
      <c r="L46" s="34"/>
    </row>
    <row r="47" spans="1:12" s="79" customFormat="1" ht="25.5" x14ac:dyDescent="0.2">
      <c r="A47" s="78">
        <v>1</v>
      </c>
      <c r="B47" s="22" t="s">
        <v>63</v>
      </c>
      <c r="C47" s="20" t="s">
        <v>7</v>
      </c>
      <c r="D47" s="52"/>
      <c r="E47" s="47">
        <v>62.5</v>
      </c>
      <c r="F47" s="47"/>
      <c r="G47" s="47"/>
      <c r="H47" s="47"/>
      <c r="I47" s="47"/>
      <c r="J47" s="76"/>
      <c r="K47" s="76"/>
      <c r="L47" s="77"/>
    </row>
    <row r="48" spans="1:12" s="79" customFormat="1" x14ac:dyDescent="0.2">
      <c r="A48" s="80"/>
      <c r="B48" s="48"/>
      <c r="C48" s="81" t="s">
        <v>31</v>
      </c>
      <c r="D48" s="82"/>
      <c r="E48" s="49">
        <f>E47/100</f>
        <v>0.625</v>
      </c>
      <c r="F48" s="49"/>
      <c r="G48" s="49"/>
      <c r="H48" s="49"/>
      <c r="I48" s="49"/>
      <c r="J48" s="28"/>
      <c r="K48" s="28"/>
      <c r="L48" s="50"/>
    </row>
    <row r="49" spans="1:12" s="79" customFormat="1" x14ac:dyDescent="0.2">
      <c r="A49" s="80"/>
      <c r="B49" s="107" t="s">
        <v>13</v>
      </c>
      <c r="C49" s="108" t="s">
        <v>5</v>
      </c>
      <c r="D49" s="51">
        <v>15</v>
      </c>
      <c r="E49" s="28">
        <f>E48*D49</f>
        <v>9.375</v>
      </c>
      <c r="F49" s="49"/>
      <c r="G49" s="49"/>
      <c r="H49" s="28"/>
      <c r="I49" s="28"/>
      <c r="J49" s="28"/>
      <c r="K49" s="28"/>
      <c r="L49" s="50"/>
    </row>
    <row r="50" spans="1:12" s="79" customFormat="1" x14ac:dyDescent="0.2">
      <c r="A50" s="80"/>
      <c r="B50" s="36" t="s">
        <v>14</v>
      </c>
      <c r="C50" s="83" t="s">
        <v>29</v>
      </c>
      <c r="D50" s="51">
        <v>2.16</v>
      </c>
      <c r="E50" s="28">
        <f>E48*D50</f>
        <v>1.35</v>
      </c>
      <c r="F50" s="49"/>
      <c r="G50" s="49"/>
      <c r="H50" s="49"/>
      <c r="I50" s="49"/>
      <c r="J50" s="42"/>
      <c r="K50" s="28"/>
      <c r="L50" s="50"/>
    </row>
    <row r="51" spans="1:12" s="79" customFormat="1" x14ac:dyDescent="0.2">
      <c r="A51" s="80"/>
      <c r="B51" s="70" t="s">
        <v>44</v>
      </c>
      <c r="C51" s="71" t="s">
        <v>6</v>
      </c>
      <c r="D51" s="51">
        <v>0.97</v>
      </c>
      <c r="E51" s="28">
        <f>E48*D51</f>
        <v>0.60624999999999996</v>
      </c>
      <c r="F51" s="49"/>
      <c r="G51" s="49"/>
      <c r="H51" s="49"/>
      <c r="I51" s="49"/>
      <c r="J51" s="46"/>
      <c r="K51" s="28"/>
      <c r="L51" s="50"/>
    </row>
    <row r="52" spans="1:12" s="79" customFormat="1" ht="25.5" x14ac:dyDescent="0.2">
      <c r="A52" s="80"/>
      <c r="B52" s="36" t="s">
        <v>16</v>
      </c>
      <c r="C52" s="71" t="s">
        <v>6</v>
      </c>
      <c r="D52" s="51">
        <v>2.73</v>
      </c>
      <c r="E52" s="28">
        <f>E48*D52</f>
        <v>1.70625</v>
      </c>
      <c r="F52" s="49"/>
      <c r="G52" s="49"/>
      <c r="H52" s="49"/>
      <c r="I52" s="49"/>
      <c r="J52" s="28"/>
      <c r="K52" s="28"/>
      <c r="L52" s="50"/>
    </row>
    <row r="53" spans="1:12" s="79" customFormat="1" x14ac:dyDescent="0.2">
      <c r="A53" s="80"/>
      <c r="B53" s="44" t="s">
        <v>50</v>
      </c>
      <c r="C53" s="83" t="s">
        <v>7</v>
      </c>
      <c r="D53" s="51">
        <v>122</v>
      </c>
      <c r="E53" s="28">
        <f>E48*D53</f>
        <v>76.25</v>
      </c>
      <c r="F53" s="19"/>
      <c r="G53" s="28"/>
      <c r="H53" s="49"/>
      <c r="I53" s="49"/>
      <c r="J53" s="28"/>
      <c r="K53" s="28"/>
      <c r="L53" s="50"/>
    </row>
    <row r="54" spans="1:12" s="79" customFormat="1" x14ac:dyDescent="0.2">
      <c r="A54" s="80"/>
      <c r="B54" s="37" t="s">
        <v>46</v>
      </c>
      <c r="C54" s="83" t="s">
        <v>7</v>
      </c>
      <c r="D54" s="51">
        <v>7</v>
      </c>
      <c r="E54" s="28">
        <f>E48*D54</f>
        <v>4.375</v>
      </c>
      <c r="F54" s="46"/>
      <c r="G54" s="28"/>
      <c r="H54" s="49"/>
      <c r="I54" s="49"/>
      <c r="J54" s="28"/>
      <c r="K54" s="28"/>
      <c r="L54" s="50"/>
    </row>
    <row r="55" spans="1:12" s="2" customFormat="1" ht="25.5" x14ac:dyDescent="0.2">
      <c r="A55" s="15">
        <v>2</v>
      </c>
      <c r="B55" s="22" t="s">
        <v>68</v>
      </c>
      <c r="C55" s="21" t="s">
        <v>2</v>
      </c>
      <c r="D55" s="38"/>
      <c r="E55" s="38">
        <v>515</v>
      </c>
      <c r="F55" s="16"/>
      <c r="G55" s="16"/>
      <c r="H55" s="16"/>
      <c r="I55" s="16"/>
      <c r="J55" s="16"/>
      <c r="K55" s="16"/>
      <c r="L55" s="17"/>
    </row>
    <row r="56" spans="1:12" s="2" customFormat="1" x14ac:dyDescent="0.2">
      <c r="A56" s="5"/>
      <c r="B56" s="85"/>
      <c r="C56" s="86" t="s">
        <v>4</v>
      </c>
      <c r="D56" s="39"/>
      <c r="E56" s="39">
        <f>E55/1000</f>
        <v>0.51500000000000001</v>
      </c>
      <c r="F56" s="45"/>
      <c r="G56" s="40"/>
      <c r="H56" s="40"/>
      <c r="I56" s="40"/>
      <c r="J56" s="40"/>
      <c r="K56" s="40"/>
      <c r="L56" s="41"/>
    </row>
    <row r="57" spans="1:12" x14ac:dyDescent="0.2">
      <c r="A57" s="6"/>
      <c r="B57" s="149" t="s">
        <v>13</v>
      </c>
      <c r="C57" s="25" t="s">
        <v>5</v>
      </c>
      <c r="D57" s="87">
        <v>33</v>
      </c>
      <c r="E57" s="42">
        <f>D57*E56</f>
        <v>16.995000000000001</v>
      </c>
      <c r="F57" s="19"/>
      <c r="G57" s="42"/>
      <c r="H57" s="42"/>
      <c r="I57" s="42"/>
      <c r="J57" s="42"/>
      <c r="K57" s="42"/>
      <c r="L57" s="43"/>
    </row>
    <row r="58" spans="1:12" x14ac:dyDescent="0.2">
      <c r="A58" s="6"/>
      <c r="B58" s="88" t="s">
        <v>14</v>
      </c>
      <c r="C58" s="3" t="s">
        <v>6</v>
      </c>
      <c r="D58" s="87">
        <v>0.42</v>
      </c>
      <c r="E58" s="42">
        <f>D58*E56</f>
        <v>0.21629999999999999</v>
      </c>
      <c r="F58" s="19"/>
      <c r="G58" s="42"/>
      <c r="H58" s="42"/>
      <c r="I58" s="42"/>
      <c r="J58" s="42"/>
      <c r="K58" s="42"/>
      <c r="L58" s="43"/>
    </row>
    <row r="59" spans="1:12" x14ac:dyDescent="0.2">
      <c r="A59" s="6"/>
      <c r="B59" s="88" t="s">
        <v>15</v>
      </c>
      <c r="C59" s="69" t="s">
        <v>29</v>
      </c>
      <c r="D59" s="87">
        <v>2.58</v>
      </c>
      <c r="E59" s="42">
        <f>D59*E56</f>
        <v>1.3287</v>
      </c>
      <c r="F59" s="19"/>
      <c r="G59" s="42"/>
      <c r="H59" s="42"/>
      <c r="I59" s="42"/>
      <c r="J59" s="42"/>
      <c r="K59" s="42"/>
      <c r="L59" s="43"/>
    </row>
    <row r="60" spans="1:12" x14ac:dyDescent="0.2">
      <c r="A60" s="6"/>
      <c r="B60" s="88" t="s">
        <v>17</v>
      </c>
      <c r="C60" s="71" t="s">
        <v>6</v>
      </c>
      <c r="D60" s="87">
        <v>11.2</v>
      </c>
      <c r="E60" s="42">
        <f>D60*E56</f>
        <v>5.7679999999999998</v>
      </c>
      <c r="F60" s="19"/>
      <c r="G60" s="42"/>
      <c r="H60" s="42"/>
      <c r="I60" s="42"/>
      <c r="J60" s="42"/>
      <c r="K60" s="42"/>
      <c r="L60" s="43"/>
    </row>
    <row r="61" spans="1:12" x14ac:dyDescent="0.2">
      <c r="A61" s="6"/>
      <c r="B61" s="88" t="s">
        <v>52</v>
      </c>
      <c r="C61" s="7" t="s">
        <v>29</v>
      </c>
      <c r="D61" s="87">
        <v>24.8</v>
      </c>
      <c r="E61" s="42">
        <f>D61*E56</f>
        <v>12.772</v>
      </c>
      <c r="F61" s="19"/>
      <c r="G61" s="42"/>
      <c r="H61" s="42"/>
      <c r="I61" s="42"/>
      <c r="J61" s="42"/>
      <c r="K61" s="42"/>
      <c r="L61" s="43"/>
    </row>
    <row r="62" spans="1:12" x14ac:dyDescent="0.2">
      <c r="A62" s="6"/>
      <c r="B62" s="70" t="s">
        <v>44</v>
      </c>
      <c r="C62" s="71" t="s">
        <v>6</v>
      </c>
      <c r="D62" s="87">
        <v>4.1399999999999997</v>
      </c>
      <c r="E62" s="42">
        <f>D62*E56</f>
        <v>2.1320999999999999</v>
      </c>
      <c r="F62" s="19"/>
      <c r="G62" s="42"/>
      <c r="H62" s="42"/>
      <c r="I62" s="42"/>
      <c r="J62" s="46"/>
      <c r="K62" s="42"/>
      <c r="L62" s="43"/>
    </row>
    <row r="63" spans="1:12" x14ac:dyDescent="0.2">
      <c r="A63" s="6"/>
      <c r="B63" s="89" t="s">
        <v>18</v>
      </c>
      <c r="C63" s="7" t="s">
        <v>29</v>
      </c>
      <c r="D63" s="87">
        <v>0.53</v>
      </c>
      <c r="E63" s="42">
        <f>D63*E56</f>
        <v>0.27295000000000003</v>
      </c>
      <c r="F63" s="19"/>
      <c r="G63" s="42"/>
      <c r="H63" s="42"/>
      <c r="I63" s="42"/>
      <c r="J63" s="42"/>
      <c r="K63" s="42"/>
      <c r="L63" s="43"/>
    </row>
    <row r="64" spans="1:12" x14ac:dyDescent="0.2">
      <c r="A64" s="6"/>
      <c r="B64" s="44" t="s">
        <v>43</v>
      </c>
      <c r="C64" s="69" t="s">
        <v>7</v>
      </c>
      <c r="D64" s="87">
        <f>1000*0.12*1.26</f>
        <v>151.19999999999999</v>
      </c>
      <c r="E64" s="42">
        <f>D64*E56</f>
        <v>77.867999999999995</v>
      </c>
      <c r="F64" s="42"/>
      <c r="G64" s="42"/>
      <c r="H64" s="42"/>
      <c r="I64" s="42"/>
      <c r="J64" s="42"/>
      <c r="K64" s="42"/>
      <c r="L64" s="43"/>
    </row>
    <row r="65" spans="1:12" x14ac:dyDescent="0.2">
      <c r="A65" s="6"/>
      <c r="B65" s="37" t="s">
        <v>46</v>
      </c>
      <c r="C65" s="69" t="s">
        <v>7</v>
      </c>
      <c r="D65" s="87">
        <v>30</v>
      </c>
      <c r="E65" s="42">
        <f>D65*E56</f>
        <v>15.450000000000001</v>
      </c>
      <c r="F65" s="46"/>
      <c r="G65" s="42"/>
      <c r="H65" s="42"/>
      <c r="I65" s="42"/>
      <c r="J65" s="42"/>
      <c r="K65" s="42"/>
      <c r="L65" s="43"/>
    </row>
    <row r="66" spans="1:12" s="2" customFormat="1" x14ac:dyDescent="0.2">
      <c r="A66" s="15">
        <v>3</v>
      </c>
      <c r="B66" s="22" t="s">
        <v>69</v>
      </c>
      <c r="C66" s="21" t="s">
        <v>30</v>
      </c>
      <c r="D66" s="38"/>
      <c r="E66" s="38">
        <v>0.33500000000000002</v>
      </c>
      <c r="F66" s="16"/>
      <c r="G66" s="16"/>
      <c r="H66" s="16"/>
      <c r="I66" s="16"/>
      <c r="J66" s="16"/>
      <c r="K66" s="16"/>
      <c r="L66" s="17"/>
    </row>
    <row r="67" spans="1:12" x14ac:dyDescent="0.2">
      <c r="A67" s="6"/>
      <c r="B67" s="88" t="s">
        <v>70</v>
      </c>
      <c r="C67" s="7" t="s">
        <v>29</v>
      </c>
      <c r="D67" s="87">
        <v>0.3</v>
      </c>
      <c r="E67" s="42">
        <f>ROUND(E66*D67,2)</f>
        <v>0.1</v>
      </c>
      <c r="F67" s="42"/>
      <c r="G67" s="42"/>
      <c r="H67" s="42"/>
      <c r="I67" s="42"/>
      <c r="J67" s="42"/>
      <c r="K67" s="42"/>
      <c r="L67" s="43"/>
    </row>
    <row r="68" spans="1:12" x14ac:dyDescent="0.2">
      <c r="A68" s="6"/>
      <c r="B68" s="145" t="s">
        <v>65</v>
      </c>
      <c r="C68" s="150" t="s">
        <v>30</v>
      </c>
      <c r="D68" s="87">
        <v>1.03</v>
      </c>
      <c r="E68" s="42">
        <f>ROUND(E66*D68,2)</f>
        <v>0.35</v>
      </c>
      <c r="F68" s="28"/>
      <c r="G68" s="42"/>
      <c r="H68" s="42"/>
      <c r="I68" s="42"/>
      <c r="J68" s="42"/>
      <c r="K68" s="42"/>
      <c r="L68" s="43"/>
    </row>
    <row r="69" spans="1:12" s="26" customFormat="1" ht="51" x14ac:dyDescent="0.25">
      <c r="A69" s="15">
        <v>4</v>
      </c>
      <c r="B69" s="23" t="s">
        <v>71</v>
      </c>
      <c r="C69" s="24" t="s">
        <v>2</v>
      </c>
      <c r="D69" s="38"/>
      <c r="E69" s="38">
        <v>478</v>
      </c>
      <c r="F69" s="16"/>
      <c r="G69" s="16"/>
      <c r="H69" s="16"/>
      <c r="I69" s="16"/>
      <c r="J69" s="16"/>
      <c r="K69" s="16"/>
      <c r="L69" s="17"/>
    </row>
    <row r="70" spans="1:12" s="26" customFormat="1" x14ac:dyDescent="0.25">
      <c r="A70" s="151"/>
      <c r="B70" s="152"/>
      <c r="C70" s="153" t="s">
        <v>4</v>
      </c>
      <c r="D70" s="154"/>
      <c r="E70" s="154">
        <f>E69/1000</f>
        <v>0.47799999999999998</v>
      </c>
      <c r="F70" s="45"/>
      <c r="G70" s="45"/>
      <c r="H70" s="45"/>
      <c r="I70" s="45"/>
      <c r="J70" s="45"/>
      <c r="K70" s="45"/>
      <c r="L70" s="155"/>
    </row>
    <row r="71" spans="1:12" s="27" customFormat="1" x14ac:dyDescent="0.25">
      <c r="A71" s="6"/>
      <c r="B71" s="149" t="s">
        <v>13</v>
      </c>
      <c r="C71" s="25" t="s">
        <v>5</v>
      </c>
      <c r="D71" s="42">
        <f>37.5+(4*0.07)</f>
        <v>37.78</v>
      </c>
      <c r="E71" s="42">
        <f>E70*D71</f>
        <v>18.05884</v>
      </c>
      <c r="F71" s="42"/>
      <c r="G71" s="42"/>
      <c r="H71" s="42"/>
      <c r="I71" s="42"/>
      <c r="J71" s="42"/>
      <c r="K71" s="42"/>
      <c r="L71" s="43"/>
    </row>
    <row r="72" spans="1:12" s="27" customFormat="1" x14ac:dyDescent="0.25">
      <c r="A72" s="6"/>
      <c r="B72" s="156" t="s">
        <v>72</v>
      </c>
      <c r="C72" s="8" t="s">
        <v>6</v>
      </c>
      <c r="D72" s="42">
        <v>3.02</v>
      </c>
      <c r="E72" s="42">
        <f>E70*D72</f>
        <v>1.44356</v>
      </c>
      <c r="F72" s="42"/>
      <c r="G72" s="42"/>
      <c r="H72" s="42"/>
      <c r="I72" s="42"/>
      <c r="J72" s="42"/>
      <c r="K72" s="42"/>
      <c r="L72" s="43"/>
    </row>
    <row r="73" spans="1:12" s="27" customFormat="1" x14ac:dyDescent="0.25">
      <c r="A73" s="6"/>
      <c r="B73" s="88" t="s">
        <v>17</v>
      </c>
      <c r="C73" s="157" t="s">
        <v>6</v>
      </c>
      <c r="D73" s="42">
        <v>3.7</v>
      </c>
      <c r="E73" s="42">
        <f>E70*D73</f>
        <v>1.7685999999999999</v>
      </c>
      <c r="F73" s="42"/>
      <c r="G73" s="42"/>
      <c r="H73" s="42"/>
      <c r="I73" s="46"/>
      <c r="J73" s="42"/>
      <c r="K73" s="42"/>
      <c r="L73" s="43"/>
    </row>
    <row r="74" spans="1:12" s="27" customFormat="1" x14ac:dyDescent="0.25">
      <c r="A74" s="6"/>
      <c r="B74" s="88" t="s">
        <v>52</v>
      </c>
      <c r="C74" s="157" t="s">
        <v>6</v>
      </c>
      <c r="D74" s="42">
        <v>11.1</v>
      </c>
      <c r="E74" s="42">
        <f>E70*D74</f>
        <v>5.3057999999999996</v>
      </c>
      <c r="F74" s="42"/>
      <c r="G74" s="42"/>
      <c r="H74" s="42"/>
      <c r="I74" s="46"/>
      <c r="J74" s="42"/>
      <c r="K74" s="42"/>
      <c r="L74" s="43"/>
    </row>
    <row r="75" spans="1:12" s="27" customFormat="1" x14ac:dyDescent="0.25">
      <c r="A75" s="6"/>
      <c r="B75" s="156" t="s">
        <v>10</v>
      </c>
      <c r="C75" s="12" t="s">
        <v>9</v>
      </c>
      <c r="D75" s="42">
        <v>2.2999999999999998</v>
      </c>
      <c r="E75" s="42">
        <f>E70*D75</f>
        <v>1.0993999999999999</v>
      </c>
      <c r="F75" s="42"/>
      <c r="G75" s="42"/>
      <c r="H75" s="42"/>
      <c r="I75" s="42"/>
      <c r="J75" s="19"/>
      <c r="K75" s="42"/>
      <c r="L75" s="43"/>
    </row>
    <row r="76" spans="1:12" s="27" customFormat="1" x14ac:dyDescent="0.25">
      <c r="A76" s="6"/>
      <c r="B76" s="156" t="s">
        <v>73</v>
      </c>
      <c r="C76" s="8" t="s">
        <v>30</v>
      </c>
      <c r="D76" s="42">
        <f>93.1+(11.6*4)</f>
        <v>139.5</v>
      </c>
      <c r="E76" s="42">
        <f>E70*D76</f>
        <v>66.680999999999997</v>
      </c>
      <c r="F76" s="19"/>
      <c r="G76" s="42"/>
      <c r="H76" s="42"/>
      <c r="I76" s="42"/>
      <c r="J76" s="42"/>
      <c r="K76" s="42"/>
      <c r="L76" s="43"/>
    </row>
    <row r="77" spans="1:12" s="27" customFormat="1" x14ac:dyDescent="0.25">
      <c r="A77" s="6"/>
      <c r="B77" s="156" t="s">
        <v>8</v>
      </c>
      <c r="C77" s="25" t="s">
        <v>9</v>
      </c>
      <c r="D77" s="42">
        <f>14.5+(0.2*4)</f>
        <v>15.3</v>
      </c>
      <c r="E77" s="42">
        <f>E70*D77</f>
        <v>7.3133999999999997</v>
      </c>
      <c r="F77" s="19"/>
      <c r="G77" s="42"/>
      <c r="H77" s="42"/>
      <c r="I77" s="42"/>
      <c r="J77" s="42"/>
      <c r="K77" s="42"/>
      <c r="L77" s="43"/>
    </row>
    <row r="78" spans="1:12" s="2" customFormat="1" x14ac:dyDescent="0.2">
      <c r="A78" s="15">
        <v>5</v>
      </c>
      <c r="B78" s="22" t="s">
        <v>69</v>
      </c>
      <c r="C78" s="21" t="s">
        <v>30</v>
      </c>
      <c r="D78" s="38"/>
      <c r="E78" s="38">
        <v>0.14349999999999999</v>
      </c>
      <c r="F78" s="16"/>
      <c r="G78" s="16"/>
      <c r="H78" s="16"/>
      <c r="I78" s="16"/>
      <c r="J78" s="16"/>
      <c r="K78" s="16"/>
      <c r="L78" s="17"/>
    </row>
    <row r="79" spans="1:12" x14ac:dyDescent="0.2">
      <c r="A79" s="6"/>
      <c r="B79" s="88" t="s">
        <v>70</v>
      </c>
      <c r="C79" s="7" t="s">
        <v>29</v>
      </c>
      <c r="D79" s="87">
        <v>0.3</v>
      </c>
      <c r="E79" s="42">
        <f>ROUND(E78*D79,2)</f>
        <v>0.04</v>
      </c>
      <c r="F79" s="42"/>
      <c r="G79" s="42"/>
      <c r="H79" s="42"/>
      <c r="I79" s="42"/>
      <c r="J79" s="42"/>
      <c r="K79" s="42"/>
      <c r="L79" s="43"/>
    </row>
    <row r="80" spans="1:12" x14ac:dyDescent="0.2">
      <c r="A80" s="6"/>
      <c r="B80" s="145" t="s">
        <v>65</v>
      </c>
      <c r="C80" s="150" t="s">
        <v>30</v>
      </c>
      <c r="D80" s="87">
        <v>1.03</v>
      </c>
      <c r="E80" s="42">
        <f>ROUND(E78*D80,2)</f>
        <v>0.15</v>
      </c>
      <c r="F80" s="28"/>
      <c r="G80" s="42"/>
      <c r="H80" s="42"/>
      <c r="I80" s="42"/>
      <c r="J80" s="42"/>
      <c r="K80" s="42"/>
      <c r="L80" s="43"/>
    </row>
    <row r="81" spans="1:12" s="26" customFormat="1" ht="63.75" x14ac:dyDescent="0.25">
      <c r="A81" s="15">
        <v>6</v>
      </c>
      <c r="B81" s="23" t="s">
        <v>74</v>
      </c>
      <c r="C81" s="24" t="s">
        <v>75</v>
      </c>
      <c r="D81" s="38"/>
      <c r="E81" s="38">
        <v>478</v>
      </c>
      <c r="F81" s="16"/>
      <c r="G81" s="16"/>
      <c r="H81" s="16"/>
      <c r="I81" s="16"/>
      <c r="J81" s="16"/>
      <c r="K81" s="16"/>
      <c r="L81" s="17"/>
    </row>
    <row r="82" spans="1:12" s="26" customFormat="1" x14ac:dyDescent="0.25">
      <c r="A82" s="151"/>
      <c r="B82" s="152"/>
      <c r="C82" s="153" t="s">
        <v>4</v>
      </c>
      <c r="D82" s="154"/>
      <c r="E82" s="154">
        <f>E81/1000</f>
        <v>0.47799999999999998</v>
      </c>
      <c r="F82" s="45"/>
      <c r="G82" s="45"/>
      <c r="H82" s="45"/>
      <c r="I82" s="45"/>
      <c r="J82" s="45"/>
      <c r="K82" s="45"/>
      <c r="L82" s="155"/>
    </row>
    <row r="83" spans="1:12" s="27" customFormat="1" x14ac:dyDescent="0.25">
      <c r="A83" s="6"/>
      <c r="B83" s="149" t="s">
        <v>13</v>
      </c>
      <c r="C83" s="25" t="s">
        <v>5</v>
      </c>
      <c r="D83" s="42">
        <f>37.5+(0*0.07)</f>
        <v>37.5</v>
      </c>
      <c r="E83" s="42">
        <f>E82*D83</f>
        <v>17.925000000000001</v>
      </c>
      <c r="F83" s="42"/>
      <c r="G83" s="42"/>
      <c r="H83" s="42"/>
      <c r="I83" s="42"/>
      <c r="J83" s="42"/>
      <c r="K83" s="42"/>
      <c r="L83" s="43"/>
    </row>
    <row r="84" spans="1:12" s="27" customFormat="1" x14ac:dyDescent="0.25">
      <c r="A84" s="6"/>
      <c r="B84" s="156" t="s">
        <v>72</v>
      </c>
      <c r="C84" s="8" t="s">
        <v>6</v>
      </c>
      <c r="D84" s="42">
        <v>3.02</v>
      </c>
      <c r="E84" s="42">
        <f>E82*D84</f>
        <v>1.44356</v>
      </c>
      <c r="F84" s="42"/>
      <c r="G84" s="42"/>
      <c r="H84" s="42"/>
      <c r="I84" s="42"/>
      <c r="J84" s="42"/>
      <c r="K84" s="42"/>
      <c r="L84" s="43"/>
    </row>
    <row r="85" spans="1:12" s="27" customFormat="1" x14ac:dyDescent="0.25">
      <c r="A85" s="6"/>
      <c r="B85" s="88" t="s">
        <v>17</v>
      </c>
      <c r="C85" s="157" t="s">
        <v>6</v>
      </c>
      <c r="D85" s="42">
        <v>3.7</v>
      </c>
      <c r="E85" s="42">
        <f>E82*D85</f>
        <v>1.7685999999999999</v>
      </c>
      <c r="F85" s="42"/>
      <c r="G85" s="42"/>
      <c r="H85" s="42"/>
      <c r="I85" s="46"/>
      <c r="J85" s="42"/>
      <c r="K85" s="42"/>
      <c r="L85" s="43"/>
    </row>
    <row r="86" spans="1:12" s="27" customFormat="1" x14ac:dyDescent="0.25">
      <c r="A86" s="6"/>
      <c r="B86" s="88" t="s">
        <v>52</v>
      </c>
      <c r="C86" s="157" t="s">
        <v>6</v>
      </c>
      <c r="D86" s="42">
        <v>11.1</v>
      </c>
      <c r="E86" s="42">
        <f>E82*D86</f>
        <v>5.3057999999999996</v>
      </c>
      <c r="F86" s="42"/>
      <c r="G86" s="42"/>
      <c r="H86" s="42"/>
      <c r="I86" s="46"/>
      <c r="J86" s="42"/>
      <c r="K86" s="42"/>
      <c r="L86" s="43"/>
    </row>
    <row r="87" spans="1:12" s="27" customFormat="1" x14ac:dyDescent="0.25">
      <c r="A87" s="6"/>
      <c r="B87" s="156" t="s">
        <v>10</v>
      </c>
      <c r="C87" s="12" t="s">
        <v>9</v>
      </c>
      <c r="D87" s="42">
        <v>2.2999999999999998</v>
      </c>
      <c r="E87" s="42">
        <f>E82*D87</f>
        <v>1.0993999999999999</v>
      </c>
      <c r="F87" s="42"/>
      <c r="G87" s="42"/>
      <c r="H87" s="42"/>
      <c r="I87" s="42"/>
      <c r="J87" s="19"/>
      <c r="K87" s="42"/>
      <c r="L87" s="43"/>
    </row>
    <row r="88" spans="1:12" s="27" customFormat="1" x14ac:dyDescent="0.25">
      <c r="A88" s="6"/>
      <c r="B88" s="156" t="s">
        <v>76</v>
      </c>
      <c r="C88" s="8" t="s">
        <v>30</v>
      </c>
      <c r="D88" s="42">
        <f>97.4+(12.1*0)</f>
        <v>97.4</v>
      </c>
      <c r="E88" s="42">
        <f>E82*D88</f>
        <v>46.557200000000002</v>
      </c>
      <c r="F88" s="19"/>
      <c r="G88" s="42"/>
      <c r="H88" s="42"/>
      <c r="I88" s="42"/>
      <c r="J88" s="42"/>
      <c r="K88" s="42"/>
      <c r="L88" s="43"/>
    </row>
    <row r="89" spans="1:12" s="27" customFormat="1" x14ac:dyDescent="0.25">
      <c r="A89" s="6"/>
      <c r="B89" s="156" t="s">
        <v>8</v>
      </c>
      <c r="C89" s="25" t="s">
        <v>9</v>
      </c>
      <c r="D89" s="42">
        <f>14.5+(0.2*0)</f>
        <v>14.5</v>
      </c>
      <c r="E89" s="42">
        <f>E82*D89</f>
        <v>6.931</v>
      </c>
      <c r="F89" s="19"/>
      <c r="G89" s="42"/>
      <c r="H89" s="42"/>
      <c r="I89" s="42"/>
      <c r="J89" s="42"/>
      <c r="K89" s="42"/>
      <c r="L89" s="43"/>
    </row>
    <row r="90" spans="1:12" s="79" customFormat="1" ht="25.5" x14ac:dyDescent="0.2">
      <c r="A90" s="78">
        <v>7</v>
      </c>
      <c r="B90" s="22" t="s">
        <v>53</v>
      </c>
      <c r="C90" s="20" t="s">
        <v>7</v>
      </c>
      <c r="D90" s="52"/>
      <c r="E90" s="47">
        <v>24</v>
      </c>
      <c r="F90" s="47"/>
      <c r="G90" s="47"/>
      <c r="H90" s="47"/>
      <c r="I90" s="47"/>
      <c r="J90" s="76"/>
      <c r="K90" s="76"/>
      <c r="L90" s="77"/>
    </row>
    <row r="91" spans="1:12" s="79" customFormat="1" x14ac:dyDescent="0.2">
      <c r="A91" s="80"/>
      <c r="B91" s="48"/>
      <c r="C91" s="81" t="s">
        <v>31</v>
      </c>
      <c r="D91" s="82"/>
      <c r="E91" s="49">
        <f>E90/100</f>
        <v>0.24</v>
      </c>
      <c r="F91" s="49"/>
      <c r="G91" s="49"/>
      <c r="H91" s="49"/>
      <c r="I91" s="49"/>
      <c r="J91" s="28"/>
      <c r="K91" s="28"/>
      <c r="L91" s="50"/>
    </row>
    <row r="92" spans="1:12" s="79" customFormat="1" x14ac:dyDescent="0.2">
      <c r="A92" s="80"/>
      <c r="B92" s="149" t="s">
        <v>13</v>
      </c>
      <c r="C92" s="25" t="s">
        <v>5</v>
      </c>
      <c r="D92" s="51">
        <v>15</v>
      </c>
      <c r="E92" s="28">
        <f>E91*D92</f>
        <v>3.5999999999999996</v>
      </c>
      <c r="F92" s="49"/>
      <c r="G92" s="49"/>
      <c r="H92" s="28"/>
      <c r="I92" s="28"/>
      <c r="J92" s="28"/>
      <c r="K92" s="28"/>
      <c r="L92" s="50"/>
    </row>
    <row r="93" spans="1:12" s="79" customFormat="1" x14ac:dyDescent="0.2">
      <c r="A93" s="80"/>
      <c r="B93" s="36" t="s">
        <v>14</v>
      </c>
      <c r="C93" s="3" t="s">
        <v>6</v>
      </c>
      <c r="D93" s="51">
        <v>2.16</v>
      </c>
      <c r="E93" s="28">
        <f>E91*D93</f>
        <v>0.51839999999999997</v>
      </c>
      <c r="F93" s="49"/>
      <c r="G93" s="49"/>
      <c r="H93" s="49"/>
      <c r="I93" s="49"/>
      <c r="J93" s="42"/>
      <c r="K93" s="28"/>
      <c r="L93" s="50"/>
    </row>
    <row r="94" spans="1:12" s="79" customFormat="1" x14ac:dyDescent="0.2">
      <c r="A94" s="80"/>
      <c r="B94" s="70" t="s">
        <v>44</v>
      </c>
      <c r="C94" s="71" t="s">
        <v>6</v>
      </c>
      <c r="D94" s="51">
        <v>0.97</v>
      </c>
      <c r="E94" s="28">
        <f>E91*D94</f>
        <v>0.23279999999999998</v>
      </c>
      <c r="F94" s="49"/>
      <c r="G94" s="49"/>
      <c r="H94" s="49"/>
      <c r="I94" s="49"/>
      <c r="J94" s="46"/>
      <c r="K94" s="28"/>
      <c r="L94" s="50"/>
    </row>
    <row r="95" spans="1:12" s="79" customFormat="1" ht="25.5" x14ac:dyDescent="0.2">
      <c r="A95" s="80"/>
      <c r="B95" s="36" t="s">
        <v>16</v>
      </c>
      <c r="C95" s="71" t="s">
        <v>6</v>
      </c>
      <c r="D95" s="51">
        <v>2.73</v>
      </c>
      <c r="E95" s="28">
        <f>E91*D95</f>
        <v>0.6552</v>
      </c>
      <c r="F95" s="49"/>
      <c r="G95" s="49"/>
      <c r="H95" s="49"/>
      <c r="I95" s="49"/>
      <c r="J95" s="28"/>
      <c r="K95" s="28"/>
      <c r="L95" s="50"/>
    </row>
    <row r="96" spans="1:12" s="79" customFormat="1" x14ac:dyDescent="0.2">
      <c r="A96" s="80"/>
      <c r="B96" s="44" t="s">
        <v>50</v>
      </c>
      <c r="C96" s="83" t="s">
        <v>7</v>
      </c>
      <c r="D96" s="51">
        <v>122</v>
      </c>
      <c r="E96" s="28">
        <f>E91*D96</f>
        <v>29.279999999999998</v>
      </c>
      <c r="F96" s="19"/>
      <c r="G96" s="28"/>
      <c r="H96" s="49"/>
      <c r="I96" s="49"/>
      <c r="J96" s="28"/>
      <c r="K96" s="28"/>
      <c r="L96" s="50"/>
    </row>
    <row r="97" spans="1:13" s="79" customFormat="1" x14ac:dyDescent="0.2">
      <c r="A97" s="80"/>
      <c r="B97" s="37" t="s">
        <v>46</v>
      </c>
      <c r="C97" s="83" t="s">
        <v>7</v>
      </c>
      <c r="D97" s="51">
        <v>7</v>
      </c>
      <c r="E97" s="28">
        <f>E91*D97</f>
        <v>1.68</v>
      </c>
      <c r="F97" s="46"/>
      <c r="G97" s="28"/>
      <c r="H97" s="49"/>
      <c r="I97" s="49"/>
      <c r="J97" s="28"/>
      <c r="K97" s="28"/>
      <c r="L97" s="50"/>
    </row>
    <row r="98" spans="1:13" x14ac:dyDescent="0.2">
      <c r="A98" s="167" t="s">
        <v>27</v>
      </c>
      <c r="B98" s="168"/>
      <c r="C98" s="90" t="s">
        <v>9</v>
      </c>
      <c r="D98" s="91"/>
      <c r="E98" s="91"/>
      <c r="F98" s="91"/>
      <c r="G98" s="138"/>
      <c r="H98" s="91"/>
      <c r="I98" s="138"/>
      <c r="J98" s="91"/>
      <c r="K98" s="138"/>
      <c r="L98" s="138"/>
    </row>
    <row r="99" spans="1:13" s="1" customFormat="1" ht="15" x14ac:dyDescent="0.25">
      <c r="A99" s="167" t="s">
        <v>45</v>
      </c>
      <c r="B99" s="168"/>
      <c r="C99" s="90" t="s">
        <v>1</v>
      </c>
      <c r="D99" s="92"/>
      <c r="E99" s="93"/>
      <c r="F99" s="93"/>
      <c r="G99" s="93"/>
      <c r="H99" s="93"/>
      <c r="I99" s="93"/>
      <c r="J99" s="93"/>
      <c r="K99" s="93"/>
      <c r="L99" s="139"/>
      <c r="M99" s="94"/>
    </row>
    <row r="100" spans="1:13" s="1" customFormat="1" ht="15" x14ac:dyDescent="0.25">
      <c r="A100" s="172" t="s">
        <v>25</v>
      </c>
      <c r="B100" s="173"/>
      <c r="C100" s="90" t="s">
        <v>9</v>
      </c>
      <c r="D100" s="92"/>
      <c r="E100" s="93"/>
      <c r="F100" s="93"/>
      <c r="G100" s="93"/>
      <c r="H100" s="93"/>
      <c r="I100" s="93"/>
      <c r="J100" s="93"/>
      <c r="K100" s="93"/>
      <c r="L100" s="139"/>
      <c r="M100" s="94"/>
    </row>
    <row r="101" spans="1:13" ht="12.75" customHeight="1" x14ac:dyDescent="0.2">
      <c r="A101" s="167" t="s">
        <v>35</v>
      </c>
      <c r="B101" s="168"/>
      <c r="C101" s="90" t="s">
        <v>1</v>
      </c>
      <c r="D101" s="92"/>
      <c r="E101" s="91"/>
      <c r="F101" s="91"/>
      <c r="G101" s="91"/>
      <c r="H101" s="91"/>
      <c r="I101" s="91"/>
      <c r="J101" s="91"/>
      <c r="K101" s="91"/>
      <c r="L101" s="140"/>
    </row>
    <row r="102" spans="1:13" x14ac:dyDescent="0.2">
      <c r="A102" s="167" t="s">
        <v>27</v>
      </c>
      <c r="B102" s="168"/>
      <c r="C102" s="90" t="s">
        <v>9</v>
      </c>
      <c r="D102" s="92"/>
      <c r="E102" s="91"/>
      <c r="F102" s="91"/>
      <c r="G102" s="91"/>
      <c r="H102" s="91"/>
      <c r="I102" s="91"/>
      <c r="J102" s="91"/>
      <c r="K102" s="91"/>
      <c r="L102" s="140"/>
    </row>
    <row r="103" spans="1:13" ht="12.75" customHeight="1" x14ac:dyDescent="0.2">
      <c r="A103" s="167" t="s">
        <v>36</v>
      </c>
      <c r="B103" s="168"/>
      <c r="C103" s="90" t="s">
        <v>1</v>
      </c>
      <c r="D103" s="92"/>
      <c r="E103" s="91"/>
      <c r="F103" s="91"/>
      <c r="G103" s="91"/>
      <c r="H103" s="91"/>
      <c r="I103" s="91"/>
      <c r="J103" s="91"/>
      <c r="K103" s="91"/>
      <c r="L103" s="140"/>
    </row>
    <row r="104" spans="1:13" ht="12.75" customHeight="1" x14ac:dyDescent="0.2">
      <c r="A104" s="167" t="s">
        <v>38</v>
      </c>
      <c r="B104" s="168"/>
      <c r="C104" s="90" t="s">
        <v>9</v>
      </c>
      <c r="D104" s="90"/>
      <c r="E104" s="91"/>
      <c r="F104" s="91"/>
      <c r="G104" s="91"/>
      <c r="H104" s="91"/>
      <c r="I104" s="91"/>
      <c r="J104" s="91"/>
      <c r="K104" s="91"/>
      <c r="L104" s="140"/>
    </row>
    <row r="105" spans="1:13" x14ac:dyDescent="0.2">
      <c r="A105" s="167" t="s">
        <v>39</v>
      </c>
      <c r="B105" s="168"/>
      <c r="C105" s="90" t="s">
        <v>1</v>
      </c>
      <c r="D105" s="92">
        <v>3</v>
      </c>
      <c r="E105" s="95"/>
      <c r="F105" s="95"/>
      <c r="G105" s="95"/>
      <c r="H105" s="95"/>
      <c r="I105" s="95"/>
      <c r="J105" s="95"/>
      <c r="K105" s="95"/>
      <c r="L105" s="140"/>
    </row>
    <row r="106" spans="1:13" x14ac:dyDescent="0.2">
      <c r="A106" s="167" t="s">
        <v>27</v>
      </c>
      <c r="B106" s="168"/>
      <c r="C106" s="90" t="s">
        <v>9</v>
      </c>
      <c r="D106" s="92"/>
      <c r="E106" s="95"/>
      <c r="F106" s="95"/>
      <c r="G106" s="95"/>
      <c r="H106" s="95"/>
      <c r="I106" s="95"/>
      <c r="J106" s="95"/>
      <c r="K106" s="95"/>
      <c r="L106" s="140"/>
    </row>
    <row r="107" spans="1:13" x14ac:dyDescent="0.2">
      <c r="A107" s="167" t="s">
        <v>40</v>
      </c>
      <c r="B107" s="168"/>
      <c r="C107" s="90" t="s">
        <v>1</v>
      </c>
      <c r="D107" s="92">
        <v>18</v>
      </c>
      <c r="E107" s="95"/>
      <c r="F107" s="95"/>
      <c r="G107" s="95"/>
      <c r="H107" s="95"/>
      <c r="I107" s="95"/>
      <c r="J107" s="95"/>
      <c r="K107" s="95"/>
      <c r="L107" s="140"/>
    </row>
    <row r="108" spans="1:13" ht="13.5" thickBot="1" x14ac:dyDescent="0.25">
      <c r="A108" s="174" t="s">
        <v>37</v>
      </c>
      <c r="B108" s="175"/>
      <c r="C108" s="96" t="s">
        <v>9</v>
      </c>
      <c r="D108" s="97"/>
      <c r="E108" s="98"/>
      <c r="F108" s="98"/>
      <c r="G108" s="98"/>
      <c r="H108" s="98"/>
      <c r="I108" s="98"/>
      <c r="J108" s="98"/>
      <c r="K108" s="98"/>
      <c r="L108" s="141"/>
    </row>
    <row r="112" spans="1:13" ht="15" x14ac:dyDescent="0.2">
      <c r="B112" s="177" t="s">
        <v>85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</row>
  </sheetData>
  <autoFilter ref="A8:L108"/>
  <mergeCells count="24">
    <mergeCell ref="B112:L112"/>
    <mergeCell ref="A105:B105"/>
    <mergeCell ref="A106:B106"/>
    <mergeCell ref="A107:B107"/>
    <mergeCell ref="A108:B108"/>
    <mergeCell ref="A103:B103"/>
    <mergeCell ref="A104:B104"/>
    <mergeCell ref="A98:B98"/>
    <mergeCell ref="A101:B101"/>
    <mergeCell ref="A102:B102"/>
    <mergeCell ref="B6:B7"/>
    <mergeCell ref="D6:E6"/>
    <mergeCell ref="A6:A7"/>
    <mergeCell ref="A99:B99"/>
    <mergeCell ref="A100:B100"/>
    <mergeCell ref="L6:L7"/>
    <mergeCell ref="A1:L1"/>
    <mergeCell ref="A2:L2"/>
    <mergeCell ref="A3:L3"/>
    <mergeCell ref="G5:J5"/>
    <mergeCell ref="J6:K6"/>
    <mergeCell ref="F6:G6"/>
    <mergeCell ref="H6:I6"/>
    <mergeCell ref="C6:C7"/>
  </mergeCells>
  <phoneticPr fontId="4" type="noConversion"/>
  <conditionalFormatting sqref="B11 B20 B26 B30 B38 A13:A16 L14:L15 G16:L16 M13:IH16 A8:IS9 A17:IJ17 A25:L25 B33 B28:L29 A36:IS36 A22:I22 A18:II19 B37:F37 B41:F41 A60:B60 A61:IJ61 A63:IJ63 A55:IJ56 A59:IJ59 A58:B58 B74 B86 A72:C72 A84:C84 A69:IJ70 A81:IJ82 A76:C76 A88:C88 A78:IJ78 A79:I79 B52 B47:L48 B95 B90:L91 A75:B75 A87:B87 A77:B77 A89:B89 A66:IJ67 A46:IS46 A12:B12 B13:L13 B14">
    <cfRule type="cellIs" dxfId="103" priority="1486" stopIfTrue="1" operator="equal">
      <formula>8223.307275</formula>
    </cfRule>
  </conditionalFormatting>
  <conditionalFormatting sqref="A98 C101:L104 A101:A104 C98:L98">
    <cfRule type="cellIs" dxfId="102" priority="1424" stopIfTrue="1" operator="equal">
      <formula>8223.307275</formula>
    </cfRule>
  </conditionalFormatting>
  <conditionalFormatting sqref="D105:D108">
    <cfRule type="cellIs" dxfId="101" priority="1319" stopIfTrue="1" operator="equal">
      <formula>8223.307275</formula>
    </cfRule>
  </conditionalFormatting>
  <conditionalFormatting sqref="C105:C108">
    <cfRule type="cellIs" dxfId="100" priority="1318" stopIfTrue="1" operator="equal">
      <formula>8223.307275</formula>
    </cfRule>
  </conditionalFormatting>
  <conditionalFormatting sqref="L105">
    <cfRule type="cellIs" dxfId="99" priority="1317" stopIfTrue="1" operator="equal">
      <formula>8223.307275</formula>
    </cfRule>
  </conditionalFormatting>
  <conditionalFormatting sqref="L107">
    <cfRule type="cellIs" dxfId="98" priority="1315" stopIfTrue="1" operator="equal">
      <formula>8223.307275</formula>
    </cfRule>
  </conditionalFormatting>
  <conditionalFormatting sqref="L108">
    <cfRule type="cellIs" dxfId="97" priority="1314" stopIfTrue="1" operator="equal">
      <formula>8223.307275</formula>
    </cfRule>
  </conditionalFormatting>
  <conditionalFormatting sqref="L106">
    <cfRule type="cellIs" dxfId="96" priority="1316" stopIfTrue="1" operator="equal">
      <formula>8223.307275</formula>
    </cfRule>
  </conditionalFormatting>
  <conditionalFormatting sqref="A105:A108">
    <cfRule type="cellIs" dxfId="95" priority="1313" stopIfTrue="1" operator="equal">
      <formula>8223.307275</formula>
    </cfRule>
  </conditionalFormatting>
  <conditionalFormatting sqref="B10">
    <cfRule type="cellIs" dxfId="94" priority="1294" stopIfTrue="1" operator="equal">
      <formula>8223.307275</formula>
    </cfRule>
  </conditionalFormatting>
  <conditionalFormatting sqref="M99:M100">
    <cfRule type="cellIs" dxfId="93" priority="710" stopIfTrue="1" operator="equal">
      <formula>8223.307275</formula>
    </cfRule>
  </conditionalFormatting>
  <conditionalFormatting sqref="A99 C99:L99">
    <cfRule type="cellIs" dxfId="92" priority="709" stopIfTrue="1" operator="equal">
      <formula>8223.307275</formula>
    </cfRule>
  </conditionalFormatting>
  <conditionalFormatting sqref="C100:L100">
    <cfRule type="cellIs" dxfId="91" priority="708" stopIfTrue="1" operator="equal">
      <formula>8223.307275</formula>
    </cfRule>
  </conditionalFormatting>
  <conditionalFormatting sqref="A100">
    <cfRule type="cellIs" dxfId="90" priority="707" stopIfTrue="1" operator="equal">
      <formula>8223.307275</formula>
    </cfRule>
  </conditionalFormatting>
  <conditionalFormatting sqref="F25:IE26 C27:I27 A27 K27:IJ27">
    <cfRule type="cellIs" dxfId="89" priority="660" stopIfTrue="1" operator="equal">
      <formula>8223.307275</formula>
    </cfRule>
  </conditionalFormatting>
  <conditionalFormatting sqref="B25">
    <cfRule type="cellIs" dxfId="88" priority="659" stopIfTrue="1" operator="equal">
      <formula>8223.307275</formula>
    </cfRule>
  </conditionalFormatting>
  <conditionalFormatting sqref="A26 D26:L26">
    <cfRule type="cellIs" dxfId="87" priority="658" stopIfTrue="1" operator="equal">
      <formula>8223.307275</formula>
    </cfRule>
  </conditionalFormatting>
  <conditionalFormatting sqref="C34:K35 M28:IE35 A28:A35 L30:L35 F53 F96">
    <cfRule type="cellIs" dxfId="86" priority="647" stopIfTrue="1" operator="equal">
      <formula>8223.307275</formula>
    </cfRule>
  </conditionalFormatting>
  <conditionalFormatting sqref="J31:J32 C33">
    <cfRule type="cellIs" dxfId="85" priority="645" stopIfTrue="1" operator="equal">
      <formula>8223.307275</formula>
    </cfRule>
  </conditionalFormatting>
  <conditionalFormatting sqref="B34">
    <cfRule type="cellIs" dxfId="84" priority="640" stopIfTrue="1" operator="equal">
      <formula>8223.307275</formula>
    </cfRule>
  </conditionalFormatting>
  <conditionalFormatting sqref="B35">
    <cfRule type="cellIs" dxfId="83" priority="646" operator="equal">
      <formula>0</formula>
    </cfRule>
  </conditionalFormatting>
  <conditionalFormatting sqref="B32">
    <cfRule type="cellIs" dxfId="82" priority="639" stopIfTrue="1" operator="equal">
      <formula>8223.307275</formula>
    </cfRule>
  </conditionalFormatting>
  <conditionalFormatting sqref="C32">
    <cfRule type="cellIs" dxfId="81" priority="644" stopIfTrue="1" operator="equal">
      <formula>8223.307275</formula>
    </cfRule>
  </conditionalFormatting>
  <conditionalFormatting sqref="B31:E31 F31:I33 K31:K33 D30:K30 D32:E33">
    <cfRule type="cellIs" dxfId="80" priority="643" stopIfTrue="1" operator="equal">
      <formula>8223.307275</formula>
    </cfRule>
  </conditionalFormatting>
  <conditionalFormatting sqref="J33">
    <cfRule type="cellIs" dxfId="79" priority="642" stopIfTrue="1" operator="equal">
      <formula>8223.307275</formula>
    </cfRule>
  </conditionalFormatting>
  <conditionalFormatting sqref="J24 J27">
    <cfRule type="cellIs" dxfId="78" priority="400" stopIfTrue="1" operator="equal">
      <formula>8223.307275</formula>
    </cfRule>
  </conditionalFormatting>
  <conditionalFormatting sqref="B27">
    <cfRule type="cellIs" dxfId="77" priority="473" stopIfTrue="1" operator="equal">
      <formula>8223.307275</formula>
    </cfRule>
  </conditionalFormatting>
  <conditionalFormatting sqref="C45">
    <cfRule type="cellIs" dxfId="76" priority="347" stopIfTrue="1" operator="equal">
      <formula>8223.307275</formula>
    </cfRule>
  </conditionalFormatting>
  <conditionalFormatting sqref="C45">
    <cfRule type="cellIs" dxfId="75" priority="345" stopIfTrue="1" operator="equal">
      <formula>8223.307275</formula>
    </cfRule>
  </conditionalFormatting>
  <conditionalFormatting sqref="F23 F64">
    <cfRule type="cellIs" dxfId="74" priority="375" stopIfTrue="1" operator="equal">
      <formula>8223.307275</formula>
    </cfRule>
  </conditionalFormatting>
  <conditionalFormatting sqref="A21 C24:I24 D20:II20 C23:E23 G23:IF23 K24:IF24 C21:I21 K21:II22">
    <cfRule type="cellIs" dxfId="73" priority="374" stopIfTrue="1" operator="equal">
      <formula>8223.307275</formula>
    </cfRule>
  </conditionalFormatting>
  <conditionalFormatting sqref="B21 B23">
    <cfRule type="cellIs" dxfId="72" priority="373" stopIfTrue="1" operator="equal">
      <formula>8223.307275</formula>
    </cfRule>
  </conditionalFormatting>
  <conditionalFormatting sqref="IG23:II23 A20">
    <cfRule type="cellIs" dxfId="71" priority="371" stopIfTrue="1" operator="equal">
      <formula>8223.307275</formula>
    </cfRule>
  </conditionalFormatting>
  <conditionalFormatting sqref="A23:A24">
    <cfRule type="cellIs" dxfId="70" priority="372" stopIfTrue="1" operator="equal">
      <formula>8223.307275</formula>
    </cfRule>
  </conditionalFormatting>
  <conditionalFormatting sqref="J22">
    <cfRule type="cellIs" dxfId="69" priority="370" stopIfTrue="1" operator="equal">
      <formula>8223.307275</formula>
    </cfRule>
  </conditionalFormatting>
  <conditionalFormatting sqref="B24">
    <cfRule type="cellIs" dxfId="68" priority="367" stopIfTrue="1" operator="equal">
      <formula>8223.307275</formula>
    </cfRule>
  </conditionalFormatting>
  <conditionalFormatting sqref="M37:IO45 C37 C39:C45">
    <cfRule type="cellIs" dxfId="67" priority="366" stopIfTrue="1" operator="equal">
      <formula>8223.307275</formula>
    </cfRule>
  </conditionalFormatting>
  <conditionalFormatting sqref="J39 M37:IS43 M44:IN45 IO45:IP45">
    <cfRule type="cellIs" dxfId="66" priority="365" stopIfTrue="1" operator="equal">
      <formula>8223.307275</formula>
    </cfRule>
  </conditionalFormatting>
  <conditionalFormatting sqref="B39:C39">
    <cfRule type="cellIs" dxfId="65" priority="363" stopIfTrue="1" operator="equal">
      <formula>8223.307275</formula>
    </cfRule>
  </conditionalFormatting>
  <conditionalFormatting sqref="K37:K43">
    <cfRule type="cellIs" dxfId="64" priority="361" stopIfTrue="1" operator="equal">
      <formula>8223.307275</formula>
    </cfRule>
  </conditionalFormatting>
  <conditionalFormatting sqref="H37:H43 J37:J38 J40:J43 D38:F39 D42:E43 B40:F40">
    <cfRule type="cellIs" dxfId="63" priority="360" stopIfTrue="1" operator="equal">
      <formula>8223.307275</formula>
    </cfRule>
  </conditionalFormatting>
  <conditionalFormatting sqref="H37:H43 J37:J38 J40:J43 D38:F39 D42:E43 B40:F40">
    <cfRule type="cellIs" dxfId="62" priority="358" stopIfTrue="1" operator="equal">
      <formula>8223.307275</formula>
    </cfRule>
  </conditionalFormatting>
  <conditionalFormatting sqref="H37:H43 J37:J38 J40:J43 D38:F39 D42:E43 B40:F40">
    <cfRule type="cellIs" dxfId="61" priority="359" stopIfTrue="1" operator="equal">
      <formula>8223.307275</formula>
    </cfRule>
  </conditionalFormatting>
  <conditionalFormatting sqref="G37:G42">
    <cfRule type="cellIs" dxfId="60" priority="362" stopIfTrue="1" operator="equal">
      <formula>8223.307275</formula>
    </cfRule>
  </conditionalFormatting>
  <conditionalFormatting sqref="C44:C45">
    <cfRule type="cellIs" dxfId="59" priority="356" stopIfTrue="1" operator="equal">
      <formula>8223.307275</formula>
    </cfRule>
  </conditionalFormatting>
  <conditionalFormatting sqref="C44:C45">
    <cfRule type="cellIs" dxfId="58" priority="354" stopIfTrue="1" operator="equal">
      <formula>8223.307275</formula>
    </cfRule>
  </conditionalFormatting>
  <conditionalFormatting sqref="C44:C45">
    <cfRule type="cellIs" dxfId="57" priority="355" stopIfTrue="1" operator="equal">
      <formula>8223.307275</formula>
    </cfRule>
  </conditionalFormatting>
  <conditionalFormatting sqref="B42 F42">
    <cfRule type="cellIs" dxfId="56" priority="344" stopIfTrue="1" operator="equal">
      <formula>8223.307275</formula>
    </cfRule>
  </conditionalFormatting>
  <conditionalFormatting sqref="C45">
    <cfRule type="cellIs" dxfId="55" priority="346" stopIfTrue="1" operator="equal">
      <formula>8223.307275</formula>
    </cfRule>
  </conditionalFormatting>
  <conditionalFormatting sqref="J21">
    <cfRule type="cellIs" dxfId="54" priority="176" stopIfTrue="1" operator="equal">
      <formula>8223.307275</formula>
    </cfRule>
  </conditionalFormatting>
  <conditionalFormatting sqref="C60">
    <cfRule type="cellIs" dxfId="53" priority="59" stopIfTrue="1" operator="equal">
      <formula>8223.307275</formula>
    </cfRule>
  </conditionalFormatting>
  <conditionalFormatting sqref="B64">
    <cfRule type="cellIs" dxfId="52" priority="58" stopIfTrue="1" operator="equal">
      <formula>8223.307275</formula>
    </cfRule>
  </conditionalFormatting>
  <conditionalFormatting sqref="B57 B92">
    <cfRule type="cellIs" dxfId="51" priority="64" stopIfTrue="1" operator="equal">
      <formula>8223.307275</formula>
    </cfRule>
  </conditionalFormatting>
  <conditionalFormatting sqref="J75 J87">
    <cfRule type="cellIs" dxfId="50" priority="63" stopIfTrue="1" operator="equal">
      <formula>8223.307275</formula>
    </cfRule>
  </conditionalFormatting>
  <conditionalFormatting sqref="A62 A57 D60:IJ60 C65:IJ65 D62:I62 A64:A65 C64:E64 G64:IJ64 D57:IJ57 D58:I58 K58:IJ58 K62:IJ62 J73:J74 J85:J86">
    <cfRule type="cellIs" dxfId="49" priority="61" stopIfTrue="1" operator="equal">
      <formula>8223.307275</formula>
    </cfRule>
  </conditionalFormatting>
  <conditionalFormatting sqref="C62">
    <cfRule type="cellIs" dxfId="48" priority="60" stopIfTrue="1" operator="equal">
      <formula>8223.307275</formula>
    </cfRule>
  </conditionalFormatting>
  <conditionalFormatting sqref="J58 J62 J93:J94">
    <cfRule type="cellIs" dxfId="47" priority="51" stopIfTrue="1" operator="equal">
      <formula>8223.307275</formula>
    </cfRule>
  </conditionalFormatting>
  <conditionalFormatting sqref="C95">
    <cfRule type="cellIs" dxfId="46" priority="45" stopIfTrue="1" operator="equal">
      <formula>8223.307275</formula>
    </cfRule>
  </conditionalFormatting>
  <conditionalFormatting sqref="C97:K97 M90:IE97 A90:A97 L92:L97 C96:E96 G96:K96">
    <cfRule type="cellIs" dxfId="45" priority="47" stopIfTrue="1" operator="equal">
      <formula>8223.307275</formula>
    </cfRule>
  </conditionalFormatting>
  <conditionalFormatting sqref="C94">
    <cfRule type="cellIs" dxfId="44" priority="44" stopIfTrue="1" operator="equal">
      <formula>8223.307275</formula>
    </cfRule>
  </conditionalFormatting>
  <conditionalFormatting sqref="C93 C58">
    <cfRule type="cellIs" dxfId="43" priority="38" stopIfTrue="1" operator="equal">
      <formula>8223.307275</formula>
    </cfRule>
  </conditionalFormatting>
  <conditionalFormatting sqref="B96">
    <cfRule type="cellIs" dxfId="42" priority="48" stopIfTrue="1" operator="equal">
      <formula>8223.307275</formula>
    </cfRule>
  </conditionalFormatting>
  <conditionalFormatting sqref="C92">
    <cfRule type="cellIs" dxfId="41" priority="41" stopIfTrue="1" operator="equal">
      <formula>8223.307275</formula>
    </cfRule>
  </conditionalFormatting>
  <conditionalFormatting sqref="F68 F80">
    <cfRule type="cellIs" dxfId="40" priority="36" stopIfTrue="1" operator="equal">
      <formula>8223.307275</formula>
    </cfRule>
  </conditionalFormatting>
  <conditionalFormatting sqref="B71 B83 C75 C87 C77 C89 G80:IJ80 K85:IJ87 K73:IJ75 G89:IJ89 G77:IJ77 E76:IJ76 E71:IJ72 E88:IJ88 K79:IJ79 E83:IJ84">
    <cfRule type="cellIs" dxfId="39" priority="35" stopIfTrue="1" operator="equal">
      <formula>8223.307275</formula>
    </cfRule>
  </conditionalFormatting>
  <conditionalFormatting sqref="C77 C89">
    <cfRule type="cellIs" dxfId="38" priority="34" stopIfTrue="1" operator="equal">
      <formula>8223.307275</formula>
    </cfRule>
  </conditionalFormatting>
  <conditionalFormatting sqref="C83 C71">
    <cfRule type="cellIs" dxfId="37" priority="31" stopIfTrue="1" operator="equal">
      <formula>8223.307275</formula>
    </cfRule>
  </conditionalFormatting>
  <conditionalFormatting sqref="B80">
    <cfRule type="cellIs" dxfId="36" priority="33" stopIfTrue="1" operator="equal">
      <formula>8223.307275</formula>
    </cfRule>
  </conditionalFormatting>
  <conditionalFormatting sqref="C83 C71">
    <cfRule type="cellIs" dxfId="35" priority="32" stopIfTrue="1" operator="equal">
      <formula>8223.307275</formula>
    </cfRule>
  </conditionalFormatting>
  <conditionalFormatting sqref="A83 A71">
    <cfRule type="cellIs" dxfId="34" priority="29" stopIfTrue="1" operator="equal">
      <formula>8223.307275</formula>
    </cfRule>
  </conditionalFormatting>
  <conditionalFormatting sqref="C57">
    <cfRule type="cellIs" dxfId="33" priority="54" stopIfTrue="1" operator="equal">
      <formula>8223.307275</formula>
    </cfRule>
  </conditionalFormatting>
  <conditionalFormatting sqref="C57">
    <cfRule type="cellIs" dxfId="32" priority="55" stopIfTrue="1" operator="equal">
      <formula>8223.307275</formula>
    </cfRule>
  </conditionalFormatting>
  <conditionalFormatting sqref="D71:D72 D76">
    <cfRule type="cellIs" dxfId="31" priority="25" stopIfTrue="1" operator="equal">
      <formula>8223.307275</formula>
    </cfRule>
  </conditionalFormatting>
  <conditionalFormatting sqref="B62">
    <cfRule type="cellIs" dxfId="30" priority="56" stopIfTrue="1" operator="equal">
      <formula>8223.307275</formula>
    </cfRule>
  </conditionalFormatting>
  <conditionalFormatting sqref="A68 C68:E68">
    <cfRule type="cellIs" dxfId="29" priority="26" stopIfTrue="1" operator="equal">
      <formula>8223.307275</formula>
    </cfRule>
  </conditionalFormatting>
  <conditionalFormatting sqref="D73:D75 D77">
    <cfRule type="cellIs" dxfId="28" priority="24" stopIfTrue="1" operator="equal">
      <formula>8223.307275</formula>
    </cfRule>
  </conditionalFormatting>
  <conditionalFormatting sqref="C92">
    <cfRule type="cellIs" dxfId="27" priority="40" stopIfTrue="1" operator="equal">
      <formula>8223.307275</formula>
    </cfRule>
  </conditionalFormatting>
  <conditionalFormatting sqref="B49">
    <cfRule type="cellIs" dxfId="26" priority="21" stopIfTrue="1" operator="equal">
      <formula>8223.307275</formula>
    </cfRule>
  </conditionalFormatting>
  <conditionalFormatting sqref="B51">
    <cfRule type="cellIs" dxfId="25" priority="15" stopIfTrue="1" operator="equal">
      <formula>8223.307275</formula>
    </cfRule>
  </conditionalFormatting>
  <conditionalFormatting sqref="J50:J51">
    <cfRule type="cellIs" dxfId="24" priority="18" stopIfTrue="1" operator="equal">
      <formula>8223.307275</formula>
    </cfRule>
  </conditionalFormatting>
  <conditionalFormatting sqref="J52">
    <cfRule type="cellIs" dxfId="23" priority="17" stopIfTrue="1" operator="equal">
      <formula>8223.307275</formula>
    </cfRule>
  </conditionalFormatting>
  <conditionalFormatting sqref="C52">
    <cfRule type="cellIs" dxfId="22" priority="12" stopIfTrue="1" operator="equal">
      <formula>8223.307275</formula>
    </cfRule>
  </conditionalFormatting>
  <conditionalFormatting sqref="C51">
    <cfRule type="cellIs" dxfId="21" priority="11" stopIfTrue="1" operator="equal">
      <formula>8223.307275</formula>
    </cfRule>
  </conditionalFormatting>
  <conditionalFormatting sqref="C54:K54 M47:IE54 A47:A54 L49:L54 C53:E53 G53:K53">
    <cfRule type="cellIs" dxfId="20" priority="13" stopIfTrue="1" operator="equal">
      <formula>8223.307275</formula>
    </cfRule>
  </conditionalFormatting>
  <conditionalFormatting sqref="B50:E50 F50:I52 K50:K52 D49:K49 D51:E52">
    <cfRule type="cellIs" dxfId="19" priority="10" stopIfTrue="1" operator="equal">
      <formula>8223.307275</formula>
    </cfRule>
  </conditionalFormatting>
  <conditionalFormatting sqref="J95">
    <cfRule type="cellIs" dxfId="18" priority="50" stopIfTrue="1" operator="equal">
      <formula>8223.307275</formula>
    </cfRule>
  </conditionalFormatting>
  <conditionalFormatting sqref="B93 K93:K95 D92:K92 D93:I95">
    <cfRule type="cellIs" dxfId="17" priority="43" stopIfTrue="1" operator="equal">
      <formula>8223.307275</formula>
    </cfRule>
  </conditionalFormatting>
  <conditionalFormatting sqref="B65">
    <cfRule type="cellIs" dxfId="16" priority="57" operator="equal">
      <formula>0</formula>
    </cfRule>
  </conditionalFormatting>
  <conditionalFormatting sqref="B94">
    <cfRule type="cellIs" dxfId="15" priority="42" stopIfTrue="1" operator="equal">
      <formula>8223.307275</formula>
    </cfRule>
  </conditionalFormatting>
  <conditionalFormatting sqref="B97">
    <cfRule type="cellIs" dxfId="14" priority="46" operator="equal">
      <formula>0</formula>
    </cfRule>
  </conditionalFormatting>
  <conditionalFormatting sqref="A80 C80:E80 C74 C86 A73:A74 B73:C73 A85:A86 B85:C85 E77 E89 E73:I75 E85:I87">
    <cfRule type="cellIs" dxfId="13" priority="30" stopIfTrue="1" operator="equal">
      <formula>8223.307275</formula>
    </cfRule>
  </conditionalFormatting>
  <conditionalFormatting sqref="G68:IJ68 J79">
    <cfRule type="cellIs" dxfId="12" priority="28" stopIfTrue="1" operator="equal">
      <formula>8223.307275</formula>
    </cfRule>
  </conditionalFormatting>
  <conditionalFormatting sqref="D85:D87 D89">
    <cfRule type="cellIs" dxfId="11" priority="22" stopIfTrue="1" operator="equal">
      <formula>8223.307275</formula>
    </cfRule>
  </conditionalFormatting>
  <conditionalFormatting sqref="B68">
    <cfRule type="cellIs" dxfId="10" priority="27" stopIfTrue="1" operator="equal">
      <formula>8223.307275</formula>
    </cfRule>
  </conditionalFormatting>
  <conditionalFormatting sqref="D83:D84 D88">
    <cfRule type="cellIs" dxfId="9" priority="23" stopIfTrue="1" operator="equal">
      <formula>8223.307275</formula>
    </cfRule>
  </conditionalFormatting>
  <conditionalFormatting sqref="C12">
    <cfRule type="cellIs" dxfId="8" priority="6" stopIfTrue="1" operator="equal">
      <formula>8223.307275</formula>
    </cfRule>
  </conditionalFormatting>
  <conditionalFormatting sqref="B54">
    <cfRule type="cellIs" dxfId="7" priority="19" operator="equal">
      <formula>0</formula>
    </cfRule>
  </conditionalFormatting>
  <conditionalFormatting sqref="C14">
    <cfRule type="cellIs" dxfId="6" priority="7" stopIfTrue="1" operator="equal">
      <formula>8223.307275</formula>
    </cfRule>
  </conditionalFormatting>
  <conditionalFormatting sqref="B53">
    <cfRule type="cellIs" dxfId="5" priority="9" stopIfTrue="1" operator="equal">
      <formula>8223.307275</formula>
    </cfRule>
  </conditionalFormatting>
  <conditionalFormatting sqref="D12:IH12">
    <cfRule type="cellIs" dxfId="4" priority="5" stopIfTrue="1" operator="equal">
      <formula>8223.307275</formula>
    </cfRule>
  </conditionalFormatting>
  <conditionalFormatting sqref="I14 K15">
    <cfRule type="cellIs" dxfId="3" priority="4" stopIfTrue="1" operator="equal">
      <formula>8223.307275</formula>
    </cfRule>
  </conditionalFormatting>
  <conditionalFormatting sqref="D15:J15 D16:F16 D14:H14 J14:K14">
    <cfRule type="cellIs" dxfId="2" priority="3" stopIfTrue="1" operator="equal">
      <formula>8223.307275</formula>
    </cfRule>
  </conditionalFormatting>
  <conditionalFormatting sqref="B15:C15">
    <cfRule type="cellIs" dxfId="1" priority="2" stopIfTrue="1" operator="equal">
      <formula>8223.307275</formula>
    </cfRule>
  </conditionalFormatting>
  <conditionalFormatting sqref="B16:C16">
    <cfRule type="cellIs" dxfId="0" priority="1" stopIfTrue="1" operator="equal">
      <formula>8223.307275</formula>
    </cfRule>
  </conditionalFormatting>
  <pageMargins left="0.2" right="0.2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ლოტი-1</vt:lpstr>
      <vt:lpstr>'ლოტი-1'!Print_Area</vt:lpstr>
      <vt:lpstr>'ლოტი-1'!Print_Titles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revision/>
  <cp:lastPrinted>2021-07-17T15:19:19Z</cp:lastPrinted>
  <dcterms:created xsi:type="dcterms:W3CDTF">2013-04-21T20:24:51Z</dcterms:created>
  <dcterms:modified xsi:type="dcterms:W3CDTF">2022-01-25T11:21:47Z</dcterms:modified>
</cp:coreProperties>
</file>