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senaki 2021\45\"/>
    </mc:Choice>
  </mc:AlternateContent>
  <bookViews>
    <workbookView xWindow="240" yWindow="135" windowWidth="19440" windowHeight="7875"/>
  </bookViews>
  <sheets>
    <sheet name="1" sheetId="30" r:id="rId1"/>
  </sheets>
  <definedNames>
    <definedName name="_xlnm.Print_Area" localSheetId="0">'1'!$A$1:$N$25</definedName>
  </definedNames>
  <calcPr calcId="162913"/>
</workbook>
</file>

<file path=xl/calcChain.xml><?xml version="1.0" encoding="utf-8"?>
<calcChain xmlns="http://schemas.openxmlformats.org/spreadsheetml/2006/main">
  <c r="H20" i="30" l="1"/>
  <c r="H19" i="30"/>
  <c r="M20" i="30"/>
  <c r="J20" i="30"/>
  <c r="L20" i="30" s="1"/>
  <c r="I20" i="30"/>
  <c r="G20" i="30"/>
  <c r="M19" i="30"/>
  <c r="J19" i="30"/>
  <c r="I19" i="30" s="1"/>
  <c r="G19" i="30"/>
  <c r="H14" i="30"/>
  <c r="H15" i="30"/>
  <c r="H16" i="30"/>
  <c r="H13" i="30"/>
  <c r="H8" i="30"/>
  <c r="H9" i="30"/>
  <c r="H10" i="30"/>
  <c r="H11" i="30"/>
  <c r="H12" i="30"/>
  <c r="H7" i="30"/>
  <c r="B14" i="30"/>
  <c r="M13" i="30"/>
  <c r="D13" i="30"/>
  <c r="J13" i="30" s="1"/>
  <c r="K13" i="30" s="1"/>
  <c r="K20" i="30" l="1"/>
  <c r="G13" i="30"/>
  <c r="M21" i="30"/>
  <c r="H21" i="30"/>
  <c r="D21" i="30"/>
  <c r="J21" i="30"/>
  <c r="K19" i="30"/>
  <c r="G21" i="30"/>
  <c r="L19" i="30"/>
  <c r="I13" i="30"/>
  <c r="L13" i="30"/>
  <c r="D17" i="30"/>
  <c r="G11" i="30"/>
  <c r="J11" i="30"/>
  <c r="K11" i="30" s="1"/>
  <c r="M11" i="30"/>
  <c r="G12" i="30"/>
  <c r="J12" i="30"/>
  <c r="I12" i="30" s="1"/>
  <c r="M12" i="30"/>
  <c r="G14" i="30"/>
  <c r="J14" i="30"/>
  <c r="I14" i="30" s="1"/>
  <c r="M14" i="30"/>
  <c r="G15" i="30"/>
  <c r="J15" i="30"/>
  <c r="L15" i="30" s="1"/>
  <c r="M15" i="30"/>
  <c r="G16" i="30"/>
  <c r="J16" i="30"/>
  <c r="K16" i="30" s="1"/>
  <c r="M16" i="30"/>
  <c r="B15" i="30"/>
  <c r="B16" i="30"/>
  <c r="B12" i="30"/>
  <c r="I21" i="30" l="1"/>
  <c r="L21" i="30"/>
  <c r="K21" i="30"/>
  <c r="I15" i="30"/>
  <c r="L11" i="30"/>
  <c r="K15" i="30"/>
  <c r="L14" i="30"/>
  <c r="L12" i="30"/>
  <c r="K12" i="30"/>
  <c r="H17" i="30"/>
  <c r="I16" i="30"/>
  <c r="K14" i="30"/>
  <c r="I11" i="30"/>
  <c r="L16" i="30"/>
  <c r="G9" i="30"/>
  <c r="J9" i="30"/>
  <c r="L9" i="30" s="1"/>
  <c r="M9" i="30"/>
  <c r="G10" i="30"/>
  <c r="J10" i="30"/>
  <c r="L10" i="30" s="1"/>
  <c r="M10" i="30"/>
  <c r="K9" i="30" l="1"/>
  <c r="K10" i="30"/>
  <c r="I10" i="30"/>
  <c r="I9" i="30"/>
  <c r="J7" i="30" l="1"/>
  <c r="J8" i="30"/>
  <c r="K8" i="30" s="1"/>
  <c r="J17" i="30" l="1"/>
  <c r="I7" i="30"/>
  <c r="K7" i="30"/>
  <c r="K17" i="30" s="1"/>
  <c r="M8" i="30"/>
  <c r="M7" i="30"/>
  <c r="M17" i="30" l="1"/>
  <c r="G8" i="30"/>
  <c r="G7" i="30"/>
  <c r="G17" i="30" s="1"/>
  <c r="I8" i="30" l="1"/>
  <c r="I17" i="30" s="1"/>
  <c r="L8" i="30"/>
  <c r="L7" i="30"/>
  <c r="L17" i="30" l="1"/>
</calcChain>
</file>

<file path=xl/sharedStrings.xml><?xml version="1.0" encoding="utf-8"?>
<sst xmlns="http://schemas.openxmlformats.org/spreadsheetml/2006/main" count="48" uniqueCount="37">
  <si>
    <t>adgilmdebareoba</t>
  </si>
  <si>
    <t>saproeqto kilometri</t>
  </si>
  <si>
    <t>pk +                    dan</t>
  </si>
  <si>
    <t>safari</t>
  </si>
  <si>
    <t xml:space="preserve">monakveTis sigrZe                                                           m                         </t>
  </si>
  <si>
    <t>savali nawilis sigane                                          m</t>
  </si>
  <si>
    <t>sul</t>
  </si>
  <si>
    <t>Seadgina:                  m. adamia</t>
  </si>
  <si>
    <t>Seamowma:                  g. Todua</t>
  </si>
  <si>
    <t>misayreli gverdulebi</t>
  </si>
  <si>
    <t>SeniSvna</t>
  </si>
  <si>
    <t>m. adamia</t>
  </si>
  <si>
    <t>miwis vakisis sigane                          m</t>
  </si>
  <si>
    <t>0+00</t>
  </si>
  <si>
    <t>1+00</t>
  </si>
  <si>
    <t>2+00</t>
  </si>
  <si>
    <t>arsebuli safaris moyvana profilze greideriT Semotanili qviSa-xreSis damatebiT                                              m2</t>
  </si>
  <si>
    <t>safuZveli</t>
  </si>
  <si>
    <t>qviSa-xreSi                                   m2</t>
  </si>
  <si>
    <t>sagzao samosis mowyobis samuSaoTa moculobebis uwyisi</t>
  </si>
  <si>
    <t>RorRi 10 sm sisqiT                          m2</t>
  </si>
  <si>
    <t>wvrilmarcvlovani, forovani, RorRovani asfaltobetonis cxeli narevi,marka II, sisqiT 4 sm                                            m2</t>
  </si>
  <si>
    <t xml:space="preserve">  l.siWinava</t>
  </si>
  <si>
    <r>
      <t xml:space="preserve">bitumi                                           </t>
    </r>
    <r>
      <rPr>
        <b/>
        <sz val="26"/>
        <color theme="1"/>
        <rFont val="AcadNusx"/>
      </rPr>
      <t xml:space="preserve">t                                                    </t>
    </r>
  </si>
  <si>
    <t>msxvilmarcvlovani, forovani, RorRovani asfaltobetonis cxeli narevi,marka II, sisqiT 6 sm                                            m2</t>
  </si>
  <si>
    <t>3+00</t>
  </si>
  <si>
    <t>4+00</t>
  </si>
  <si>
    <t>5+00</t>
  </si>
  <si>
    <t>6+00</t>
  </si>
  <si>
    <t>7+00</t>
  </si>
  <si>
    <t>8+00</t>
  </si>
  <si>
    <t>menjis administraciul erTeulSi salipartios ubanSi gzis da Cixis reabilitacia</t>
  </si>
  <si>
    <t>I monakveTi</t>
  </si>
  <si>
    <t>8+15,479</t>
  </si>
  <si>
    <t>5+66</t>
  </si>
  <si>
    <t>II monakveTi</t>
  </si>
  <si>
    <t>1+10,903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</si>
</sst>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6"/>
      <color rgb="FFFF0000"/>
      <name val="AcadNusx"/>
    </font>
    <font>
      <sz val="26"/>
      <color theme="1"/>
      <name val="Calibri"/>
      <family val="2"/>
      <scheme val="minor"/>
    </font>
    <font>
      <b/>
      <sz val="26"/>
      <color theme="1"/>
      <name val="AcadNusx"/>
    </font>
    <font>
      <sz val="26"/>
      <color theme="1"/>
      <name val="AcadNusx"/>
    </font>
    <font>
      <sz val="26"/>
      <name val="AcadNusx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3" fillId="2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3" fillId="3" borderId="0" xfId="0" applyFont="1" applyFill="1"/>
    <xf numFmtId="0" fontId="5" fillId="2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5" fontId="4" fillId="3" borderId="1" xfId="0" applyNumberFormat="1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165" fontId="4" fillId="3" borderId="0" xfId="0" applyNumberFormat="1" applyFont="1" applyFill="1" applyBorder="1" applyAlignment="1">
      <alignment horizontal="center" vertical="center" wrapText="1"/>
    </xf>
    <xf numFmtId="2" fontId="5" fillId="3" borderId="0" xfId="0" applyNumberFormat="1" applyFont="1" applyFill="1" applyBorder="1" applyAlignment="1">
      <alignment horizontal="center" vertical="center" wrapText="1"/>
    </xf>
    <xf numFmtId="2" fontId="4" fillId="3" borderId="0" xfId="0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1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/>
    <xf numFmtId="0" fontId="3" fillId="2" borderId="0" xfId="0" applyFont="1" applyFill="1" applyAlignment="1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Border="1"/>
    <xf numFmtId="0" fontId="5" fillId="2" borderId="0" xfId="0" applyFont="1" applyFill="1" applyBorder="1"/>
    <xf numFmtId="2" fontId="3" fillId="2" borderId="0" xfId="0" applyNumberFormat="1" applyFont="1" applyFill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textRotation="90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25"/>
  <sheetViews>
    <sheetView tabSelected="1" view="pageBreakPreview" topLeftCell="A7" zoomScale="40" zoomScaleNormal="25" zoomScaleSheetLayoutView="40" workbookViewId="0">
      <selection activeCell="M21" sqref="M21"/>
    </sheetView>
  </sheetViews>
  <sheetFormatPr defaultRowHeight="33.75" x14ac:dyDescent="0.5"/>
  <cols>
    <col min="1" max="1" width="12.85546875" style="1" customWidth="1"/>
    <col min="2" max="6" width="26.42578125" style="1" customWidth="1"/>
    <col min="7" max="7" width="33.42578125" style="19" customWidth="1"/>
    <col min="8" max="8" width="28" style="1" customWidth="1"/>
    <col min="9" max="9" width="24.42578125" style="1" customWidth="1"/>
    <col min="10" max="10" width="32.7109375" style="1" customWidth="1"/>
    <col min="11" max="11" width="29.85546875" style="1" customWidth="1"/>
    <col min="12" max="12" width="35.85546875" style="1" customWidth="1"/>
    <col min="13" max="13" width="40.42578125" style="19" customWidth="1"/>
    <col min="14" max="14" width="21.42578125" style="1" customWidth="1"/>
    <col min="15" max="15" width="9.42578125" style="1" bestFit="1" customWidth="1"/>
    <col min="16" max="16" width="14.5703125" style="1" customWidth="1"/>
    <col min="17" max="17" width="9.42578125" style="1" bestFit="1" customWidth="1"/>
    <col min="18" max="16384" width="9.140625" style="1"/>
  </cols>
  <sheetData>
    <row r="1" spans="1:15" ht="38.25" x14ac:dyDescent="0.5">
      <c r="A1" s="31" t="s">
        <v>31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15" ht="38.25" x14ac:dyDescent="0.5">
      <c r="A2" s="32" t="s">
        <v>19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5" s="4" customFormat="1" ht="79.5" customHeight="1" x14ac:dyDescent="0.5">
      <c r="A3" s="33" t="s">
        <v>1</v>
      </c>
      <c r="B3" s="34" t="s">
        <v>0</v>
      </c>
      <c r="C3" s="34"/>
      <c r="D3" s="34" t="s">
        <v>4</v>
      </c>
      <c r="E3" s="34" t="s">
        <v>12</v>
      </c>
      <c r="F3" s="34" t="s">
        <v>5</v>
      </c>
      <c r="G3" s="34" t="s">
        <v>16</v>
      </c>
      <c r="H3" s="2" t="s">
        <v>17</v>
      </c>
      <c r="I3" s="34" t="s">
        <v>3</v>
      </c>
      <c r="J3" s="34"/>
      <c r="K3" s="34"/>
      <c r="L3" s="34"/>
      <c r="M3" s="2" t="s">
        <v>9</v>
      </c>
      <c r="N3" s="35" t="s">
        <v>10</v>
      </c>
      <c r="O3" s="3"/>
    </row>
    <row r="4" spans="1:15" s="4" customFormat="1" ht="409.5" customHeight="1" x14ac:dyDescent="0.5">
      <c r="A4" s="33"/>
      <c r="B4" s="2" t="s">
        <v>2</v>
      </c>
      <c r="C4" s="2" t="s">
        <v>2</v>
      </c>
      <c r="D4" s="34"/>
      <c r="E4" s="34"/>
      <c r="F4" s="34"/>
      <c r="G4" s="34"/>
      <c r="H4" s="2" t="s">
        <v>20</v>
      </c>
      <c r="I4" s="2" t="s">
        <v>23</v>
      </c>
      <c r="J4" s="2" t="s">
        <v>24</v>
      </c>
      <c r="K4" s="2" t="s">
        <v>23</v>
      </c>
      <c r="L4" s="2" t="s">
        <v>21</v>
      </c>
      <c r="M4" s="2" t="s">
        <v>18</v>
      </c>
      <c r="N4" s="35"/>
      <c r="O4" s="3"/>
    </row>
    <row r="5" spans="1:15" ht="33.75" customHeight="1" x14ac:dyDescent="0.5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23">
        <v>8</v>
      </c>
      <c r="H5" s="23">
        <v>9</v>
      </c>
      <c r="I5" s="23">
        <v>10</v>
      </c>
      <c r="J5" s="23">
        <v>11</v>
      </c>
      <c r="K5" s="23">
        <v>12</v>
      </c>
      <c r="L5" s="23">
        <v>13</v>
      </c>
      <c r="M5" s="23">
        <v>14</v>
      </c>
      <c r="N5" s="23">
        <v>15</v>
      </c>
    </row>
    <row r="6" spans="1:15" ht="33.75" customHeight="1" x14ac:dyDescent="0.5">
      <c r="A6" s="36" t="s">
        <v>32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8"/>
      <c r="N6" s="26"/>
    </row>
    <row r="7" spans="1:15" ht="38.25" x14ac:dyDescent="0.5">
      <c r="A7" s="5"/>
      <c r="B7" s="5" t="s">
        <v>13</v>
      </c>
      <c r="C7" s="5" t="s">
        <v>14</v>
      </c>
      <c r="D7" s="5">
        <v>100</v>
      </c>
      <c r="E7" s="6">
        <v>5.5</v>
      </c>
      <c r="F7" s="6">
        <v>4.5</v>
      </c>
      <c r="G7" s="6">
        <f>D7*E7</f>
        <v>550</v>
      </c>
      <c r="H7" s="6">
        <f>D7*5.1</f>
        <v>509.99999999999994</v>
      </c>
      <c r="I7" s="7">
        <f>J7*0.0006</f>
        <v>0.26999999999999996</v>
      </c>
      <c r="J7" s="6">
        <f>F7*D7</f>
        <v>450</v>
      </c>
      <c r="K7" s="7">
        <f>J7*0.0003</f>
        <v>0.13499999999999998</v>
      </c>
      <c r="L7" s="6">
        <f>J7</f>
        <v>450</v>
      </c>
      <c r="M7" s="8">
        <f>D7</f>
        <v>100</v>
      </c>
      <c r="N7" s="29"/>
    </row>
    <row r="8" spans="1:15" ht="38.25" x14ac:dyDescent="0.5">
      <c r="A8" s="5"/>
      <c r="B8" s="5" t="s">
        <v>14</v>
      </c>
      <c r="C8" s="5" t="s">
        <v>15</v>
      </c>
      <c r="D8" s="5">
        <v>100</v>
      </c>
      <c r="E8" s="6">
        <v>5.5</v>
      </c>
      <c r="F8" s="6">
        <v>4.5</v>
      </c>
      <c r="G8" s="6">
        <f>D8*E8</f>
        <v>550</v>
      </c>
      <c r="H8" s="6">
        <f t="shared" ref="H8:H12" si="0">D8*5.1</f>
        <v>509.99999999999994</v>
      </c>
      <c r="I8" s="7">
        <f t="shared" ref="I8" si="1">J8*0.0006</f>
        <v>0.26999999999999996</v>
      </c>
      <c r="J8" s="6">
        <f>F8*D8</f>
        <v>450</v>
      </c>
      <c r="K8" s="7">
        <f t="shared" ref="K8" si="2">J8*0.0003</f>
        <v>0.13499999999999998</v>
      </c>
      <c r="L8" s="6">
        <f t="shared" ref="L8" si="3">J8</f>
        <v>450</v>
      </c>
      <c r="M8" s="8">
        <f>D8</f>
        <v>100</v>
      </c>
      <c r="N8" s="29"/>
    </row>
    <row r="9" spans="1:15" ht="38.25" x14ac:dyDescent="0.5">
      <c r="A9" s="5"/>
      <c r="B9" s="5" t="s">
        <v>15</v>
      </c>
      <c r="C9" s="5" t="s">
        <v>25</v>
      </c>
      <c r="D9" s="24">
        <v>100</v>
      </c>
      <c r="E9" s="6">
        <v>5.5</v>
      </c>
      <c r="F9" s="6">
        <v>4.5</v>
      </c>
      <c r="G9" s="6">
        <f t="shared" ref="G9:G10" si="4">D9*E9</f>
        <v>550</v>
      </c>
      <c r="H9" s="6">
        <f t="shared" si="0"/>
        <v>509.99999999999994</v>
      </c>
      <c r="I9" s="7">
        <f t="shared" ref="I9:I10" si="5">J9*0.0006</f>
        <v>0.26999999999999996</v>
      </c>
      <c r="J9" s="6">
        <f t="shared" ref="J9:J10" si="6">F9*D9</f>
        <v>450</v>
      </c>
      <c r="K9" s="7">
        <f t="shared" ref="K9:K10" si="7">J9*0.0003</f>
        <v>0.13499999999999998</v>
      </c>
      <c r="L9" s="6">
        <f t="shared" ref="L9:L10" si="8">J9</f>
        <v>450</v>
      </c>
      <c r="M9" s="8">
        <f>D9</f>
        <v>100</v>
      </c>
      <c r="N9" s="29"/>
    </row>
    <row r="10" spans="1:15" ht="38.25" x14ac:dyDescent="0.5">
      <c r="A10" s="24"/>
      <c r="B10" s="24" t="s">
        <v>25</v>
      </c>
      <c r="C10" s="24" t="s">
        <v>26</v>
      </c>
      <c r="D10" s="24">
        <v>100</v>
      </c>
      <c r="E10" s="6">
        <v>5.5</v>
      </c>
      <c r="F10" s="6">
        <v>4.5</v>
      </c>
      <c r="G10" s="6">
        <f t="shared" si="4"/>
        <v>550</v>
      </c>
      <c r="H10" s="6">
        <f t="shared" si="0"/>
        <v>509.99999999999994</v>
      </c>
      <c r="I10" s="7">
        <f t="shared" si="5"/>
        <v>0.26999999999999996</v>
      </c>
      <c r="J10" s="6">
        <f t="shared" si="6"/>
        <v>450</v>
      </c>
      <c r="K10" s="7">
        <f t="shared" si="7"/>
        <v>0.13499999999999998</v>
      </c>
      <c r="L10" s="6">
        <f t="shared" si="8"/>
        <v>450</v>
      </c>
      <c r="M10" s="8">
        <f>D10</f>
        <v>100</v>
      </c>
      <c r="N10" s="29"/>
    </row>
    <row r="11" spans="1:15" ht="38.25" x14ac:dyDescent="0.5">
      <c r="A11" s="24"/>
      <c r="B11" s="24" t="s">
        <v>26</v>
      </c>
      <c r="C11" s="24" t="s">
        <v>27</v>
      </c>
      <c r="D11" s="25">
        <v>100</v>
      </c>
      <c r="E11" s="6">
        <v>5.5</v>
      </c>
      <c r="F11" s="6">
        <v>4.5</v>
      </c>
      <c r="G11" s="6">
        <f t="shared" ref="G11:G16" si="9">D11*E11</f>
        <v>550</v>
      </c>
      <c r="H11" s="6">
        <f t="shared" si="0"/>
        <v>509.99999999999994</v>
      </c>
      <c r="I11" s="7">
        <f t="shared" ref="I11:I16" si="10">J11*0.0006</f>
        <v>0.26999999999999996</v>
      </c>
      <c r="J11" s="6">
        <f t="shared" ref="J11:J16" si="11">F11*D11</f>
        <v>450</v>
      </c>
      <c r="K11" s="7">
        <f t="shared" ref="K11:K16" si="12">J11*0.0003</f>
        <v>0.13499999999999998</v>
      </c>
      <c r="L11" s="6">
        <f t="shared" ref="L11:L16" si="13">J11</f>
        <v>450</v>
      </c>
      <c r="M11" s="8">
        <f t="shared" ref="M11:M16" si="14">D11</f>
        <v>100</v>
      </c>
      <c r="N11" s="29"/>
    </row>
    <row r="12" spans="1:15" ht="38.25" x14ac:dyDescent="0.5">
      <c r="A12" s="25"/>
      <c r="B12" s="25" t="str">
        <f>C11</f>
        <v>5+00</v>
      </c>
      <c r="C12" s="25" t="s">
        <v>34</v>
      </c>
      <c r="D12" s="6">
        <v>66</v>
      </c>
      <c r="E12" s="6">
        <v>5.5</v>
      </c>
      <c r="F12" s="6">
        <v>4.5</v>
      </c>
      <c r="G12" s="6">
        <f t="shared" si="9"/>
        <v>363</v>
      </c>
      <c r="H12" s="6">
        <f t="shared" si="0"/>
        <v>336.59999999999997</v>
      </c>
      <c r="I12" s="7">
        <f t="shared" si="10"/>
        <v>0.1782</v>
      </c>
      <c r="J12" s="6">
        <f t="shared" si="11"/>
        <v>297</v>
      </c>
      <c r="K12" s="7">
        <f t="shared" si="12"/>
        <v>8.9099999999999999E-2</v>
      </c>
      <c r="L12" s="6">
        <f t="shared" si="13"/>
        <v>297</v>
      </c>
      <c r="M12" s="8">
        <f t="shared" si="14"/>
        <v>66</v>
      </c>
      <c r="N12" s="29"/>
    </row>
    <row r="13" spans="1:15" ht="38.25" x14ac:dyDescent="0.5">
      <c r="A13" s="26"/>
      <c r="B13" s="26" t="s">
        <v>34</v>
      </c>
      <c r="C13" s="26" t="s">
        <v>28</v>
      </c>
      <c r="D13" s="6">
        <f>600-566</f>
        <v>34</v>
      </c>
      <c r="E13" s="6">
        <v>5</v>
      </c>
      <c r="F13" s="6">
        <v>4</v>
      </c>
      <c r="G13" s="6">
        <f t="shared" ref="G13" si="15">D13*E13</f>
        <v>170</v>
      </c>
      <c r="H13" s="6">
        <f>D13*4.6</f>
        <v>156.39999999999998</v>
      </c>
      <c r="I13" s="7">
        <f t="shared" ref="I13" si="16">J13*0.0006</f>
        <v>8.1599999999999992E-2</v>
      </c>
      <c r="J13" s="6">
        <f t="shared" ref="J13" si="17">F13*D13</f>
        <v>136</v>
      </c>
      <c r="K13" s="7">
        <f t="shared" ref="K13" si="18">J13*0.0003</f>
        <v>4.0799999999999996E-2</v>
      </c>
      <c r="L13" s="6">
        <f t="shared" ref="L13" si="19">J13</f>
        <v>136</v>
      </c>
      <c r="M13" s="8">
        <f t="shared" ref="M13" si="20">D13</f>
        <v>34</v>
      </c>
      <c r="N13" s="29"/>
    </row>
    <row r="14" spans="1:15" ht="38.25" x14ac:dyDescent="0.5">
      <c r="A14" s="25"/>
      <c r="B14" s="25" t="str">
        <f>C13</f>
        <v>6+00</v>
      </c>
      <c r="C14" s="25" t="s">
        <v>29</v>
      </c>
      <c r="D14" s="25">
        <v>100</v>
      </c>
      <c r="E14" s="6">
        <v>5</v>
      </c>
      <c r="F14" s="6">
        <v>4</v>
      </c>
      <c r="G14" s="6">
        <f t="shared" si="9"/>
        <v>500</v>
      </c>
      <c r="H14" s="6">
        <f t="shared" ref="H14:H16" si="21">D14*4.6</f>
        <v>459.99999999999994</v>
      </c>
      <c r="I14" s="7">
        <f t="shared" si="10"/>
        <v>0.24</v>
      </c>
      <c r="J14" s="6">
        <f t="shared" si="11"/>
        <v>400</v>
      </c>
      <c r="K14" s="7">
        <f t="shared" si="12"/>
        <v>0.12</v>
      </c>
      <c r="L14" s="6">
        <f t="shared" si="13"/>
        <v>400</v>
      </c>
      <c r="M14" s="8">
        <f t="shared" si="14"/>
        <v>100</v>
      </c>
      <c r="N14" s="29"/>
    </row>
    <row r="15" spans="1:15" ht="38.25" x14ac:dyDescent="0.5">
      <c r="A15" s="25"/>
      <c r="B15" s="25" t="str">
        <f t="shared" ref="B15:B16" si="22">C14</f>
        <v>7+00</v>
      </c>
      <c r="C15" s="25" t="s">
        <v>30</v>
      </c>
      <c r="D15" s="25">
        <v>100</v>
      </c>
      <c r="E15" s="6">
        <v>5</v>
      </c>
      <c r="F15" s="6">
        <v>4</v>
      </c>
      <c r="G15" s="6">
        <f t="shared" si="9"/>
        <v>500</v>
      </c>
      <c r="H15" s="6">
        <f t="shared" si="21"/>
        <v>459.99999999999994</v>
      </c>
      <c r="I15" s="7">
        <f t="shared" si="10"/>
        <v>0.24</v>
      </c>
      <c r="J15" s="6">
        <f t="shared" si="11"/>
        <v>400</v>
      </c>
      <c r="K15" s="7">
        <f t="shared" si="12"/>
        <v>0.12</v>
      </c>
      <c r="L15" s="6">
        <f t="shared" si="13"/>
        <v>400</v>
      </c>
      <c r="M15" s="8">
        <f t="shared" si="14"/>
        <v>100</v>
      </c>
      <c r="N15" s="29"/>
    </row>
    <row r="16" spans="1:15" ht="38.25" x14ac:dyDescent="0.5">
      <c r="A16" s="25"/>
      <c r="B16" s="25" t="str">
        <f t="shared" si="22"/>
        <v>8+00</v>
      </c>
      <c r="C16" s="25" t="s">
        <v>33</v>
      </c>
      <c r="D16" s="25">
        <v>15.478999999999999</v>
      </c>
      <c r="E16" s="6">
        <v>5</v>
      </c>
      <c r="F16" s="6">
        <v>4</v>
      </c>
      <c r="G16" s="6">
        <f t="shared" si="9"/>
        <v>77.394999999999996</v>
      </c>
      <c r="H16" s="6">
        <f t="shared" si="21"/>
        <v>71.203399999999988</v>
      </c>
      <c r="I16" s="7">
        <f t="shared" si="10"/>
        <v>3.7149599999999998E-2</v>
      </c>
      <c r="J16" s="6">
        <f t="shared" si="11"/>
        <v>61.915999999999997</v>
      </c>
      <c r="K16" s="7">
        <f t="shared" si="12"/>
        <v>1.8574799999999999E-2</v>
      </c>
      <c r="L16" s="6">
        <f t="shared" si="13"/>
        <v>61.915999999999997</v>
      </c>
      <c r="M16" s="8">
        <f t="shared" si="14"/>
        <v>15.478999999999999</v>
      </c>
      <c r="N16" s="29"/>
    </row>
    <row r="17" spans="1:14" s="4" customFormat="1" ht="57" customHeight="1" x14ac:dyDescent="0.5">
      <c r="A17" s="30" t="s">
        <v>6</v>
      </c>
      <c r="B17" s="30"/>
      <c r="C17" s="30"/>
      <c r="D17" s="9">
        <f>SUM(D7:D16)</f>
        <v>815.47900000000004</v>
      </c>
      <c r="E17" s="10"/>
      <c r="F17" s="10"/>
      <c r="G17" s="9">
        <f>SUM(G7:G16)</f>
        <v>4360.3950000000004</v>
      </c>
      <c r="H17" s="9">
        <f>SUM(H7:H16)</f>
        <v>4034.2033999999994</v>
      </c>
      <c r="I17" s="9">
        <f>SUM(I7:I16)</f>
        <v>2.1269495999999992</v>
      </c>
      <c r="J17" s="9">
        <f>SUM(J7:J16)</f>
        <v>3544.9160000000002</v>
      </c>
      <c r="K17" s="9">
        <f>SUM(K7:K16)</f>
        <v>1.0634747999999996</v>
      </c>
      <c r="L17" s="9">
        <f>SUM(L7:L16)</f>
        <v>3544.9160000000002</v>
      </c>
      <c r="M17" s="9">
        <f>SUM(M7:M16)</f>
        <v>815.47900000000004</v>
      </c>
      <c r="N17" s="29"/>
    </row>
    <row r="18" spans="1:14" ht="33.75" customHeight="1" x14ac:dyDescent="0.5">
      <c r="A18" s="36" t="s">
        <v>35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8"/>
      <c r="N18" s="26"/>
    </row>
    <row r="19" spans="1:14" ht="38.25" x14ac:dyDescent="0.5">
      <c r="A19" s="26"/>
      <c r="B19" s="26" t="s">
        <v>13</v>
      </c>
      <c r="C19" s="26" t="s">
        <v>14</v>
      </c>
      <c r="D19" s="26">
        <v>100</v>
      </c>
      <c r="E19" s="6">
        <v>4.5</v>
      </c>
      <c r="F19" s="6">
        <v>3.5</v>
      </c>
      <c r="G19" s="6">
        <f>D19*E19</f>
        <v>450</v>
      </c>
      <c r="H19" s="6">
        <f>D19*4.1</f>
        <v>409.99999999999994</v>
      </c>
      <c r="I19" s="7">
        <f>J19*0.0006</f>
        <v>0.21</v>
      </c>
      <c r="J19" s="6">
        <f>F19*D19</f>
        <v>350</v>
      </c>
      <c r="K19" s="7">
        <f>J19*0.0003</f>
        <v>0.105</v>
      </c>
      <c r="L19" s="6">
        <f>J19</f>
        <v>350</v>
      </c>
      <c r="M19" s="8">
        <f>D19</f>
        <v>100</v>
      </c>
      <c r="N19" s="29"/>
    </row>
    <row r="20" spans="1:14" ht="38.25" x14ac:dyDescent="0.5">
      <c r="A20" s="26"/>
      <c r="B20" s="26" t="s">
        <v>14</v>
      </c>
      <c r="C20" s="26" t="s">
        <v>36</v>
      </c>
      <c r="D20" s="26">
        <v>10.903</v>
      </c>
      <c r="E20" s="6">
        <v>4.5</v>
      </c>
      <c r="F20" s="6">
        <v>3.5</v>
      </c>
      <c r="G20" s="6">
        <f>D20*E20</f>
        <v>49.063500000000005</v>
      </c>
      <c r="H20" s="6">
        <f>D20*4.1</f>
        <v>44.702300000000001</v>
      </c>
      <c r="I20" s="7">
        <f t="shared" ref="I20" si="23">J20*0.0006</f>
        <v>2.2896299999999998E-2</v>
      </c>
      <c r="J20" s="6">
        <f>F20*D20</f>
        <v>38.160499999999999</v>
      </c>
      <c r="K20" s="7">
        <f t="shared" ref="K20" si="24">J20*0.0003</f>
        <v>1.1448149999999999E-2</v>
      </c>
      <c r="L20" s="6">
        <f t="shared" ref="L20" si="25">J20</f>
        <v>38.160499999999999</v>
      </c>
      <c r="M20" s="8">
        <f>D20</f>
        <v>10.903</v>
      </c>
      <c r="N20" s="29"/>
    </row>
    <row r="21" spans="1:14" s="4" customFormat="1" ht="57" customHeight="1" x14ac:dyDescent="0.5">
      <c r="A21" s="30" t="s">
        <v>6</v>
      </c>
      <c r="B21" s="30"/>
      <c r="C21" s="30"/>
      <c r="D21" s="9">
        <f>SUM(D19:D20)</f>
        <v>110.90300000000001</v>
      </c>
      <c r="E21" s="10"/>
      <c r="F21" s="10"/>
      <c r="G21" s="9">
        <f>SUM(G19:G20)</f>
        <v>499.06349999999998</v>
      </c>
      <c r="H21" s="9">
        <f>SUM(H19:H20)</f>
        <v>454.70229999999992</v>
      </c>
      <c r="I21" s="9">
        <f>SUM(I19:I20)</f>
        <v>0.2328963</v>
      </c>
      <c r="J21" s="9">
        <f>SUM(J19:J20)</f>
        <v>388.16050000000001</v>
      </c>
      <c r="K21" s="9">
        <f>SUM(K19:K20)</f>
        <v>0.11644815</v>
      </c>
      <c r="L21" s="9">
        <f>SUM(L19:L20)</f>
        <v>388.16050000000001</v>
      </c>
      <c r="M21" s="9">
        <f>SUM(M19:M20)</f>
        <v>110.90300000000001</v>
      </c>
      <c r="N21" s="29"/>
    </row>
    <row r="22" spans="1:14" s="4" customFormat="1" ht="38.25" x14ac:dyDescent="0.5">
      <c r="A22" s="11"/>
      <c r="B22" s="11"/>
      <c r="C22" s="11"/>
      <c r="D22" s="12"/>
      <c r="E22" s="13"/>
      <c r="F22" s="13"/>
      <c r="G22" s="14"/>
      <c r="H22" s="14"/>
      <c r="I22" s="14"/>
      <c r="J22" s="14"/>
      <c r="K22" s="14"/>
      <c r="L22" s="14"/>
      <c r="M22" s="14"/>
      <c r="N22" s="15"/>
    </row>
    <row r="23" spans="1:14" ht="38.25" x14ac:dyDescent="0.7">
      <c r="B23" s="16" t="s">
        <v>7</v>
      </c>
      <c r="C23" s="28" t="s">
        <v>22</v>
      </c>
      <c r="D23" s="28"/>
      <c r="E23" s="17"/>
      <c r="F23" s="18"/>
    </row>
    <row r="24" spans="1:14" ht="38.25" x14ac:dyDescent="0.7">
      <c r="B24" s="16"/>
      <c r="C24" s="20"/>
      <c r="D24" s="21"/>
      <c r="E24" s="20"/>
      <c r="G24" s="22"/>
    </row>
    <row r="25" spans="1:14" ht="38.25" x14ac:dyDescent="0.7">
      <c r="B25" s="16" t="s">
        <v>8</v>
      </c>
      <c r="C25" s="27" t="s">
        <v>11</v>
      </c>
      <c r="D25" s="27"/>
      <c r="G25" s="1"/>
      <c r="M25" s="1"/>
    </row>
  </sheetData>
  <mergeCells count="18">
    <mergeCell ref="N19:N21"/>
    <mergeCell ref="A21:C21"/>
    <mergeCell ref="C25:D25"/>
    <mergeCell ref="C23:D23"/>
    <mergeCell ref="N7:N17"/>
    <mergeCell ref="A17:C17"/>
    <mergeCell ref="A1:N1"/>
    <mergeCell ref="A2:N2"/>
    <mergeCell ref="A3:A4"/>
    <mergeCell ref="B3:C3"/>
    <mergeCell ref="D3:D4"/>
    <mergeCell ref="E3:E4"/>
    <mergeCell ref="F3:F4"/>
    <mergeCell ref="G3:G4"/>
    <mergeCell ref="N3:N4"/>
    <mergeCell ref="I3:L3"/>
    <mergeCell ref="A6:M6"/>
    <mergeCell ref="A18:M18"/>
  </mergeCells>
  <pageMargins left="0.25" right="0.25" top="0.75" bottom="0.75" header="0.3" footer="0.3"/>
  <pageSetup paperSize="9" scale="33" orientation="landscape" horizont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kvikvi</dc:creator>
  <cp:lastModifiedBy>Пользователь</cp:lastModifiedBy>
  <cp:lastPrinted>2021-07-01T07:59:09Z</cp:lastPrinted>
  <dcterms:created xsi:type="dcterms:W3CDTF">2012-07-19T09:15:49Z</dcterms:created>
  <dcterms:modified xsi:type="dcterms:W3CDTF">2021-07-15T10:34:36Z</dcterms:modified>
</cp:coreProperties>
</file>