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-120" yWindow="-120" windowWidth="29040" windowHeight="15840" tabRatio="528"/>
  </bookViews>
  <sheets>
    <sheet name="2" sheetId="35" r:id="rId1"/>
  </sheets>
  <definedNames>
    <definedName name="_xlnm._FilterDatabase" localSheetId="0" hidden="1">'2'!$A$1:$L$1248</definedName>
    <definedName name="_xlnm.Print_Area" localSheetId="0">'2'!$A$2:$L$1246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03" i="35" l="1"/>
  <c r="L1103" i="35" s="1"/>
  <c r="E1205" i="35" l="1"/>
  <c r="E693" i="35" l="1"/>
  <c r="E694" i="35" s="1"/>
  <c r="E703" i="35"/>
  <c r="E704" i="35" s="1"/>
  <c r="E705" i="35" s="1"/>
  <c r="I705" i="35" s="1"/>
  <c r="L705" i="35" s="1"/>
  <c r="E708" i="35"/>
  <c r="E711" i="35" s="1"/>
  <c r="K711" i="35" s="1"/>
  <c r="L711" i="35" s="1"/>
  <c r="E736" i="35"/>
  <c r="E738" i="35" s="1"/>
  <c r="G738" i="35" s="1"/>
  <c r="L738" i="35" s="1"/>
  <c r="D730" i="35"/>
  <c r="E721" i="35"/>
  <c r="E722" i="35" s="1"/>
  <c r="E732" i="35" s="1"/>
  <c r="G732" i="35" s="1"/>
  <c r="L732" i="35" s="1"/>
  <c r="E715" i="35"/>
  <c r="E718" i="35" s="1"/>
  <c r="G718" i="35" s="1"/>
  <c r="L718" i="35" s="1"/>
  <c r="E709" i="35"/>
  <c r="I709" i="35" s="1"/>
  <c r="L709" i="35" s="1"/>
  <c r="E710" i="35"/>
  <c r="G710" i="35" s="1"/>
  <c r="L710" i="35" s="1"/>
  <c r="R701" i="35"/>
  <c r="O699" i="35"/>
  <c r="E670" i="35"/>
  <c r="G670" i="35" s="1"/>
  <c r="L670" i="35" s="1"/>
  <c r="E669" i="35"/>
  <c r="G669" i="35" s="1"/>
  <c r="L669" i="35" s="1"/>
  <c r="E665" i="35"/>
  <c r="E660" i="35"/>
  <c r="E661" i="35" s="1"/>
  <c r="E646" i="35"/>
  <c r="E652" i="35" s="1"/>
  <c r="E653" i="35" s="1"/>
  <c r="E654" i="35" s="1"/>
  <c r="K654" i="35" s="1"/>
  <c r="L654" i="35" s="1"/>
  <c r="E677" i="35"/>
  <c r="E683" i="35" s="1"/>
  <c r="E684" i="35" s="1"/>
  <c r="E685" i="35" s="1"/>
  <c r="K685" i="35" s="1"/>
  <c r="L685" i="35" s="1"/>
  <c r="D672" i="35"/>
  <c r="E666" i="35"/>
  <c r="E737" i="35" l="1"/>
  <c r="I737" i="35" s="1"/>
  <c r="L737" i="35" s="1"/>
  <c r="E696" i="35"/>
  <c r="K696" i="35" s="1"/>
  <c r="L696" i="35" s="1"/>
  <c r="E697" i="35"/>
  <c r="K697" i="35" s="1"/>
  <c r="L697" i="35" s="1"/>
  <c r="E695" i="35"/>
  <c r="I695" i="35" s="1"/>
  <c r="L695" i="35" s="1"/>
  <c r="E706" i="35"/>
  <c r="G706" i="35" s="1"/>
  <c r="L706" i="35" s="1"/>
  <c r="E717" i="35"/>
  <c r="K717" i="35" s="1"/>
  <c r="L717" i="35" s="1"/>
  <c r="E726" i="35"/>
  <c r="G726" i="35" s="1"/>
  <c r="L726" i="35" s="1"/>
  <c r="E731" i="35"/>
  <c r="G731" i="35" s="1"/>
  <c r="L731" i="35" s="1"/>
  <c r="E699" i="35"/>
  <c r="E701" i="35" s="1"/>
  <c r="K701" i="35" s="1"/>
  <c r="L701" i="35" s="1"/>
  <c r="E712" i="35"/>
  <c r="G712" i="35" s="1"/>
  <c r="L712" i="35" s="1"/>
  <c r="E716" i="35"/>
  <c r="I716" i="35" s="1"/>
  <c r="L716" i="35" s="1"/>
  <c r="E725" i="35"/>
  <c r="K725" i="35" s="1"/>
  <c r="L725" i="35" s="1"/>
  <c r="E729" i="35"/>
  <c r="G729" i="35" s="1"/>
  <c r="L729" i="35" s="1"/>
  <c r="E730" i="35"/>
  <c r="G730" i="35" s="1"/>
  <c r="L730" i="35" s="1"/>
  <c r="E733" i="35"/>
  <c r="G733" i="35" s="1"/>
  <c r="L733" i="35" s="1"/>
  <c r="E719" i="35"/>
  <c r="G719" i="35" s="1"/>
  <c r="L719" i="35" s="1"/>
  <c r="E724" i="35"/>
  <c r="K724" i="35" s="1"/>
  <c r="L724" i="35" s="1"/>
  <c r="E728" i="35"/>
  <c r="G728" i="35" s="1"/>
  <c r="L728" i="35" s="1"/>
  <c r="E723" i="35"/>
  <c r="I723" i="35" s="1"/>
  <c r="L723" i="35" s="1"/>
  <c r="E727" i="35"/>
  <c r="G727" i="35" s="1"/>
  <c r="L727" i="35" s="1"/>
  <c r="E672" i="35"/>
  <c r="G672" i="35" s="1"/>
  <c r="L672" i="35" s="1"/>
  <c r="E671" i="35"/>
  <c r="G671" i="35" s="1"/>
  <c r="L671" i="35" s="1"/>
  <c r="E667" i="35"/>
  <c r="I667" i="35" s="1"/>
  <c r="L667" i="35" s="1"/>
  <c r="E673" i="35"/>
  <c r="G673" i="35" s="1"/>
  <c r="L673" i="35" s="1"/>
  <c r="E668" i="35"/>
  <c r="K668" i="35" s="1"/>
  <c r="L668" i="35" s="1"/>
  <c r="E662" i="35"/>
  <c r="I662" i="35" s="1"/>
  <c r="L662" i="35" s="1"/>
  <c r="E663" i="35"/>
  <c r="G663" i="35" s="1"/>
  <c r="L663" i="35" s="1"/>
  <c r="E687" i="35"/>
  <c r="E689" i="35" s="1"/>
  <c r="K689" i="35" s="1"/>
  <c r="L689" i="35" s="1"/>
  <c r="E647" i="35"/>
  <c r="E678" i="35"/>
  <c r="E656" i="35"/>
  <c r="E658" i="35" s="1"/>
  <c r="K658" i="35" s="1"/>
  <c r="L658" i="35" s="1"/>
  <c r="E445" i="35"/>
  <c r="E446" i="35" s="1"/>
  <c r="E431" i="35"/>
  <c r="E432" i="35" s="1"/>
  <c r="E426" i="35"/>
  <c r="E427" i="35" s="1"/>
  <c r="E415" i="35"/>
  <c r="E416" i="35" s="1"/>
  <c r="E423" i="35" s="1"/>
  <c r="G423" i="35" s="1"/>
  <c r="L423" i="35" s="1"/>
  <c r="D453" i="35"/>
  <c r="D452" i="35"/>
  <c r="D447" i="35"/>
  <c r="E440" i="35" l="1"/>
  <c r="E441" i="35" s="1"/>
  <c r="E442" i="35" s="1"/>
  <c r="K442" i="35" s="1"/>
  <c r="L442" i="35" s="1"/>
  <c r="E679" i="35"/>
  <c r="I679" i="35" s="1"/>
  <c r="L679" i="35" s="1"/>
  <c r="E680" i="35"/>
  <c r="K680" i="35" s="1"/>
  <c r="L680" i="35" s="1"/>
  <c r="E681" i="35"/>
  <c r="K681" i="35" s="1"/>
  <c r="L681" i="35" s="1"/>
  <c r="E648" i="35"/>
  <c r="I648" i="35" s="1"/>
  <c r="L648" i="35" s="1"/>
  <c r="E649" i="35"/>
  <c r="K649" i="35" s="1"/>
  <c r="L649" i="35" s="1"/>
  <c r="E650" i="35"/>
  <c r="K650" i="35" s="1"/>
  <c r="L650" i="35" s="1"/>
  <c r="E428" i="35"/>
  <c r="K428" i="35" s="1"/>
  <c r="L428" i="35" s="1"/>
  <c r="E429" i="35"/>
  <c r="G429" i="35" s="1"/>
  <c r="L429" i="35" s="1"/>
  <c r="E435" i="35"/>
  <c r="K435" i="35" s="1"/>
  <c r="L435" i="35" s="1"/>
  <c r="E436" i="35"/>
  <c r="K436" i="35" s="1"/>
  <c r="L436" i="35" s="1"/>
  <c r="E437" i="35"/>
  <c r="G437" i="35" s="1"/>
  <c r="L437" i="35" s="1"/>
  <c r="E433" i="35"/>
  <c r="I433" i="35" s="1"/>
  <c r="L433" i="35" s="1"/>
  <c r="E438" i="35"/>
  <c r="G438" i="35" s="1"/>
  <c r="L438" i="35" s="1"/>
  <c r="E434" i="35"/>
  <c r="K434" i="35" s="1"/>
  <c r="L434" i="35" s="1"/>
  <c r="E449" i="35"/>
  <c r="K449" i="35" s="1"/>
  <c r="L449" i="35" s="1"/>
  <c r="E453" i="35"/>
  <c r="G453" i="35" s="1"/>
  <c r="L453" i="35" s="1"/>
  <c r="E450" i="35"/>
  <c r="K450" i="35" s="1"/>
  <c r="L450" i="35" s="1"/>
  <c r="E451" i="35"/>
  <c r="K451" i="35" s="1"/>
  <c r="L451" i="35" s="1"/>
  <c r="E447" i="35"/>
  <c r="I447" i="35" s="1"/>
  <c r="L447" i="35" s="1"/>
  <c r="E448" i="35"/>
  <c r="K448" i="35" s="1"/>
  <c r="L448" i="35" s="1"/>
  <c r="E452" i="35"/>
  <c r="G452" i="35" s="1"/>
  <c r="L452" i="35" s="1"/>
  <c r="E418" i="35"/>
  <c r="K418" i="35" s="1"/>
  <c r="L418" i="35" s="1"/>
  <c r="E422" i="35"/>
  <c r="K422" i="35" s="1"/>
  <c r="L422" i="35" s="1"/>
  <c r="E417" i="35"/>
  <c r="I417" i="35" s="1"/>
  <c r="L417" i="35" s="1"/>
  <c r="E421" i="35"/>
  <c r="K421" i="35" s="1"/>
  <c r="L421" i="35" s="1"/>
  <c r="E420" i="35"/>
  <c r="K420" i="35" s="1"/>
  <c r="L420" i="35" s="1"/>
  <c r="E424" i="35"/>
  <c r="G424" i="35" s="1"/>
  <c r="L424" i="35" s="1"/>
  <c r="E419" i="35"/>
  <c r="K419" i="35" s="1"/>
  <c r="L419" i="35" s="1"/>
  <c r="E443" i="35" l="1"/>
  <c r="G443" i="35" s="1"/>
  <c r="L443" i="35" s="1"/>
  <c r="E71" i="35"/>
  <c r="E57" i="35"/>
  <c r="E52" i="35"/>
  <c r="E41" i="35"/>
  <c r="D79" i="35" l="1"/>
  <c r="D78" i="35"/>
  <c r="D73" i="35"/>
  <c r="E72" i="35"/>
  <c r="E75" i="35" s="1"/>
  <c r="K75" i="35" s="1"/>
  <c r="L75" i="35" s="1"/>
  <c r="E66" i="35"/>
  <c r="E67" i="35" s="1"/>
  <c r="E58" i="35"/>
  <c r="E53" i="35"/>
  <c r="E42" i="35"/>
  <c r="E48" i="35" s="1"/>
  <c r="K48" i="35" s="1"/>
  <c r="L48" i="35" s="1"/>
  <c r="E78" i="35" l="1"/>
  <c r="G78" i="35" s="1"/>
  <c r="L78" i="35" s="1"/>
  <c r="E79" i="35"/>
  <c r="G79" i="35" s="1"/>
  <c r="L79" i="35" s="1"/>
  <c r="E54" i="35"/>
  <c r="K54" i="35" s="1"/>
  <c r="L54" i="35" s="1"/>
  <c r="E55" i="35"/>
  <c r="G55" i="35" s="1"/>
  <c r="L55" i="35" s="1"/>
  <c r="E61" i="35"/>
  <c r="K61" i="35" s="1"/>
  <c r="L61" i="35" s="1"/>
  <c r="E62" i="35"/>
  <c r="K62" i="35" s="1"/>
  <c r="L62" i="35" s="1"/>
  <c r="E63" i="35"/>
  <c r="G63" i="35" s="1"/>
  <c r="L63" i="35" s="1"/>
  <c r="E59" i="35"/>
  <c r="I59" i="35" s="1"/>
  <c r="L59" i="35" s="1"/>
  <c r="E64" i="35"/>
  <c r="G64" i="35" s="1"/>
  <c r="L64" i="35" s="1"/>
  <c r="E60" i="35"/>
  <c r="K60" i="35" s="1"/>
  <c r="L60" i="35" s="1"/>
  <c r="E68" i="35"/>
  <c r="K68" i="35" s="1"/>
  <c r="L68" i="35" s="1"/>
  <c r="E69" i="35"/>
  <c r="G69" i="35" s="1"/>
  <c r="L69" i="35" s="1"/>
  <c r="E43" i="35"/>
  <c r="I43" i="35" s="1"/>
  <c r="L43" i="35" s="1"/>
  <c r="E47" i="35"/>
  <c r="K47" i="35" s="1"/>
  <c r="L47" i="35" s="1"/>
  <c r="E46" i="35"/>
  <c r="K46" i="35" s="1"/>
  <c r="L46" i="35" s="1"/>
  <c r="E50" i="35"/>
  <c r="G50" i="35" s="1"/>
  <c r="L50" i="35" s="1"/>
  <c r="E74" i="35"/>
  <c r="K74" i="35" s="1"/>
  <c r="L74" i="35" s="1"/>
  <c r="E45" i="35"/>
  <c r="K45" i="35" s="1"/>
  <c r="L45" i="35" s="1"/>
  <c r="E49" i="35"/>
  <c r="G49" i="35" s="1"/>
  <c r="L49" i="35" s="1"/>
  <c r="E73" i="35"/>
  <c r="I73" i="35" s="1"/>
  <c r="L73" i="35" s="1"/>
  <c r="E77" i="35"/>
  <c r="K77" i="35" s="1"/>
  <c r="L77" i="35" s="1"/>
  <c r="E44" i="35"/>
  <c r="K44" i="35" s="1"/>
  <c r="L44" i="35" s="1"/>
  <c r="E76" i="35"/>
  <c r="K76" i="35" s="1"/>
  <c r="L76" i="35" s="1"/>
  <c r="E546" i="35" l="1"/>
  <c r="G546" i="35" s="1"/>
  <c r="L546" i="35" s="1"/>
  <c r="E545" i="35"/>
  <c r="G545" i="35" s="1"/>
  <c r="L545" i="35" s="1"/>
  <c r="E541" i="35"/>
  <c r="E542" i="35" s="1"/>
  <c r="E536" i="35"/>
  <c r="E537" i="35" s="1"/>
  <c r="E522" i="35"/>
  <c r="E528" i="35" s="1"/>
  <c r="E529" i="35" s="1"/>
  <c r="E530" i="35" s="1"/>
  <c r="K530" i="35" s="1"/>
  <c r="L530" i="35" s="1"/>
  <c r="D548" i="35"/>
  <c r="E532" i="35" l="1"/>
  <c r="E534" i="35" s="1"/>
  <c r="K534" i="35" s="1"/>
  <c r="L534" i="35" s="1"/>
  <c r="E538" i="35"/>
  <c r="I538" i="35" s="1"/>
  <c r="L538" i="35" s="1"/>
  <c r="E539" i="35"/>
  <c r="G539" i="35" s="1"/>
  <c r="L539" i="35" s="1"/>
  <c r="E548" i="35"/>
  <c r="G548" i="35" s="1"/>
  <c r="L548" i="35" s="1"/>
  <c r="E547" i="35"/>
  <c r="G547" i="35" s="1"/>
  <c r="L547" i="35" s="1"/>
  <c r="E543" i="35"/>
  <c r="I543" i="35" s="1"/>
  <c r="L543" i="35" s="1"/>
  <c r="E549" i="35"/>
  <c r="G549" i="35" s="1"/>
  <c r="L549" i="35" s="1"/>
  <c r="E544" i="35"/>
  <c r="K544" i="35" s="1"/>
  <c r="L544" i="35" s="1"/>
  <c r="E523" i="35"/>
  <c r="E524" i="35" l="1"/>
  <c r="I524" i="35" s="1"/>
  <c r="L524" i="35" s="1"/>
  <c r="E526" i="35"/>
  <c r="K526" i="35" s="1"/>
  <c r="L526" i="35" s="1"/>
  <c r="E525" i="35"/>
  <c r="K525" i="35" s="1"/>
  <c r="L525" i="35" s="1"/>
  <c r="E229" i="35" l="1"/>
  <c r="E276" i="35" l="1"/>
  <c r="E282" i="35" l="1"/>
  <c r="E283" i="35" s="1"/>
  <c r="E284" i="35" s="1"/>
  <c r="K284" i="35" s="1"/>
  <c r="L284" i="35" s="1"/>
  <c r="E286" i="35" l="1"/>
  <c r="E288" i="35" s="1"/>
  <c r="K288" i="35" s="1"/>
  <c r="L288" i="35" s="1"/>
  <c r="E277" i="35"/>
  <c r="E150" i="35"/>
  <c r="G150" i="35" s="1"/>
  <c r="L150" i="35" s="1"/>
  <c r="E208" i="35"/>
  <c r="E209" i="35" s="1"/>
  <c r="E204" i="35"/>
  <c r="E214" i="35"/>
  <c r="E217" i="35" s="1"/>
  <c r="G217" i="35" s="1"/>
  <c r="L217" i="35" s="1"/>
  <c r="N242" i="35"/>
  <c r="D238" i="35"/>
  <c r="E230" i="35"/>
  <c r="E224" i="35"/>
  <c r="E225" i="35" s="1"/>
  <c r="E220" i="35"/>
  <c r="E221" i="35" s="1"/>
  <c r="E222" i="35" s="1"/>
  <c r="I222" i="35" s="1"/>
  <c r="L222" i="35" s="1"/>
  <c r="N210" i="35"/>
  <c r="E205" i="35"/>
  <c r="E206" i="35" s="1"/>
  <c r="I206" i="35" s="1"/>
  <c r="L206" i="35" s="1"/>
  <c r="E278" i="35" l="1"/>
  <c r="I278" i="35" s="1"/>
  <c r="L278" i="35" s="1"/>
  <c r="E279" i="35"/>
  <c r="K279" i="35" s="1"/>
  <c r="L279" i="35" s="1"/>
  <c r="E280" i="35"/>
  <c r="K280" i="35" s="1"/>
  <c r="L280" i="35" s="1"/>
  <c r="E210" i="35"/>
  <c r="I210" i="35" s="1"/>
  <c r="L210" i="35" s="1"/>
  <c r="E211" i="35"/>
  <c r="G211" i="35" s="1"/>
  <c r="L211" i="35" s="1"/>
  <c r="E216" i="35"/>
  <c r="K216" i="35" s="1"/>
  <c r="L216" i="35" s="1"/>
  <c r="E215" i="35"/>
  <c r="I215" i="35" s="1"/>
  <c r="L215" i="35" s="1"/>
  <c r="E218" i="35"/>
  <c r="G218" i="35" s="1"/>
  <c r="L218" i="35" s="1"/>
  <c r="E226" i="35"/>
  <c r="I226" i="35" s="1"/>
  <c r="L226" i="35" s="1"/>
  <c r="E227" i="35"/>
  <c r="G227" i="35" s="1"/>
  <c r="L227" i="35" s="1"/>
  <c r="E238" i="35"/>
  <c r="G238" i="35" s="1"/>
  <c r="L238" i="35" s="1"/>
  <c r="E237" i="35"/>
  <c r="G237" i="35" s="1"/>
  <c r="L237" i="35" s="1"/>
  <c r="E233" i="35"/>
  <c r="K233" i="35" s="1"/>
  <c r="L233" i="35" s="1"/>
  <c r="E240" i="35"/>
  <c r="G240" i="35" s="1"/>
  <c r="L240" i="35" s="1"/>
  <c r="E235" i="35"/>
  <c r="G235" i="35" s="1"/>
  <c r="L235" i="35" s="1"/>
  <c r="E231" i="35"/>
  <c r="I231" i="35" s="1"/>
  <c r="L231" i="35" s="1"/>
  <c r="E241" i="35"/>
  <c r="G241" i="35" s="1"/>
  <c r="L241" i="35" s="1"/>
  <c r="E236" i="35"/>
  <c r="G236" i="35" s="1"/>
  <c r="L236" i="35" s="1"/>
  <c r="E232" i="35"/>
  <c r="K232" i="35" s="1"/>
  <c r="L232" i="35" s="1"/>
  <c r="E239" i="35"/>
  <c r="G239" i="35" s="1"/>
  <c r="L239" i="35" s="1"/>
  <c r="E234" i="35"/>
  <c r="G234" i="35" s="1"/>
  <c r="L234" i="35" s="1"/>
  <c r="E269" i="35"/>
  <c r="G269" i="35" s="1"/>
  <c r="L269" i="35" s="1"/>
  <c r="E268" i="35"/>
  <c r="G268" i="35" s="1"/>
  <c r="L268" i="35" s="1"/>
  <c r="E264" i="35"/>
  <c r="E265" i="35" s="1"/>
  <c r="E259" i="35"/>
  <c r="E260" i="35" s="1"/>
  <c r="E245" i="35"/>
  <c r="E251" i="35" s="1"/>
  <c r="E252" i="35" s="1"/>
  <c r="E253" i="35" s="1"/>
  <c r="K253" i="35" s="1"/>
  <c r="L253" i="35" s="1"/>
  <c r="D271" i="35"/>
  <c r="E246" i="35" l="1"/>
  <c r="E247" i="35" s="1"/>
  <c r="I247" i="35" s="1"/>
  <c r="L247" i="35" s="1"/>
  <c r="E271" i="35"/>
  <c r="G271" i="35" s="1"/>
  <c r="L271" i="35" s="1"/>
  <c r="E270" i="35"/>
  <c r="G270" i="35" s="1"/>
  <c r="L270" i="35" s="1"/>
  <c r="E266" i="35"/>
  <c r="I266" i="35" s="1"/>
  <c r="L266" i="35" s="1"/>
  <c r="E272" i="35"/>
  <c r="G272" i="35" s="1"/>
  <c r="L272" i="35" s="1"/>
  <c r="E267" i="35"/>
  <c r="K267" i="35" s="1"/>
  <c r="L267" i="35" s="1"/>
  <c r="E261" i="35"/>
  <c r="I261" i="35" s="1"/>
  <c r="L261" i="35" s="1"/>
  <c r="E262" i="35"/>
  <c r="G262" i="35" s="1"/>
  <c r="L262" i="35" s="1"/>
  <c r="E255" i="35"/>
  <c r="E257" i="35" s="1"/>
  <c r="K257" i="35" s="1"/>
  <c r="L257" i="35" s="1"/>
  <c r="E249" i="35" l="1"/>
  <c r="K249" i="35" s="1"/>
  <c r="L249" i="35" s="1"/>
  <c r="E248" i="35"/>
  <c r="K248" i="35" s="1"/>
  <c r="L248" i="35" s="1"/>
  <c r="E183" i="35"/>
  <c r="E165" i="35"/>
  <c r="E170" i="35"/>
  <c r="E1097" i="35" l="1"/>
  <c r="E1028" i="35"/>
  <c r="E821" i="35" l="1"/>
  <c r="M821" i="35"/>
  <c r="M893" i="35"/>
  <c r="E890" i="35"/>
  <c r="E742" i="35"/>
  <c r="M744" i="35"/>
  <c r="E148" i="35" l="1"/>
  <c r="D1078" i="35" l="1"/>
  <c r="D1077" i="35"/>
  <c r="D1072" i="35"/>
  <c r="D1009" i="35"/>
  <c r="D1008" i="35"/>
  <c r="D1003" i="35"/>
  <c r="D940" i="35"/>
  <c r="D939" i="35"/>
  <c r="D934" i="35"/>
  <c r="D871" i="35"/>
  <c r="D870" i="35"/>
  <c r="D865" i="35"/>
  <c r="D792" i="35"/>
  <c r="D791" i="35"/>
  <c r="D786" i="35"/>
  <c r="D617" i="35"/>
  <c r="D616" i="35"/>
  <c r="D611" i="35"/>
  <c r="D493" i="35"/>
  <c r="D492" i="35"/>
  <c r="D487" i="35"/>
  <c r="D355" i="35"/>
  <c r="D350" i="35"/>
  <c r="D118" i="35"/>
  <c r="D113" i="35"/>
  <c r="E567" i="35" l="1"/>
  <c r="E571" i="35" s="1"/>
  <c r="D642" i="35"/>
  <c r="E635" i="35"/>
  <c r="E639" i="35" s="1"/>
  <c r="K639" i="35" s="1"/>
  <c r="L639" i="35" s="1"/>
  <c r="D632" i="35"/>
  <c r="D631" i="35"/>
  <c r="D626" i="35"/>
  <c r="E609" i="35"/>
  <c r="E624" i="35" s="1"/>
  <c r="E625" i="35" s="1"/>
  <c r="N607" i="35"/>
  <c r="D602" i="35"/>
  <c r="E594" i="35"/>
  <c r="E599" i="35" s="1"/>
  <c r="K599" i="35" s="1"/>
  <c r="L599" i="35" s="1"/>
  <c r="E582" i="35"/>
  <c r="E591" i="35" s="1"/>
  <c r="G591" i="35" s="1"/>
  <c r="L591" i="35" s="1"/>
  <c r="E554" i="35"/>
  <c r="E558" i="35" s="1"/>
  <c r="K558" i="35" s="1"/>
  <c r="L558" i="35" s="1"/>
  <c r="E642" i="35" l="1"/>
  <c r="G642" i="35" s="1"/>
  <c r="L642" i="35" s="1"/>
  <c r="E557" i="35"/>
  <c r="K557" i="35" s="1"/>
  <c r="L557" i="35" s="1"/>
  <c r="E638" i="35"/>
  <c r="K638" i="35" s="1"/>
  <c r="L638" i="35" s="1"/>
  <c r="E602" i="35"/>
  <c r="G602" i="35" s="1"/>
  <c r="L602" i="35" s="1"/>
  <c r="E598" i="35"/>
  <c r="K598" i="35" s="1"/>
  <c r="L598" i="35" s="1"/>
  <c r="E631" i="35"/>
  <c r="G631" i="35" s="1"/>
  <c r="L631" i="35" s="1"/>
  <c r="E632" i="35"/>
  <c r="G632" i="35" s="1"/>
  <c r="L632" i="35" s="1"/>
  <c r="E586" i="35"/>
  <c r="K586" i="35" s="1"/>
  <c r="L586" i="35" s="1"/>
  <c r="E590" i="35"/>
  <c r="G590" i="35" s="1"/>
  <c r="L590" i="35" s="1"/>
  <c r="E555" i="35"/>
  <c r="I555" i="35" s="1"/>
  <c r="L555" i="35" s="1"/>
  <c r="E577" i="35"/>
  <c r="E579" i="35" s="1"/>
  <c r="K579" i="35" s="1"/>
  <c r="L579" i="35" s="1"/>
  <c r="E572" i="35"/>
  <c r="E629" i="35"/>
  <c r="K629" i="35" s="1"/>
  <c r="L629" i="35" s="1"/>
  <c r="E628" i="35"/>
  <c r="K628" i="35" s="1"/>
  <c r="L628" i="35" s="1"/>
  <c r="E630" i="35"/>
  <c r="K630" i="35" s="1"/>
  <c r="L630" i="35" s="1"/>
  <c r="E626" i="35"/>
  <c r="I626" i="35" s="1"/>
  <c r="L626" i="35" s="1"/>
  <c r="E627" i="35"/>
  <c r="K627" i="35" s="1"/>
  <c r="L627" i="35" s="1"/>
  <c r="E556" i="35"/>
  <c r="K556" i="35" s="1"/>
  <c r="L556" i="35" s="1"/>
  <c r="E560" i="35"/>
  <c r="E562" i="35" s="1"/>
  <c r="E564" i="35" s="1"/>
  <c r="K564" i="35" s="1"/>
  <c r="L564" i="35" s="1"/>
  <c r="E585" i="35"/>
  <c r="K585" i="35" s="1"/>
  <c r="L585" i="35" s="1"/>
  <c r="E589" i="35"/>
  <c r="K589" i="35" s="1"/>
  <c r="L589" i="35" s="1"/>
  <c r="E597" i="35"/>
  <c r="K597" i="35" s="1"/>
  <c r="L597" i="35" s="1"/>
  <c r="E601" i="35"/>
  <c r="G601" i="35" s="1"/>
  <c r="L601" i="35" s="1"/>
  <c r="E637" i="35"/>
  <c r="K637" i="35" s="1"/>
  <c r="L637" i="35" s="1"/>
  <c r="E641" i="35"/>
  <c r="G641" i="35" s="1"/>
  <c r="L641" i="35" s="1"/>
  <c r="E559" i="35"/>
  <c r="G559" i="35" s="1"/>
  <c r="L559" i="35" s="1"/>
  <c r="E584" i="35"/>
  <c r="K584" i="35" s="1"/>
  <c r="L584" i="35" s="1"/>
  <c r="E588" i="35"/>
  <c r="K588" i="35" s="1"/>
  <c r="L588" i="35" s="1"/>
  <c r="E596" i="35"/>
  <c r="K596" i="35" s="1"/>
  <c r="L596" i="35" s="1"/>
  <c r="E600" i="35"/>
  <c r="K600" i="35" s="1"/>
  <c r="L600" i="35" s="1"/>
  <c r="E610" i="35"/>
  <c r="E636" i="35"/>
  <c r="I636" i="35" s="1"/>
  <c r="L636" i="35" s="1"/>
  <c r="E640" i="35"/>
  <c r="K640" i="35" s="1"/>
  <c r="L640" i="35" s="1"/>
  <c r="E568" i="35"/>
  <c r="E569" i="35" s="1"/>
  <c r="K569" i="35" s="1"/>
  <c r="L569" i="35" s="1"/>
  <c r="E583" i="35"/>
  <c r="I583" i="35" s="1"/>
  <c r="L583" i="35" s="1"/>
  <c r="E587" i="35"/>
  <c r="K587" i="35" s="1"/>
  <c r="L587" i="35" s="1"/>
  <c r="E595" i="35"/>
  <c r="I595" i="35" s="1"/>
  <c r="L595" i="35" s="1"/>
  <c r="E619" i="35" l="1"/>
  <c r="E620" i="35" s="1"/>
  <c r="E612" i="35"/>
  <c r="K612" i="35" s="1"/>
  <c r="L612" i="35" s="1"/>
  <c r="E617" i="35"/>
  <c r="G617" i="35" s="1"/>
  <c r="L617" i="35" s="1"/>
  <c r="E613" i="35"/>
  <c r="K613" i="35" s="1"/>
  <c r="L613" i="35" s="1"/>
  <c r="E616" i="35"/>
  <c r="G616" i="35" s="1"/>
  <c r="L616" i="35" s="1"/>
  <c r="E614" i="35"/>
  <c r="K614" i="35" s="1"/>
  <c r="L614" i="35" s="1"/>
  <c r="E615" i="35"/>
  <c r="K615" i="35" s="1"/>
  <c r="L615" i="35" s="1"/>
  <c r="E611" i="35"/>
  <c r="I611" i="35" s="1"/>
  <c r="L611" i="35" s="1"/>
  <c r="E604" i="35"/>
  <c r="E605" i="35" s="1"/>
  <c r="E575" i="35"/>
  <c r="K575" i="35" s="1"/>
  <c r="L575" i="35" s="1"/>
  <c r="E574" i="35"/>
  <c r="K574" i="35" s="1"/>
  <c r="L574" i="35" s="1"/>
  <c r="E573" i="35"/>
  <c r="I573" i="35" s="1"/>
  <c r="L573" i="35" s="1"/>
  <c r="E606" i="35" l="1"/>
  <c r="K606" i="35" s="1"/>
  <c r="L606" i="35" s="1"/>
  <c r="E607" i="35"/>
  <c r="G607" i="35" s="1"/>
  <c r="L607" i="35" s="1"/>
  <c r="E622" i="35"/>
  <c r="G622" i="35" s="1"/>
  <c r="L622" i="35" s="1"/>
  <c r="E621" i="35"/>
  <c r="K621" i="35" s="1"/>
  <c r="L621" i="35" s="1"/>
  <c r="E1189" i="35" l="1"/>
  <c r="E1184" i="35"/>
  <c r="E1180" i="35"/>
  <c r="E1168" i="35"/>
  <c r="E1164" i="35"/>
  <c r="E1123" i="35"/>
  <c r="E1127" i="35"/>
  <c r="E1139" i="35"/>
  <c r="E1143" i="35"/>
  <c r="E1148" i="35"/>
  <c r="E399" i="35" l="1"/>
  <c r="D518" i="35" l="1"/>
  <c r="E511" i="35"/>
  <c r="E516" i="35" s="1"/>
  <c r="K516" i="35" s="1"/>
  <c r="L516" i="35" s="1"/>
  <c r="D508" i="35"/>
  <c r="D507" i="35"/>
  <c r="D502" i="35"/>
  <c r="E485" i="35"/>
  <c r="E486" i="35" s="1"/>
  <c r="N483" i="35"/>
  <c r="D478" i="35"/>
  <c r="E470" i="35"/>
  <c r="E476" i="35" s="1"/>
  <c r="K476" i="35" s="1"/>
  <c r="L476" i="35" s="1"/>
  <c r="E458" i="35"/>
  <c r="E464" i="35" s="1"/>
  <c r="K464" i="35" s="1"/>
  <c r="L464" i="35" s="1"/>
  <c r="E403" i="35"/>
  <c r="E409" i="35" s="1"/>
  <c r="E411" i="35" s="1"/>
  <c r="K411" i="35" s="1"/>
  <c r="L411" i="35" s="1"/>
  <c r="E400" i="35"/>
  <c r="E401" i="35" s="1"/>
  <c r="K401" i="35" s="1"/>
  <c r="L401" i="35" s="1"/>
  <c r="E386" i="35"/>
  <c r="E391" i="35" s="1"/>
  <c r="G391" i="35" s="1"/>
  <c r="L391" i="35" s="1"/>
  <c r="E904" i="35"/>
  <c r="E1042" i="35"/>
  <c r="E390" i="35" l="1"/>
  <c r="K390" i="35" s="1"/>
  <c r="L390" i="35" s="1"/>
  <c r="E475" i="35"/>
  <c r="K475" i="35" s="1"/>
  <c r="L475" i="35" s="1"/>
  <c r="E515" i="35"/>
  <c r="K515" i="35" s="1"/>
  <c r="L515" i="35" s="1"/>
  <c r="E471" i="35"/>
  <c r="I471" i="35" s="1"/>
  <c r="L471" i="35" s="1"/>
  <c r="E387" i="35"/>
  <c r="I387" i="35" s="1"/>
  <c r="L387" i="35" s="1"/>
  <c r="E518" i="35"/>
  <c r="G518" i="35" s="1"/>
  <c r="L518" i="35" s="1"/>
  <c r="E514" i="35"/>
  <c r="K514" i="35" s="1"/>
  <c r="L514" i="35" s="1"/>
  <c r="E478" i="35"/>
  <c r="G478" i="35" s="1"/>
  <c r="L478" i="35" s="1"/>
  <c r="E493" i="35"/>
  <c r="G493" i="35" s="1"/>
  <c r="L493" i="35" s="1"/>
  <c r="E500" i="35"/>
  <c r="E501" i="35" s="1"/>
  <c r="E503" i="35" s="1"/>
  <c r="K503" i="35" s="1"/>
  <c r="L503" i="35" s="1"/>
  <c r="E463" i="35"/>
  <c r="K463" i="35" s="1"/>
  <c r="L463" i="35" s="1"/>
  <c r="E459" i="35"/>
  <c r="I459" i="35" s="1"/>
  <c r="L459" i="35" s="1"/>
  <c r="E467" i="35"/>
  <c r="G467" i="35" s="1"/>
  <c r="L467" i="35" s="1"/>
  <c r="E489" i="35"/>
  <c r="K489" i="35" s="1"/>
  <c r="L489" i="35" s="1"/>
  <c r="E490" i="35"/>
  <c r="K490" i="35" s="1"/>
  <c r="L490" i="35" s="1"/>
  <c r="E495" i="35"/>
  <c r="E496" i="35" s="1"/>
  <c r="E491" i="35"/>
  <c r="K491" i="35" s="1"/>
  <c r="L491" i="35" s="1"/>
  <c r="E487" i="35"/>
  <c r="I487" i="35" s="1"/>
  <c r="L487" i="35" s="1"/>
  <c r="E480" i="35"/>
  <c r="E481" i="35" s="1"/>
  <c r="E488" i="35"/>
  <c r="K488" i="35" s="1"/>
  <c r="E492" i="35"/>
  <c r="G492" i="35" s="1"/>
  <c r="L492" i="35" s="1"/>
  <c r="E389" i="35"/>
  <c r="K389" i="35" s="1"/>
  <c r="L389" i="35" s="1"/>
  <c r="E404" i="35"/>
  <c r="E462" i="35"/>
  <c r="K462" i="35" s="1"/>
  <c r="L462" i="35" s="1"/>
  <c r="E466" i="35"/>
  <c r="G466" i="35" s="1"/>
  <c r="L466" i="35" s="1"/>
  <c r="E474" i="35"/>
  <c r="K474" i="35" s="1"/>
  <c r="L474" i="35" s="1"/>
  <c r="E388" i="35"/>
  <c r="K388" i="35" s="1"/>
  <c r="L388" i="35" s="1"/>
  <c r="E392" i="35"/>
  <c r="E394" i="35" s="1"/>
  <c r="E396" i="35" s="1"/>
  <c r="K396" i="35" s="1"/>
  <c r="L396" i="35" s="1"/>
  <c r="E461" i="35"/>
  <c r="K461" i="35" s="1"/>
  <c r="L461" i="35" s="1"/>
  <c r="E465" i="35"/>
  <c r="K465" i="35" s="1"/>
  <c r="L465" i="35" s="1"/>
  <c r="E473" i="35"/>
  <c r="K473" i="35" s="1"/>
  <c r="L473" i="35" s="1"/>
  <c r="E477" i="35"/>
  <c r="G477" i="35" s="1"/>
  <c r="L477" i="35" s="1"/>
  <c r="E513" i="35"/>
  <c r="K513" i="35" s="1"/>
  <c r="L513" i="35" s="1"/>
  <c r="E517" i="35"/>
  <c r="G517" i="35" s="1"/>
  <c r="L517" i="35" s="1"/>
  <c r="E460" i="35"/>
  <c r="K460" i="35" s="1"/>
  <c r="L460" i="35" s="1"/>
  <c r="E472" i="35"/>
  <c r="K472" i="35" s="1"/>
  <c r="L472" i="35" s="1"/>
  <c r="E512" i="35"/>
  <c r="I512" i="35" s="1"/>
  <c r="L512" i="35" s="1"/>
  <c r="E306" i="35"/>
  <c r="E502" i="35" l="1"/>
  <c r="I502" i="35" s="1"/>
  <c r="L502" i="35" s="1"/>
  <c r="L488" i="35"/>
  <c r="E504" i="35"/>
  <c r="K504" i="35" s="1"/>
  <c r="L504" i="35" s="1"/>
  <c r="E506" i="35"/>
  <c r="K506" i="35" s="1"/>
  <c r="L506" i="35" s="1"/>
  <c r="E508" i="35"/>
  <c r="G508" i="35" s="1"/>
  <c r="L508" i="35" s="1"/>
  <c r="E505" i="35"/>
  <c r="K505" i="35" s="1"/>
  <c r="L505" i="35" s="1"/>
  <c r="E507" i="35"/>
  <c r="G507" i="35" s="1"/>
  <c r="L507" i="35" s="1"/>
  <c r="E405" i="35"/>
  <c r="I405" i="35" s="1"/>
  <c r="L405" i="35" s="1"/>
  <c r="E406" i="35"/>
  <c r="K406" i="35" s="1"/>
  <c r="L406" i="35" s="1"/>
  <c r="E407" i="35"/>
  <c r="K407" i="35" s="1"/>
  <c r="L407" i="35" s="1"/>
  <c r="E497" i="35"/>
  <c r="K497" i="35" s="1"/>
  <c r="L497" i="35" s="1"/>
  <c r="E498" i="35"/>
  <c r="G498" i="35" s="1"/>
  <c r="L498" i="35" s="1"/>
  <c r="E482" i="35"/>
  <c r="K482" i="35" s="1"/>
  <c r="L482" i="35" s="1"/>
  <c r="E483" i="35"/>
  <c r="G483" i="35" s="1"/>
  <c r="L483" i="35" s="1"/>
  <c r="D381" i="35"/>
  <c r="E374" i="35"/>
  <c r="E378" i="35" s="1"/>
  <c r="K378" i="35" s="1"/>
  <c r="L378" i="35" s="1"/>
  <c r="D371" i="35"/>
  <c r="D370" i="35"/>
  <c r="D365" i="35"/>
  <c r="D356" i="35"/>
  <c r="E348" i="35"/>
  <c r="E363" i="35" s="1"/>
  <c r="E364" i="35" s="1"/>
  <c r="N346" i="35"/>
  <c r="D341" i="35"/>
  <c r="E333" i="35"/>
  <c r="E339" i="35" s="1"/>
  <c r="K339" i="35" s="1"/>
  <c r="L339" i="35" s="1"/>
  <c r="E321" i="35"/>
  <c r="E327" i="35" s="1"/>
  <c r="K327" i="35" s="1"/>
  <c r="L327" i="35" s="1"/>
  <c r="E310" i="35"/>
  <c r="E316" i="35" s="1"/>
  <c r="E318" i="35" s="1"/>
  <c r="K318" i="35" s="1"/>
  <c r="L318" i="35" s="1"/>
  <c r="E307" i="35"/>
  <c r="E308" i="35" s="1"/>
  <c r="K308" i="35" s="1"/>
  <c r="L308" i="35" s="1"/>
  <c r="E293" i="35"/>
  <c r="E295" i="35" s="1"/>
  <c r="K295" i="35" s="1"/>
  <c r="L295" i="35" s="1"/>
  <c r="E340" i="35" l="1"/>
  <c r="G340" i="35" s="1"/>
  <c r="L340" i="35" s="1"/>
  <c r="E334" i="35"/>
  <c r="I334" i="35" s="1"/>
  <c r="L334" i="35" s="1"/>
  <c r="E338" i="35"/>
  <c r="K338" i="35" s="1"/>
  <c r="L338" i="35" s="1"/>
  <c r="E370" i="35"/>
  <c r="G370" i="35" s="1"/>
  <c r="L370" i="35" s="1"/>
  <c r="E336" i="35"/>
  <c r="K336" i="35" s="1"/>
  <c r="L336" i="35" s="1"/>
  <c r="E341" i="35"/>
  <c r="G341" i="35" s="1"/>
  <c r="L341" i="35" s="1"/>
  <c r="E371" i="35"/>
  <c r="G371" i="35" s="1"/>
  <c r="L371" i="35" s="1"/>
  <c r="E326" i="35"/>
  <c r="K326" i="35" s="1"/>
  <c r="L326" i="35" s="1"/>
  <c r="E322" i="35"/>
  <c r="I322" i="35" s="1"/>
  <c r="L322" i="35" s="1"/>
  <c r="E330" i="35"/>
  <c r="G330" i="35" s="1"/>
  <c r="L330" i="35" s="1"/>
  <c r="E324" i="35"/>
  <c r="K324" i="35" s="1"/>
  <c r="L324" i="35" s="1"/>
  <c r="E328" i="35"/>
  <c r="K328" i="35" s="1"/>
  <c r="L328" i="35" s="1"/>
  <c r="E368" i="35"/>
  <c r="K368" i="35" s="1"/>
  <c r="L368" i="35" s="1"/>
  <c r="E369" i="35"/>
  <c r="K369" i="35" s="1"/>
  <c r="L369" i="35" s="1"/>
  <c r="E365" i="35"/>
  <c r="I365" i="35" s="1"/>
  <c r="L365" i="35" s="1"/>
  <c r="E366" i="35"/>
  <c r="K366" i="35" s="1"/>
  <c r="L366" i="35" s="1"/>
  <c r="E367" i="35"/>
  <c r="K367" i="35" s="1"/>
  <c r="L367" i="35" s="1"/>
  <c r="E297" i="35"/>
  <c r="K297" i="35" s="1"/>
  <c r="L297" i="35" s="1"/>
  <c r="E296" i="35"/>
  <c r="K296" i="35" s="1"/>
  <c r="L296" i="35" s="1"/>
  <c r="E311" i="35"/>
  <c r="E325" i="35"/>
  <c r="K325" i="35" s="1"/>
  <c r="L325" i="35" s="1"/>
  <c r="E329" i="35"/>
  <c r="G329" i="35" s="1"/>
  <c r="L329" i="35" s="1"/>
  <c r="E337" i="35"/>
  <c r="K337" i="35" s="1"/>
  <c r="L337" i="35" s="1"/>
  <c r="E377" i="35"/>
  <c r="K377" i="35" s="1"/>
  <c r="L377" i="35" s="1"/>
  <c r="E299" i="35"/>
  <c r="E301" i="35" s="1"/>
  <c r="E303" i="35" s="1"/>
  <c r="K303" i="35" s="1"/>
  <c r="L303" i="35" s="1"/>
  <c r="E376" i="35"/>
  <c r="K376" i="35" s="1"/>
  <c r="L376" i="35" s="1"/>
  <c r="E380" i="35"/>
  <c r="G380" i="35" s="1"/>
  <c r="L380" i="35" s="1"/>
  <c r="E381" i="35"/>
  <c r="G381" i="35" s="1"/>
  <c r="L381" i="35" s="1"/>
  <c r="E294" i="35"/>
  <c r="I294" i="35" s="1"/>
  <c r="L294" i="35" s="1"/>
  <c r="E298" i="35"/>
  <c r="G298" i="35" s="1"/>
  <c r="L298" i="35" s="1"/>
  <c r="E323" i="35"/>
  <c r="K323" i="35" s="1"/>
  <c r="L323" i="35" s="1"/>
  <c r="E335" i="35"/>
  <c r="K335" i="35" s="1"/>
  <c r="L335" i="35" s="1"/>
  <c r="E349" i="35"/>
  <c r="E355" i="35" s="1"/>
  <c r="G355" i="35" s="1"/>
  <c r="L355" i="35" s="1"/>
  <c r="E375" i="35"/>
  <c r="I375" i="35" s="1"/>
  <c r="L375" i="35" s="1"/>
  <c r="E379" i="35"/>
  <c r="K379" i="35" s="1"/>
  <c r="L379" i="35" s="1"/>
  <c r="E356" i="35" l="1"/>
  <c r="G356" i="35" s="1"/>
  <c r="L356" i="35" s="1"/>
  <c r="E314" i="35"/>
  <c r="K314" i="35" s="1"/>
  <c r="L314" i="35" s="1"/>
  <c r="E312" i="35"/>
  <c r="I312" i="35" s="1"/>
  <c r="L312" i="35" s="1"/>
  <c r="E313" i="35"/>
  <c r="K313" i="35" s="1"/>
  <c r="L313" i="35" s="1"/>
  <c r="E358" i="35"/>
  <c r="E359" i="35" s="1"/>
  <c r="E351" i="35"/>
  <c r="K351" i="35" s="1"/>
  <c r="L351" i="35" s="1"/>
  <c r="E352" i="35"/>
  <c r="K352" i="35" s="1"/>
  <c r="L352" i="35" s="1"/>
  <c r="E354" i="35"/>
  <c r="K354" i="35" s="1"/>
  <c r="L354" i="35" s="1"/>
  <c r="E350" i="35"/>
  <c r="I350" i="35" s="1"/>
  <c r="L350" i="35" s="1"/>
  <c r="E343" i="35"/>
  <c r="E344" i="35" s="1"/>
  <c r="E353" i="35"/>
  <c r="K353" i="35" s="1"/>
  <c r="L353" i="35" s="1"/>
  <c r="E166" i="35"/>
  <c r="E155" i="35"/>
  <c r="E156" i="35" s="1"/>
  <c r="E198" i="35"/>
  <c r="E200" i="35" s="1"/>
  <c r="G200" i="35" s="1"/>
  <c r="L200" i="35" s="1"/>
  <c r="D192" i="35"/>
  <c r="E184" i="35"/>
  <c r="E194" i="35" s="1"/>
  <c r="G194" i="35" s="1"/>
  <c r="L194" i="35" s="1"/>
  <c r="E177" i="35"/>
  <c r="E180" i="35" s="1"/>
  <c r="G180" i="35" s="1"/>
  <c r="L180" i="35" s="1"/>
  <c r="E172" i="35"/>
  <c r="G172" i="35" s="1"/>
  <c r="L172" i="35" s="1"/>
  <c r="R163" i="35"/>
  <c r="O161" i="35"/>
  <c r="E181" i="35" l="1"/>
  <c r="G181" i="35" s="1"/>
  <c r="L181" i="35" s="1"/>
  <c r="E345" i="35"/>
  <c r="K345" i="35" s="1"/>
  <c r="L345" i="35" s="1"/>
  <c r="E346" i="35"/>
  <c r="G346" i="35" s="1"/>
  <c r="L346" i="35" s="1"/>
  <c r="E360" i="35"/>
  <c r="K360" i="35" s="1"/>
  <c r="L360" i="35" s="1"/>
  <c r="E361" i="35"/>
  <c r="G361" i="35" s="1"/>
  <c r="L361" i="35" s="1"/>
  <c r="E173" i="35"/>
  <c r="K173" i="35" s="1"/>
  <c r="L173" i="35" s="1"/>
  <c r="E199" i="35"/>
  <c r="I199" i="35" s="1"/>
  <c r="L199" i="35" s="1"/>
  <c r="E158" i="35"/>
  <c r="K158" i="35" s="1"/>
  <c r="L158" i="35" s="1"/>
  <c r="E159" i="35"/>
  <c r="K159" i="35" s="1"/>
  <c r="L159" i="35" s="1"/>
  <c r="E157" i="35"/>
  <c r="I157" i="35" s="1"/>
  <c r="L157" i="35" s="1"/>
  <c r="E167" i="35"/>
  <c r="I167" i="35" s="1"/>
  <c r="L167" i="35" s="1"/>
  <c r="E168" i="35"/>
  <c r="G168" i="35" s="1"/>
  <c r="L168" i="35" s="1"/>
  <c r="E171" i="35"/>
  <c r="I171" i="35" s="1"/>
  <c r="L171" i="35" s="1"/>
  <c r="E179" i="35"/>
  <c r="K179" i="35" s="1"/>
  <c r="L179" i="35" s="1"/>
  <c r="E188" i="35"/>
  <c r="G188" i="35" s="1"/>
  <c r="L188" i="35" s="1"/>
  <c r="E193" i="35"/>
  <c r="G193" i="35" s="1"/>
  <c r="L193" i="35" s="1"/>
  <c r="E161" i="35"/>
  <c r="E163" i="35" s="1"/>
  <c r="K163" i="35" s="1"/>
  <c r="L163" i="35" s="1"/>
  <c r="E174" i="35"/>
  <c r="G174" i="35" s="1"/>
  <c r="L174" i="35" s="1"/>
  <c r="E178" i="35"/>
  <c r="I178" i="35" s="1"/>
  <c r="L178" i="35" s="1"/>
  <c r="E187" i="35"/>
  <c r="K187" i="35" s="1"/>
  <c r="L187" i="35" s="1"/>
  <c r="E191" i="35"/>
  <c r="G191" i="35" s="1"/>
  <c r="L191" i="35" s="1"/>
  <c r="E192" i="35"/>
  <c r="G192" i="35" s="1"/>
  <c r="L192" i="35" s="1"/>
  <c r="E186" i="35"/>
  <c r="K186" i="35" s="1"/>
  <c r="L186" i="35" s="1"/>
  <c r="E190" i="35"/>
  <c r="G190" i="35" s="1"/>
  <c r="L190" i="35" s="1"/>
  <c r="E195" i="35"/>
  <c r="G195" i="35" s="1"/>
  <c r="L195" i="35" s="1"/>
  <c r="E185" i="35"/>
  <c r="I185" i="35" s="1"/>
  <c r="L185" i="35" s="1"/>
  <c r="E189" i="35"/>
  <c r="G189" i="35" s="1"/>
  <c r="L189" i="35" s="1"/>
  <c r="E151" i="35" l="1"/>
  <c r="G151" i="35" s="1"/>
  <c r="L151" i="35" s="1"/>
  <c r="K149" i="35"/>
  <c r="L149" i="35" s="1"/>
  <c r="D149" i="35"/>
  <c r="G148" i="35"/>
  <c r="L148" i="35" s="1"/>
  <c r="E147" i="35"/>
  <c r="I147" i="35" s="1"/>
  <c r="L147" i="35" s="1"/>
  <c r="E25" i="35" l="1"/>
  <c r="E1220" i="35" l="1"/>
  <c r="G1210" i="35"/>
  <c r="L1210" i="35" s="1"/>
  <c r="G1209" i="35"/>
  <c r="L1209" i="35" s="1"/>
  <c r="E1212" i="35"/>
  <c r="G1212" i="35" s="1"/>
  <c r="L1212" i="35" s="1"/>
  <c r="N1202" i="35"/>
  <c r="D1198" i="35"/>
  <c r="E1190" i="35"/>
  <c r="E1185" i="35"/>
  <c r="E1186" i="35" s="1"/>
  <c r="I1186" i="35" s="1"/>
  <c r="L1186" i="35" s="1"/>
  <c r="E1181" i="35"/>
  <c r="E1182" i="35" s="1"/>
  <c r="I1182" i="35" s="1"/>
  <c r="L1182" i="35" s="1"/>
  <c r="E1174" i="35"/>
  <c r="E1176" i="35" s="1"/>
  <c r="K1176" i="35" s="1"/>
  <c r="L1176" i="35" s="1"/>
  <c r="N1170" i="35"/>
  <c r="E1169" i="35"/>
  <c r="E1171" i="35" s="1"/>
  <c r="G1171" i="35" s="1"/>
  <c r="L1171" i="35" s="1"/>
  <c r="E1165" i="35"/>
  <c r="E1166" i="35" s="1"/>
  <c r="I1166" i="35" s="1"/>
  <c r="L1166" i="35" s="1"/>
  <c r="D1157" i="35"/>
  <c r="E1149" i="35"/>
  <c r="E1159" i="35" s="1"/>
  <c r="G1159" i="35" s="1"/>
  <c r="L1159" i="35" s="1"/>
  <c r="E1144" i="35"/>
  <c r="E1145" i="35" s="1"/>
  <c r="I1145" i="35" s="1"/>
  <c r="L1145" i="35" s="1"/>
  <c r="E1140" i="35"/>
  <c r="E1141" i="35" s="1"/>
  <c r="I1141" i="35" s="1"/>
  <c r="L1141" i="35" s="1"/>
  <c r="E1133" i="35"/>
  <c r="E1135" i="35" s="1"/>
  <c r="K1135" i="35" s="1"/>
  <c r="N1129" i="35"/>
  <c r="E1128" i="35"/>
  <c r="E1130" i="35" s="1"/>
  <c r="G1130" i="35" s="1"/>
  <c r="E1124" i="35"/>
  <c r="E1125" i="35" s="1"/>
  <c r="I1125" i="35" s="1"/>
  <c r="E1117" i="35"/>
  <c r="E1119" i="35" s="1"/>
  <c r="K1119" i="35" s="1"/>
  <c r="L1119" i="35" s="1"/>
  <c r="D1115" i="35"/>
  <c r="D1114" i="35"/>
  <c r="E1113" i="35"/>
  <c r="D1110" i="35"/>
  <c r="D1109" i="35"/>
  <c r="E1108" i="35"/>
  <c r="D1093" i="35"/>
  <c r="D1092" i="35"/>
  <c r="D1087" i="35"/>
  <c r="N1068" i="35"/>
  <c r="D1063" i="35"/>
  <c r="E1054" i="35"/>
  <c r="E1070" i="35" s="1"/>
  <c r="E1085" i="35" s="1"/>
  <c r="E1086" i="35" s="1"/>
  <c r="E1043" i="35"/>
  <c r="E1049" i="35" s="1"/>
  <c r="K1049" i="35" s="1"/>
  <c r="L1049" i="35" s="1"/>
  <c r="E1032" i="35"/>
  <c r="D1024" i="35"/>
  <c r="D1023" i="35"/>
  <c r="D1018" i="35"/>
  <c r="N999" i="35"/>
  <c r="D994" i="35"/>
  <c r="E985" i="35"/>
  <c r="E986" i="35" s="1"/>
  <c r="E989" i="35" s="1"/>
  <c r="K989" i="35" s="1"/>
  <c r="L989" i="35" s="1"/>
  <c r="E974" i="35"/>
  <c r="E976" i="35" s="1"/>
  <c r="K976" i="35" s="1"/>
  <c r="L976" i="35" s="1"/>
  <c r="E959" i="35"/>
  <c r="E960" i="35" s="1"/>
  <c r="E961" i="35" s="1"/>
  <c r="K961" i="35" s="1"/>
  <c r="L961" i="35" s="1"/>
  <c r="D955" i="35"/>
  <c r="D954" i="35"/>
  <c r="D949" i="35"/>
  <c r="N930" i="35"/>
  <c r="D925" i="35"/>
  <c r="E916" i="35"/>
  <c r="E917" i="35" s="1"/>
  <c r="E894" i="35"/>
  <c r="D886" i="35"/>
  <c r="D885" i="35"/>
  <c r="D880" i="35"/>
  <c r="N861" i="35"/>
  <c r="D856" i="35"/>
  <c r="D817" i="35"/>
  <c r="E809" i="35"/>
  <c r="E810" i="35" s="1"/>
  <c r="E814" i="35" s="1"/>
  <c r="K814" i="35" s="1"/>
  <c r="L814" i="35" s="1"/>
  <c r="D807" i="35"/>
  <c r="D806" i="35"/>
  <c r="D801" i="35"/>
  <c r="N782" i="35"/>
  <c r="D777" i="35"/>
  <c r="E768" i="35"/>
  <c r="E746" i="35"/>
  <c r="D144" i="35"/>
  <c r="E137" i="35"/>
  <c r="E143" i="35" s="1"/>
  <c r="G143" i="35" s="1"/>
  <c r="L143" i="35" s="1"/>
  <c r="D134" i="35"/>
  <c r="D133" i="35"/>
  <c r="D128" i="35"/>
  <c r="D119" i="35"/>
  <c r="N109" i="35"/>
  <c r="D104" i="35"/>
  <c r="E84" i="35"/>
  <c r="E91" i="35" s="1"/>
  <c r="K91" i="35" s="1"/>
  <c r="L91" i="35" s="1"/>
  <c r="E111" i="35"/>
  <c r="E26" i="35"/>
  <c r="E27" i="35" s="1"/>
  <c r="K27" i="35" s="1"/>
  <c r="L27" i="35" s="1"/>
  <c r="L1135" i="35" l="1"/>
  <c r="L1130" i="35"/>
  <c r="L1125" i="35"/>
  <c r="E1110" i="35"/>
  <c r="K1110" i="35" s="1"/>
  <c r="L1110" i="35" s="1"/>
  <c r="E905" i="35"/>
  <c r="E913" i="35" s="1"/>
  <c r="G913" i="35" s="1"/>
  <c r="L913" i="35" s="1"/>
  <c r="E891" i="35"/>
  <c r="E892" i="35" s="1"/>
  <c r="K892" i="35" s="1"/>
  <c r="L892" i="35" s="1"/>
  <c r="E963" i="35"/>
  <c r="E964" i="35" s="1"/>
  <c r="E975" i="35"/>
  <c r="I975" i="35" s="1"/>
  <c r="L975" i="35" s="1"/>
  <c r="E1134" i="35"/>
  <c r="I1134" i="35" s="1"/>
  <c r="L1134" i="35" s="1"/>
  <c r="E1055" i="35"/>
  <c r="E1061" i="35" s="1"/>
  <c r="K1061" i="35" s="1"/>
  <c r="L1061" i="35" s="1"/>
  <c r="E1048" i="35"/>
  <c r="K1048" i="35" s="1"/>
  <c r="L1048" i="35" s="1"/>
  <c r="E140" i="35"/>
  <c r="K140" i="35" s="1"/>
  <c r="L140" i="35" s="1"/>
  <c r="E980" i="35"/>
  <c r="K980" i="35" s="1"/>
  <c r="L980" i="35" s="1"/>
  <c r="E1029" i="35"/>
  <c r="E1030" i="35" s="1"/>
  <c r="K1030" i="35" s="1"/>
  <c r="L1030" i="35" s="1"/>
  <c r="E1109" i="35"/>
  <c r="I1109" i="35" s="1"/>
  <c r="L1109" i="35" s="1"/>
  <c r="E1136" i="35"/>
  <c r="G1136" i="35" s="1"/>
  <c r="L1136" i="35" s="1"/>
  <c r="E1170" i="35"/>
  <c r="I1170" i="35" s="1"/>
  <c r="L1170" i="35" s="1"/>
  <c r="E1044" i="35"/>
  <c r="I1044" i="35" s="1"/>
  <c r="L1044" i="35" s="1"/>
  <c r="E925" i="35"/>
  <c r="G925" i="35" s="1"/>
  <c r="L925" i="35" s="1"/>
  <c r="E922" i="35"/>
  <c r="K922" i="35" s="1"/>
  <c r="L922" i="35" s="1"/>
  <c r="E918" i="35"/>
  <c r="I918" i="35" s="1"/>
  <c r="L918" i="35" s="1"/>
  <c r="E1200" i="35"/>
  <c r="G1200" i="35" s="1"/>
  <c r="L1200" i="35" s="1"/>
  <c r="E1199" i="35"/>
  <c r="G1199" i="35" s="1"/>
  <c r="L1199" i="35" s="1"/>
  <c r="E1194" i="35"/>
  <c r="G1194" i="35" s="1"/>
  <c r="L1194" i="35" s="1"/>
  <c r="E29" i="35"/>
  <c r="E35" i="35" s="1"/>
  <c r="E37" i="35" s="1"/>
  <c r="K37" i="35" s="1"/>
  <c r="L37" i="35" s="1"/>
  <c r="E977" i="35"/>
  <c r="K977" i="35" s="1"/>
  <c r="L977" i="35" s="1"/>
  <c r="E1052" i="35"/>
  <c r="G1052" i="35" s="1"/>
  <c r="L1052" i="35" s="1"/>
  <c r="E1177" i="35"/>
  <c r="G1177" i="35" s="1"/>
  <c r="L1177" i="35" s="1"/>
  <c r="E979" i="35"/>
  <c r="K979" i="35" s="1"/>
  <c r="L979" i="35" s="1"/>
  <c r="E1153" i="35"/>
  <c r="G1153" i="35" s="1"/>
  <c r="L1153" i="35" s="1"/>
  <c r="E757" i="35"/>
  <c r="E762" i="35" s="1"/>
  <c r="K762" i="35" s="1"/>
  <c r="L762" i="35" s="1"/>
  <c r="E1129" i="35"/>
  <c r="I1129" i="35" s="1"/>
  <c r="L1129" i="35" s="1"/>
  <c r="E1158" i="35"/>
  <c r="G1158" i="35" s="1"/>
  <c r="L1158" i="35" s="1"/>
  <c r="E1175" i="35"/>
  <c r="I1175" i="35" s="1"/>
  <c r="L1175" i="35" s="1"/>
  <c r="E747" i="35"/>
  <c r="E752" i="35"/>
  <c r="E754" i="35" s="1"/>
  <c r="K754" i="35" s="1"/>
  <c r="L754" i="35" s="1"/>
  <c r="E769" i="35"/>
  <c r="E784" i="35"/>
  <c r="E126" i="35"/>
  <c r="E127" i="35" s="1"/>
  <c r="E112" i="35"/>
  <c r="E813" i="35"/>
  <c r="K813" i="35" s="1"/>
  <c r="L813" i="35" s="1"/>
  <c r="E895" i="35"/>
  <c r="E900" i="35"/>
  <c r="E902" i="35" s="1"/>
  <c r="K902" i="35" s="1"/>
  <c r="L902" i="35" s="1"/>
  <c r="E85" i="35"/>
  <c r="I85" i="35" s="1"/>
  <c r="L85" i="35" s="1"/>
  <c r="E89" i="35"/>
  <c r="K89" i="35" s="1"/>
  <c r="L89" i="35" s="1"/>
  <c r="E93" i="35"/>
  <c r="G93" i="35" s="1"/>
  <c r="L93" i="35" s="1"/>
  <c r="E96" i="35"/>
  <c r="E139" i="35"/>
  <c r="K139" i="35" s="1"/>
  <c r="L139" i="35" s="1"/>
  <c r="E141" i="35"/>
  <c r="K141" i="35" s="1"/>
  <c r="L141" i="35" s="1"/>
  <c r="E743" i="35"/>
  <c r="E744" i="35" s="1"/>
  <c r="K744" i="35" s="1"/>
  <c r="L744" i="35" s="1"/>
  <c r="E86" i="35"/>
  <c r="K86" i="35" s="1"/>
  <c r="L86" i="35" s="1"/>
  <c r="E90" i="35"/>
  <c r="K90" i="35" s="1"/>
  <c r="L90" i="35" s="1"/>
  <c r="E825" i="35"/>
  <c r="E822" i="35"/>
  <c r="E823" i="35" s="1"/>
  <c r="K823" i="35" s="1"/>
  <c r="L823" i="35" s="1"/>
  <c r="E88" i="35"/>
  <c r="K88" i="35" s="1"/>
  <c r="L88" i="35" s="1"/>
  <c r="E92" i="35"/>
  <c r="G92" i="35" s="1"/>
  <c r="L92" i="35" s="1"/>
  <c r="E142" i="35"/>
  <c r="K142" i="35" s="1"/>
  <c r="L142" i="35" s="1"/>
  <c r="E138" i="35"/>
  <c r="I138" i="35" s="1"/>
  <c r="L138" i="35" s="1"/>
  <c r="E817" i="35"/>
  <c r="G817" i="35" s="1"/>
  <c r="L817" i="35" s="1"/>
  <c r="E847" i="35"/>
  <c r="E836" i="35"/>
  <c r="E815" i="35"/>
  <c r="K815" i="35" s="1"/>
  <c r="L815" i="35" s="1"/>
  <c r="E811" i="35"/>
  <c r="I811" i="35" s="1"/>
  <c r="L811" i="35" s="1"/>
  <c r="E816" i="35"/>
  <c r="G816" i="35" s="1"/>
  <c r="L816" i="35" s="1"/>
  <c r="E812" i="35"/>
  <c r="K812" i="35" s="1"/>
  <c r="L812" i="35" s="1"/>
  <c r="E87" i="35"/>
  <c r="K87" i="35" s="1"/>
  <c r="L87" i="35" s="1"/>
  <c r="E144" i="35"/>
  <c r="G144" i="35" s="1"/>
  <c r="L144" i="35" s="1"/>
  <c r="E924" i="35"/>
  <c r="G924" i="35" s="1"/>
  <c r="L924" i="35" s="1"/>
  <c r="E1001" i="35"/>
  <c r="E1058" i="35"/>
  <c r="K1058" i="35" s="1"/>
  <c r="L1058" i="35" s="1"/>
  <c r="E923" i="35"/>
  <c r="K923" i="35" s="1"/>
  <c r="L923" i="35" s="1"/>
  <c r="E919" i="35"/>
  <c r="K919" i="35" s="1"/>
  <c r="L919" i="35" s="1"/>
  <c r="E921" i="35"/>
  <c r="K921" i="35" s="1"/>
  <c r="L921" i="35" s="1"/>
  <c r="E920" i="35"/>
  <c r="K920" i="35" s="1"/>
  <c r="L920" i="35" s="1"/>
  <c r="E932" i="35"/>
  <c r="E990" i="35"/>
  <c r="K990" i="35" s="1"/>
  <c r="L990" i="35" s="1"/>
  <c r="E991" i="35"/>
  <c r="K991" i="35" s="1"/>
  <c r="L991" i="35" s="1"/>
  <c r="E987" i="35"/>
  <c r="I987" i="35" s="1"/>
  <c r="L987" i="35" s="1"/>
  <c r="E993" i="35"/>
  <c r="G993" i="35" s="1"/>
  <c r="L993" i="35" s="1"/>
  <c r="E994" i="35"/>
  <c r="G994" i="35" s="1"/>
  <c r="L994" i="35" s="1"/>
  <c r="E992" i="35"/>
  <c r="K992" i="35" s="1"/>
  <c r="L992" i="35" s="1"/>
  <c r="E988" i="35"/>
  <c r="K988" i="35" s="1"/>
  <c r="L988" i="35" s="1"/>
  <c r="E981" i="35"/>
  <c r="K981" i="35" s="1"/>
  <c r="L981" i="35" s="1"/>
  <c r="E982" i="35"/>
  <c r="G982" i="35" s="1"/>
  <c r="L982" i="35" s="1"/>
  <c r="E978" i="35"/>
  <c r="K978" i="35" s="1"/>
  <c r="L978" i="35" s="1"/>
  <c r="E983" i="35"/>
  <c r="G983" i="35" s="1"/>
  <c r="L983" i="35" s="1"/>
  <c r="E1038" i="35"/>
  <c r="E1040" i="35" s="1"/>
  <c r="K1040" i="35" s="1"/>
  <c r="L1040" i="35" s="1"/>
  <c r="E1033" i="35"/>
  <c r="E1091" i="35"/>
  <c r="K1091" i="35" s="1"/>
  <c r="L1091" i="35" s="1"/>
  <c r="E1087" i="35"/>
  <c r="I1087" i="35" s="1"/>
  <c r="L1087" i="35" s="1"/>
  <c r="E1089" i="35"/>
  <c r="K1089" i="35" s="1"/>
  <c r="L1089" i="35" s="1"/>
  <c r="E1088" i="35"/>
  <c r="K1088" i="35" s="1"/>
  <c r="L1088" i="35" s="1"/>
  <c r="E1090" i="35"/>
  <c r="K1090" i="35" s="1"/>
  <c r="L1090" i="35" s="1"/>
  <c r="E1071" i="35"/>
  <c r="E1078" i="35" s="1"/>
  <c r="G1078" i="35" s="1"/>
  <c r="L1078" i="35" s="1"/>
  <c r="E1092" i="35"/>
  <c r="G1092" i="35" s="1"/>
  <c r="L1092" i="35" s="1"/>
  <c r="E1098" i="35"/>
  <c r="I1098" i="35" s="1"/>
  <c r="L1098" i="35" s="1"/>
  <c r="E1100" i="35"/>
  <c r="K1100" i="35" s="1"/>
  <c r="L1100" i="35" s="1"/>
  <c r="E1099" i="35"/>
  <c r="K1099" i="35" s="1"/>
  <c r="L1099" i="35" s="1"/>
  <c r="E1101" i="35"/>
  <c r="G1101" i="35" s="1"/>
  <c r="L1101" i="35" s="1"/>
  <c r="E1223" i="35"/>
  <c r="K1223" i="35" s="1"/>
  <c r="L1223" i="35" s="1"/>
  <c r="E1224" i="35"/>
  <c r="G1224" i="35" s="1"/>
  <c r="L1224" i="35" s="1"/>
  <c r="E1225" i="35"/>
  <c r="G1225" i="35" s="1"/>
  <c r="L1225" i="35" s="1"/>
  <c r="E1221" i="35"/>
  <c r="I1221" i="35" s="1"/>
  <c r="L1221" i="35" s="1"/>
  <c r="E1222" i="35"/>
  <c r="K1222" i="35" s="1"/>
  <c r="L1222" i="35" s="1"/>
  <c r="E1047" i="35"/>
  <c r="K1047" i="35" s="1"/>
  <c r="L1047" i="35" s="1"/>
  <c r="E1051" i="35"/>
  <c r="G1051" i="35" s="1"/>
  <c r="L1051" i="35" s="1"/>
  <c r="E1046" i="35"/>
  <c r="K1046" i="35" s="1"/>
  <c r="L1046" i="35" s="1"/>
  <c r="E1050" i="35"/>
  <c r="K1050" i="35" s="1"/>
  <c r="L1050" i="35" s="1"/>
  <c r="E1093" i="35"/>
  <c r="G1093" i="35" s="1"/>
  <c r="L1093" i="35" s="1"/>
  <c r="E1045" i="35"/>
  <c r="K1045" i="35" s="1"/>
  <c r="L1045" i="35" s="1"/>
  <c r="E1115" i="35"/>
  <c r="K1115" i="35" s="1"/>
  <c r="L1115" i="35" s="1"/>
  <c r="E1114" i="35"/>
  <c r="I1114" i="35" s="1"/>
  <c r="L1114" i="35" s="1"/>
  <c r="E1137" i="35"/>
  <c r="G1137" i="35" s="1"/>
  <c r="L1137" i="35" s="1"/>
  <c r="E1152" i="35"/>
  <c r="K1152" i="35" s="1"/>
  <c r="L1152" i="35" s="1"/>
  <c r="E1156" i="35"/>
  <c r="G1156" i="35" s="1"/>
  <c r="L1156" i="35" s="1"/>
  <c r="E1157" i="35"/>
  <c r="G1157" i="35" s="1"/>
  <c r="L1157" i="35" s="1"/>
  <c r="E1178" i="35"/>
  <c r="G1178" i="35" s="1"/>
  <c r="L1178" i="35" s="1"/>
  <c r="E1193" i="35"/>
  <c r="K1193" i="35" s="1"/>
  <c r="L1193" i="35" s="1"/>
  <c r="E1197" i="35"/>
  <c r="G1197" i="35" s="1"/>
  <c r="L1197" i="35" s="1"/>
  <c r="E1198" i="35"/>
  <c r="G1198" i="35" s="1"/>
  <c r="L1198" i="35" s="1"/>
  <c r="E1146" i="35"/>
  <c r="G1146" i="35" s="1"/>
  <c r="L1146" i="35" s="1"/>
  <c r="E1151" i="35"/>
  <c r="K1151" i="35" s="1"/>
  <c r="L1151" i="35" s="1"/>
  <c r="E1155" i="35"/>
  <c r="G1155" i="35" s="1"/>
  <c r="L1155" i="35" s="1"/>
  <c r="E1160" i="35"/>
  <c r="G1160" i="35" s="1"/>
  <c r="L1160" i="35" s="1"/>
  <c r="E1187" i="35"/>
  <c r="G1187" i="35" s="1"/>
  <c r="L1187" i="35" s="1"/>
  <c r="E1192" i="35"/>
  <c r="K1192" i="35" s="1"/>
  <c r="L1192" i="35" s="1"/>
  <c r="E1196" i="35"/>
  <c r="G1196" i="35" s="1"/>
  <c r="L1196" i="35" s="1"/>
  <c r="E1201" i="35"/>
  <c r="G1201" i="35" s="1"/>
  <c r="L1201" i="35" s="1"/>
  <c r="E1150" i="35"/>
  <c r="I1150" i="35" s="1"/>
  <c r="L1150" i="35" s="1"/>
  <c r="E1154" i="35"/>
  <c r="G1154" i="35" s="1"/>
  <c r="L1154" i="35" s="1"/>
  <c r="E1191" i="35"/>
  <c r="I1191" i="35" s="1"/>
  <c r="L1191" i="35" s="1"/>
  <c r="E1195" i="35"/>
  <c r="G1195" i="35" s="1"/>
  <c r="L1195" i="35" s="1"/>
  <c r="E1206" i="35"/>
  <c r="E969" i="35" l="1"/>
  <c r="E971" i="35" s="1"/>
  <c r="K971" i="35" s="1"/>
  <c r="L971" i="35" s="1"/>
  <c r="E1057" i="35"/>
  <c r="K1057" i="35" s="1"/>
  <c r="L1057" i="35" s="1"/>
  <c r="E1063" i="35"/>
  <c r="G1063" i="35" s="1"/>
  <c r="L1063" i="35" s="1"/>
  <c r="E1060" i="35"/>
  <c r="K1060" i="35" s="1"/>
  <c r="L1060" i="35" s="1"/>
  <c r="E1059" i="35"/>
  <c r="K1059" i="35" s="1"/>
  <c r="L1059" i="35" s="1"/>
  <c r="E30" i="35"/>
  <c r="E32" i="35" s="1"/>
  <c r="K32" i="35" s="1"/>
  <c r="L32" i="35" s="1"/>
  <c r="E914" i="35"/>
  <c r="G914" i="35" s="1"/>
  <c r="L914" i="35" s="1"/>
  <c r="E907" i="35"/>
  <c r="K907" i="35" s="1"/>
  <c r="L907" i="35" s="1"/>
  <c r="E908" i="35"/>
  <c r="K908" i="35" s="1"/>
  <c r="L908" i="35" s="1"/>
  <c r="E759" i="35"/>
  <c r="K759" i="35" s="1"/>
  <c r="L759" i="35" s="1"/>
  <c r="E1056" i="35"/>
  <c r="I1056" i="35" s="1"/>
  <c r="L1056" i="35" s="1"/>
  <c r="E1062" i="35"/>
  <c r="G1062" i="35" s="1"/>
  <c r="L1062" i="35" s="1"/>
  <c r="E766" i="35"/>
  <c r="G766" i="35" s="1"/>
  <c r="L766" i="35" s="1"/>
  <c r="E911" i="35"/>
  <c r="K911" i="35" s="1"/>
  <c r="L911" i="35" s="1"/>
  <c r="E910" i="35"/>
  <c r="K910" i="35" s="1"/>
  <c r="L910" i="35" s="1"/>
  <c r="E912" i="35"/>
  <c r="K912" i="35" s="1"/>
  <c r="L912" i="35" s="1"/>
  <c r="E909" i="35"/>
  <c r="K909" i="35" s="1"/>
  <c r="L909" i="35" s="1"/>
  <c r="E906" i="35"/>
  <c r="I906" i="35" s="1"/>
  <c r="L906" i="35" s="1"/>
  <c r="E763" i="35"/>
  <c r="K763" i="35" s="1"/>
  <c r="L763" i="35" s="1"/>
  <c r="E761" i="35"/>
  <c r="K761" i="35" s="1"/>
  <c r="L761" i="35" s="1"/>
  <c r="E758" i="35"/>
  <c r="I758" i="35" s="1"/>
  <c r="L758" i="35" s="1"/>
  <c r="E765" i="35"/>
  <c r="G765" i="35" s="1"/>
  <c r="L765" i="35" s="1"/>
  <c r="E760" i="35"/>
  <c r="K760" i="35" s="1"/>
  <c r="L760" i="35" s="1"/>
  <c r="E764" i="35"/>
  <c r="K764" i="35" s="1"/>
  <c r="L764" i="35" s="1"/>
  <c r="E774" i="35"/>
  <c r="K774" i="35" s="1"/>
  <c r="L774" i="35" s="1"/>
  <c r="E770" i="35"/>
  <c r="I770" i="35" s="1"/>
  <c r="L770" i="35" s="1"/>
  <c r="E775" i="35"/>
  <c r="K775" i="35" s="1"/>
  <c r="L775" i="35" s="1"/>
  <c r="E771" i="35"/>
  <c r="K771" i="35" s="1"/>
  <c r="L771" i="35" s="1"/>
  <c r="E776" i="35"/>
  <c r="G776" i="35" s="1"/>
  <c r="L776" i="35" s="1"/>
  <c r="E773" i="35"/>
  <c r="K773" i="35" s="1"/>
  <c r="L773" i="35" s="1"/>
  <c r="E772" i="35"/>
  <c r="K772" i="35" s="1"/>
  <c r="L772" i="35" s="1"/>
  <c r="E1034" i="35"/>
  <c r="I1034" i="35" s="1"/>
  <c r="L1034" i="35" s="1"/>
  <c r="E1035" i="35"/>
  <c r="K1035" i="35" s="1"/>
  <c r="L1035" i="35" s="1"/>
  <c r="E1036" i="35"/>
  <c r="K1036" i="35" s="1"/>
  <c r="L1036" i="35" s="1"/>
  <c r="E842" i="35"/>
  <c r="K842" i="35" s="1"/>
  <c r="L842" i="35" s="1"/>
  <c r="E838" i="35"/>
  <c r="K838" i="35" s="1"/>
  <c r="L838" i="35" s="1"/>
  <c r="E841" i="35"/>
  <c r="K841" i="35" s="1"/>
  <c r="L841" i="35" s="1"/>
  <c r="E839" i="35"/>
  <c r="K839" i="35" s="1"/>
  <c r="L839" i="35" s="1"/>
  <c r="E844" i="35"/>
  <c r="G844" i="35" s="1"/>
  <c r="L844" i="35" s="1"/>
  <c r="E837" i="35"/>
  <c r="I837" i="35" s="1"/>
  <c r="L837" i="35" s="1"/>
  <c r="E840" i="35"/>
  <c r="K840" i="35" s="1"/>
  <c r="L840" i="35" s="1"/>
  <c r="E845" i="35"/>
  <c r="G845" i="35" s="1"/>
  <c r="L845" i="35" s="1"/>
  <c r="E843" i="35"/>
  <c r="K843" i="35" s="1"/>
  <c r="L843" i="35" s="1"/>
  <c r="E119" i="35"/>
  <c r="G119" i="35" s="1"/>
  <c r="L119" i="35" s="1"/>
  <c r="E118" i="35"/>
  <c r="G118" i="35" s="1"/>
  <c r="E117" i="35"/>
  <c r="K117" i="35" s="1"/>
  <c r="L117" i="35" s="1"/>
  <c r="E113" i="35"/>
  <c r="I113" i="35" s="1"/>
  <c r="E106" i="35"/>
  <c r="E107" i="35" s="1"/>
  <c r="E121" i="35"/>
  <c r="E122" i="35" s="1"/>
  <c r="E114" i="35"/>
  <c r="K114" i="35" s="1"/>
  <c r="L114" i="35" s="1"/>
  <c r="E116" i="35"/>
  <c r="K116" i="35" s="1"/>
  <c r="L116" i="35" s="1"/>
  <c r="E115" i="35"/>
  <c r="K115" i="35" s="1"/>
  <c r="L115" i="35" s="1"/>
  <c r="E777" i="35"/>
  <c r="G777" i="35" s="1"/>
  <c r="L777" i="35" s="1"/>
  <c r="E966" i="35"/>
  <c r="K966" i="35" s="1"/>
  <c r="L966" i="35" s="1"/>
  <c r="E967" i="35"/>
  <c r="K967" i="35" s="1"/>
  <c r="L967" i="35" s="1"/>
  <c r="E965" i="35"/>
  <c r="I965" i="35" s="1"/>
  <c r="L965" i="35" s="1"/>
  <c r="E1216" i="35"/>
  <c r="E1208" i="35"/>
  <c r="K1208" i="35" s="1"/>
  <c r="L1208" i="35" s="1"/>
  <c r="E1213" i="35"/>
  <c r="G1213" i="35" s="1"/>
  <c r="L1213" i="35" s="1"/>
  <c r="E1214" i="35"/>
  <c r="G1214" i="35" s="1"/>
  <c r="L1214" i="35" s="1"/>
  <c r="E1207" i="35"/>
  <c r="I1207" i="35" s="1"/>
  <c r="L1207" i="35" s="1"/>
  <c r="E1217" i="35"/>
  <c r="G1217" i="35" s="1"/>
  <c r="L1217" i="35" s="1"/>
  <c r="E1211" i="35"/>
  <c r="G1211" i="35" s="1"/>
  <c r="L1211" i="35" s="1"/>
  <c r="E1215" i="35"/>
  <c r="G1215" i="35" s="1"/>
  <c r="L1215" i="35" s="1"/>
  <c r="E947" i="35"/>
  <c r="E948" i="35" s="1"/>
  <c r="E933" i="35"/>
  <c r="E863" i="35"/>
  <c r="E848" i="35"/>
  <c r="E826" i="35"/>
  <c r="E831" i="35"/>
  <c r="E833" i="35" s="1"/>
  <c r="K833" i="35" s="1"/>
  <c r="L833" i="35" s="1"/>
  <c r="E100" i="35"/>
  <c r="K100" i="35" s="1"/>
  <c r="L100" i="35" s="1"/>
  <c r="E101" i="35"/>
  <c r="K101" i="35" s="1"/>
  <c r="L101" i="35" s="1"/>
  <c r="E97" i="35"/>
  <c r="I97" i="35" s="1"/>
  <c r="L97" i="35" s="1"/>
  <c r="E103" i="35"/>
  <c r="G103" i="35" s="1"/>
  <c r="L103" i="35" s="1"/>
  <c r="E99" i="35"/>
  <c r="K99" i="35" s="1"/>
  <c r="L99" i="35" s="1"/>
  <c r="E102" i="35"/>
  <c r="K102" i="35" s="1"/>
  <c r="L102" i="35" s="1"/>
  <c r="E98" i="35"/>
  <c r="K98" i="35" s="1"/>
  <c r="L98" i="35" s="1"/>
  <c r="E104" i="35"/>
  <c r="G104" i="35" s="1"/>
  <c r="L104" i="35" s="1"/>
  <c r="E33" i="35"/>
  <c r="K33" i="35" s="1"/>
  <c r="L33" i="35" s="1"/>
  <c r="E897" i="35"/>
  <c r="K897" i="35" s="1"/>
  <c r="L897" i="35" s="1"/>
  <c r="E896" i="35"/>
  <c r="I896" i="35" s="1"/>
  <c r="L896" i="35" s="1"/>
  <c r="E898" i="35"/>
  <c r="K898" i="35" s="1"/>
  <c r="L898" i="35" s="1"/>
  <c r="E134" i="35"/>
  <c r="G134" i="35" s="1"/>
  <c r="L134" i="35" s="1"/>
  <c r="E130" i="35"/>
  <c r="K130" i="35" s="1"/>
  <c r="L130" i="35" s="1"/>
  <c r="E131" i="35"/>
  <c r="K131" i="35" s="1"/>
  <c r="L131" i="35" s="1"/>
  <c r="E133" i="35"/>
  <c r="G133" i="35" s="1"/>
  <c r="L133" i="35" s="1"/>
  <c r="E129" i="35"/>
  <c r="K129" i="35" s="1"/>
  <c r="L129" i="35" s="1"/>
  <c r="E132" i="35"/>
  <c r="K132" i="35" s="1"/>
  <c r="L132" i="35" s="1"/>
  <c r="E128" i="35"/>
  <c r="I128" i="35" s="1"/>
  <c r="L128" i="35" s="1"/>
  <c r="E1080" i="35"/>
  <c r="E1081" i="35" s="1"/>
  <c r="E1075" i="35"/>
  <c r="K1075" i="35" s="1"/>
  <c r="L1075" i="35" s="1"/>
  <c r="E1077" i="35"/>
  <c r="G1077" i="35" s="1"/>
  <c r="L1077" i="35" s="1"/>
  <c r="E1076" i="35"/>
  <c r="K1076" i="35" s="1"/>
  <c r="L1076" i="35" s="1"/>
  <c r="E1072" i="35"/>
  <c r="I1072" i="35" s="1"/>
  <c r="L1072" i="35" s="1"/>
  <c r="E1065" i="35"/>
  <c r="E1066" i="35" s="1"/>
  <c r="E1073" i="35"/>
  <c r="K1073" i="35" s="1"/>
  <c r="L1073" i="35" s="1"/>
  <c r="E1074" i="35"/>
  <c r="K1074" i="35" s="1"/>
  <c r="L1074" i="35" s="1"/>
  <c r="E1016" i="35"/>
  <c r="E1017" i="35" s="1"/>
  <c r="E1002" i="35"/>
  <c r="E799" i="35"/>
  <c r="E800" i="35" s="1"/>
  <c r="E785" i="35"/>
  <c r="E748" i="35"/>
  <c r="I748" i="35" s="1"/>
  <c r="L748" i="35" s="1"/>
  <c r="E749" i="35"/>
  <c r="K749" i="35" s="1"/>
  <c r="L749" i="35" s="1"/>
  <c r="E750" i="35"/>
  <c r="K750" i="35" s="1"/>
  <c r="L750" i="35" s="1"/>
  <c r="E31" i="35" l="1"/>
  <c r="I31" i="35" s="1"/>
  <c r="L31" i="35" s="1"/>
  <c r="L118" i="35"/>
  <c r="L113" i="35"/>
  <c r="E804" i="35"/>
  <c r="K804" i="35" s="1"/>
  <c r="L804" i="35" s="1"/>
  <c r="E805" i="35"/>
  <c r="K805" i="35" s="1"/>
  <c r="L805" i="35" s="1"/>
  <c r="E801" i="35"/>
  <c r="I801" i="35" s="1"/>
  <c r="L801" i="35" s="1"/>
  <c r="E803" i="35"/>
  <c r="K803" i="35" s="1"/>
  <c r="L803" i="35" s="1"/>
  <c r="E802" i="35"/>
  <c r="K802" i="35" s="1"/>
  <c r="L802" i="35" s="1"/>
  <c r="E806" i="35"/>
  <c r="G806" i="35" s="1"/>
  <c r="L806" i="35" s="1"/>
  <c r="E807" i="35"/>
  <c r="G807" i="35" s="1"/>
  <c r="L807" i="35" s="1"/>
  <c r="E1020" i="35"/>
  <c r="K1020" i="35" s="1"/>
  <c r="L1020" i="35" s="1"/>
  <c r="E1021" i="35"/>
  <c r="K1021" i="35" s="1"/>
  <c r="L1021" i="35" s="1"/>
  <c r="E1023" i="35"/>
  <c r="G1023" i="35" s="1"/>
  <c r="L1023" i="35" s="1"/>
  <c r="E1018" i="35"/>
  <c r="I1018" i="35" s="1"/>
  <c r="L1018" i="35" s="1"/>
  <c r="E1019" i="35"/>
  <c r="K1019" i="35" s="1"/>
  <c r="L1019" i="35" s="1"/>
  <c r="E1024" i="35"/>
  <c r="G1024" i="35" s="1"/>
  <c r="L1024" i="35" s="1"/>
  <c r="E1022" i="35"/>
  <c r="K1022" i="35" s="1"/>
  <c r="L1022" i="35" s="1"/>
  <c r="E1083" i="35"/>
  <c r="G1083" i="35" s="1"/>
  <c r="L1083" i="35" s="1"/>
  <c r="E1082" i="35"/>
  <c r="K1082" i="35" s="1"/>
  <c r="L1082" i="35" s="1"/>
  <c r="E855" i="35"/>
  <c r="G855" i="35" s="1"/>
  <c r="L855" i="35" s="1"/>
  <c r="E851" i="35"/>
  <c r="K851" i="35" s="1"/>
  <c r="L851" i="35" s="1"/>
  <c r="E854" i="35"/>
  <c r="K854" i="35" s="1"/>
  <c r="L854" i="35" s="1"/>
  <c r="E852" i="35"/>
  <c r="K852" i="35" s="1"/>
  <c r="L852" i="35" s="1"/>
  <c r="E850" i="35"/>
  <c r="K850" i="35" s="1"/>
  <c r="L850" i="35" s="1"/>
  <c r="E853" i="35"/>
  <c r="K853" i="35" s="1"/>
  <c r="L853" i="35" s="1"/>
  <c r="E849" i="35"/>
  <c r="I849" i="35" s="1"/>
  <c r="L849" i="35" s="1"/>
  <c r="E856" i="35"/>
  <c r="G856" i="35" s="1"/>
  <c r="L856" i="35" s="1"/>
  <c r="E109" i="35"/>
  <c r="G109" i="35" s="1"/>
  <c r="L109" i="35" s="1"/>
  <c r="E108" i="35"/>
  <c r="K108" i="35" s="1"/>
  <c r="L108" i="35" s="1"/>
  <c r="E794" i="35"/>
  <c r="E795" i="35" s="1"/>
  <c r="E787" i="35"/>
  <c r="K787" i="35" s="1"/>
  <c r="E788" i="35"/>
  <c r="K788" i="35" s="1"/>
  <c r="L788" i="35" s="1"/>
  <c r="E790" i="35"/>
  <c r="K790" i="35" s="1"/>
  <c r="L790" i="35" s="1"/>
  <c r="E791" i="35"/>
  <c r="G791" i="35" s="1"/>
  <c r="L791" i="35" s="1"/>
  <c r="E789" i="35"/>
  <c r="K789" i="35" s="1"/>
  <c r="L789" i="35" s="1"/>
  <c r="E779" i="35"/>
  <c r="E780" i="35" s="1"/>
  <c r="E792" i="35"/>
  <c r="G792" i="35" s="1"/>
  <c r="L792" i="35" s="1"/>
  <c r="E786" i="35"/>
  <c r="I786" i="35" s="1"/>
  <c r="L786" i="35" s="1"/>
  <c r="E878" i="35"/>
  <c r="E879" i="35" s="1"/>
  <c r="E864" i="35"/>
  <c r="E936" i="35"/>
  <c r="K936" i="35" s="1"/>
  <c r="L936" i="35" s="1"/>
  <c r="E938" i="35"/>
  <c r="K938" i="35" s="1"/>
  <c r="L938" i="35" s="1"/>
  <c r="E934" i="35"/>
  <c r="I934" i="35" s="1"/>
  <c r="L934" i="35" s="1"/>
  <c r="E927" i="35"/>
  <c r="E928" i="35" s="1"/>
  <c r="E935" i="35"/>
  <c r="K935" i="35" s="1"/>
  <c r="L935" i="35" s="1"/>
  <c r="E937" i="35"/>
  <c r="K937" i="35" s="1"/>
  <c r="L937" i="35" s="1"/>
  <c r="E942" i="35"/>
  <c r="E943" i="35" s="1"/>
  <c r="E940" i="35"/>
  <c r="G940" i="35" s="1"/>
  <c r="L940" i="35" s="1"/>
  <c r="E939" i="35"/>
  <c r="G939" i="35" s="1"/>
  <c r="L939" i="35" s="1"/>
  <c r="E1009" i="35"/>
  <c r="G1009" i="35" s="1"/>
  <c r="L1009" i="35" s="1"/>
  <c r="E1008" i="35"/>
  <c r="G1008" i="35" s="1"/>
  <c r="L1008" i="35" s="1"/>
  <c r="E1007" i="35"/>
  <c r="K1007" i="35" s="1"/>
  <c r="L1007" i="35" s="1"/>
  <c r="E1003" i="35"/>
  <c r="I1003" i="35" s="1"/>
  <c r="L1003" i="35" s="1"/>
  <c r="E996" i="35"/>
  <c r="E997" i="35" s="1"/>
  <c r="E1011" i="35"/>
  <c r="E1012" i="35" s="1"/>
  <c r="E1004" i="35"/>
  <c r="K1004" i="35" s="1"/>
  <c r="L1004" i="35" s="1"/>
  <c r="E1005" i="35"/>
  <c r="K1005" i="35" s="1"/>
  <c r="L1005" i="35" s="1"/>
  <c r="E1006" i="35"/>
  <c r="K1006" i="35" s="1"/>
  <c r="L1006" i="35" s="1"/>
  <c r="E1068" i="35"/>
  <c r="G1068" i="35" s="1"/>
  <c r="L1068" i="35" s="1"/>
  <c r="E1067" i="35"/>
  <c r="K1067" i="35" s="1"/>
  <c r="L1067" i="35" s="1"/>
  <c r="E828" i="35"/>
  <c r="K828" i="35" s="1"/>
  <c r="L828" i="35" s="1"/>
  <c r="E829" i="35"/>
  <c r="K829" i="35" s="1"/>
  <c r="L829" i="35" s="1"/>
  <c r="E827" i="35"/>
  <c r="I827" i="35" s="1"/>
  <c r="L827" i="35" s="1"/>
  <c r="E952" i="35"/>
  <c r="K952" i="35" s="1"/>
  <c r="L952" i="35" s="1"/>
  <c r="E955" i="35"/>
  <c r="G955" i="35" s="1"/>
  <c r="L955" i="35" s="1"/>
  <c r="E950" i="35"/>
  <c r="K950" i="35" s="1"/>
  <c r="L950" i="35" s="1"/>
  <c r="E951" i="35"/>
  <c r="K951" i="35" s="1"/>
  <c r="L951" i="35" s="1"/>
  <c r="E949" i="35"/>
  <c r="I949" i="35" s="1"/>
  <c r="L949" i="35" s="1"/>
  <c r="E953" i="35"/>
  <c r="K953" i="35" s="1"/>
  <c r="L953" i="35" s="1"/>
  <c r="E954" i="35"/>
  <c r="G954" i="35" s="1"/>
  <c r="L954" i="35" s="1"/>
  <c r="K1216" i="35"/>
  <c r="G1216" i="35"/>
  <c r="E124" i="35"/>
  <c r="G124" i="35" s="1"/>
  <c r="L124" i="35" s="1"/>
  <c r="E123" i="35"/>
  <c r="K123" i="35" s="1"/>
  <c r="L123" i="35" s="1"/>
  <c r="L787" i="35" l="1"/>
  <c r="L1216" i="35"/>
  <c r="E797" i="35"/>
  <c r="G797" i="35" s="1"/>
  <c r="L797" i="35" s="1"/>
  <c r="E796" i="35"/>
  <c r="K796" i="35" s="1"/>
  <c r="L796" i="35" s="1"/>
  <c r="E929" i="35"/>
  <c r="K929" i="35" s="1"/>
  <c r="L929" i="35" s="1"/>
  <c r="E930" i="35"/>
  <c r="G930" i="35" s="1"/>
  <c r="L930" i="35" s="1"/>
  <c r="E868" i="35"/>
  <c r="K868" i="35" s="1"/>
  <c r="L868" i="35" s="1"/>
  <c r="E871" i="35"/>
  <c r="G871" i="35" s="1"/>
  <c r="L871" i="35" s="1"/>
  <c r="E858" i="35"/>
  <c r="E859" i="35" s="1"/>
  <c r="E866" i="35"/>
  <c r="K866" i="35" s="1"/>
  <c r="L866" i="35" s="1"/>
  <c r="E873" i="35"/>
  <c r="E874" i="35" s="1"/>
  <c r="E869" i="35"/>
  <c r="K869" i="35" s="1"/>
  <c r="L869" i="35" s="1"/>
  <c r="E867" i="35"/>
  <c r="K867" i="35" s="1"/>
  <c r="L867" i="35" s="1"/>
  <c r="E870" i="35"/>
  <c r="G870" i="35" s="1"/>
  <c r="E865" i="35"/>
  <c r="I865" i="35" s="1"/>
  <c r="L865" i="35" s="1"/>
  <c r="E781" i="35"/>
  <c r="K781" i="35" s="1"/>
  <c r="L781" i="35" s="1"/>
  <c r="E782" i="35"/>
  <c r="G782" i="35" s="1"/>
  <c r="L782" i="35" s="1"/>
  <c r="E1014" i="35"/>
  <c r="G1014" i="35" s="1"/>
  <c r="L1014" i="35" s="1"/>
  <c r="E1013" i="35"/>
  <c r="K1013" i="35" s="1"/>
  <c r="L1013" i="35" s="1"/>
  <c r="E945" i="35"/>
  <c r="G945" i="35" s="1"/>
  <c r="L945" i="35" s="1"/>
  <c r="E944" i="35"/>
  <c r="K944" i="35" s="1"/>
  <c r="L944" i="35" s="1"/>
  <c r="E883" i="35"/>
  <c r="K883" i="35" s="1"/>
  <c r="L883" i="35" s="1"/>
  <c r="E881" i="35"/>
  <c r="K881" i="35" s="1"/>
  <c r="L881" i="35" s="1"/>
  <c r="E886" i="35"/>
  <c r="G886" i="35" s="1"/>
  <c r="L886" i="35" s="1"/>
  <c r="E882" i="35"/>
  <c r="K882" i="35" s="1"/>
  <c r="L882" i="35" s="1"/>
  <c r="E880" i="35"/>
  <c r="I880" i="35" s="1"/>
  <c r="L880" i="35" s="1"/>
  <c r="E884" i="35"/>
  <c r="K884" i="35" s="1"/>
  <c r="L884" i="35" s="1"/>
  <c r="E885" i="35"/>
  <c r="G885" i="35" s="1"/>
  <c r="L885" i="35" s="1"/>
  <c r="E999" i="35"/>
  <c r="G999" i="35" s="1"/>
  <c r="L999" i="35" s="1"/>
  <c r="E998" i="35"/>
  <c r="K998" i="35" s="1"/>
  <c r="L998" i="35" s="1"/>
  <c r="L870" i="35" l="1"/>
  <c r="E861" i="35"/>
  <c r="G861" i="35" s="1"/>
  <c r="L861" i="35" s="1"/>
  <c r="E860" i="35"/>
  <c r="K860" i="35" s="1"/>
  <c r="E875" i="35"/>
  <c r="K875" i="35" s="1"/>
  <c r="L875" i="35" s="1"/>
  <c r="E876" i="35"/>
  <c r="G876" i="35" s="1"/>
  <c r="L876" i="35" s="1"/>
  <c r="L860" i="35" l="1"/>
  <c r="E12" i="35" l="1"/>
  <c r="E18" i="35" s="1"/>
  <c r="E13" i="35" l="1"/>
  <c r="I13" i="35" s="1"/>
  <c r="I1227" i="35" s="1"/>
  <c r="E16" i="35"/>
  <c r="K16" i="35" s="1"/>
  <c r="L16" i="35" s="1"/>
  <c r="E20" i="35"/>
  <c r="E22" i="35" s="1"/>
  <c r="K22" i="35" s="1"/>
  <c r="E17" i="35"/>
  <c r="G17" i="35" s="1"/>
  <c r="G1227" i="35" s="1"/>
  <c r="E14" i="35"/>
  <c r="E15" i="35"/>
  <c r="K15" i="35" s="1"/>
  <c r="L15" i="35" s="1"/>
  <c r="L22" i="35" l="1"/>
  <c r="L13" i="35"/>
  <c r="L17" i="35"/>
  <c r="K14" i="35" l="1"/>
  <c r="K1227" i="35" s="1"/>
  <c r="L1229" i="35" l="1"/>
  <c r="L14" i="35"/>
  <c r="L1227" i="35" s="1"/>
  <c r="L1237" i="35"/>
  <c r="L1230" i="35" l="1"/>
  <c r="L1231" i="35" s="1"/>
  <c r="L1232" i="35" s="1"/>
  <c r="L1233" i="35" s="1"/>
  <c r="L1234" i="35" s="1"/>
  <c r="L1235" i="35" s="1"/>
  <c r="L1236" i="35" s="1"/>
  <c r="L1238" i="35" s="1"/>
  <c r="L1239" i="35" s="1"/>
  <c r="L1241" i="35" s="1"/>
  <c r="J4" i="35" s="1"/>
</calcChain>
</file>

<file path=xl/sharedStrings.xml><?xml version="1.0" encoding="utf-8"?>
<sst xmlns="http://schemas.openxmlformats.org/spreadsheetml/2006/main" count="1891" uniqueCount="189">
  <si>
    <t>ლარი</t>
  </si>
  <si>
    <t>სახარჯთაღრიცხვო ღირებულება</t>
  </si>
  <si>
    <t>N</t>
  </si>
  <si>
    <t>სამუშაოს დასახელება</t>
  </si>
  <si>
    <t>ზ/ე</t>
  </si>
  <si>
    <t>ნორმატიული რესურსი</t>
  </si>
  <si>
    <t>მასალები</t>
  </si>
  <si>
    <t>ხელფასი</t>
  </si>
  <si>
    <t>ტრანსპორტი და მექანიზმები</t>
  </si>
  <si>
    <t>ჯამი</t>
  </si>
  <si>
    <t>ერთ</t>
  </si>
  <si>
    <t>სულ</t>
  </si>
  <si>
    <t>ლოკალური ხარჯთაღრიცხვა</t>
  </si>
  <si>
    <t>მასალების ტრანსპორტირება</t>
  </si>
  <si>
    <t>ზედნადები ხარჯები</t>
  </si>
  <si>
    <t>გეგმიური დაგროვება</t>
  </si>
  <si>
    <t>მ3</t>
  </si>
  <si>
    <t>კაც/სთ</t>
  </si>
  <si>
    <t>ტ</t>
  </si>
  <si>
    <t>1 ტ</t>
  </si>
  <si>
    <t>მანქ/სთ</t>
  </si>
  <si>
    <t xml:space="preserve">შრომითი დანახარჯები </t>
  </si>
  <si>
    <t xml:space="preserve">სხვა მანქანები  </t>
  </si>
  <si>
    <t>მ2</t>
  </si>
  <si>
    <t>1000 მ2</t>
  </si>
  <si>
    <t xml:space="preserve">ტრაქტორი მუხლუხა სვლაზე 79 კვტ (108 ცხ.ძ)  </t>
  </si>
  <si>
    <t>ავტოგრეიდერი საშუალო ტიპის 79 კვტ (108 ცხ.ძ.)</t>
  </si>
  <si>
    <t xml:space="preserve">სატკეპნი საგზაო თვითმავალი გლუვი 5 ტ-ანი </t>
  </si>
  <si>
    <t>სატკეპნი საგზაო თვითმავალი გლუვი 10 ტ-ანი</t>
  </si>
  <si>
    <t>მოსარწყავ-მოსარეცხი მანქანა 6000 ლ-ანი</t>
  </si>
  <si>
    <t>საფუძვლის მოწყობა ფრაქციული ღორღით სისქით 10 სმ.</t>
  </si>
  <si>
    <t>სატკეპნი საგზაო თითმავალი პნევმოსვლაზე 18 ტ-ანი</t>
  </si>
  <si>
    <t>ბიტუმის ემულსია</t>
  </si>
  <si>
    <t xml:space="preserve">ასფალტობეტონის დამგები </t>
  </si>
  <si>
    <t xml:space="preserve">წვრილმარცვლოვანი ასფალტობეტონი  </t>
  </si>
  <si>
    <t xml:space="preserve">სხვა მასალები  </t>
  </si>
  <si>
    <t xml:space="preserve"> მ2</t>
  </si>
  <si>
    <t>ავტოგუდრონატორი 3500 ლ-ანი</t>
  </si>
  <si>
    <t>ბიტუმის ემულსიის მოსხმა (0.6 კგ/მ2)</t>
  </si>
  <si>
    <t xml:space="preserve">მსხვილმარცვლოვანი ასფალტობეტონი  </t>
  </si>
  <si>
    <t>ბიტუმის ემულსიის მოსხმა (0.3 კგ/მ2)</t>
  </si>
  <si>
    <t>არასაყოფაცხოვრებო წყალი</t>
  </si>
  <si>
    <t>ქვიშა-ხრეშოვანი ნარევი საგზაო სამუშაოებისათვის</t>
  </si>
  <si>
    <t>ღორღი ბუნებრივი ქვის ფრაქცია 20-40 მმ</t>
  </si>
  <si>
    <t xml:space="preserve">მისაყრელი გვერდულების მოწყობა ქვიშა-ხრეშოვანი მასალით </t>
  </si>
  <si>
    <t>გაუთვალისწინებელი სამუშაოები</t>
  </si>
  <si>
    <t>დაგროვებითი საპენსიო გადასახადი ხელფასიდან</t>
  </si>
  <si>
    <t>დღგ</t>
  </si>
  <si>
    <t>საგზაო საფარის მოწყობა ცხელი წვრილმარცვლოვანი ასფალტბეტონით 4 სმ სისქით</t>
  </si>
  <si>
    <t>1000 მ3</t>
  </si>
  <si>
    <r>
      <t xml:space="preserve">არსებული ასფალტობეტონის ფრეზირება გამაფხვიერებლით </t>
    </r>
    <r>
      <rPr>
        <b/>
        <i/>
        <u/>
        <sz val="10"/>
        <rFont val="Arial"/>
        <family val="2"/>
        <charset val="204"/>
      </rPr>
      <t>(ფრეზის სიგანე 500-1300 მმ; ა/ბეტონის ფენის სისქე საშუალოდ 50 მმ)</t>
    </r>
  </si>
  <si>
    <t>100 მ2</t>
  </si>
  <si>
    <t>შრომითი დანახარჯები</t>
  </si>
  <si>
    <t>ცივი ფრეზირების დანადგარი</t>
  </si>
  <si>
    <t>ავტოთვითსაცლელი 15 ტ-მდე</t>
  </si>
  <si>
    <t>წყალი</t>
  </si>
  <si>
    <t>გაფხვიერებული მასა (ნაფრეზი)</t>
  </si>
  <si>
    <t>68-12-10 ГЭСНр</t>
  </si>
  <si>
    <t>ტრანსპორტირება საშუალოდ 5 კმ-ზე</t>
  </si>
  <si>
    <t>100 მ3</t>
  </si>
  <si>
    <t>მ</t>
  </si>
  <si>
    <t>1000 მ</t>
  </si>
  <si>
    <t>10 მ3</t>
  </si>
  <si>
    <t>პროექტი</t>
  </si>
  <si>
    <t xml:space="preserve"> მ3</t>
  </si>
  <si>
    <t>ამწე მუხლუხა სვლაზე 16 ტ</t>
  </si>
  <si>
    <t>ჩასატანებელი დეტალები</t>
  </si>
  <si>
    <t>კგ</t>
  </si>
  <si>
    <t>ხსნარი წყობის, ცემენტის მ-100</t>
  </si>
  <si>
    <t>ხის ძელები</t>
  </si>
  <si>
    <t>მიწის გათხრა ხელით ლითონის მილის  მოსაწყობად</t>
  </si>
  <si>
    <t xml:space="preserve">ღორღის ბალიშის მოწყობა </t>
  </si>
  <si>
    <t xml:space="preserve">ლითონის მილის მონტაჟი Ø530 მმ </t>
  </si>
  <si>
    <t>ლითონის მილხიდი Ø530x6 მმ</t>
  </si>
  <si>
    <t xml:space="preserve">მიწის გათხრა ხელით ლითონის მილის სათავისების მოსაწყობად </t>
  </si>
  <si>
    <t>ღორღის ბალიშის მოწყობა</t>
  </si>
  <si>
    <t>ლითონის მილზე ბეტონის სათავისების მოწყობა  (აკლდება მილის მოცულობა)</t>
  </si>
  <si>
    <t>ჭანჭიკი</t>
  </si>
  <si>
    <t>ხსნარი წყობის, ცემენტის მ-200</t>
  </si>
  <si>
    <t>ფიცარი ჩამოგანილი წიწვოვანი, სისქით 40-60 მმ, III ხარისხის</t>
  </si>
  <si>
    <t>ფანერა ლამინირებული საყალიბე 2440x1220x18 მმ</t>
  </si>
  <si>
    <t>მოხსნილი მასის გატანა 3 კმ-ზე</t>
  </si>
  <si>
    <t>ტრანსპორტირება საშუალოდ 3 კმ-ზე</t>
  </si>
  <si>
    <t>ც</t>
  </si>
  <si>
    <t>100 ც</t>
  </si>
  <si>
    <t>ავტომობილი ბორტიანი 5 ტ-მდე</t>
  </si>
  <si>
    <t>ჭანჭიკი ქანჩით</t>
  </si>
  <si>
    <t>მოთუთიებული ფოლადის მილი 76x3.5 მმ L=3.50 მ</t>
  </si>
  <si>
    <t>წიდაპორტლანდცემენტი მ-400</t>
  </si>
  <si>
    <t>არასაყოფოცხოვრებო წყალი</t>
  </si>
  <si>
    <t>ღორღი ბუნებრივი ქვის ფრაქცია 10-20 მმ</t>
  </si>
  <si>
    <t>ქვიშა სამშენებლო</t>
  </si>
  <si>
    <t>ცალუღი ფოლადის</t>
  </si>
  <si>
    <t>სავალი ნაწილის მონიშვნა ერთკომპონენტიანი ნიშანსადები საღებავით, დამზადებული აკრილის ბაზაზე, გაუმჯობესებული ღამის ხილვადობის შუქდამაბრუნებელი მინის ბურთულაკებით, ზომით 100-600 მკმ, ГОСТ 23457-79 ის მიხედვით</t>
  </si>
  <si>
    <t xml:space="preserve">შრომითი დანახარჯები  </t>
  </si>
  <si>
    <t>გზის მარკირების მანქანა</t>
  </si>
  <si>
    <t>საღებავი ა/ბეტონის მარკირების</t>
  </si>
  <si>
    <t>შუქდამაბრუნებელი მინის ბურთულაკები ზომით 100-600 მკმ</t>
  </si>
  <si>
    <t>გრუნტის მოჭრა ბულდოზერით სისქით 19 სმ</t>
  </si>
  <si>
    <t xml:space="preserve">ბულდოზერი </t>
  </si>
  <si>
    <t>დატვირთვა ავტოთვითმცლელზე ექსკავატორით 0.65მ3</t>
  </si>
  <si>
    <t xml:space="preserve">ექსკავატორი 0.65მ3 </t>
  </si>
  <si>
    <t>გატანა 5 კმ-მდე</t>
  </si>
  <si>
    <t xml:space="preserve">დაპროფილება ავტოგრეიდერით  ქვიშა-ხრეშის დამატებით </t>
  </si>
  <si>
    <t xml:space="preserve"> ავტოთვითმცლელი 5 ტ</t>
  </si>
  <si>
    <t xml:space="preserve">ქვიშა-ხრეშოვანი ნარევი </t>
  </si>
  <si>
    <t>გრუნტის დატვირთვა ა/თვითმცლელზე</t>
  </si>
  <si>
    <t xml:space="preserve">ავტოსატვირთველი </t>
  </si>
  <si>
    <t>ლითონის მილის დემონტაჟი Ø400 მმ  დასაწყობებით</t>
  </si>
  <si>
    <t>ლითონის მილის დემონტაჟი Ø600 მმ დასაწყობებით</t>
  </si>
  <si>
    <t xml:space="preserve">ლითონის მილის მონტაჟი Ø426 მმ </t>
  </si>
  <si>
    <t>ლითონის მილხიდი Ø426x7 მმ</t>
  </si>
  <si>
    <t>სტანდარტული საგზაო ნიშნების დაყენება ლითონის დგარებზე</t>
  </si>
  <si>
    <t>საგზაო ნიშანი Δ900x900x900 მმ (1.12.1; 1.12.2; 2.4;)</t>
  </si>
  <si>
    <t>საგზაო ნიშანი (5.12; 1.18; 1.23;)</t>
  </si>
  <si>
    <t>9*</t>
  </si>
  <si>
    <t xml:space="preserve">შრომის დანახარჯი </t>
  </si>
  <si>
    <t>ამწე 3 ტნ</t>
  </si>
  <si>
    <t>პრ</t>
  </si>
  <si>
    <t xml:space="preserve">მიწის გათხრა ექსკავატორით V=0.15 მ3 რკ/ბეტონის მილის და სათავისების მოსაწყობად </t>
  </si>
  <si>
    <t xml:space="preserve">ექსკავატორი პნევმოთვლიან სვლაზე, V=0.15 მ3  </t>
  </si>
  <si>
    <t>გატანა 3 კმ-მდე</t>
  </si>
  <si>
    <t>ტრანსპორტირება საშუალოდ 3 კმ-მდე</t>
  </si>
  <si>
    <t xml:space="preserve">ღორღის ბალიშის  მოწყობა </t>
  </si>
  <si>
    <t>ღორღი ბუნებრივი ქვის, ფრაქცია 0-40 მმ</t>
  </si>
  <si>
    <t>ბეტონის საფუძვლის მოწყობა მილის ქვეშ</t>
  </si>
  <si>
    <t>ბეტონი მ-350 (B-25)</t>
  </si>
  <si>
    <t>რკ/ბეტონის Ø1000 მმ-იანი მილის მოწყობა</t>
  </si>
  <si>
    <t>რკ/ბეტონის მილი Ø1000 მმ</t>
  </si>
  <si>
    <t>ბეტონის სათავისების  და ფრთების მოწყობა</t>
  </si>
  <si>
    <t>სამშენებლო ჭანჭიკი</t>
  </si>
  <si>
    <t>ფიცარი ჩამოგანილი წიწვოვანი III ხარ 40-60 მმ</t>
  </si>
  <si>
    <t>ფანერა ლამინირებული, საყალიბე 2440x1220x18 მმ</t>
  </si>
  <si>
    <t>ღორღის დაყრა  მილების ტანზე</t>
  </si>
  <si>
    <t xml:space="preserve">სხვა მანქანები </t>
  </si>
  <si>
    <t>ხემასალა დახერხილი ნედლი წიწვოვანი</t>
  </si>
  <si>
    <t xml:space="preserve">სხვა მასალები </t>
  </si>
  <si>
    <t>არმატურა  Ø10 მმ АIII</t>
  </si>
  <si>
    <t xml:space="preserve">მიწის გათხრა ექსკავატორით V=0.15 მ3 </t>
  </si>
  <si>
    <t xml:space="preserve">1) 771,75 მ-იანი მონაკვეთის მოწყობა ასფალტობეტონით </t>
  </si>
  <si>
    <t xml:space="preserve">2) 225,961 მ-იანი მონაკვეთის მოწყობა ასფალტობეტონით </t>
  </si>
  <si>
    <t xml:space="preserve">3) 549,57 მ-იანი მონაკვეთის მოწყობა ასფალტობეტონით </t>
  </si>
  <si>
    <t xml:space="preserve">გზის პირა (საგზაო) ლითონის შემოზღუდვის კონსტრუქცია, ГОСТ  26804-86б </t>
  </si>
  <si>
    <t>საგზაო საფარის მოწყობა ცხელი  მსხვილმარცვლოვანი ასფალტბეტონით 6 სმ სისქით</t>
  </si>
  <si>
    <t>მოედანთან ტერიტორიის (336,65 მ2) და ეზოების (2876 მ2) მოხრეშვა-მოშანდაკება სისქით 15 სმ</t>
  </si>
  <si>
    <t xml:space="preserve">ღორღის ბალიშის  მოწყობა  </t>
  </si>
  <si>
    <t>ღორღი</t>
  </si>
  <si>
    <t>რკ/ბეტონის ღია არხის მოწყობა</t>
  </si>
  <si>
    <t>არმატურა Ø6 მმ АI</t>
  </si>
  <si>
    <t xml:space="preserve"> რკ/ბეტონის ღია არხის მოწყობა 1121 მ-ზე  0,6X0,6 შიდა ზომით</t>
  </si>
  <si>
    <r>
      <rPr>
        <b/>
        <sz val="11"/>
        <color rgb="FFFF0000"/>
        <rFont val="Avaza"/>
        <family val="2"/>
      </rPr>
      <t>Ø</t>
    </r>
    <r>
      <rPr>
        <b/>
        <sz val="11"/>
        <color rgb="FFFF0000"/>
        <rFont val="AcadMtavr"/>
      </rPr>
      <t xml:space="preserve">1000 მმ-იანი მილის მონტაჟი სათავისების მოწყობით </t>
    </r>
  </si>
  <si>
    <t>რკ/ბეტონის Ø600 მმ-იანი მილის მოწყობა</t>
  </si>
  <si>
    <t>რკ/ბეტონის მილი Ø600 მმ</t>
  </si>
  <si>
    <t xml:space="preserve">მიწის გათხრა ხელით  მილის სათავისების მოსაწყობად </t>
  </si>
  <si>
    <t xml:space="preserve"> მილზე ბეტონის სათავისების მოწყობა  (აკლდება მილის მოცულობა)</t>
  </si>
  <si>
    <t>მიწის გათხრა ხელით  მილის  მოსაწყობად</t>
  </si>
  <si>
    <t xml:space="preserve"> რკ/ბეტონის Ø600 მმ მილის მოწყობა სათავისებით</t>
  </si>
  <si>
    <t>ბეტონი</t>
  </si>
  <si>
    <t xml:space="preserve">გრუნტის არხის მოწყობა 200მ-ზე  </t>
  </si>
  <si>
    <t>საგზაო ლითონის ზღუდარის (თვალამრიდი) მოწყობა</t>
  </si>
  <si>
    <t xml:space="preserve"> რკ/ბეტონის ღია არხის მოწყობა 654 მ-ზე  0,6X0,6 შიდა ზომით</t>
  </si>
  <si>
    <t>ღრმა ორმოების შევსება ღორღით სისქით 10 სმ</t>
  </si>
  <si>
    <t>სატკეპნი საგზაო თვითმავალი პნევმოსვლაზე 18 ტ-ანი</t>
  </si>
  <si>
    <t>ღორღი ბუნებრივი ქვის ფრაქცია 5-20 მმ</t>
  </si>
  <si>
    <t xml:space="preserve">ბიტუმის ემულსიის მოსხმა    </t>
  </si>
  <si>
    <t>ორმოების შევსება წვრილმარცვლოვანი ღორღოვანი ასფალტობეტონით სისქით 5 სმ</t>
  </si>
  <si>
    <t>100 ტ</t>
  </si>
  <si>
    <t xml:space="preserve">წვრილმარცლოვანი ასფალტობეტონი  </t>
  </si>
  <si>
    <t>ასფალტობეტონის საფარის მოწყობა  პკ 3+56,2 დან პკ 7+71,75 მდე</t>
  </si>
  <si>
    <t>ორმული შეკეთება პკ 0+00 დან პკ 3+56,2 მდე</t>
  </si>
  <si>
    <t>ორმული შეკეთება პკ 0+00 დან პკ 2+01,47 მდე</t>
  </si>
  <si>
    <t>ასფალტობეტონის საფარის მოწყობა  პკ 2+01,47 დან პკ 5+49,57 მდე</t>
  </si>
  <si>
    <t xml:space="preserve">გრუნტის არხის მოწყობა 616 მ-ზე  </t>
  </si>
  <si>
    <t xml:space="preserve"> რკ/ბეტონის ღია არხის მოწყობა 150 მ-ზე  0,6X0,6 შიდა ზომით</t>
  </si>
  <si>
    <t xml:space="preserve">4) 234,993 მ-იანი მონაკვეთის მოწყობა ასფალტობეტონით </t>
  </si>
  <si>
    <r>
      <t>5)კორპუსების ეზოში შესასვლელების მოწყობა ასფალტობეტონით 2304 მ</t>
    </r>
    <r>
      <rPr>
        <b/>
        <vertAlign val="superscript"/>
        <sz val="10"/>
        <color rgb="FFFF0000"/>
        <rFont val="Arial"/>
        <family val="2"/>
        <charset val="204"/>
      </rPr>
      <t>2</t>
    </r>
    <r>
      <rPr>
        <b/>
        <sz val="10"/>
        <color rgb="FFFF0000"/>
        <rFont val="Arial"/>
        <family val="2"/>
        <charset val="204"/>
      </rPr>
      <t>ზე</t>
    </r>
  </si>
  <si>
    <r>
      <t>6) კორპუსების შესასვლელების მოწყობა ასფალტობეტონით 340 მ</t>
    </r>
    <r>
      <rPr>
        <b/>
        <vertAlign val="superscript"/>
        <sz val="10"/>
        <color rgb="FFFF0000"/>
        <rFont val="Arial"/>
        <family val="2"/>
        <charset val="204"/>
      </rPr>
      <t>2</t>
    </r>
    <r>
      <rPr>
        <b/>
        <sz val="10"/>
        <color rgb="FFFF0000"/>
        <rFont val="Arial"/>
        <family val="2"/>
        <charset val="204"/>
      </rPr>
      <t>ზე</t>
    </r>
  </si>
  <si>
    <r>
      <t>7) მოედნების მოწყობა ასფალტობეტონით 977 მ</t>
    </r>
    <r>
      <rPr>
        <b/>
        <vertAlign val="superscript"/>
        <sz val="10"/>
        <color rgb="FFFF0000"/>
        <rFont val="Arial"/>
        <family val="2"/>
        <charset val="204"/>
      </rPr>
      <t>2</t>
    </r>
    <r>
      <rPr>
        <b/>
        <sz val="10"/>
        <color rgb="FFFF0000"/>
        <rFont val="Arial"/>
        <family val="2"/>
        <charset val="204"/>
      </rPr>
      <t>ზე</t>
    </r>
  </si>
  <si>
    <r>
      <t>8) ბილიკის მოწყობა ასფალტობეტონით 37 მ</t>
    </r>
    <r>
      <rPr>
        <b/>
        <vertAlign val="superscript"/>
        <sz val="10"/>
        <color rgb="FFFF0000"/>
        <rFont val="Arial"/>
        <family val="2"/>
        <charset val="204"/>
      </rPr>
      <t>2</t>
    </r>
    <r>
      <rPr>
        <b/>
        <sz val="10"/>
        <color rgb="FFFF0000"/>
        <rFont val="Arial"/>
        <family val="2"/>
        <charset val="204"/>
      </rPr>
      <t>ზე</t>
    </r>
  </si>
  <si>
    <r>
      <t>9) გზის მიერთების მოწყობა ასფალტობეტონით 161 მ</t>
    </r>
    <r>
      <rPr>
        <b/>
        <vertAlign val="superscript"/>
        <sz val="10"/>
        <color rgb="FFFF0000"/>
        <rFont val="Arial"/>
        <family val="2"/>
        <charset val="204"/>
      </rPr>
      <t>2</t>
    </r>
    <r>
      <rPr>
        <b/>
        <sz val="10"/>
        <color rgb="FFFF0000"/>
        <rFont val="Arial"/>
        <family val="2"/>
        <charset val="204"/>
      </rPr>
      <t>ზე</t>
    </r>
  </si>
  <si>
    <t>10) მოედანთან ტერიტორიის და ეზოების მოხრეშვა-მოშანდაკება</t>
  </si>
  <si>
    <t>11) არსებული Ø400 და Ø600 მმ-იანი მილების დემონტაჟი</t>
  </si>
  <si>
    <t>12)  ლითონის მილის  მოწყობა Ø426 მმ 2 ადგილას ( 5 მ )</t>
  </si>
  <si>
    <t>13)  ლითონის მილის  მოწყობა Ø530 მმ 2 ადგილას ( 6 მ )</t>
  </si>
  <si>
    <t xml:space="preserve">14) საგზაო ნიშნების და მონიშვნის მოწყობა </t>
  </si>
  <si>
    <t>ელექტრომოწყობილობების დამტენის ფუნქციით აღჭურვილი სკამი</t>
  </si>
  <si>
    <t xml:space="preserve">samxedro dasaxlebaSi arsebuli korpusebis ezoebis keTilmowyoba, Sida gzebis reabilitacia da baRi ocnebis win moednis mowyoba. </t>
  </si>
  <si>
    <t xml:space="preserve"> </t>
  </si>
  <si>
    <t>0-10%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</si>
</sst>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#,##0.0000"/>
    <numFmt numFmtId="166" formatCode="#,##0.0"/>
    <numFmt numFmtId="167" formatCode="0.0000"/>
    <numFmt numFmtId="168" formatCode="#,##0.00000"/>
    <numFmt numFmtId="169" formatCode="#,##0.000000"/>
  </numFmts>
  <fonts count="32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name val="Sylfaen"/>
      <family val="1"/>
      <charset val="204"/>
    </font>
    <font>
      <b/>
      <sz val="10"/>
      <name val="Avaza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u/>
      <sz val="1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color rgb="FFFF0000"/>
      <name val="Arial"/>
      <family val="2"/>
      <charset val="204"/>
    </font>
    <font>
      <strike/>
      <sz val="10"/>
      <color theme="1"/>
      <name val="Arial"/>
      <family val="2"/>
      <charset val="204"/>
    </font>
    <font>
      <b/>
      <vertAlign val="superscript"/>
      <sz val="10"/>
      <color rgb="FFFF000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name val="AcadNusx"/>
    </font>
    <font>
      <b/>
      <sz val="11"/>
      <color rgb="FFFF0000"/>
      <name val="Arial"/>
      <family val="2"/>
      <charset val="204"/>
    </font>
    <font>
      <b/>
      <sz val="11"/>
      <color rgb="FFFF0000"/>
      <name val="AcadMtavr"/>
    </font>
    <font>
      <b/>
      <sz val="11"/>
      <color rgb="FFFF0000"/>
      <name val="Avaza"/>
      <family val="2"/>
    </font>
    <font>
      <b/>
      <sz val="12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4" fillId="2" borderId="0" applyNumberFormat="0" applyBorder="0" applyAlignment="0" applyProtection="0"/>
    <xf numFmtId="0" fontId="1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9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19" fillId="0" borderId="0"/>
    <xf numFmtId="0" fontId="3" fillId="0" borderId="0"/>
    <xf numFmtId="0" fontId="21" fillId="0" borderId="0"/>
    <xf numFmtId="0" fontId="5" fillId="0" borderId="0"/>
  </cellStyleXfs>
  <cellXfs count="243">
    <xf numFmtId="0" fontId="0" fillId="0" borderId="0" xfId="0"/>
    <xf numFmtId="0" fontId="6" fillId="3" borderId="0" xfId="0" applyFont="1" applyFill="1" applyAlignment="1">
      <alignment horizontal="center" vertical="center" wrapText="1"/>
    </xf>
    <xf numFmtId="0" fontId="7" fillId="3" borderId="0" xfId="4" applyFont="1" applyFill="1" applyAlignment="1">
      <alignment horizontal="center" vertical="center"/>
    </xf>
    <xf numFmtId="3" fontId="8" fillId="3" borderId="1" xfId="4" applyNumberFormat="1" applyFont="1" applyFill="1" applyBorder="1" applyAlignment="1">
      <alignment horizontal="center" vertical="center"/>
    </xf>
    <xf numFmtId="4" fontId="7" fillId="3" borderId="1" xfId="4" applyNumberFormat="1" applyFont="1" applyFill="1" applyBorder="1" applyAlignment="1">
      <alignment horizontal="center" vertical="center"/>
    </xf>
    <xf numFmtId="4" fontId="6" fillId="3" borderId="1" xfId="4" applyNumberFormat="1" applyFont="1" applyFill="1" applyBorder="1" applyAlignment="1">
      <alignment horizontal="center" vertical="center"/>
    </xf>
    <xf numFmtId="0" fontId="6" fillId="3" borderId="0" xfId="4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3" fontId="7" fillId="3" borderId="1" xfId="4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 applyProtection="1">
      <alignment horizontal="center" vertical="center"/>
    </xf>
    <xf numFmtId="1" fontId="7" fillId="0" borderId="1" xfId="0" applyNumberFormat="1" applyFont="1" applyFill="1" applyBorder="1" applyAlignment="1" applyProtection="1">
      <alignment horizontal="center" vertical="center"/>
    </xf>
    <xf numFmtId="1" fontId="7" fillId="0" borderId="1" xfId="0" applyNumberFormat="1" applyFont="1" applyFill="1" applyBorder="1" applyAlignment="1" applyProtection="1">
      <alignment horizontal="center" vertical="center" wrapText="1"/>
    </xf>
    <xf numFmtId="1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4" fontId="6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4" applyFont="1" applyFill="1" applyBorder="1" applyAlignment="1">
      <alignment vertical="center"/>
    </xf>
    <xf numFmtId="0" fontId="7" fillId="0" borderId="0" xfId="4" applyFont="1" applyFill="1" applyBorder="1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Font="1" applyFill="1" applyBorder="1" applyAlignment="1">
      <alignment horizontal="right" vertical="center"/>
    </xf>
    <xf numFmtId="4" fontId="7" fillId="0" borderId="0" xfId="4" applyNumberFormat="1" applyFont="1" applyFill="1" applyBorder="1" applyAlignment="1">
      <alignment horizontal="center" vertical="center"/>
    </xf>
    <xf numFmtId="4" fontId="7" fillId="0" borderId="0" xfId="4" applyNumberFormat="1" applyFont="1" applyFill="1" applyBorder="1" applyAlignment="1">
      <alignment horizontal="right" vertical="center"/>
    </xf>
    <xf numFmtId="0" fontId="7" fillId="0" borderId="0" xfId="4" applyFont="1" applyFill="1" applyAlignment="1">
      <alignment vertical="center"/>
    </xf>
    <xf numFmtId="0" fontId="7" fillId="0" borderId="0" xfId="4" applyFont="1" applyFill="1" applyAlignment="1">
      <alignment horizontal="center" vertical="center"/>
    </xf>
    <xf numFmtId="0" fontId="6" fillId="0" borderId="0" xfId="5" applyFont="1" applyFill="1" applyAlignment="1">
      <alignment horizontal="left" vertical="center"/>
    </xf>
    <xf numFmtId="0" fontId="6" fillId="0" borderId="0" xfId="5" applyFont="1" applyFill="1" applyAlignment="1">
      <alignment horizontal="center" vertical="center"/>
    </xf>
    <xf numFmtId="4" fontId="6" fillId="0" borderId="0" xfId="2" applyNumberFormat="1" applyFont="1" applyFill="1" applyAlignment="1">
      <alignment horizontal="center" vertical="center"/>
    </xf>
    <xf numFmtId="4" fontId="7" fillId="0" borderId="2" xfId="0" applyNumberFormat="1" applyFont="1" applyFill="1" applyBorder="1" applyAlignment="1" applyProtection="1">
      <alignment horizontal="center" vertical="center"/>
    </xf>
    <xf numFmtId="4" fontId="6" fillId="0" borderId="0" xfId="2" applyNumberFormat="1" applyFont="1" applyFill="1" applyAlignment="1">
      <alignment horizontal="left" vertical="center"/>
    </xf>
    <xf numFmtId="3" fontId="7" fillId="3" borderId="1" xfId="4" applyNumberFormat="1" applyFont="1" applyFill="1" applyBorder="1" applyAlignment="1">
      <alignment vertical="center"/>
    </xf>
    <xf numFmtId="3" fontId="6" fillId="3" borderId="1" xfId="4" applyNumberFormat="1" applyFont="1" applyFill="1" applyBorder="1" applyAlignment="1">
      <alignment horizontal="center" vertical="center"/>
    </xf>
    <xf numFmtId="3" fontId="6" fillId="3" borderId="1" xfId="4" applyNumberFormat="1" applyFont="1" applyFill="1" applyBorder="1" applyAlignment="1">
      <alignment horizontal="left" vertical="center"/>
    </xf>
    <xf numFmtId="0" fontId="11" fillId="4" borderId="1" xfId="7" applyNumberFormat="1" applyFont="1" applyFill="1" applyBorder="1" applyAlignment="1">
      <alignment horizontal="center" vertical="center"/>
    </xf>
    <xf numFmtId="9" fontId="11" fillId="4" borderId="1" xfId="7" applyNumberFormat="1" applyFont="1" applyFill="1" applyBorder="1" applyAlignment="1">
      <alignment horizontal="center" vertical="center"/>
    </xf>
    <xf numFmtId="4" fontId="11" fillId="4" borderId="1" xfId="7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11" fillId="4" borderId="1" xfId="7" applyFont="1" applyFill="1" applyBorder="1" applyAlignment="1">
      <alignment horizontal="center" vertical="center" wrapText="1"/>
    </xf>
    <xf numFmtId="0" fontId="6" fillId="3" borderId="0" xfId="7" applyFont="1" applyFill="1" applyAlignment="1">
      <alignment vertical="center"/>
    </xf>
    <xf numFmtId="0" fontId="12" fillId="3" borderId="0" xfId="7" applyFont="1" applyFill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left" vertical="center"/>
    </xf>
    <xf numFmtId="4" fontId="12" fillId="3" borderId="0" xfId="0" applyNumberFormat="1" applyFont="1" applyFill="1" applyAlignment="1">
      <alignment horizontal="center" vertical="center"/>
    </xf>
    <xf numFmtId="3" fontId="8" fillId="3" borderId="1" xfId="4" applyNumberFormat="1" applyFont="1" applyFill="1" applyBorder="1" applyAlignment="1">
      <alignment horizontal="center" vertical="center" wrapText="1"/>
    </xf>
    <xf numFmtId="4" fontId="8" fillId="3" borderId="1" xfId="4" applyNumberFormat="1" applyFont="1" applyFill="1" applyBorder="1" applyAlignment="1">
      <alignment horizontal="center" vertical="center"/>
    </xf>
    <xf numFmtId="0" fontId="6" fillId="3" borderId="1" xfId="10" applyNumberFormat="1" applyFont="1" applyFill="1" applyBorder="1" applyAlignment="1">
      <alignment vertical="center"/>
    </xf>
    <xf numFmtId="0" fontId="22" fillId="3" borderId="1" xfId="4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22" fillId="3" borderId="1" xfId="4" applyNumberFormat="1" applyFont="1" applyFill="1" applyBorder="1" applyAlignment="1">
      <alignment horizontal="center" vertical="center"/>
    </xf>
    <xf numFmtId="4" fontId="22" fillId="3" borderId="1" xfId="0" applyNumberFormat="1" applyFont="1" applyFill="1" applyBorder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 wrapText="1"/>
    </xf>
    <xf numFmtId="0" fontId="22" fillId="3" borderId="0" xfId="4" applyFont="1" applyFill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3" fontId="8" fillId="3" borderId="1" xfId="4" applyNumberFormat="1" applyFont="1" applyFill="1" applyBorder="1" applyAlignment="1">
      <alignment horizontal="left" vertical="center" wrapText="1" indent="1"/>
    </xf>
    <xf numFmtId="0" fontId="0" fillId="3" borderId="0" xfId="0" applyFill="1"/>
    <xf numFmtId="3" fontId="7" fillId="4" borderId="1" xfId="4" applyNumberFormat="1" applyFont="1" applyFill="1" applyBorder="1" applyAlignment="1">
      <alignment horizontal="center" vertical="center"/>
    </xf>
    <xf numFmtId="3" fontId="31" fillId="4" borderId="1" xfId="4" applyNumberFormat="1" applyFont="1" applyFill="1" applyBorder="1" applyAlignment="1">
      <alignment horizontal="center" vertical="center"/>
    </xf>
    <xf numFmtId="4" fontId="7" fillId="4" borderId="1" xfId="4" applyNumberFormat="1" applyFont="1" applyFill="1" applyBorder="1" applyAlignment="1">
      <alignment horizontal="center" vertical="center"/>
    </xf>
    <xf numFmtId="0" fontId="7" fillId="4" borderId="0" xfId="4" applyFont="1" applyFill="1" applyAlignment="1">
      <alignment horizontal="center" vertical="center"/>
    </xf>
    <xf numFmtId="3" fontId="8" fillId="3" borderId="1" xfId="4" applyNumberFormat="1" applyFont="1" applyFill="1" applyBorder="1" applyAlignment="1">
      <alignment vertical="center" wrapText="1"/>
    </xf>
    <xf numFmtId="0" fontId="6" fillId="3" borderId="1" xfId="0" applyNumberFormat="1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4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/>
    </xf>
    <xf numFmtId="165" fontId="8" fillId="3" borderId="0" xfId="0" applyNumberFormat="1" applyFont="1" applyFill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left" vertical="center"/>
    </xf>
    <xf numFmtId="4" fontId="6" fillId="3" borderId="1" xfId="3" applyNumberFormat="1" applyFont="1" applyFill="1" applyBorder="1" applyAlignment="1">
      <alignment horizontal="center" vertical="center"/>
    </xf>
    <xf numFmtId="4" fontId="12" fillId="3" borderId="1" xfId="11" applyNumberFormat="1" applyFont="1" applyFill="1" applyBorder="1" applyAlignment="1">
      <alignment horizontal="center" vertical="center"/>
    </xf>
    <xf numFmtId="4" fontId="6" fillId="3" borderId="1" xfId="11" applyNumberFormat="1" applyFont="1" applyFill="1" applyBorder="1" applyAlignment="1">
      <alignment horizontal="left" vertical="center"/>
    </xf>
    <xf numFmtId="4" fontId="6" fillId="3" borderId="1" xfId="11" applyNumberFormat="1" applyFont="1" applyFill="1" applyBorder="1" applyAlignment="1">
      <alignment horizontal="center" vertical="center"/>
    </xf>
    <xf numFmtId="0" fontId="6" fillId="3" borderId="1" xfId="4" applyNumberFormat="1" applyFont="1" applyFill="1" applyBorder="1" applyAlignment="1">
      <alignment vertical="center"/>
    </xf>
    <xf numFmtId="0" fontId="6" fillId="3" borderId="1" xfId="4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6" fillId="3" borderId="0" xfId="4" applyFont="1" applyFill="1" applyAlignment="1">
      <alignment vertical="center"/>
    </xf>
    <xf numFmtId="0" fontId="15" fillId="3" borderId="1" xfId="0" applyFont="1" applyFill="1" applyBorder="1" applyAlignment="1">
      <alignment horizontal="center" vertical="center"/>
    </xf>
    <xf numFmtId="0" fontId="16" fillId="3" borderId="1" xfId="3" applyFont="1" applyFill="1" applyBorder="1" applyAlignment="1">
      <alignment horizontal="left" vertical="center"/>
    </xf>
    <xf numFmtId="4" fontId="16" fillId="3" borderId="1" xfId="3" applyNumberFormat="1" applyFont="1" applyFill="1" applyBorder="1" applyAlignment="1">
      <alignment horizontal="center" vertical="center"/>
    </xf>
    <xf numFmtId="4" fontId="15" fillId="3" borderId="1" xfId="3" applyNumberFormat="1" applyFont="1" applyFill="1" applyBorder="1" applyAlignment="1">
      <alignment horizontal="center" vertical="center"/>
    </xf>
    <xf numFmtId="0" fontId="15" fillId="3" borderId="0" xfId="4" applyFont="1" applyFill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4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10" applyNumberFormat="1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left" vertical="center" wrapText="1" indent="1"/>
    </xf>
    <xf numFmtId="164" fontId="6" fillId="3" borderId="1" xfId="14" applyNumberFormat="1" applyFont="1" applyFill="1" applyBorder="1" applyAlignment="1">
      <alignment horizontal="center" vertical="center"/>
    </xf>
    <xf numFmtId="0" fontId="6" fillId="3" borderId="1" xfId="4" applyNumberFormat="1" applyFont="1" applyFill="1" applyBorder="1" applyAlignment="1">
      <alignment horizontal="left" vertical="center" indent="1"/>
    </xf>
    <xf numFmtId="0" fontId="6" fillId="3" borderId="1" xfId="8" applyNumberFormat="1" applyFont="1" applyFill="1" applyBorder="1" applyAlignment="1">
      <alignment horizontal="left" vertical="center" indent="1"/>
    </xf>
    <xf numFmtId="4" fontId="6" fillId="3" borderId="1" xfId="8" applyNumberFormat="1" applyFont="1" applyFill="1" applyBorder="1" applyAlignment="1">
      <alignment horizontal="center" vertical="center"/>
    </xf>
    <xf numFmtId="0" fontId="6" fillId="3" borderId="0" xfId="8" applyFont="1" applyFill="1" applyAlignment="1">
      <alignment horizontal="center" vertical="center" wrapText="1"/>
    </xf>
    <xf numFmtId="0" fontId="6" fillId="3" borderId="1" xfId="8" applyFont="1" applyFill="1" applyBorder="1" applyAlignment="1">
      <alignment horizontal="center" vertical="center"/>
    </xf>
    <xf numFmtId="3" fontId="22" fillId="3" borderId="1" xfId="4" applyNumberFormat="1" applyFont="1" applyFill="1" applyBorder="1" applyAlignment="1">
      <alignment horizontal="center" vertical="center"/>
    </xf>
    <xf numFmtId="3" fontId="22" fillId="3" borderId="1" xfId="4" applyNumberFormat="1" applyFont="1" applyFill="1" applyBorder="1" applyAlignment="1">
      <alignment horizontal="left" vertical="center" indent="1"/>
    </xf>
    <xf numFmtId="0" fontId="7" fillId="3" borderId="0" xfId="4" applyFont="1" applyFill="1" applyAlignment="1">
      <alignment horizontal="center"/>
    </xf>
    <xf numFmtId="0" fontId="6" fillId="3" borderId="1" xfId="0" applyNumberFormat="1" applyFont="1" applyFill="1" applyBorder="1" applyAlignment="1">
      <alignment horizontal="left" vertical="center" indent="1"/>
    </xf>
    <xf numFmtId="0" fontId="8" fillId="3" borderId="1" xfId="0" applyNumberFormat="1" applyFont="1" applyFill="1" applyBorder="1" applyAlignment="1">
      <alignment horizontal="left" vertical="top"/>
    </xf>
    <xf numFmtId="0" fontId="7" fillId="3" borderId="1" xfId="4" applyFont="1" applyFill="1" applyBorder="1" applyAlignment="1">
      <alignment horizontal="center" vertical="center" wrapText="1"/>
    </xf>
    <xf numFmtId="0" fontId="7" fillId="3" borderId="1" xfId="4" applyNumberFormat="1" applyFont="1" applyFill="1" applyBorder="1" applyAlignment="1">
      <alignment horizontal="left" vertical="center" wrapText="1"/>
    </xf>
    <xf numFmtId="4" fontId="7" fillId="3" borderId="1" xfId="10" applyNumberFormat="1" applyFont="1" applyFill="1" applyBorder="1" applyAlignment="1">
      <alignment horizontal="center" vertical="center"/>
    </xf>
    <xf numFmtId="0" fontId="7" fillId="3" borderId="0" xfId="4" applyFont="1" applyFill="1" applyAlignment="1">
      <alignment vertical="center"/>
    </xf>
    <xf numFmtId="0" fontId="6" fillId="3" borderId="1" xfId="4" applyNumberFormat="1" applyFont="1" applyFill="1" applyBorder="1" applyAlignment="1">
      <alignment horizontal="center" vertical="center" wrapText="1"/>
    </xf>
    <xf numFmtId="4" fontId="6" fillId="3" borderId="1" xfId="10" applyNumberFormat="1" applyFont="1" applyFill="1" applyBorder="1" applyAlignment="1">
      <alignment horizontal="center" vertical="center"/>
    </xf>
    <xf numFmtId="0" fontId="6" fillId="3" borderId="1" xfId="4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8" applyNumberFormat="1" applyFont="1" applyFill="1" applyBorder="1" applyAlignment="1">
      <alignment horizontal="left" vertical="center"/>
    </xf>
    <xf numFmtId="0" fontId="7" fillId="3" borderId="1" xfId="0" applyNumberFormat="1" applyFont="1" applyFill="1" applyBorder="1" applyAlignment="1">
      <alignment horizontal="left"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1" xfId="10" applyNumberFormat="1" applyFont="1" applyFill="1" applyBorder="1" applyAlignment="1">
      <alignment horizontal="left" vertical="center"/>
    </xf>
    <xf numFmtId="4" fontId="7" fillId="3" borderId="1" xfId="8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center" vertical="center"/>
    </xf>
    <xf numFmtId="167" fontId="7" fillId="3" borderId="1" xfId="0" applyNumberFormat="1" applyFont="1" applyFill="1" applyBorder="1" applyAlignment="1">
      <alignment horizontal="center" vertical="center" wrapText="1"/>
    </xf>
    <xf numFmtId="168" fontId="7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2" fontId="25" fillId="3" borderId="0" xfId="0" applyNumberFormat="1" applyFont="1" applyFill="1" applyBorder="1" applyAlignment="1">
      <alignment horizontal="right" vertical="center" wrapText="1"/>
    </xf>
    <xf numFmtId="0" fontId="12" fillId="3" borderId="1" xfId="4" applyFont="1" applyFill="1" applyBorder="1" applyAlignment="1">
      <alignment horizontal="center" vertical="center"/>
    </xf>
    <xf numFmtId="4" fontId="6" fillId="3" borderId="1" xfId="19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2" fontId="26" fillId="3" borderId="0" xfId="0" applyNumberFormat="1" applyFont="1" applyFill="1" applyBorder="1" applyAlignment="1">
      <alignment horizontal="right" vertical="center" wrapText="1"/>
    </xf>
    <xf numFmtId="0" fontId="6" fillId="3" borderId="1" xfId="10" applyNumberFormat="1" applyFont="1" applyFill="1" applyBorder="1" applyAlignment="1">
      <alignment horizontal="left" vertical="center" indent="1"/>
    </xf>
    <xf numFmtId="0" fontId="6" fillId="3" borderId="1" xfId="0" applyFont="1" applyFill="1" applyBorder="1" applyAlignment="1">
      <alignment horizontal="left" vertical="center" wrapText="1"/>
    </xf>
    <xf numFmtId="168" fontId="6" fillId="3" borderId="1" xfId="0" applyNumberFormat="1" applyFont="1" applyFill="1" applyBorder="1" applyAlignment="1">
      <alignment horizontal="center" vertical="center"/>
    </xf>
    <xf numFmtId="168" fontId="6" fillId="3" borderId="1" xfId="4" applyNumberFormat="1" applyFont="1" applyFill="1" applyBorder="1" applyAlignment="1">
      <alignment horizontal="center" vertical="center"/>
    </xf>
    <xf numFmtId="169" fontId="6" fillId="3" borderId="1" xfId="4" applyNumberFormat="1" applyFont="1" applyFill="1" applyBorder="1" applyAlignment="1">
      <alignment horizontal="center" vertical="center"/>
    </xf>
    <xf numFmtId="0" fontId="6" fillId="3" borderId="1" xfId="1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 wrapText="1"/>
    </xf>
    <xf numFmtId="2" fontId="27" fillId="3" borderId="0" xfId="0" applyNumberFormat="1" applyFont="1" applyFill="1" applyBorder="1" applyAlignment="1">
      <alignment horizontal="right" vertical="center" wrapText="1"/>
    </xf>
    <xf numFmtId="3" fontId="28" fillId="3" borderId="1" xfId="4" applyNumberFormat="1" applyFont="1" applyFill="1" applyBorder="1" applyAlignment="1">
      <alignment horizontal="left" vertical="center" wrapText="1"/>
    </xf>
    <xf numFmtId="3" fontId="8" fillId="3" borderId="1" xfId="4" applyNumberFormat="1" applyFont="1" applyFill="1" applyBorder="1" applyAlignment="1">
      <alignment horizontal="left" vertical="center" wrapText="1"/>
    </xf>
    <xf numFmtId="0" fontId="6" fillId="3" borderId="1" xfId="14" applyFont="1" applyFill="1" applyBorder="1" applyAlignment="1">
      <alignment horizontal="center" vertical="center"/>
    </xf>
    <xf numFmtId="0" fontId="6" fillId="3" borderId="1" xfId="14" applyNumberFormat="1" applyFont="1" applyFill="1" applyBorder="1" applyAlignment="1">
      <alignment horizontal="left" vertical="center"/>
    </xf>
    <xf numFmtId="4" fontId="6" fillId="3" borderId="1" xfId="14" applyNumberFormat="1" applyFont="1" applyFill="1" applyBorder="1" applyAlignment="1">
      <alignment horizontal="center" vertical="center"/>
    </xf>
    <xf numFmtId="0" fontId="6" fillId="3" borderId="0" xfId="14" applyFont="1" applyFill="1" applyAlignment="1">
      <alignment horizontal="center" vertical="center"/>
    </xf>
    <xf numFmtId="0" fontId="7" fillId="3" borderId="1" xfId="14" applyFont="1" applyFill="1" applyBorder="1" applyAlignment="1">
      <alignment horizontal="center" vertical="center"/>
    </xf>
    <xf numFmtId="0" fontId="6" fillId="3" borderId="0" xfId="14" applyFont="1" applyFill="1" applyAlignment="1">
      <alignment horizontal="center" vertical="center" wrapText="1"/>
    </xf>
    <xf numFmtId="0" fontId="7" fillId="3" borderId="1" xfId="14" applyFont="1" applyFill="1" applyBorder="1" applyAlignment="1">
      <alignment horizontal="center" vertical="center" wrapText="1"/>
    </xf>
    <xf numFmtId="0" fontId="6" fillId="3" borderId="1" xfId="14" applyNumberFormat="1" applyFont="1" applyFill="1" applyBorder="1" applyAlignment="1">
      <alignment vertical="center"/>
    </xf>
    <xf numFmtId="0" fontId="7" fillId="3" borderId="1" xfId="4" applyNumberFormat="1" applyFont="1" applyFill="1" applyBorder="1" applyAlignment="1">
      <alignment horizontal="left" vertical="center"/>
    </xf>
    <xf numFmtId="4" fontId="7" fillId="3" borderId="1" xfId="0" applyNumberFormat="1" applyFont="1" applyFill="1" applyBorder="1" applyAlignment="1">
      <alignment horizontal="right" vertical="center" wrapText="1"/>
    </xf>
    <xf numFmtId="4" fontId="13" fillId="3" borderId="1" xfId="0" applyNumberFormat="1" applyFont="1" applyFill="1" applyBorder="1" applyAlignment="1">
      <alignment horizontal="center"/>
    </xf>
    <xf numFmtId="4" fontId="13" fillId="3" borderId="1" xfId="0" applyNumberFormat="1" applyFont="1" applyFill="1" applyBorder="1"/>
    <xf numFmtId="4" fontId="6" fillId="3" borderId="1" xfId="0" applyNumberFormat="1" applyFont="1" applyFill="1" applyBorder="1" applyAlignment="1">
      <alignment horizontal="right" vertical="center" wrapText="1"/>
    </xf>
    <xf numFmtId="0" fontId="7" fillId="3" borderId="1" xfId="14" applyNumberFormat="1" applyFont="1" applyFill="1" applyBorder="1" applyAlignment="1">
      <alignment horizontal="left" vertical="center"/>
    </xf>
    <xf numFmtId="4" fontId="7" fillId="3" borderId="1" xfId="0" applyNumberFormat="1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>
      <alignment horizontal="right" vertical="center"/>
    </xf>
    <xf numFmtId="0" fontId="20" fillId="3" borderId="1" xfId="4" applyFont="1" applyFill="1" applyBorder="1" applyAlignment="1">
      <alignment vertical="center" wrapText="1"/>
    </xf>
    <xf numFmtId="0" fontId="13" fillId="3" borderId="1" xfId="13" applyFont="1" applyFill="1" applyBorder="1" applyAlignment="1">
      <alignment horizontal="center" vertical="center"/>
    </xf>
    <xf numFmtId="0" fontId="6" fillId="3" borderId="1" xfId="8" applyNumberFormat="1" applyFont="1" applyFill="1" applyBorder="1" applyAlignment="1">
      <alignment vertical="center"/>
    </xf>
    <xf numFmtId="4" fontId="20" fillId="3" borderId="1" xfId="4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vertical="center" wrapText="1"/>
    </xf>
    <xf numFmtId="0" fontId="20" fillId="3" borderId="1" xfId="4" applyFont="1" applyFill="1" applyBorder="1" applyAlignment="1">
      <alignment horizontal="center" vertical="center"/>
    </xf>
    <xf numFmtId="0" fontId="6" fillId="3" borderId="1" xfId="16" applyFont="1" applyFill="1" applyBorder="1" applyAlignment="1">
      <alignment horizontal="left" vertical="center"/>
    </xf>
    <xf numFmtId="4" fontId="6" fillId="3" borderId="1" xfId="16" applyNumberFormat="1" applyFont="1" applyFill="1" applyBorder="1" applyAlignment="1">
      <alignment horizontal="center" vertical="center"/>
    </xf>
    <xf numFmtId="4" fontId="6" fillId="3" borderId="0" xfId="0" applyNumberFormat="1" applyFont="1" applyFill="1" applyAlignment="1">
      <alignment vertical="center"/>
    </xf>
    <xf numFmtId="4" fontId="6" fillId="3" borderId="0" xfId="0" applyNumberFormat="1" applyFont="1" applyFill="1" applyAlignment="1">
      <alignment horizontal="right" vertical="center"/>
    </xf>
    <xf numFmtId="0" fontId="7" fillId="3" borderId="1" xfId="14" applyNumberFormat="1" applyFont="1" applyFill="1" applyBorder="1" applyAlignment="1">
      <alignment vertical="center"/>
    </xf>
    <xf numFmtId="4" fontId="7" fillId="3" borderId="1" xfId="14" applyNumberFormat="1" applyFont="1" applyFill="1" applyBorder="1" applyAlignment="1">
      <alignment horizontal="center" vertical="center"/>
    </xf>
    <xf numFmtId="0" fontId="7" fillId="3" borderId="0" xfId="14" applyFont="1" applyFill="1" applyAlignment="1">
      <alignment horizontal="center" vertical="center" wrapText="1"/>
    </xf>
    <xf numFmtId="0" fontId="6" fillId="3" borderId="1" xfId="14" applyFont="1" applyFill="1" applyBorder="1" applyAlignment="1">
      <alignment horizontal="center" vertical="center" wrapText="1"/>
    </xf>
    <xf numFmtId="0" fontId="7" fillId="3" borderId="1" xfId="14" applyNumberFormat="1" applyFont="1" applyFill="1" applyBorder="1" applyAlignment="1">
      <alignment vertical="center" wrapText="1"/>
    </xf>
    <xf numFmtId="2" fontId="6" fillId="3" borderId="1" xfId="0" applyNumberFormat="1" applyFont="1" applyFill="1" applyBorder="1" applyAlignment="1">
      <alignment horizontal="center" vertical="center"/>
    </xf>
    <xf numFmtId="166" fontId="12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vertical="center"/>
    </xf>
    <xf numFmtId="2" fontId="6" fillId="3" borderId="1" xfId="18" applyNumberFormat="1" applyFont="1" applyFill="1" applyBorder="1" applyAlignment="1">
      <alignment horizontal="center" vertical="center"/>
    </xf>
    <xf numFmtId="3" fontId="6" fillId="3" borderId="1" xfId="4" applyNumberFormat="1" applyFont="1" applyFill="1" applyBorder="1" applyAlignment="1">
      <alignment vertical="center" wrapText="1"/>
    </xf>
    <xf numFmtId="0" fontId="7" fillId="3" borderId="1" xfId="0" applyNumberFormat="1" applyFont="1" applyFill="1" applyBorder="1" applyAlignment="1">
      <alignment vertical="center" wrapText="1"/>
    </xf>
    <xf numFmtId="0" fontId="6" fillId="3" borderId="1" xfId="4" applyNumberFormat="1" applyFont="1" applyFill="1" applyBorder="1" applyAlignment="1">
      <alignment vertical="center" wrapText="1"/>
    </xf>
    <xf numFmtId="0" fontId="6" fillId="3" borderId="1" xfId="8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4" fontId="7" fillId="3" borderId="0" xfId="0" applyNumberFormat="1" applyFont="1" applyFill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4" fontId="7" fillId="3" borderId="0" xfId="0" applyNumberFormat="1" applyFont="1" applyFill="1" applyAlignment="1">
      <alignment horizontal="left" vertical="center" indent="1"/>
    </xf>
    <xf numFmtId="0" fontId="6" fillId="3" borderId="1" xfId="14" applyNumberFormat="1" applyFont="1" applyFill="1" applyBorder="1" applyAlignment="1">
      <alignment vertical="center" wrapText="1"/>
    </xf>
    <xf numFmtId="0" fontId="6" fillId="3" borderId="0" xfId="4" applyFont="1" applyFill="1" applyAlignment="1">
      <alignment horizontal="center"/>
    </xf>
    <xf numFmtId="0" fontId="6" fillId="3" borderId="1" xfId="0" applyNumberFormat="1" applyFont="1" applyFill="1" applyBorder="1" applyAlignment="1">
      <alignment vertical="justify" wrapText="1"/>
    </xf>
    <xf numFmtId="0" fontId="6" fillId="3" borderId="0" xfId="4" applyFont="1" applyFill="1"/>
    <xf numFmtId="0" fontId="6" fillId="3" borderId="1" xfId="10" applyNumberFormat="1" applyFont="1" applyFill="1" applyBorder="1" applyAlignment="1">
      <alignment vertical="center" wrapText="1"/>
    </xf>
    <xf numFmtId="0" fontId="6" fillId="3" borderId="1" xfId="4" applyNumberFormat="1" applyFont="1" applyFill="1" applyBorder="1" applyAlignment="1">
      <alignment vertical="justify" wrapText="1"/>
    </xf>
    <xf numFmtId="4" fontId="6" fillId="3" borderId="1" xfId="4" applyNumberFormat="1" applyFont="1" applyFill="1" applyBorder="1" applyAlignment="1">
      <alignment horizontal="center"/>
    </xf>
    <xf numFmtId="0" fontId="7" fillId="3" borderId="1" xfId="4" applyNumberFormat="1" applyFont="1" applyFill="1" applyBorder="1" applyAlignment="1">
      <alignment horizontal="left" vertical="center" wrapText="1" indent="1"/>
    </xf>
    <xf numFmtId="4" fontId="12" fillId="3" borderId="1" xfId="1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4" fontId="13" fillId="3" borderId="1" xfId="10" applyNumberFormat="1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164" fontId="12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4" fontId="23" fillId="3" borderId="1" xfId="0" applyNumberFormat="1" applyFont="1" applyFill="1" applyBorder="1" applyAlignment="1" applyProtection="1">
      <alignment horizontal="center" vertical="center"/>
    </xf>
    <xf numFmtId="4" fontId="23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>
      <alignment vertical="center" wrapText="1"/>
    </xf>
    <xf numFmtId="4" fontId="7" fillId="3" borderId="1" xfId="12" applyNumberFormat="1" applyFont="1" applyFill="1" applyBorder="1" applyAlignment="1">
      <alignment horizontal="center" vertical="center"/>
    </xf>
    <xf numFmtId="0" fontId="7" fillId="3" borderId="0" xfId="0" applyNumberFormat="1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6" fillId="3" borderId="1" xfId="12" applyFont="1" applyFill="1" applyBorder="1" applyAlignment="1">
      <alignment horizontal="left" vertical="center" wrapText="1"/>
    </xf>
    <xf numFmtId="0" fontId="6" fillId="3" borderId="1" xfId="12" applyFont="1" applyFill="1" applyBorder="1" applyAlignment="1">
      <alignment horizontal="center" vertical="center"/>
    </xf>
    <xf numFmtId="4" fontId="6" fillId="3" borderId="1" xfId="12" applyNumberFormat="1" applyFont="1" applyFill="1" applyBorder="1" applyAlignment="1">
      <alignment horizontal="center" vertical="center"/>
    </xf>
    <xf numFmtId="164" fontId="6" fillId="3" borderId="1" xfId="12" applyNumberFormat="1" applyFont="1" applyFill="1" applyBorder="1" applyAlignment="1">
      <alignment horizontal="center" vertical="center"/>
    </xf>
    <xf numFmtId="0" fontId="6" fillId="3" borderId="0" xfId="0" applyNumberFormat="1" applyFont="1" applyFill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6" fillId="3" borderId="1" xfId="4" applyFont="1" applyFill="1" applyBorder="1" applyAlignment="1">
      <alignment horizontal="left" vertical="center"/>
    </xf>
    <xf numFmtId="0" fontId="6" fillId="3" borderId="1" xfId="10" applyFont="1" applyFill="1" applyBorder="1" applyAlignment="1">
      <alignment horizontal="left" vertical="center"/>
    </xf>
    <xf numFmtId="2" fontId="6" fillId="3" borderId="1" xfId="0" applyNumberFormat="1" applyFont="1" applyFill="1" applyBorder="1" applyAlignment="1">
      <alignment horizontal="left" vertical="center"/>
    </xf>
    <xf numFmtId="0" fontId="6" fillId="3" borderId="1" xfId="14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 wrapText="1"/>
    </xf>
    <xf numFmtId="165" fontId="7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4" fontId="6" fillId="3" borderId="0" xfId="0" applyNumberFormat="1" applyFont="1" applyFill="1" applyAlignment="1">
      <alignment horizontal="center" vertical="center"/>
    </xf>
    <xf numFmtId="2" fontId="7" fillId="3" borderId="0" xfId="0" applyNumberFormat="1" applyFont="1" applyFill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center" vertical="center" wrapText="1"/>
    </xf>
    <xf numFmtId="4" fontId="7" fillId="0" borderId="0" xfId="4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20">
    <cellStyle name="Bad" xfId="1"/>
    <cellStyle name="Comma 2" xfId="15"/>
    <cellStyle name="Normal 2" xfId="2"/>
    <cellStyle name="Normal 2 3" xfId="17"/>
    <cellStyle name="Normal 3" xfId="3"/>
    <cellStyle name="Normal_Direct Cost &amp; Revenue as of May 22 2003" xfId="16"/>
    <cellStyle name="silfain" xfId="12"/>
    <cellStyle name="Обычный" xfId="0" builtinId="0"/>
    <cellStyle name="Обычный 2" xfId="4"/>
    <cellStyle name="Обычный 2 2" xfId="5"/>
    <cellStyle name="Обычный 2 2 2" xfId="6"/>
    <cellStyle name="Обычный 2 2 2 2" xfId="19"/>
    <cellStyle name="Обычный 3" xfId="7"/>
    <cellStyle name="Обычный 3 2" xfId="14"/>
    <cellStyle name="Обычный 4" xfId="13"/>
    <cellStyle name="Обычный 7" xfId="11"/>
    <cellStyle name="Обычный_Лист1" xfId="18"/>
    <cellStyle name="ჩვეულებრივი 2" xfId="8"/>
    <cellStyle name="ჩვეულებრივი 2 2" xfId="9"/>
    <cellStyle name="ჩვეულებრივი 2 2 2" xfId="10"/>
  </cellStyles>
  <dxfs count="11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2095500</xdr:colOff>
      <xdr:row>289</xdr:row>
      <xdr:rowOff>0</xdr:rowOff>
    </xdr:from>
    <xdr:to>
      <xdr:col>1</xdr:col>
      <xdr:colOff>2562225</xdr:colOff>
      <xdr:row>289</xdr:row>
      <xdr:rowOff>152400</xdr:rowOff>
    </xdr:to>
    <xdr:sp macro="" textlink="">
      <xdr:nvSpPr>
        <xdr:cNvPr id="2" name="Text Box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295650" y="78705075"/>
          <a:ext cx="4667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289</xdr:row>
      <xdr:rowOff>0</xdr:rowOff>
    </xdr:from>
    <xdr:to>
      <xdr:col>1</xdr:col>
      <xdr:colOff>2562225</xdr:colOff>
      <xdr:row>289</xdr:row>
      <xdr:rowOff>152400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295650" y="78705075"/>
          <a:ext cx="4667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289</xdr:row>
      <xdr:rowOff>0</xdr:rowOff>
    </xdr:from>
    <xdr:to>
      <xdr:col>1</xdr:col>
      <xdr:colOff>2562225</xdr:colOff>
      <xdr:row>289</xdr:row>
      <xdr:rowOff>152400</xdr:rowOff>
    </xdr:to>
    <xdr:sp macro="" textlink="">
      <xdr:nvSpPr>
        <xdr:cNvPr id="4" name="Text Box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295650" y="78705075"/>
          <a:ext cx="4667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" name="Text Box 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" name="Text Box 1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" name="Text Box 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" name="Text Box 1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" name="Text Box 1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" name="Text Box 1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" name="Text Box 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" name="Text Box 1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" name="Text Box 1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" name="Text Box 1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" name="Text Box 1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" name="Text Box 1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" name="Text Box 1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" name="Text Box 1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" name="Text Box 1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" name="Text Box 1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" name="Text Box 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" name="Text Box 1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" name="Text Box 1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" name="Text Box 1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" name="Text Box 1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" name="Text Box 1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" name="Text Box 1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9" name="Text Box 1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0" name="Text Box 1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1" name="Text Box 1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2" name="Text Box 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3" name="Text Box 1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4" name="Text Box 1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5" name="Text Box 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6" name="Text Box 1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7" name="Text Box 1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8" name="Text Box 1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9" name="Text Box 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0" name="Text Box 1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1" name="Text Box 1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2" name="Text Box 1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3" name="Text Box 1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4" name="Text Box 1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5" name="Text Box 1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6" name="Text Box 1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7" name="Text Box 1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8" name="Text Box 1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9" name="Text Box 1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0" name="Text Box 1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1" name="Text Box 1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2" name="Text Box 1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3" name="Text Box 1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4" name="Text Box 1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5" name="Text Box 1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6" name="Text Box 1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7" name="Text Box 1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8" name="Text Box 1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9" name="Text Box 1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0" name="Text Box 1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1" name="Text Box 1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2" name="Text Box 1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3" name="Text Box 1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4" name="Text Box 1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5" name="Text Box 1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6" name="Text Box 1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7" name="Text Box 1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8" name="Text Box 1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9" name="Text Box 1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0" name="Text Box 1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1" name="Text Box 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2" name="Text Box 1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3" name="Text Box 1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4" name="Text Box 1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5" name="Text Box 1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6" name="Text Box 1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7" name="Text Box 1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8" name="Text Box 1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9" name="Text Box 1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0" name="Text Box 1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1" name="Text Box 1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2" name="Text Box 1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3" name="Text Box 1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4" name="Text Box 1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5" name="Text Box 1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6" name="Text Box 1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7" name="Text Box 1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8" name="Text Box 1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9" name="Text Box 1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0" name="Text Box 1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1" name="Text Box 1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2" name="Text Box 1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3" name="Text Box 1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4" name="Text Box 1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5" name="Text Box 1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6" name="Text Box 1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7" name="Text Box 1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8" name="Text Box 1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9" name="Text Box 1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0" name="Text Box 1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1" name="Text Box 1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2" name="Text Box 1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3" name="Text Box 1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4" name="Text Box 1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5" name="Text Box 1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6" name="Text Box 1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7" name="Text Box 1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8" name="Text Box 1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9" name="Text Box 1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0" name="Text Box 1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1" name="Text Box 1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2" name="Text Box 1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3" name="Text Box 1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4" name="Text Box 1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5" name="Text Box 1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6" name="Text Box 1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7" name="Text Box 1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8" name="Text Box 1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9" name="Text Box 1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0" name="Text Box 1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1" name="Text Box 1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2" name="Text Box 1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3" name="Text Box 1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4" name="Text Box 1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5" name="Text Box 1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6" name="Text Box 1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7" name="Text Box 1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8" name="Text Box 1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9" name="Text Box 1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0" name="Text Box 1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1" name="Text Box 1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2" name="Text Box 1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3" name="Text Box 1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4" name="Text Box 1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5" name="Text Box 1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6" name="Text Box 1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7" name="Text Box 1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8" name="Text Box 1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9" name="Text Box 1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0" name="Text Box 1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1" name="Text Box 1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2" name="Text Box 1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3" name="Text Box 1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4" name="Text Box 1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5" name="Text Box 1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6" name="Text Box 1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7" name="Text Box 1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8" name="Text Box 1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9" name="Text Box 1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0" name="Text Box 1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1" name="Text Box 1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2" name="Text Box 1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3" name="Text Box 1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4" name="Text Box 1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5" name="Text Box 1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6" name="Text Box 1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7" name="Text Box 1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8" name="Text Box 1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9" name="Text Box 1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0" name="Text Box 1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1" name="Text Box 1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2" name="Text Box 1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3" name="Text Box 1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4" name="Text Box 1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5" name="Text Box 1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6" name="Text Box 1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7" name="Text Box 1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8" name="Text Box 1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9" name="Text Box 1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0" name="Text Box 1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1" name="Text Box 1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2" name="Text Box 1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3" name="Text Box 1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4" name="Text Box 1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5" name="Text Box 1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6" name="Text Box 1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7" name="Text Box 1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8" name="Text Box 1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9" name="Text Box 1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0" name="Text Box 1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1" name="Text Box 1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2" name="Text Box 1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3" name="Text Box 1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4" name="Text Box 1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5" name="Text Box 1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6" name="Text Box 1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7" name="Text Box 1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8" name="Text Box 1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9" name="Text Box 1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0" name="Text Box 1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1" name="Text Box 1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2" name="Text Box 1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3" name="Text Box 1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4" name="Text Box 1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5" name="Text Box 1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6" name="Text Box 1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7" name="Text Box 1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8" name="Text Box 1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9" name="Text Box 1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0" name="Text Box 1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1" name="Text Box 1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2" name="Text Box 1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3" name="Text Box 1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4" name="Text Box 1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5" name="Text Box 1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6" name="Text Box 1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7" name="Text Box 1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8" name="Text Box 1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9" name="Text Box 1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0" name="Text Box 1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1" name="Text Box 1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2" name="Text Box 1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3" name="Text Box 1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4" name="Text Box 1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5" name="Text Box 1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6" name="Text Box 1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7" name="Text Box 1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8" name="Text Box 1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9" name="Text Box 1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0" name="Text Box 1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1" name="Text Box 1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2" name="Text Box 1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3" name="Text Box 1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4" name="Text Box 1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5" name="Text Box 1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6" name="Text Box 1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7" name="Text Box 1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8" name="Text Box 1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9" name="Text Box 1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0" name="Text Box 1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1" name="Text Box 1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2" name="Text Box 1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3" name="Text Box 1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4" name="Text Box 1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5" name="Text Box 1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6" name="Text Box 1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7" name="Text Box 1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8" name="Text Box 1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9" name="Text Box 1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0" name="Text Box 1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1" name="Text Box 1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2" name="Text Box 1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3" name="Text Box 1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4" name="Text Box 1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5" name="Text Box 1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6" name="Text Box 1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7" name="Text Box 1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8" name="Text Box 1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9" name="Text Box 1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0" name="Text Box 1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1" name="Text Box 1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2" name="Text Box 1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3" name="Text Box 1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4" name="Text Box 1">
          <a:extLst>
            <a:ext uri="{FF2B5EF4-FFF2-40B4-BE49-F238E27FC236}">
              <a16:creationId xmlns=""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5" name="Text Box 1">
          <a:extLst>
            <a:ext uri="{FF2B5EF4-FFF2-40B4-BE49-F238E27FC236}">
              <a16:creationId xmlns=""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6" name="Text Box 1">
          <a:extLst>
            <a:ext uri="{FF2B5EF4-FFF2-40B4-BE49-F238E27FC236}">
              <a16:creationId xmlns=""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7" name="Text Box 1">
          <a:extLst>
            <a:ext uri="{FF2B5EF4-FFF2-40B4-BE49-F238E27FC236}">
              <a16:creationId xmlns=""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8" name="Text Box 1">
          <a:extLst>
            <a:ext uri="{FF2B5EF4-FFF2-40B4-BE49-F238E27FC236}">
              <a16:creationId xmlns=""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9" name="Text Box 1">
          <a:extLst>
            <a:ext uri="{FF2B5EF4-FFF2-40B4-BE49-F238E27FC236}">
              <a16:creationId xmlns=""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0" name="Text Box 1">
          <a:extLst>
            <a:ext uri="{FF2B5EF4-FFF2-40B4-BE49-F238E27FC236}">
              <a16:creationId xmlns=""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1" name="Text Box 1">
          <a:extLst>
            <a:ext uri="{FF2B5EF4-FFF2-40B4-BE49-F238E27FC236}">
              <a16:creationId xmlns=""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2" name="Text Box 1">
          <a:extLst>
            <a:ext uri="{FF2B5EF4-FFF2-40B4-BE49-F238E27FC236}">
              <a16:creationId xmlns=""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3" name="Text Box 1">
          <a:extLst>
            <a:ext uri="{FF2B5EF4-FFF2-40B4-BE49-F238E27FC236}">
              <a16:creationId xmlns=""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4" name="Text Box 1">
          <a:extLst>
            <a:ext uri="{FF2B5EF4-FFF2-40B4-BE49-F238E27FC236}">
              <a16:creationId xmlns=""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5" name="Text Box 1">
          <a:extLst>
            <a:ext uri="{FF2B5EF4-FFF2-40B4-BE49-F238E27FC236}">
              <a16:creationId xmlns=""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6" name="Text Box 1">
          <a:extLst>
            <a:ext uri="{FF2B5EF4-FFF2-40B4-BE49-F238E27FC236}">
              <a16:creationId xmlns=""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7" name="Text Box 1">
          <a:extLst>
            <a:ext uri="{FF2B5EF4-FFF2-40B4-BE49-F238E27FC236}">
              <a16:creationId xmlns=""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8" name="Text Box 1">
          <a:extLst>
            <a:ext uri="{FF2B5EF4-FFF2-40B4-BE49-F238E27FC236}">
              <a16:creationId xmlns=""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9" name="Text Box 1">
          <a:extLst>
            <a:ext uri="{FF2B5EF4-FFF2-40B4-BE49-F238E27FC236}">
              <a16:creationId xmlns=""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0" name="Text Box 1">
          <a:extLst>
            <a:ext uri="{FF2B5EF4-FFF2-40B4-BE49-F238E27FC236}">
              <a16:creationId xmlns=""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1" name="Text Box 1">
          <a:extLst>
            <a:ext uri="{FF2B5EF4-FFF2-40B4-BE49-F238E27FC236}">
              <a16:creationId xmlns=""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2" name="Text Box 1">
          <a:extLst>
            <a:ext uri="{FF2B5EF4-FFF2-40B4-BE49-F238E27FC236}">
              <a16:creationId xmlns=""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3" name="Text Box 1">
          <a:extLst>
            <a:ext uri="{FF2B5EF4-FFF2-40B4-BE49-F238E27FC236}">
              <a16:creationId xmlns=""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4" name="Text Box 1">
          <a:extLst>
            <a:ext uri="{FF2B5EF4-FFF2-40B4-BE49-F238E27FC236}">
              <a16:creationId xmlns=""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5" name="Text Box 1">
          <a:extLst>
            <a:ext uri="{FF2B5EF4-FFF2-40B4-BE49-F238E27FC236}">
              <a16:creationId xmlns=""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6" name="Text Box 1">
          <a:extLst>
            <a:ext uri="{FF2B5EF4-FFF2-40B4-BE49-F238E27FC236}">
              <a16:creationId xmlns=""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7" name="Text Box 1">
          <a:extLst>
            <a:ext uri="{FF2B5EF4-FFF2-40B4-BE49-F238E27FC236}">
              <a16:creationId xmlns=""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8" name="Text Box 1">
          <a:extLst>
            <a:ext uri="{FF2B5EF4-FFF2-40B4-BE49-F238E27FC236}">
              <a16:creationId xmlns=""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9" name="Text Box 1">
          <a:extLst>
            <a:ext uri="{FF2B5EF4-FFF2-40B4-BE49-F238E27FC236}">
              <a16:creationId xmlns=""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0" name="Text Box 1">
          <a:extLst>
            <a:ext uri="{FF2B5EF4-FFF2-40B4-BE49-F238E27FC236}">
              <a16:creationId xmlns=""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1" name="Text Box 1">
          <a:extLst>
            <a:ext uri="{FF2B5EF4-FFF2-40B4-BE49-F238E27FC236}">
              <a16:creationId xmlns=""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2" name="Text Box 1">
          <a:extLst>
            <a:ext uri="{FF2B5EF4-FFF2-40B4-BE49-F238E27FC236}">
              <a16:creationId xmlns=""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3" name="Text Box 1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4" name="Text Box 1">
          <a:extLst>
            <a:ext uri="{FF2B5EF4-FFF2-40B4-BE49-F238E27FC236}">
              <a16:creationId xmlns=""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5" name="Text Box 1">
          <a:extLst>
            <a:ext uri="{FF2B5EF4-FFF2-40B4-BE49-F238E27FC236}">
              <a16:creationId xmlns=""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6" name="Text Box 1">
          <a:extLst>
            <a:ext uri="{FF2B5EF4-FFF2-40B4-BE49-F238E27FC236}">
              <a16:creationId xmlns=""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7" name="Text Box 1">
          <a:extLst>
            <a:ext uri="{FF2B5EF4-FFF2-40B4-BE49-F238E27FC236}">
              <a16:creationId xmlns=""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8" name="Text Box 1">
          <a:extLst>
            <a:ext uri="{FF2B5EF4-FFF2-40B4-BE49-F238E27FC236}">
              <a16:creationId xmlns=""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9" name="Text Box 1">
          <a:extLst>
            <a:ext uri="{FF2B5EF4-FFF2-40B4-BE49-F238E27FC236}">
              <a16:creationId xmlns=""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90" name="Text Box 1">
          <a:extLst>
            <a:ext uri="{FF2B5EF4-FFF2-40B4-BE49-F238E27FC236}">
              <a16:creationId xmlns=""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91" name="Text Box 1">
          <a:extLst>
            <a:ext uri="{FF2B5EF4-FFF2-40B4-BE49-F238E27FC236}">
              <a16:creationId xmlns=""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92" name="Text Box 1">
          <a:extLst>
            <a:ext uri="{FF2B5EF4-FFF2-40B4-BE49-F238E27FC236}">
              <a16:creationId xmlns=""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93" name="Text Box 1">
          <a:extLst>
            <a:ext uri="{FF2B5EF4-FFF2-40B4-BE49-F238E27FC236}">
              <a16:creationId xmlns=""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94" name="Text Box 1">
          <a:extLst>
            <a:ext uri="{FF2B5EF4-FFF2-40B4-BE49-F238E27FC236}">
              <a16:creationId xmlns=""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95" name="Text Box 1">
          <a:extLst>
            <a:ext uri="{FF2B5EF4-FFF2-40B4-BE49-F238E27FC236}">
              <a16:creationId xmlns=""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96" name="Text Box 1">
          <a:extLst>
            <a:ext uri="{FF2B5EF4-FFF2-40B4-BE49-F238E27FC236}">
              <a16:creationId xmlns=""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97" name="Text Box 1">
          <a:extLst>
            <a:ext uri="{FF2B5EF4-FFF2-40B4-BE49-F238E27FC236}">
              <a16:creationId xmlns=""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98" name="Text Box 1">
          <a:extLst>
            <a:ext uri="{FF2B5EF4-FFF2-40B4-BE49-F238E27FC236}">
              <a16:creationId xmlns=""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99" name="Text Box 1">
          <a:extLst>
            <a:ext uri="{FF2B5EF4-FFF2-40B4-BE49-F238E27FC236}">
              <a16:creationId xmlns=""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00" name="Text Box 1">
          <a:extLst>
            <a:ext uri="{FF2B5EF4-FFF2-40B4-BE49-F238E27FC236}">
              <a16:creationId xmlns=""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01" name="Text Box 1">
          <a:extLst>
            <a:ext uri="{FF2B5EF4-FFF2-40B4-BE49-F238E27FC236}">
              <a16:creationId xmlns=""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02" name="Text Box 1">
          <a:extLst>
            <a:ext uri="{FF2B5EF4-FFF2-40B4-BE49-F238E27FC236}">
              <a16:creationId xmlns=""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03" name="Text Box 1">
          <a:extLst>
            <a:ext uri="{FF2B5EF4-FFF2-40B4-BE49-F238E27FC236}">
              <a16:creationId xmlns=""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04" name="Text Box 1">
          <a:extLst>
            <a:ext uri="{FF2B5EF4-FFF2-40B4-BE49-F238E27FC236}">
              <a16:creationId xmlns=""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05" name="Text Box 1">
          <a:extLst>
            <a:ext uri="{FF2B5EF4-FFF2-40B4-BE49-F238E27FC236}">
              <a16:creationId xmlns=""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06" name="Text Box 1">
          <a:extLst>
            <a:ext uri="{FF2B5EF4-FFF2-40B4-BE49-F238E27FC236}">
              <a16:creationId xmlns=""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07" name="Text Box 1">
          <a:extLst>
            <a:ext uri="{FF2B5EF4-FFF2-40B4-BE49-F238E27FC236}">
              <a16:creationId xmlns=""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08" name="Text Box 1">
          <a:extLst>
            <a:ext uri="{FF2B5EF4-FFF2-40B4-BE49-F238E27FC236}">
              <a16:creationId xmlns=""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09" name="Text Box 1">
          <a:extLst>
            <a:ext uri="{FF2B5EF4-FFF2-40B4-BE49-F238E27FC236}">
              <a16:creationId xmlns=""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10" name="Text Box 1">
          <a:extLst>
            <a:ext uri="{FF2B5EF4-FFF2-40B4-BE49-F238E27FC236}">
              <a16:creationId xmlns=""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11" name="Text Box 1">
          <a:extLst>
            <a:ext uri="{FF2B5EF4-FFF2-40B4-BE49-F238E27FC236}">
              <a16:creationId xmlns=""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12" name="Text Box 1">
          <a:extLst>
            <a:ext uri="{FF2B5EF4-FFF2-40B4-BE49-F238E27FC236}">
              <a16:creationId xmlns=""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13" name="Text Box 1">
          <a:extLst>
            <a:ext uri="{FF2B5EF4-FFF2-40B4-BE49-F238E27FC236}">
              <a16:creationId xmlns=""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14" name="Text Box 1">
          <a:extLst>
            <a:ext uri="{FF2B5EF4-FFF2-40B4-BE49-F238E27FC236}">
              <a16:creationId xmlns=""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15" name="Text Box 1">
          <a:extLst>
            <a:ext uri="{FF2B5EF4-FFF2-40B4-BE49-F238E27FC236}">
              <a16:creationId xmlns=""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16" name="Text Box 1">
          <a:extLst>
            <a:ext uri="{FF2B5EF4-FFF2-40B4-BE49-F238E27FC236}">
              <a16:creationId xmlns=""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17" name="Text Box 1">
          <a:extLst>
            <a:ext uri="{FF2B5EF4-FFF2-40B4-BE49-F238E27FC236}">
              <a16:creationId xmlns=""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18" name="Text Box 1">
          <a:extLst>
            <a:ext uri="{FF2B5EF4-FFF2-40B4-BE49-F238E27FC236}">
              <a16:creationId xmlns=""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19" name="Text Box 1">
          <a:extLst>
            <a:ext uri="{FF2B5EF4-FFF2-40B4-BE49-F238E27FC236}">
              <a16:creationId xmlns=""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20" name="Text Box 1">
          <a:extLst>
            <a:ext uri="{FF2B5EF4-FFF2-40B4-BE49-F238E27FC236}">
              <a16:creationId xmlns=""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21" name="Text Box 1">
          <a:extLst>
            <a:ext uri="{FF2B5EF4-FFF2-40B4-BE49-F238E27FC236}">
              <a16:creationId xmlns=""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22" name="Text Box 1">
          <a:extLst>
            <a:ext uri="{FF2B5EF4-FFF2-40B4-BE49-F238E27FC236}">
              <a16:creationId xmlns=""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23" name="Text Box 1">
          <a:extLst>
            <a:ext uri="{FF2B5EF4-FFF2-40B4-BE49-F238E27FC236}">
              <a16:creationId xmlns=""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24" name="Text Box 1">
          <a:extLst>
            <a:ext uri="{FF2B5EF4-FFF2-40B4-BE49-F238E27FC236}">
              <a16:creationId xmlns=""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25" name="Text Box 1">
          <a:extLst>
            <a:ext uri="{FF2B5EF4-FFF2-40B4-BE49-F238E27FC236}">
              <a16:creationId xmlns=""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26" name="Text Box 1">
          <a:extLst>
            <a:ext uri="{FF2B5EF4-FFF2-40B4-BE49-F238E27FC236}">
              <a16:creationId xmlns=""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27" name="Text Box 1">
          <a:extLst>
            <a:ext uri="{FF2B5EF4-FFF2-40B4-BE49-F238E27FC236}">
              <a16:creationId xmlns=""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28" name="Text Box 1">
          <a:extLst>
            <a:ext uri="{FF2B5EF4-FFF2-40B4-BE49-F238E27FC236}">
              <a16:creationId xmlns=""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29" name="Text Box 1">
          <a:extLst>
            <a:ext uri="{FF2B5EF4-FFF2-40B4-BE49-F238E27FC236}">
              <a16:creationId xmlns=""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30" name="Text Box 1">
          <a:extLst>
            <a:ext uri="{FF2B5EF4-FFF2-40B4-BE49-F238E27FC236}">
              <a16:creationId xmlns=""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31" name="Text Box 1">
          <a:extLst>
            <a:ext uri="{FF2B5EF4-FFF2-40B4-BE49-F238E27FC236}">
              <a16:creationId xmlns=""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32" name="Text Box 1">
          <a:extLst>
            <a:ext uri="{FF2B5EF4-FFF2-40B4-BE49-F238E27FC236}">
              <a16:creationId xmlns=""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33" name="Text Box 1">
          <a:extLst>
            <a:ext uri="{FF2B5EF4-FFF2-40B4-BE49-F238E27FC236}">
              <a16:creationId xmlns=""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34" name="Text Box 1">
          <a:extLst>
            <a:ext uri="{FF2B5EF4-FFF2-40B4-BE49-F238E27FC236}">
              <a16:creationId xmlns=""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35" name="Text Box 1">
          <a:extLst>
            <a:ext uri="{FF2B5EF4-FFF2-40B4-BE49-F238E27FC236}">
              <a16:creationId xmlns=""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36" name="Text Box 1">
          <a:extLst>
            <a:ext uri="{FF2B5EF4-FFF2-40B4-BE49-F238E27FC236}">
              <a16:creationId xmlns=""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37" name="Text Box 1">
          <a:extLst>
            <a:ext uri="{FF2B5EF4-FFF2-40B4-BE49-F238E27FC236}">
              <a16:creationId xmlns=""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38" name="Text Box 1">
          <a:extLst>
            <a:ext uri="{FF2B5EF4-FFF2-40B4-BE49-F238E27FC236}">
              <a16:creationId xmlns=""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39" name="Text Box 1">
          <a:extLst>
            <a:ext uri="{FF2B5EF4-FFF2-40B4-BE49-F238E27FC236}">
              <a16:creationId xmlns=""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40" name="Text Box 1">
          <a:extLst>
            <a:ext uri="{FF2B5EF4-FFF2-40B4-BE49-F238E27FC236}">
              <a16:creationId xmlns=""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41" name="Text Box 1">
          <a:extLst>
            <a:ext uri="{FF2B5EF4-FFF2-40B4-BE49-F238E27FC236}">
              <a16:creationId xmlns=""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42" name="Text Box 1">
          <a:extLst>
            <a:ext uri="{FF2B5EF4-FFF2-40B4-BE49-F238E27FC236}">
              <a16:creationId xmlns=""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43" name="Text Box 1">
          <a:extLst>
            <a:ext uri="{FF2B5EF4-FFF2-40B4-BE49-F238E27FC236}">
              <a16:creationId xmlns=""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44" name="Text Box 1">
          <a:extLst>
            <a:ext uri="{FF2B5EF4-FFF2-40B4-BE49-F238E27FC236}">
              <a16:creationId xmlns=""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45" name="Text Box 1">
          <a:extLst>
            <a:ext uri="{FF2B5EF4-FFF2-40B4-BE49-F238E27FC236}">
              <a16:creationId xmlns=""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46" name="Text Box 1">
          <a:extLst>
            <a:ext uri="{FF2B5EF4-FFF2-40B4-BE49-F238E27FC236}">
              <a16:creationId xmlns=""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47" name="Text Box 1">
          <a:extLst>
            <a:ext uri="{FF2B5EF4-FFF2-40B4-BE49-F238E27FC236}">
              <a16:creationId xmlns=""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48" name="Text Box 1">
          <a:extLst>
            <a:ext uri="{FF2B5EF4-FFF2-40B4-BE49-F238E27FC236}">
              <a16:creationId xmlns=""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49" name="Text Box 1">
          <a:extLst>
            <a:ext uri="{FF2B5EF4-FFF2-40B4-BE49-F238E27FC236}">
              <a16:creationId xmlns=""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50" name="Text Box 1">
          <a:extLst>
            <a:ext uri="{FF2B5EF4-FFF2-40B4-BE49-F238E27FC236}">
              <a16:creationId xmlns=""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51" name="Text Box 1">
          <a:extLst>
            <a:ext uri="{FF2B5EF4-FFF2-40B4-BE49-F238E27FC236}">
              <a16:creationId xmlns=""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52" name="Text Box 1">
          <a:extLst>
            <a:ext uri="{FF2B5EF4-FFF2-40B4-BE49-F238E27FC236}">
              <a16:creationId xmlns=""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53" name="Text Box 1">
          <a:extLst>
            <a:ext uri="{FF2B5EF4-FFF2-40B4-BE49-F238E27FC236}">
              <a16:creationId xmlns=""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54" name="Text Box 1">
          <a:extLst>
            <a:ext uri="{FF2B5EF4-FFF2-40B4-BE49-F238E27FC236}">
              <a16:creationId xmlns=""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55" name="Text Box 1">
          <a:extLst>
            <a:ext uri="{FF2B5EF4-FFF2-40B4-BE49-F238E27FC236}">
              <a16:creationId xmlns=""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56" name="Text Box 1">
          <a:extLst>
            <a:ext uri="{FF2B5EF4-FFF2-40B4-BE49-F238E27FC236}">
              <a16:creationId xmlns=""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57" name="Text Box 1">
          <a:extLst>
            <a:ext uri="{FF2B5EF4-FFF2-40B4-BE49-F238E27FC236}">
              <a16:creationId xmlns=""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58" name="Text Box 1">
          <a:extLst>
            <a:ext uri="{FF2B5EF4-FFF2-40B4-BE49-F238E27FC236}">
              <a16:creationId xmlns=""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59" name="Text Box 1">
          <a:extLst>
            <a:ext uri="{FF2B5EF4-FFF2-40B4-BE49-F238E27FC236}">
              <a16:creationId xmlns=""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60" name="Text Box 1">
          <a:extLst>
            <a:ext uri="{FF2B5EF4-FFF2-40B4-BE49-F238E27FC236}">
              <a16:creationId xmlns=""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61" name="Text Box 1">
          <a:extLst>
            <a:ext uri="{FF2B5EF4-FFF2-40B4-BE49-F238E27FC236}">
              <a16:creationId xmlns=""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62" name="Text Box 1">
          <a:extLst>
            <a:ext uri="{FF2B5EF4-FFF2-40B4-BE49-F238E27FC236}">
              <a16:creationId xmlns=""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63" name="Text Box 1">
          <a:extLst>
            <a:ext uri="{FF2B5EF4-FFF2-40B4-BE49-F238E27FC236}">
              <a16:creationId xmlns=""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64" name="Text Box 1">
          <a:extLst>
            <a:ext uri="{FF2B5EF4-FFF2-40B4-BE49-F238E27FC236}">
              <a16:creationId xmlns=""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65" name="Text Box 1">
          <a:extLst>
            <a:ext uri="{FF2B5EF4-FFF2-40B4-BE49-F238E27FC236}">
              <a16:creationId xmlns=""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66" name="Text Box 1">
          <a:extLst>
            <a:ext uri="{FF2B5EF4-FFF2-40B4-BE49-F238E27FC236}">
              <a16:creationId xmlns=""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67" name="Text Box 1">
          <a:extLst>
            <a:ext uri="{FF2B5EF4-FFF2-40B4-BE49-F238E27FC236}">
              <a16:creationId xmlns=""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68" name="Text Box 1">
          <a:extLst>
            <a:ext uri="{FF2B5EF4-FFF2-40B4-BE49-F238E27FC236}">
              <a16:creationId xmlns=""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69" name="Text Box 1">
          <a:extLst>
            <a:ext uri="{FF2B5EF4-FFF2-40B4-BE49-F238E27FC236}">
              <a16:creationId xmlns=""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70" name="Text Box 1">
          <a:extLst>
            <a:ext uri="{FF2B5EF4-FFF2-40B4-BE49-F238E27FC236}">
              <a16:creationId xmlns=""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71" name="Text Box 1">
          <a:extLst>
            <a:ext uri="{FF2B5EF4-FFF2-40B4-BE49-F238E27FC236}">
              <a16:creationId xmlns=""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72" name="Text Box 1">
          <a:extLst>
            <a:ext uri="{FF2B5EF4-FFF2-40B4-BE49-F238E27FC236}">
              <a16:creationId xmlns=""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73" name="Text Box 1">
          <a:extLst>
            <a:ext uri="{FF2B5EF4-FFF2-40B4-BE49-F238E27FC236}">
              <a16:creationId xmlns=""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74" name="Text Box 1">
          <a:extLst>
            <a:ext uri="{FF2B5EF4-FFF2-40B4-BE49-F238E27FC236}">
              <a16:creationId xmlns=""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75" name="Text Box 1">
          <a:extLst>
            <a:ext uri="{FF2B5EF4-FFF2-40B4-BE49-F238E27FC236}">
              <a16:creationId xmlns=""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76" name="Text Box 1">
          <a:extLst>
            <a:ext uri="{FF2B5EF4-FFF2-40B4-BE49-F238E27FC236}">
              <a16:creationId xmlns=""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77" name="Text Box 1">
          <a:extLst>
            <a:ext uri="{FF2B5EF4-FFF2-40B4-BE49-F238E27FC236}">
              <a16:creationId xmlns=""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78" name="Text Box 1">
          <a:extLst>
            <a:ext uri="{FF2B5EF4-FFF2-40B4-BE49-F238E27FC236}">
              <a16:creationId xmlns=""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79" name="Text Box 1">
          <a:extLst>
            <a:ext uri="{FF2B5EF4-FFF2-40B4-BE49-F238E27FC236}">
              <a16:creationId xmlns=""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80" name="Text Box 1">
          <a:extLst>
            <a:ext uri="{FF2B5EF4-FFF2-40B4-BE49-F238E27FC236}">
              <a16:creationId xmlns=""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81" name="Text Box 1">
          <a:extLst>
            <a:ext uri="{FF2B5EF4-FFF2-40B4-BE49-F238E27FC236}">
              <a16:creationId xmlns=""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82" name="Text Box 1">
          <a:extLst>
            <a:ext uri="{FF2B5EF4-FFF2-40B4-BE49-F238E27FC236}">
              <a16:creationId xmlns=""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83" name="Text Box 1">
          <a:extLst>
            <a:ext uri="{FF2B5EF4-FFF2-40B4-BE49-F238E27FC236}">
              <a16:creationId xmlns=""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84" name="Text Box 1">
          <a:extLst>
            <a:ext uri="{FF2B5EF4-FFF2-40B4-BE49-F238E27FC236}">
              <a16:creationId xmlns=""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85" name="Text Box 1">
          <a:extLst>
            <a:ext uri="{FF2B5EF4-FFF2-40B4-BE49-F238E27FC236}">
              <a16:creationId xmlns=""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86" name="Text Box 1">
          <a:extLst>
            <a:ext uri="{FF2B5EF4-FFF2-40B4-BE49-F238E27FC236}">
              <a16:creationId xmlns=""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87" name="Text Box 1">
          <a:extLst>
            <a:ext uri="{FF2B5EF4-FFF2-40B4-BE49-F238E27FC236}">
              <a16:creationId xmlns=""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88" name="Text Box 1">
          <a:extLst>
            <a:ext uri="{FF2B5EF4-FFF2-40B4-BE49-F238E27FC236}">
              <a16:creationId xmlns=""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89" name="Text Box 1">
          <a:extLst>
            <a:ext uri="{FF2B5EF4-FFF2-40B4-BE49-F238E27FC236}">
              <a16:creationId xmlns=""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90" name="Text Box 1">
          <a:extLst>
            <a:ext uri="{FF2B5EF4-FFF2-40B4-BE49-F238E27FC236}">
              <a16:creationId xmlns=""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91" name="Text Box 1">
          <a:extLst>
            <a:ext uri="{FF2B5EF4-FFF2-40B4-BE49-F238E27FC236}">
              <a16:creationId xmlns=""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92" name="Text Box 1">
          <a:extLst>
            <a:ext uri="{FF2B5EF4-FFF2-40B4-BE49-F238E27FC236}">
              <a16:creationId xmlns=""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93" name="Text Box 1">
          <a:extLst>
            <a:ext uri="{FF2B5EF4-FFF2-40B4-BE49-F238E27FC236}">
              <a16:creationId xmlns=""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94" name="Text Box 1">
          <a:extLst>
            <a:ext uri="{FF2B5EF4-FFF2-40B4-BE49-F238E27FC236}">
              <a16:creationId xmlns=""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95" name="Text Box 1">
          <a:extLst>
            <a:ext uri="{FF2B5EF4-FFF2-40B4-BE49-F238E27FC236}">
              <a16:creationId xmlns=""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96" name="Text Box 1">
          <a:extLst>
            <a:ext uri="{FF2B5EF4-FFF2-40B4-BE49-F238E27FC236}">
              <a16:creationId xmlns=""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97" name="Text Box 1">
          <a:extLst>
            <a:ext uri="{FF2B5EF4-FFF2-40B4-BE49-F238E27FC236}">
              <a16:creationId xmlns=""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98" name="Text Box 1">
          <a:extLst>
            <a:ext uri="{FF2B5EF4-FFF2-40B4-BE49-F238E27FC236}">
              <a16:creationId xmlns=""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399" name="Text Box 1">
          <a:extLst>
            <a:ext uri="{FF2B5EF4-FFF2-40B4-BE49-F238E27FC236}">
              <a16:creationId xmlns=""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00" name="Text Box 1">
          <a:extLst>
            <a:ext uri="{FF2B5EF4-FFF2-40B4-BE49-F238E27FC236}">
              <a16:creationId xmlns=""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01" name="Text Box 1">
          <a:extLst>
            <a:ext uri="{FF2B5EF4-FFF2-40B4-BE49-F238E27FC236}">
              <a16:creationId xmlns=""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02" name="Text Box 1">
          <a:extLst>
            <a:ext uri="{FF2B5EF4-FFF2-40B4-BE49-F238E27FC236}">
              <a16:creationId xmlns=""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03" name="Text Box 1">
          <a:extLst>
            <a:ext uri="{FF2B5EF4-FFF2-40B4-BE49-F238E27FC236}">
              <a16:creationId xmlns=""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04" name="Text Box 1">
          <a:extLst>
            <a:ext uri="{FF2B5EF4-FFF2-40B4-BE49-F238E27FC236}">
              <a16:creationId xmlns=""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05" name="Text Box 1">
          <a:extLst>
            <a:ext uri="{FF2B5EF4-FFF2-40B4-BE49-F238E27FC236}">
              <a16:creationId xmlns=""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06" name="Text Box 1">
          <a:extLst>
            <a:ext uri="{FF2B5EF4-FFF2-40B4-BE49-F238E27FC236}">
              <a16:creationId xmlns=""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07" name="Text Box 1">
          <a:extLst>
            <a:ext uri="{FF2B5EF4-FFF2-40B4-BE49-F238E27FC236}">
              <a16:creationId xmlns=""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08" name="Text Box 1">
          <a:extLst>
            <a:ext uri="{FF2B5EF4-FFF2-40B4-BE49-F238E27FC236}">
              <a16:creationId xmlns=""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09" name="Text Box 1">
          <a:extLst>
            <a:ext uri="{FF2B5EF4-FFF2-40B4-BE49-F238E27FC236}">
              <a16:creationId xmlns=""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10" name="Text Box 1">
          <a:extLst>
            <a:ext uri="{FF2B5EF4-FFF2-40B4-BE49-F238E27FC236}">
              <a16:creationId xmlns=""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11" name="Text Box 1">
          <a:extLst>
            <a:ext uri="{FF2B5EF4-FFF2-40B4-BE49-F238E27FC236}">
              <a16:creationId xmlns=""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12" name="Text Box 1">
          <a:extLst>
            <a:ext uri="{FF2B5EF4-FFF2-40B4-BE49-F238E27FC236}">
              <a16:creationId xmlns=""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13" name="Text Box 1">
          <a:extLst>
            <a:ext uri="{FF2B5EF4-FFF2-40B4-BE49-F238E27FC236}">
              <a16:creationId xmlns=""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14" name="Text Box 1">
          <a:extLst>
            <a:ext uri="{FF2B5EF4-FFF2-40B4-BE49-F238E27FC236}">
              <a16:creationId xmlns=""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15" name="Text Box 1">
          <a:extLst>
            <a:ext uri="{FF2B5EF4-FFF2-40B4-BE49-F238E27FC236}">
              <a16:creationId xmlns=""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16" name="Text Box 1">
          <a:extLst>
            <a:ext uri="{FF2B5EF4-FFF2-40B4-BE49-F238E27FC236}">
              <a16:creationId xmlns=""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17" name="Text Box 1">
          <a:extLst>
            <a:ext uri="{FF2B5EF4-FFF2-40B4-BE49-F238E27FC236}">
              <a16:creationId xmlns=""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18" name="Text Box 1">
          <a:extLst>
            <a:ext uri="{FF2B5EF4-FFF2-40B4-BE49-F238E27FC236}">
              <a16:creationId xmlns=""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19" name="Text Box 1">
          <a:extLst>
            <a:ext uri="{FF2B5EF4-FFF2-40B4-BE49-F238E27FC236}">
              <a16:creationId xmlns=""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20" name="Text Box 1">
          <a:extLst>
            <a:ext uri="{FF2B5EF4-FFF2-40B4-BE49-F238E27FC236}">
              <a16:creationId xmlns=""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21" name="Text Box 1">
          <a:extLst>
            <a:ext uri="{FF2B5EF4-FFF2-40B4-BE49-F238E27FC236}">
              <a16:creationId xmlns=""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22" name="Text Box 1">
          <a:extLst>
            <a:ext uri="{FF2B5EF4-FFF2-40B4-BE49-F238E27FC236}">
              <a16:creationId xmlns=""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23" name="Text Box 1">
          <a:extLst>
            <a:ext uri="{FF2B5EF4-FFF2-40B4-BE49-F238E27FC236}">
              <a16:creationId xmlns=""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24" name="Text Box 1">
          <a:extLst>
            <a:ext uri="{FF2B5EF4-FFF2-40B4-BE49-F238E27FC236}">
              <a16:creationId xmlns=""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25" name="Text Box 1">
          <a:extLst>
            <a:ext uri="{FF2B5EF4-FFF2-40B4-BE49-F238E27FC236}">
              <a16:creationId xmlns=""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26" name="Text Box 1">
          <a:extLst>
            <a:ext uri="{FF2B5EF4-FFF2-40B4-BE49-F238E27FC236}">
              <a16:creationId xmlns=""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27" name="Text Box 1">
          <a:extLst>
            <a:ext uri="{FF2B5EF4-FFF2-40B4-BE49-F238E27FC236}">
              <a16:creationId xmlns=""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28" name="Text Box 1">
          <a:extLst>
            <a:ext uri="{FF2B5EF4-FFF2-40B4-BE49-F238E27FC236}">
              <a16:creationId xmlns=""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29" name="Text Box 1">
          <a:extLst>
            <a:ext uri="{FF2B5EF4-FFF2-40B4-BE49-F238E27FC236}">
              <a16:creationId xmlns=""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30" name="Text Box 1">
          <a:extLst>
            <a:ext uri="{FF2B5EF4-FFF2-40B4-BE49-F238E27FC236}">
              <a16:creationId xmlns=""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31" name="Text Box 1">
          <a:extLst>
            <a:ext uri="{FF2B5EF4-FFF2-40B4-BE49-F238E27FC236}">
              <a16:creationId xmlns=""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32" name="Text Box 1">
          <a:extLst>
            <a:ext uri="{FF2B5EF4-FFF2-40B4-BE49-F238E27FC236}">
              <a16:creationId xmlns=""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33" name="Text Box 1">
          <a:extLst>
            <a:ext uri="{FF2B5EF4-FFF2-40B4-BE49-F238E27FC236}">
              <a16:creationId xmlns=""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34" name="Text Box 1">
          <a:extLst>
            <a:ext uri="{FF2B5EF4-FFF2-40B4-BE49-F238E27FC236}">
              <a16:creationId xmlns=""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35" name="Text Box 1">
          <a:extLst>
            <a:ext uri="{FF2B5EF4-FFF2-40B4-BE49-F238E27FC236}">
              <a16:creationId xmlns=""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36" name="Text Box 1">
          <a:extLst>
            <a:ext uri="{FF2B5EF4-FFF2-40B4-BE49-F238E27FC236}">
              <a16:creationId xmlns=""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37" name="Text Box 1">
          <a:extLst>
            <a:ext uri="{FF2B5EF4-FFF2-40B4-BE49-F238E27FC236}">
              <a16:creationId xmlns=""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38" name="Text Box 1">
          <a:extLst>
            <a:ext uri="{FF2B5EF4-FFF2-40B4-BE49-F238E27FC236}">
              <a16:creationId xmlns=""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39" name="Text Box 1">
          <a:extLst>
            <a:ext uri="{FF2B5EF4-FFF2-40B4-BE49-F238E27FC236}">
              <a16:creationId xmlns=""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40" name="Text Box 1">
          <a:extLst>
            <a:ext uri="{FF2B5EF4-FFF2-40B4-BE49-F238E27FC236}">
              <a16:creationId xmlns=""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41" name="Text Box 1">
          <a:extLst>
            <a:ext uri="{FF2B5EF4-FFF2-40B4-BE49-F238E27FC236}">
              <a16:creationId xmlns=""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42" name="Text Box 1">
          <a:extLst>
            <a:ext uri="{FF2B5EF4-FFF2-40B4-BE49-F238E27FC236}">
              <a16:creationId xmlns=""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43" name="Text Box 1">
          <a:extLst>
            <a:ext uri="{FF2B5EF4-FFF2-40B4-BE49-F238E27FC236}">
              <a16:creationId xmlns=""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44" name="Text Box 1">
          <a:extLst>
            <a:ext uri="{FF2B5EF4-FFF2-40B4-BE49-F238E27FC236}">
              <a16:creationId xmlns=""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45" name="Text Box 1">
          <a:extLst>
            <a:ext uri="{FF2B5EF4-FFF2-40B4-BE49-F238E27FC236}">
              <a16:creationId xmlns=""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46" name="Text Box 1">
          <a:extLst>
            <a:ext uri="{FF2B5EF4-FFF2-40B4-BE49-F238E27FC236}">
              <a16:creationId xmlns=""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47" name="Text Box 1">
          <a:extLst>
            <a:ext uri="{FF2B5EF4-FFF2-40B4-BE49-F238E27FC236}">
              <a16:creationId xmlns=""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48" name="Text Box 1">
          <a:extLst>
            <a:ext uri="{FF2B5EF4-FFF2-40B4-BE49-F238E27FC236}">
              <a16:creationId xmlns=""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49" name="Text Box 1">
          <a:extLst>
            <a:ext uri="{FF2B5EF4-FFF2-40B4-BE49-F238E27FC236}">
              <a16:creationId xmlns=""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50" name="Text Box 1">
          <a:extLst>
            <a:ext uri="{FF2B5EF4-FFF2-40B4-BE49-F238E27FC236}">
              <a16:creationId xmlns=""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51" name="Text Box 1">
          <a:extLst>
            <a:ext uri="{FF2B5EF4-FFF2-40B4-BE49-F238E27FC236}">
              <a16:creationId xmlns=""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52" name="Text Box 1">
          <a:extLst>
            <a:ext uri="{FF2B5EF4-FFF2-40B4-BE49-F238E27FC236}">
              <a16:creationId xmlns=""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53" name="Text Box 1">
          <a:extLs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54" name="Text Box 1">
          <a:extLs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55" name="Text Box 1">
          <a:extLs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56" name="Text Box 1">
          <a:extLs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57" name="Text Box 1">
          <a:extLs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58" name="Text Box 1">
          <a:extLs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59" name="Text Box 1">
          <a:extLs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60" name="Text Box 1">
          <a:extLs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61" name="Text Box 1">
          <a:extLs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62" name="Text Box 1">
          <a:extLs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63" name="Text Box 1">
          <a:extLs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64" name="Text Box 1">
          <a:extLs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65" name="Text Box 1">
          <a:extLs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66" name="Text Box 1">
          <a:extLs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67" name="Text Box 1">
          <a:extLst>
            <a:ext uri="{FF2B5EF4-FFF2-40B4-BE49-F238E27FC236}">
              <a16:creationId xmlns=""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68" name="Text Box 1">
          <a:extLst>
            <a:ext uri="{FF2B5EF4-FFF2-40B4-BE49-F238E27FC236}">
              <a16:creationId xmlns=""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69" name="Text Box 1">
          <a:extLst>
            <a:ext uri="{FF2B5EF4-FFF2-40B4-BE49-F238E27FC236}">
              <a16:creationId xmlns=""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70" name="Text Box 1">
          <a:extLst>
            <a:ext uri="{FF2B5EF4-FFF2-40B4-BE49-F238E27FC236}">
              <a16:creationId xmlns=""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71" name="Text Box 1">
          <a:extLst>
            <a:ext uri="{FF2B5EF4-FFF2-40B4-BE49-F238E27FC236}">
              <a16:creationId xmlns=""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72" name="Text Box 1">
          <a:extLst>
            <a:ext uri="{FF2B5EF4-FFF2-40B4-BE49-F238E27FC236}">
              <a16:creationId xmlns=""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73" name="Text Box 1">
          <a:extLst>
            <a:ext uri="{FF2B5EF4-FFF2-40B4-BE49-F238E27FC236}">
              <a16:creationId xmlns=""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74" name="Text Box 1">
          <a:extLst>
            <a:ext uri="{FF2B5EF4-FFF2-40B4-BE49-F238E27FC236}">
              <a16:creationId xmlns=""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75" name="Text Box 1">
          <a:extLst>
            <a:ext uri="{FF2B5EF4-FFF2-40B4-BE49-F238E27FC236}">
              <a16:creationId xmlns=""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76" name="Text Box 1">
          <a:extLst>
            <a:ext uri="{FF2B5EF4-FFF2-40B4-BE49-F238E27FC236}">
              <a16:creationId xmlns=""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77" name="Text Box 1">
          <a:extLst>
            <a:ext uri="{FF2B5EF4-FFF2-40B4-BE49-F238E27FC236}">
              <a16:creationId xmlns=""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78" name="Text Box 1">
          <a:extLst>
            <a:ext uri="{FF2B5EF4-FFF2-40B4-BE49-F238E27FC236}">
              <a16:creationId xmlns=""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79" name="Text Box 1">
          <a:extLst>
            <a:ext uri="{FF2B5EF4-FFF2-40B4-BE49-F238E27FC236}">
              <a16:creationId xmlns=""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80" name="Text Box 1">
          <a:extLst>
            <a:ext uri="{FF2B5EF4-FFF2-40B4-BE49-F238E27FC236}">
              <a16:creationId xmlns=""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81" name="Text Box 1">
          <a:extLst>
            <a:ext uri="{FF2B5EF4-FFF2-40B4-BE49-F238E27FC236}">
              <a16:creationId xmlns=""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82" name="Text Box 1">
          <a:extLst>
            <a:ext uri="{FF2B5EF4-FFF2-40B4-BE49-F238E27FC236}">
              <a16:creationId xmlns=""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83" name="Text Box 1">
          <a:extLst>
            <a:ext uri="{FF2B5EF4-FFF2-40B4-BE49-F238E27FC236}">
              <a16:creationId xmlns=""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84" name="Text Box 1">
          <a:extLst>
            <a:ext uri="{FF2B5EF4-FFF2-40B4-BE49-F238E27FC236}">
              <a16:creationId xmlns=""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85" name="Text Box 1">
          <a:extLst>
            <a:ext uri="{FF2B5EF4-FFF2-40B4-BE49-F238E27FC236}">
              <a16:creationId xmlns=""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86" name="Text Box 1">
          <a:extLst>
            <a:ext uri="{FF2B5EF4-FFF2-40B4-BE49-F238E27FC236}">
              <a16:creationId xmlns=""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87" name="Text Box 1">
          <a:extLst>
            <a:ext uri="{FF2B5EF4-FFF2-40B4-BE49-F238E27FC236}">
              <a16:creationId xmlns=""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88" name="Text Box 1">
          <a:extLst>
            <a:ext uri="{FF2B5EF4-FFF2-40B4-BE49-F238E27FC236}">
              <a16:creationId xmlns=""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89" name="Text Box 1">
          <a:extLst>
            <a:ext uri="{FF2B5EF4-FFF2-40B4-BE49-F238E27FC236}">
              <a16:creationId xmlns=""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90" name="Text Box 1">
          <a:extLst>
            <a:ext uri="{FF2B5EF4-FFF2-40B4-BE49-F238E27FC236}">
              <a16:creationId xmlns=""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91" name="Text Box 1">
          <a:extLst>
            <a:ext uri="{FF2B5EF4-FFF2-40B4-BE49-F238E27FC236}">
              <a16:creationId xmlns=""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92" name="Text Box 1">
          <a:extLst>
            <a:ext uri="{FF2B5EF4-FFF2-40B4-BE49-F238E27FC236}">
              <a16:creationId xmlns=""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93" name="Text Box 1">
          <a:extLst>
            <a:ext uri="{FF2B5EF4-FFF2-40B4-BE49-F238E27FC236}">
              <a16:creationId xmlns=""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94" name="Text Box 1">
          <a:extLst>
            <a:ext uri="{FF2B5EF4-FFF2-40B4-BE49-F238E27FC236}">
              <a16:creationId xmlns=""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95" name="Text Box 1">
          <a:extLst>
            <a:ext uri="{FF2B5EF4-FFF2-40B4-BE49-F238E27FC236}">
              <a16:creationId xmlns=""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96" name="Text Box 1">
          <a:extLst>
            <a:ext uri="{FF2B5EF4-FFF2-40B4-BE49-F238E27FC236}">
              <a16:creationId xmlns=""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97" name="Text Box 1">
          <a:extLst>
            <a:ext uri="{FF2B5EF4-FFF2-40B4-BE49-F238E27FC236}">
              <a16:creationId xmlns=""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98" name="Text Box 1">
          <a:extLst>
            <a:ext uri="{FF2B5EF4-FFF2-40B4-BE49-F238E27FC236}">
              <a16:creationId xmlns=""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499" name="Text Box 1">
          <a:extLst>
            <a:ext uri="{FF2B5EF4-FFF2-40B4-BE49-F238E27FC236}">
              <a16:creationId xmlns=""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00" name="Text Box 1">
          <a:extLst>
            <a:ext uri="{FF2B5EF4-FFF2-40B4-BE49-F238E27FC236}">
              <a16:creationId xmlns=""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01" name="Text Box 1">
          <a:extLst>
            <a:ext uri="{FF2B5EF4-FFF2-40B4-BE49-F238E27FC236}">
              <a16:creationId xmlns=""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02" name="Text Box 1">
          <a:extLst>
            <a:ext uri="{FF2B5EF4-FFF2-40B4-BE49-F238E27FC236}">
              <a16:creationId xmlns=""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03" name="Text Box 1">
          <a:extLst>
            <a:ext uri="{FF2B5EF4-FFF2-40B4-BE49-F238E27FC236}">
              <a16:creationId xmlns=""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04" name="Text Box 1">
          <a:extLst>
            <a:ext uri="{FF2B5EF4-FFF2-40B4-BE49-F238E27FC236}">
              <a16:creationId xmlns=""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05" name="Text Box 1">
          <a:extLst>
            <a:ext uri="{FF2B5EF4-FFF2-40B4-BE49-F238E27FC236}">
              <a16:creationId xmlns=""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06" name="Text Box 1">
          <a:extLst>
            <a:ext uri="{FF2B5EF4-FFF2-40B4-BE49-F238E27FC236}">
              <a16:creationId xmlns=""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07" name="Text Box 1">
          <a:extLst>
            <a:ext uri="{FF2B5EF4-FFF2-40B4-BE49-F238E27FC236}">
              <a16:creationId xmlns=""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08" name="Text Box 1">
          <a:extLst>
            <a:ext uri="{FF2B5EF4-FFF2-40B4-BE49-F238E27FC236}">
              <a16:creationId xmlns=""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09" name="Text Box 1">
          <a:extLst>
            <a:ext uri="{FF2B5EF4-FFF2-40B4-BE49-F238E27FC236}">
              <a16:creationId xmlns=""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10" name="Text Box 1">
          <a:extLst>
            <a:ext uri="{FF2B5EF4-FFF2-40B4-BE49-F238E27FC236}">
              <a16:creationId xmlns=""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11" name="Text Box 1">
          <a:extLst>
            <a:ext uri="{FF2B5EF4-FFF2-40B4-BE49-F238E27FC236}">
              <a16:creationId xmlns=""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12" name="Text Box 1">
          <a:extLst>
            <a:ext uri="{FF2B5EF4-FFF2-40B4-BE49-F238E27FC236}">
              <a16:creationId xmlns=""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13" name="Text Box 1">
          <a:extLst>
            <a:ext uri="{FF2B5EF4-FFF2-40B4-BE49-F238E27FC236}">
              <a16:creationId xmlns=""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14" name="Text Box 1">
          <a:extLst>
            <a:ext uri="{FF2B5EF4-FFF2-40B4-BE49-F238E27FC236}">
              <a16:creationId xmlns=""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15" name="Text Box 1">
          <a:extLst>
            <a:ext uri="{FF2B5EF4-FFF2-40B4-BE49-F238E27FC236}">
              <a16:creationId xmlns=""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16" name="Text Box 1">
          <a:extLst>
            <a:ext uri="{FF2B5EF4-FFF2-40B4-BE49-F238E27FC236}">
              <a16:creationId xmlns=""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17" name="Text Box 1">
          <a:extLst>
            <a:ext uri="{FF2B5EF4-FFF2-40B4-BE49-F238E27FC236}">
              <a16:creationId xmlns=""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18" name="Text Box 1">
          <a:extLst>
            <a:ext uri="{FF2B5EF4-FFF2-40B4-BE49-F238E27FC236}">
              <a16:creationId xmlns=""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19" name="Text Box 1">
          <a:extLst>
            <a:ext uri="{FF2B5EF4-FFF2-40B4-BE49-F238E27FC236}">
              <a16:creationId xmlns=""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20" name="Text Box 1">
          <a:extLst>
            <a:ext uri="{FF2B5EF4-FFF2-40B4-BE49-F238E27FC236}">
              <a16:creationId xmlns=""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21" name="Text Box 1">
          <a:extLst>
            <a:ext uri="{FF2B5EF4-FFF2-40B4-BE49-F238E27FC236}">
              <a16:creationId xmlns=""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22" name="Text Box 1">
          <a:extLst>
            <a:ext uri="{FF2B5EF4-FFF2-40B4-BE49-F238E27FC236}">
              <a16:creationId xmlns=""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23" name="Text Box 1">
          <a:extLst>
            <a:ext uri="{FF2B5EF4-FFF2-40B4-BE49-F238E27FC236}">
              <a16:creationId xmlns=""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24" name="Text Box 1">
          <a:extLst>
            <a:ext uri="{FF2B5EF4-FFF2-40B4-BE49-F238E27FC236}">
              <a16:creationId xmlns=""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25" name="Text Box 1">
          <a:extLst>
            <a:ext uri="{FF2B5EF4-FFF2-40B4-BE49-F238E27FC236}">
              <a16:creationId xmlns=""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26" name="Text Box 1">
          <a:extLst>
            <a:ext uri="{FF2B5EF4-FFF2-40B4-BE49-F238E27FC236}">
              <a16:creationId xmlns=""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27" name="Text Box 1">
          <a:extLst>
            <a:ext uri="{FF2B5EF4-FFF2-40B4-BE49-F238E27FC236}">
              <a16:creationId xmlns=""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28" name="Text Box 1">
          <a:extLst>
            <a:ext uri="{FF2B5EF4-FFF2-40B4-BE49-F238E27FC236}">
              <a16:creationId xmlns=""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29" name="Text Box 1">
          <a:extLst>
            <a:ext uri="{FF2B5EF4-FFF2-40B4-BE49-F238E27FC236}">
              <a16:creationId xmlns=""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30" name="Text Box 1">
          <a:extLst>
            <a:ext uri="{FF2B5EF4-FFF2-40B4-BE49-F238E27FC236}">
              <a16:creationId xmlns=""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31" name="Text Box 1">
          <a:extLst>
            <a:ext uri="{FF2B5EF4-FFF2-40B4-BE49-F238E27FC236}">
              <a16:creationId xmlns=""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32" name="Text Box 1">
          <a:extLst>
            <a:ext uri="{FF2B5EF4-FFF2-40B4-BE49-F238E27FC236}">
              <a16:creationId xmlns=""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33" name="Text Box 1">
          <a:extLst>
            <a:ext uri="{FF2B5EF4-FFF2-40B4-BE49-F238E27FC236}">
              <a16:creationId xmlns=""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34" name="Text Box 1">
          <a:extLst>
            <a:ext uri="{FF2B5EF4-FFF2-40B4-BE49-F238E27FC236}">
              <a16:creationId xmlns=""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35" name="Text Box 1">
          <a:extLst>
            <a:ext uri="{FF2B5EF4-FFF2-40B4-BE49-F238E27FC236}">
              <a16:creationId xmlns=""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36" name="Text Box 1">
          <a:extLst>
            <a:ext uri="{FF2B5EF4-FFF2-40B4-BE49-F238E27FC236}">
              <a16:creationId xmlns=""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37" name="Text Box 1">
          <a:extLst>
            <a:ext uri="{FF2B5EF4-FFF2-40B4-BE49-F238E27FC236}">
              <a16:creationId xmlns=""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38" name="Text Box 1">
          <a:extLst>
            <a:ext uri="{FF2B5EF4-FFF2-40B4-BE49-F238E27FC236}">
              <a16:creationId xmlns=""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39" name="Text Box 1">
          <a:extLst>
            <a:ext uri="{FF2B5EF4-FFF2-40B4-BE49-F238E27FC236}">
              <a16:creationId xmlns=""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40" name="Text Box 1">
          <a:extLst>
            <a:ext uri="{FF2B5EF4-FFF2-40B4-BE49-F238E27FC236}">
              <a16:creationId xmlns=""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41" name="Text Box 1">
          <a:extLst>
            <a:ext uri="{FF2B5EF4-FFF2-40B4-BE49-F238E27FC236}">
              <a16:creationId xmlns=""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42" name="Text Box 1">
          <a:extLst>
            <a:ext uri="{FF2B5EF4-FFF2-40B4-BE49-F238E27FC236}">
              <a16:creationId xmlns=""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43" name="Text Box 1">
          <a:extLst>
            <a:ext uri="{FF2B5EF4-FFF2-40B4-BE49-F238E27FC236}">
              <a16:creationId xmlns=""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44" name="Text Box 1">
          <a:extLst>
            <a:ext uri="{FF2B5EF4-FFF2-40B4-BE49-F238E27FC236}">
              <a16:creationId xmlns=""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45" name="Text Box 1">
          <a:extLst>
            <a:ext uri="{FF2B5EF4-FFF2-40B4-BE49-F238E27FC236}">
              <a16:creationId xmlns=""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46" name="Text Box 1">
          <a:extLst>
            <a:ext uri="{FF2B5EF4-FFF2-40B4-BE49-F238E27FC236}">
              <a16:creationId xmlns=""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47" name="Text Box 1">
          <a:extLst>
            <a:ext uri="{FF2B5EF4-FFF2-40B4-BE49-F238E27FC236}">
              <a16:creationId xmlns=""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48" name="Text Box 1">
          <a:extLst>
            <a:ext uri="{FF2B5EF4-FFF2-40B4-BE49-F238E27FC236}">
              <a16:creationId xmlns=""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49" name="Text Box 1">
          <a:extLst>
            <a:ext uri="{FF2B5EF4-FFF2-40B4-BE49-F238E27FC236}">
              <a16:creationId xmlns=""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50" name="Text Box 1">
          <a:extLst>
            <a:ext uri="{FF2B5EF4-FFF2-40B4-BE49-F238E27FC236}">
              <a16:creationId xmlns=""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51" name="Text Box 1">
          <a:extLst>
            <a:ext uri="{FF2B5EF4-FFF2-40B4-BE49-F238E27FC236}">
              <a16:creationId xmlns=""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52" name="Text Box 1">
          <a:extLst>
            <a:ext uri="{FF2B5EF4-FFF2-40B4-BE49-F238E27FC236}">
              <a16:creationId xmlns=""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53" name="Text Box 1">
          <a:extLst>
            <a:ext uri="{FF2B5EF4-FFF2-40B4-BE49-F238E27FC236}">
              <a16:creationId xmlns=""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54" name="Text Box 1">
          <a:extLst>
            <a:ext uri="{FF2B5EF4-FFF2-40B4-BE49-F238E27FC236}">
              <a16:creationId xmlns=""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55" name="Text Box 1">
          <a:extLst>
            <a:ext uri="{FF2B5EF4-FFF2-40B4-BE49-F238E27FC236}">
              <a16:creationId xmlns=""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56" name="Text Box 1">
          <a:extLst>
            <a:ext uri="{FF2B5EF4-FFF2-40B4-BE49-F238E27FC236}">
              <a16:creationId xmlns=""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57" name="Text Box 1">
          <a:extLst>
            <a:ext uri="{FF2B5EF4-FFF2-40B4-BE49-F238E27FC236}">
              <a16:creationId xmlns=""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58" name="Text Box 1">
          <a:extLst>
            <a:ext uri="{FF2B5EF4-FFF2-40B4-BE49-F238E27FC236}">
              <a16:creationId xmlns=""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59" name="Text Box 1">
          <a:extLst>
            <a:ext uri="{FF2B5EF4-FFF2-40B4-BE49-F238E27FC236}">
              <a16:creationId xmlns=""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60" name="Text Box 1">
          <a:extLst>
            <a:ext uri="{FF2B5EF4-FFF2-40B4-BE49-F238E27FC236}">
              <a16:creationId xmlns=""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61" name="Text Box 1">
          <a:extLst>
            <a:ext uri="{FF2B5EF4-FFF2-40B4-BE49-F238E27FC236}">
              <a16:creationId xmlns=""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62" name="Text Box 1">
          <a:extLst>
            <a:ext uri="{FF2B5EF4-FFF2-40B4-BE49-F238E27FC236}">
              <a16:creationId xmlns=""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63" name="Text Box 1">
          <a:extLst>
            <a:ext uri="{FF2B5EF4-FFF2-40B4-BE49-F238E27FC236}">
              <a16:creationId xmlns=""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64" name="Text Box 1">
          <a:extLst>
            <a:ext uri="{FF2B5EF4-FFF2-40B4-BE49-F238E27FC236}">
              <a16:creationId xmlns=""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65" name="Text Box 1">
          <a:extLst>
            <a:ext uri="{FF2B5EF4-FFF2-40B4-BE49-F238E27FC236}">
              <a16:creationId xmlns=""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66" name="Text Box 1">
          <a:extLst>
            <a:ext uri="{FF2B5EF4-FFF2-40B4-BE49-F238E27FC236}">
              <a16:creationId xmlns=""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67" name="Text Box 1">
          <a:extLst>
            <a:ext uri="{FF2B5EF4-FFF2-40B4-BE49-F238E27FC236}">
              <a16:creationId xmlns=""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68" name="Text Box 1">
          <a:extLst>
            <a:ext uri="{FF2B5EF4-FFF2-40B4-BE49-F238E27FC236}">
              <a16:creationId xmlns=""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69" name="Text Box 1">
          <a:extLst>
            <a:ext uri="{FF2B5EF4-FFF2-40B4-BE49-F238E27FC236}">
              <a16:creationId xmlns=""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70" name="Text Box 1">
          <a:extLst>
            <a:ext uri="{FF2B5EF4-FFF2-40B4-BE49-F238E27FC236}">
              <a16:creationId xmlns=""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71" name="Text Box 1">
          <a:extLst>
            <a:ext uri="{FF2B5EF4-FFF2-40B4-BE49-F238E27FC236}">
              <a16:creationId xmlns=""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72" name="Text Box 1">
          <a:extLst>
            <a:ext uri="{FF2B5EF4-FFF2-40B4-BE49-F238E27FC236}">
              <a16:creationId xmlns=""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73" name="Text Box 1">
          <a:extLst>
            <a:ext uri="{FF2B5EF4-FFF2-40B4-BE49-F238E27FC236}">
              <a16:creationId xmlns=""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74" name="Text Box 1">
          <a:extLst>
            <a:ext uri="{FF2B5EF4-FFF2-40B4-BE49-F238E27FC236}">
              <a16:creationId xmlns=""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75" name="Text Box 1">
          <a:extLst>
            <a:ext uri="{FF2B5EF4-FFF2-40B4-BE49-F238E27FC236}">
              <a16:creationId xmlns=""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76" name="Text Box 1">
          <a:extLst>
            <a:ext uri="{FF2B5EF4-FFF2-40B4-BE49-F238E27FC236}">
              <a16:creationId xmlns=""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77" name="Text Box 1">
          <a:extLst>
            <a:ext uri="{FF2B5EF4-FFF2-40B4-BE49-F238E27FC236}">
              <a16:creationId xmlns=""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78" name="Text Box 1">
          <a:extLst>
            <a:ext uri="{FF2B5EF4-FFF2-40B4-BE49-F238E27FC236}">
              <a16:creationId xmlns=""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79" name="Text Box 1">
          <a:extLst>
            <a:ext uri="{FF2B5EF4-FFF2-40B4-BE49-F238E27FC236}">
              <a16:creationId xmlns=""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80" name="Text Box 1">
          <a:extLst>
            <a:ext uri="{FF2B5EF4-FFF2-40B4-BE49-F238E27FC236}">
              <a16:creationId xmlns=""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81" name="Text Box 1">
          <a:extLst>
            <a:ext uri="{FF2B5EF4-FFF2-40B4-BE49-F238E27FC236}">
              <a16:creationId xmlns=""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82" name="Text Box 1">
          <a:extLst>
            <a:ext uri="{FF2B5EF4-FFF2-40B4-BE49-F238E27FC236}">
              <a16:creationId xmlns=""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83" name="Text Box 1">
          <a:extLst>
            <a:ext uri="{FF2B5EF4-FFF2-40B4-BE49-F238E27FC236}">
              <a16:creationId xmlns=""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84" name="Text Box 1">
          <a:extLst>
            <a:ext uri="{FF2B5EF4-FFF2-40B4-BE49-F238E27FC236}">
              <a16:creationId xmlns=""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85" name="Text Box 1">
          <a:extLst>
            <a:ext uri="{FF2B5EF4-FFF2-40B4-BE49-F238E27FC236}">
              <a16:creationId xmlns=""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86" name="Text Box 1">
          <a:extLst>
            <a:ext uri="{FF2B5EF4-FFF2-40B4-BE49-F238E27FC236}">
              <a16:creationId xmlns=""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87" name="Text Box 1">
          <a:extLst>
            <a:ext uri="{FF2B5EF4-FFF2-40B4-BE49-F238E27FC236}">
              <a16:creationId xmlns=""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88" name="Text Box 1">
          <a:extLst>
            <a:ext uri="{FF2B5EF4-FFF2-40B4-BE49-F238E27FC236}">
              <a16:creationId xmlns=""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89" name="Text Box 1">
          <a:extLst>
            <a:ext uri="{FF2B5EF4-FFF2-40B4-BE49-F238E27FC236}">
              <a16:creationId xmlns=""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90" name="Text Box 1">
          <a:extLst>
            <a:ext uri="{FF2B5EF4-FFF2-40B4-BE49-F238E27FC236}">
              <a16:creationId xmlns=""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91" name="Text Box 1">
          <a:extLst>
            <a:ext uri="{FF2B5EF4-FFF2-40B4-BE49-F238E27FC236}">
              <a16:creationId xmlns=""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92" name="Text Box 1">
          <a:extLst>
            <a:ext uri="{FF2B5EF4-FFF2-40B4-BE49-F238E27FC236}">
              <a16:creationId xmlns=""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93" name="Text Box 1">
          <a:extLst>
            <a:ext uri="{FF2B5EF4-FFF2-40B4-BE49-F238E27FC236}">
              <a16:creationId xmlns=""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94" name="Text Box 1">
          <a:extLst>
            <a:ext uri="{FF2B5EF4-FFF2-40B4-BE49-F238E27FC236}">
              <a16:creationId xmlns=""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95" name="Text Box 1">
          <a:extLst>
            <a:ext uri="{FF2B5EF4-FFF2-40B4-BE49-F238E27FC236}">
              <a16:creationId xmlns=""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96" name="Text Box 1">
          <a:extLst>
            <a:ext uri="{FF2B5EF4-FFF2-40B4-BE49-F238E27FC236}">
              <a16:creationId xmlns=""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97" name="Text Box 1">
          <a:extLst>
            <a:ext uri="{FF2B5EF4-FFF2-40B4-BE49-F238E27FC236}">
              <a16:creationId xmlns=""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98" name="Text Box 1">
          <a:extLst>
            <a:ext uri="{FF2B5EF4-FFF2-40B4-BE49-F238E27FC236}">
              <a16:creationId xmlns=""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599" name="Text Box 1">
          <a:extLst>
            <a:ext uri="{FF2B5EF4-FFF2-40B4-BE49-F238E27FC236}">
              <a16:creationId xmlns=""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00" name="Text Box 1">
          <a:extLst>
            <a:ext uri="{FF2B5EF4-FFF2-40B4-BE49-F238E27FC236}">
              <a16:creationId xmlns=""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01" name="Text Box 1">
          <a:extLst>
            <a:ext uri="{FF2B5EF4-FFF2-40B4-BE49-F238E27FC236}">
              <a16:creationId xmlns=""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02" name="Text Box 1">
          <a:extLst>
            <a:ext uri="{FF2B5EF4-FFF2-40B4-BE49-F238E27FC236}">
              <a16:creationId xmlns=""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03" name="Text Box 1">
          <a:extLst>
            <a:ext uri="{FF2B5EF4-FFF2-40B4-BE49-F238E27FC236}">
              <a16:creationId xmlns=""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04" name="Text Box 1">
          <a:extLst>
            <a:ext uri="{FF2B5EF4-FFF2-40B4-BE49-F238E27FC236}">
              <a16:creationId xmlns=""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05" name="Text Box 1">
          <a:extLst>
            <a:ext uri="{FF2B5EF4-FFF2-40B4-BE49-F238E27FC236}">
              <a16:creationId xmlns=""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06" name="Text Box 1">
          <a:extLst>
            <a:ext uri="{FF2B5EF4-FFF2-40B4-BE49-F238E27FC236}">
              <a16:creationId xmlns=""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07" name="Text Box 1">
          <a:extLst>
            <a:ext uri="{FF2B5EF4-FFF2-40B4-BE49-F238E27FC236}">
              <a16:creationId xmlns=""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08" name="Text Box 1">
          <a:extLst>
            <a:ext uri="{FF2B5EF4-FFF2-40B4-BE49-F238E27FC236}">
              <a16:creationId xmlns=""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09" name="Text Box 1">
          <a:extLst>
            <a:ext uri="{FF2B5EF4-FFF2-40B4-BE49-F238E27FC236}">
              <a16:creationId xmlns=""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10" name="Text Box 1">
          <a:extLst>
            <a:ext uri="{FF2B5EF4-FFF2-40B4-BE49-F238E27FC236}">
              <a16:creationId xmlns=""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11" name="Text Box 1">
          <a:extLst>
            <a:ext uri="{FF2B5EF4-FFF2-40B4-BE49-F238E27FC236}">
              <a16:creationId xmlns=""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12" name="Text Box 1">
          <a:extLst>
            <a:ext uri="{FF2B5EF4-FFF2-40B4-BE49-F238E27FC236}">
              <a16:creationId xmlns=""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13" name="Text Box 1">
          <a:extLst>
            <a:ext uri="{FF2B5EF4-FFF2-40B4-BE49-F238E27FC236}">
              <a16:creationId xmlns=""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14" name="Text Box 1">
          <a:extLst>
            <a:ext uri="{FF2B5EF4-FFF2-40B4-BE49-F238E27FC236}">
              <a16:creationId xmlns=""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15" name="Text Box 1">
          <a:extLst>
            <a:ext uri="{FF2B5EF4-FFF2-40B4-BE49-F238E27FC236}">
              <a16:creationId xmlns=""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16" name="Text Box 1">
          <a:extLst>
            <a:ext uri="{FF2B5EF4-FFF2-40B4-BE49-F238E27FC236}">
              <a16:creationId xmlns=""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17" name="Text Box 1">
          <a:extLst>
            <a:ext uri="{FF2B5EF4-FFF2-40B4-BE49-F238E27FC236}">
              <a16:creationId xmlns=""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18" name="Text Box 1">
          <a:extLst>
            <a:ext uri="{FF2B5EF4-FFF2-40B4-BE49-F238E27FC236}">
              <a16:creationId xmlns=""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19" name="Text Box 1">
          <a:extLst>
            <a:ext uri="{FF2B5EF4-FFF2-40B4-BE49-F238E27FC236}">
              <a16:creationId xmlns=""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20" name="Text Box 1">
          <a:extLst>
            <a:ext uri="{FF2B5EF4-FFF2-40B4-BE49-F238E27FC236}">
              <a16:creationId xmlns=""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21" name="Text Box 1">
          <a:extLst>
            <a:ext uri="{FF2B5EF4-FFF2-40B4-BE49-F238E27FC236}">
              <a16:creationId xmlns=""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22" name="Text Box 1">
          <a:extLst>
            <a:ext uri="{FF2B5EF4-FFF2-40B4-BE49-F238E27FC236}">
              <a16:creationId xmlns=""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23" name="Text Box 1">
          <a:extLst>
            <a:ext uri="{FF2B5EF4-FFF2-40B4-BE49-F238E27FC236}">
              <a16:creationId xmlns=""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24" name="Text Box 1">
          <a:extLst>
            <a:ext uri="{FF2B5EF4-FFF2-40B4-BE49-F238E27FC236}">
              <a16:creationId xmlns=""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25" name="Text Box 1">
          <a:extLst>
            <a:ext uri="{FF2B5EF4-FFF2-40B4-BE49-F238E27FC236}">
              <a16:creationId xmlns=""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26" name="Text Box 1">
          <a:extLst>
            <a:ext uri="{FF2B5EF4-FFF2-40B4-BE49-F238E27FC236}">
              <a16:creationId xmlns=""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27" name="Text Box 1">
          <a:extLst>
            <a:ext uri="{FF2B5EF4-FFF2-40B4-BE49-F238E27FC236}">
              <a16:creationId xmlns=""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28" name="Text Box 1">
          <a:extLst>
            <a:ext uri="{FF2B5EF4-FFF2-40B4-BE49-F238E27FC236}">
              <a16:creationId xmlns=""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29" name="Text Box 1">
          <a:extLst>
            <a:ext uri="{FF2B5EF4-FFF2-40B4-BE49-F238E27FC236}">
              <a16:creationId xmlns=""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30" name="Text Box 1">
          <a:extLst>
            <a:ext uri="{FF2B5EF4-FFF2-40B4-BE49-F238E27FC236}">
              <a16:creationId xmlns=""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31" name="Text Box 1">
          <a:extLst>
            <a:ext uri="{FF2B5EF4-FFF2-40B4-BE49-F238E27FC236}">
              <a16:creationId xmlns=""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32" name="Text Box 1">
          <a:extLst>
            <a:ext uri="{FF2B5EF4-FFF2-40B4-BE49-F238E27FC236}">
              <a16:creationId xmlns=""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33" name="Text Box 1">
          <a:extLst>
            <a:ext uri="{FF2B5EF4-FFF2-40B4-BE49-F238E27FC236}">
              <a16:creationId xmlns=""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34" name="Text Box 1">
          <a:extLst>
            <a:ext uri="{FF2B5EF4-FFF2-40B4-BE49-F238E27FC236}">
              <a16:creationId xmlns=""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35" name="Text Box 1">
          <a:extLst>
            <a:ext uri="{FF2B5EF4-FFF2-40B4-BE49-F238E27FC236}">
              <a16:creationId xmlns=""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36" name="Text Box 1">
          <a:extLst>
            <a:ext uri="{FF2B5EF4-FFF2-40B4-BE49-F238E27FC236}">
              <a16:creationId xmlns=""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37" name="Text Box 1">
          <a:extLst>
            <a:ext uri="{FF2B5EF4-FFF2-40B4-BE49-F238E27FC236}">
              <a16:creationId xmlns=""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38" name="Text Box 1">
          <a:extLst>
            <a:ext uri="{FF2B5EF4-FFF2-40B4-BE49-F238E27FC236}">
              <a16:creationId xmlns=""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39" name="Text Box 1">
          <a:extLst>
            <a:ext uri="{FF2B5EF4-FFF2-40B4-BE49-F238E27FC236}">
              <a16:creationId xmlns=""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40" name="Text Box 1">
          <a:extLst>
            <a:ext uri="{FF2B5EF4-FFF2-40B4-BE49-F238E27FC236}">
              <a16:creationId xmlns=""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41" name="Text Box 1">
          <a:extLst>
            <a:ext uri="{FF2B5EF4-FFF2-40B4-BE49-F238E27FC236}">
              <a16:creationId xmlns=""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42" name="Text Box 1">
          <a:extLst>
            <a:ext uri="{FF2B5EF4-FFF2-40B4-BE49-F238E27FC236}">
              <a16:creationId xmlns=""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43" name="Text Box 1">
          <a:extLst>
            <a:ext uri="{FF2B5EF4-FFF2-40B4-BE49-F238E27FC236}">
              <a16:creationId xmlns=""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44" name="Text Box 1">
          <a:extLst>
            <a:ext uri="{FF2B5EF4-FFF2-40B4-BE49-F238E27FC236}">
              <a16:creationId xmlns=""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45" name="Text Box 1">
          <a:extLst>
            <a:ext uri="{FF2B5EF4-FFF2-40B4-BE49-F238E27FC236}">
              <a16:creationId xmlns=""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46" name="Text Box 1">
          <a:extLst>
            <a:ext uri="{FF2B5EF4-FFF2-40B4-BE49-F238E27FC236}">
              <a16:creationId xmlns=""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47" name="Text Box 1">
          <a:extLst>
            <a:ext uri="{FF2B5EF4-FFF2-40B4-BE49-F238E27FC236}">
              <a16:creationId xmlns=""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48" name="Text Box 1">
          <a:extLst>
            <a:ext uri="{FF2B5EF4-FFF2-40B4-BE49-F238E27FC236}">
              <a16:creationId xmlns=""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49" name="Text Box 1">
          <a:extLst>
            <a:ext uri="{FF2B5EF4-FFF2-40B4-BE49-F238E27FC236}">
              <a16:creationId xmlns=""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50" name="Text Box 1">
          <a:extLst>
            <a:ext uri="{FF2B5EF4-FFF2-40B4-BE49-F238E27FC236}">
              <a16:creationId xmlns=""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51" name="Text Box 1">
          <a:extLst>
            <a:ext uri="{FF2B5EF4-FFF2-40B4-BE49-F238E27FC236}">
              <a16:creationId xmlns=""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52" name="Text Box 1">
          <a:extLst>
            <a:ext uri="{FF2B5EF4-FFF2-40B4-BE49-F238E27FC236}">
              <a16:creationId xmlns=""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53" name="Text Box 1">
          <a:extLst>
            <a:ext uri="{FF2B5EF4-FFF2-40B4-BE49-F238E27FC236}">
              <a16:creationId xmlns=""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54" name="Text Box 1">
          <a:extLst>
            <a:ext uri="{FF2B5EF4-FFF2-40B4-BE49-F238E27FC236}">
              <a16:creationId xmlns=""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55" name="Text Box 1">
          <a:extLst>
            <a:ext uri="{FF2B5EF4-FFF2-40B4-BE49-F238E27FC236}">
              <a16:creationId xmlns=""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56" name="Text Box 1">
          <a:extLst>
            <a:ext uri="{FF2B5EF4-FFF2-40B4-BE49-F238E27FC236}">
              <a16:creationId xmlns=""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57" name="Text Box 1">
          <a:extLst>
            <a:ext uri="{FF2B5EF4-FFF2-40B4-BE49-F238E27FC236}">
              <a16:creationId xmlns=""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58" name="Text Box 1">
          <a:extLst>
            <a:ext uri="{FF2B5EF4-FFF2-40B4-BE49-F238E27FC236}">
              <a16:creationId xmlns=""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59" name="Text Box 1">
          <a:extLst>
            <a:ext uri="{FF2B5EF4-FFF2-40B4-BE49-F238E27FC236}">
              <a16:creationId xmlns=""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60" name="Text Box 1">
          <a:extLst>
            <a:ext uri="{FF2B5EF4-FFF2-40B4-BE49-F238E27FC236}">
              <a16:creationId xmlns=""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61" name="Text Box 1">
          <a:extLst>
            <a:ext uri="{FF2B5EF4-FFF2-40B4-BE49-F238E27FC236}">
              <a16:creationId xmlns=""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62" name="Text Box 1">
          <a:extLst>
            <a:ext uri="{FF2B5EF4-FFF2-40B4-BE49-F238E27FC236}">
              <a16:creationId xmlns=""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63" name="Text Box 1">
          <a:extLst>
            <a:ext uri="{FF2B5EF4-FFF2-40B4-BE49-F238E27FC236}">
              <a16:creationId xmlns=""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64" name="Text Box 1">
          <a:extLst>
            <a:ext uri="{FF2B5EF4-FFF2-40B4-BE49-F238E27FC236}">
              <a16:creationId xmlns=""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65" name="Text Box 1">
          <a:extLst>
            <a:ext uri="{FF2B5EF4-FFF2-40B4-BE49-F238E27FC236}">
              <a16:creationId xmlns=""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66" name="Text Box 1">
          <a:extLst>
            <a:ext uri="{FF2B5EF4-FFF2-40B4-BE49-F238E27FC236}">
              <a16:creationId xmlns=""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67" name="Text Box 1">
          <a:extLst>
            <a:ext uri="{FF2B5EF4-FFF2-40B4-BE49-F238E27FC236}">
              <a16:creationId xmlns=""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68" name="Text Box 1">
          <a:extLst>
            <a:ext uri="{FF2B5EF4-FFF2-40B4-BE49-F238E27FC236}">
              <a16:creationId xmlns=""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69" name="Text Box 1">
          <a:extLst>
            <a:ext uri="{FF2B5EF4-FFF2-40B4-BE49-F238E27FC236}">
              <a16:creationId xmlns=""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70" name="Text Box 1">
          <a:extLst>
            <a:ext uri="{FF2B5EF4-FFF2-40B4-BE49-F238E27FC236}">
              <a16:creationId xmlns=""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71" name="Text Box 1">
          <a:extLst>
            <a:ext uri="{FF2B5EF4-FFF2-40B4-BE49-F238E27FC236}">
              <a16:creationId xmlns=""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72" name="Text Box 1">
          <a:extLst>
            <a:ext uri="{FF2B5EF4-FFF2-40B4-BE49-F238E27FC236}">
              <a16:creationId xmlns=""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73" name="Text Box 1">
          <a:extLst>
            <a:ext uri="{FF2B5EF4-FFF2-40B4-BE49-F238E27FC236}">
              <a16:creationId xmlns=""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74" name="Text Box 1">
          <a:extLst>
            <a:ext uri="{FF2B5EF4-FFF2-40B4-BE49-F238E27FC236}">
              <a16:creationId xmlns=""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75" name="Text Box 1">
          <a:extLst>
            <a:ext uri="{FF2B5EF4-FFF2-40B4-BE49-F238E27FC236}">
              <a16:creationId xmlns=""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76" name="Text Box 1">
          <a:extLst>
            <a:ext uri="{FF2B5EF4-FFF2-40B4-BE49-F238E27FC236}">
              <a16:creationId xmlns=""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77" name="Text Box 1">
          <a:extLst>
            <a:ext uri="{FF2B5EF4-FFF2-40B4-BE49-F238E27FC236}">
              <a16:creationId xmlns=""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78" name="Text Box 1">
          <a:extLst>
            <a:ext uri="{FF2B5EF4-FFF2-40B4-BE49-F238E27FC236}">
              <a16:creationId xmlns=""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79" name="Text Box 1">
          <a:extLst>
            <a:ext uri="{FF2B5EF4-FFF2-40B4-BE49-F238E27FC236}">
              <a16:creationId xmlns=""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80" name="Text Box 1">
          <a:extLst>
            <a:ext uri="{FF2B5EF4-FFF2-40B4-BE49-F238E27FC236}">
              <a16:creationId xmlns=""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81" name="Text Box 1">
          <a:extLst>
            <a:ext uri="{FF2B5EF4-FFF2-40B4-BE49-F238E27FC236}">
              <a16:creationId xmlns=""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82" name="Text Box 1">
          <a:extLst>
            <a:ext uri="{FF2B5EF4-FFF2-40B4-BE49-F238E27FC236}">
              <a16:creationId xmlns=""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83" name="Text Box 1">
          <a:extLst>
            <a:ext uri="{FF2B5EF4-FFF2-40B4-BE49-F238E27FC236}">
              <a16:creationId xmlns=""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84" name="Text Box 1">
          <a:extLst>
            <a:ext uri="{FF2B5EF4-FFF2-40B4-BE49-F238E27FC236}">
              <a16:creationId xmlns=""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85" name="Text Box 1">
          <a:extLst>
            <a:ext uri="{FF2B5EF4-FFF2-40B4-BE49-F238E27FC236}">
              <a16:creationId xmlns=""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86" name="Text Box 1">
          <a:extLst>
            <a:ext uri="{FF2B5EF4-FFF2-40B4-BE49-F238E27FC236}">
              <a16:creationId xmlns=""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87" name="Text Box 1">
          <a:extLst>
            <a:ext uri="{FF2B5EF4-FFF2-40B4-BE49-F238E27FC236}">
              <a16:creationId xmlns=""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88" name="Text Box 1">
          <a:extLst>
            <a:ext uri="{FF2B5EF4-FFF2-40B4-BE49-F238E27FC236}">
              <a16:creationId xmlns=""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89" name="Text Box 1">
          <a:extLst>
            <a:ext uri="{FF2B5EF4-FFF2-40B4-BE49-F238E27FC236}">
              <a16:creationId xmlns=""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90" name="Text Box 1">
          <a:extLst>
            <a:ext uri="{FF2B5EF4-FFF2-40B4-BE49-F238E27FC236}">
              <a16:creationId xmlns=""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91" name="Text Box 1">
          <a:extLst>
            <a:ext uri="{FF2B5EF4-FFF2-40B4-BE49-F238E27FC236}">
              <a16:creationId xmlns=""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92" name="Text Box 1">
          <a:extLst>
            <a:ext uri="{FF2B5EF4-FFF2-40B4-BE49-F238E27FC236}">
              <a16:creationId xmlns=""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93" name="Text Box 1">
          <a:extLst>
            <a:ext uri="{FF2B5EF4-FFF2-40B4-BE49-F238E27FC236}">
              <a16:creationId xmlns=""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94" name="Text Box 1">
          <a:extLst>
            <a:ext uri="{FF2B5EF4-FFF2-40B4-BE49-F238E27FC236}">
              <a16:creationId xmlns=""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95" name="Text Box 1">
          <a:extLst>
            <a:ext uri="{FF2B5EF4-FFF2-40B4-BE49-F238E27FC236}">
              <a16:creationId xmlns=""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96" name="Text Box 1">
          <a:extLst>
            <a:ext uri="{FF2B5EF4-FFF2-40B4-BE49-F238E27FC236}">
              <a16:creationId xmlns=""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97" name="Text Box 1">
          <a:extLst>
            <a:ext uri="{FF2B5EF4-FFF2-40B4-BE49-F238E27FC236}">
              <a16:creationId xmlns=""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98" name="Text Box 1">
          <a:extLst>
            <a:ext uri="{FF2B5EF4-FFF2-40B4-BE49-F238E27FC236}">
              <a16:creationId xmlns=""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699" name="Text Box 1">
          <a:extLst>
            <a:ext uri="{FF2B5EF4-FFF2-40B4-BE49-F238E27FC236}">
              <a16:creationId xmlns=""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00" name="Text Box 1">
          <a:extLst>
            <a:ext uri="{FF2B5EF4-FFF2-40B4-BE49-F238E27FC236}">
              <a16:creationId xmlns=""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01" name="Text Box 1">
          <a:extLst>
            <a:ext uri="{FF2B5EF4-FFF2-40B4-BE49-F238E27FC236}">
              <a16:creationId xmlns=""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02" name="Text Box 1">
          <a:extLst>
            <a:ext uri="{FF2B5EF4-FFF2-40B4-BE49-F238E27FC236}">
              <a16:creationId xmlns=""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03" name="Text Box 1">
          <a:extLst>
            <a:ext uri="{FF2B5EF4-FFF2-40B4-BE49-F238E27FC236}">
              <a16:creationId xmlns=""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04" name="Text Box 1">
          <a:extLst>
            <a:ext uri="{FF2B5EF4-FFF2-40B4-BE49-F238E27FC236}">
              <a16:creationId xmlns=""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05" name="Text Box 1">
          <a:extLst>
            <a:ext uri="{FF2B5EF4-FFF2-40B4-BE49-F238E27FC236}">
              <a16:creationId xmlns=""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06" name="Text Box 1">
          <a:extLst>
            <a:ext uri="{FF2B5EF4-FFF2-40B4-BE49-F238E27FC236}">
              <a16:creationId xmlns=""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07" name="Text Box 1">
          <a:extLst>
            <a:ext uri="{FF2B5EF4-FFF2-40B4-BE49-F238E27FC236}">
              <a16:creationId xmlns=""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08" name="Text Box 1">
          <a:extLst>
            <a:ext uri="{FF2B5EF4-FFF2-40B4-BE49-F238E27FC236}">
              <a16:creationId xmlns=""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09" name="Text Box 1">
          <a:extLst>
            <a:ext uri="{FF2B5EF4-FFF2-40B4-BE49-F238E27FC236}">
              <a16:creationId xmlns=""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10" name="Text Box 1">
          <a:extLst>
            <a:ext uri="{FF2B5EF4-FFF2-40B4-BE49-F238E27FC236}">
              <a16:creationId xmlns=""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11" name="Text Box 1">
          <a:extLst>
            <a:ext uri="{FF2B5EF4-FFF2-40B4-BE49-F238E27FC236}">
              <a16:creationId xmlns=""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12" name="Text Box 1">
          <a:extLst>
            <a:ext uri="{FF2B5EF4-FFF2-40B4-BE49-F238E27FC236}">
              <a16:creationId xmlns=""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13" name="Text Box 1">
          <a:extLst>
            <a:ext uri="{FF2B5EF4-FFF2-40B4-BE49-F238E27FC236}">
              <a16:creationId xmlns=""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14" name="Text Box 1">
          <a:extLst>
            <a:ext uri="{FF2B5EF4-FFF2-40B4-BE49-F238E27FC236}">
              <a16:creationId xmlns=""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15" name="Text Box 1">
          <a:extLst>
            <a:ext uri="{FF2B5EF4-FFF2-40B4-BE49-F238E27FC236}">
              <a16:creationId xmlns=""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16" name="Text Box 1">
          <a:extLst>
            <a:ext uri="{FF2B5EF4-FFF2-40B4-BE49-F238E27FC236}">
              <a16:creationId xmlns=""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17" name="Text Box 1">
          <a:extLst>
            <a:ext uri="{FF2B5EF4-FFF2-40B4-BE49-F238E27FC236}">
              <a16:creationId xmlns=""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18" name="Text Box 1">
          <a:extLst>
            <a:ext uri="{FF2B5EF4-FFF2-40B4-BE49-F238E27FC236}">
              <a16:creationId xmlns=""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19" name="Text Box 1">
          <a:extLst>
            <a:ext uri="{FF2B5EF4-FFF2-40B4-BE49-F238E27FC236}">
              <a16:creationId xmlns=""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20" name="Text Box 1">
          <a:extLst>
            <a:ext uri="{FF2B5EF4-FFF2-40B4-BE49-F238E27FC236}">
              <a16:creationId xmlns=""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21" name="Text Box 1">
          <a:extLst>
            <a:ext uri="{FF2B5EF4-FFF2-40B4-BE49-F238E27FC236}">
              <a16:creationId xmlns=""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22" name="Text Box 1">
          <a:extLst>
            <a:ext uri="{FF2B5EF4-FFF2-40B4-BE49-F238E27FC236}">
              <a16:creationId xmlns=""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23" name="Text Box 1">
          <a:extLst>
            <a:ext uri="{FF2B5EF4-FFF2-40B4-BE49-F238E27FC236}">
              <a16:creationId xmlns=""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24" name="Text Box 1">
          <a:extLst>
            <a:ext uri="{FF2B5EF4-FFF2-40B4-BE49-F238E27FC236}">
              <a16:creationId xmlns=""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25" name="Text Box 1">
          <a:extLst>
            <a:ext uri="{FF2B5EF4-FFF2-40B4-BE49-F238E27FC236}">
              <a16:creationId xmlns=""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26" name="Text Box 1">
          <a:extLst>
            <a:ext uri="{FF2B5EF4-FFF2-40B4-BE49-F238E27FC236}">
              <a16:creationId xmlns=""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27" name="Text Box 1">
          <a:extLst>
            <a:ext uri="{FF2B5EF4-FFF2-40B4-BE49-F238E27FC236}">
              <a16:creationId xmlns=""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28" name="Text Box 1">
          <a:extLst>
            <a:ext uri="{FF2B5EF4-FFF2-40B4-BE49-F238E27FC236}">
              <a16:creationId xmlns=""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29" name="Text Box 1">
          <a:extLst>
            <a:ext uri="{FF2B5EF4-FFF2-40B4-BE49-F238E27FC236}">
              <a16:creationId xmlns=""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30" name="Text Box 1">
          <a:extLst>
            <a:ext uri="{FF2B5EF4-FFF2-40B4-BE49-F238E27FC236}">
              <a16:creationId xmlns=""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31" name="Text Box 1">
          <a:extLst>
            <a:ext uri="{FF2B5EF4-FFF2-40B4-BE49-F238E27FC236}">
              <a16:creationId xmlns=""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32" name="Text Box 1">
          <a:extLst>
            <a:ext uri="{FF2B5EF4-FFF2-40B4-BE49-F238E27FC236}">
              <a16:creationId xmlns=""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33" name="Text Box 1">
          <a:extLst>
            <a:ext uri="{FF2B5EF4-FFF2-40B4-BE49-F238E27FC236}">
              <a16:creationId xmlns=""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34" name="Text Box 1">
          <a:extLst>
            <a:ext uri="{FF2B5EF4-FFF2-40B4-BE49-F238E27FC236}">
              <a16:creationId xmlns=""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35" name="Text Box 1">
          <a:extLst>
            <a:ext uri="{FF2B5EF4-FFF2-40B4-BE49-F238E27FC236}">
              <a16:creationId xmlns=""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36" name="Text Box 1">
          <a:extLst>
            <a:ext uri="{FF2B5EF4-FFF2-40B4-BE49-F238E27FC236}">
              <a16:creationId xmlns=""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37" name="Text Box 1">
          <a:extLst>
            <a:ext uri="{FF2B5EF4-FFF2-40B4-BE49-F238E27FC236}">
              <a16:creationId xmlns=""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38" name="Text Box 1">
          <a:extLst>
            <a:ext uri="{FF2B5EF4-FFF2-40B4-BE49-F238E27FC236}">
              <a16:creationId xmlns=""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39" name="Text Box 1">
          <a:extLst>
            <a:ext uri="{FF2B5EF4-FFF2-40B4-BE49-F238E27FC236}">
              <a16:creationId xmlns=""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40" name="Text Box 1">
          <a:extLst>
            <a:ext uri="{FF2B5EF4-FFF2-40B4-BE49-F238E27FC236}">
              <a16:creationId xmlns=""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41" name="Text Box 1">
          <a:extLst>
            <a:ext uri="{FF2B5EF4-FFF2-40B4-BE49-F238E27FC236}">
              <a16:creationId xmlns=""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42" name="Text Box 1">
          <a:extLst>
            <a:ext uri="{FF2B5EF4-FFF2-40B4-BE49-F238E27FC236}">
              <a16:creationId xmlns=""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43" name="Text Box 1">
          <a:extLst>
            <a:ext uri="{FF2B5EF4-FFF2-40B4-BE49-F238E27FC236}">
              <a16:creationId xmlns=""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44" name="Text Box 1">
          <a:extLst>
            <a:ext uri="{FF2B5EF4-FFF2-40B4-BE49-F238E27FC236}">
              <a16:creationId xmlns=""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45" name="Text Box 1">
          <a:extLst>
            <a:ext uri="{FF2B5EF4-FFF2-40B4-BE49-F238E27FC236}">
              <a16:creationId xmlns=""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46" name="Text Box 1">
          <a:extLst>
            <a:ext uri="{FF2B5EF4-FFF2-40B4-BE49-F238E27FC236}">
              <a16:creationId xmlns=""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47" name="Text Box 1">
          <a:extLst>
            <a:ext uri="{FF2B5EF4-FFF2-40B4-BE49-F238E27FC236}">
              <a16:creationId xmlns=""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48" name="Text Box 1">
          <a:extLst>
            <a:ext uri="{FF2B5EF4-FFF2-40B4-BE49-F238E27FC236}">
              <a16:creationId xmlns=""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49" name="Text Box 1">
          <a:extLst>
            <a:ext uri="{FF2B5EF4-FFF2-40B4-BE49-F238E27FC236}">
              <a16:creationId xmlns=""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50" name="Text Box 1">
          <a:extLst>
            <a:ext uri="{FF2B5EF4-FFF2-40B4-BE49-F238E27FC236}">
              <a16:creationId xmlns=""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51" name="Text Box 1">
          <a:extLst>
            <a:ext uri="{FF2B5EF4-FFF2-40B4-BE49-F238E27FC236}">
              <a16:creationId xmlns=""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52" name="Text Box 1">
          <a:extLst>
            <a:ext uri="{FF2B5EF4-FFF2-40B4-BE49-F238E27FC236}">
              <a16:creationId xmlns=""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53" name="Text Box 1">
          <a:extLst>
            <a:ext uri="{FF2B5EF4-FFF2-40B4-BE49-F238E27FC236}">
              <a16:creationId xmlns=""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54" name="Text Box 1">
          <a:extLst>
            <a:ext uri="{FF2B5EF4-FFF2-40B4-BE49-F238E27FC236}">
              <a16:creationId xmlns=""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55" name="Text Box 1">
          <a:extLst>
            <a:ext uri="{FF2B5EF4-FFF2-40B4-BE49-F238E27FC236}">
              <a16:creationId xmlns=""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56" name="Text Box 1">
          <a:extLst>
            <a:ext uri="{FF2B5EF4-FFF2-40B4-BE49-F238E27FC236}">
              <a16:creationId xmlns=""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57" name="Text Box 1">
          <a:extLst>
            <a:ext uri="{FF2B5EF4-FFF2-40B4-BE49-F238E27FC236}">
              <a16:creationId xmlns=""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58" name="Text Box 1">
          <a:extLst>
            <a:ext uri="{FF2B5EF4-FFF2-40B4-BE49-F238E27FC236}">
              <a16:creationId xmlns=""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59" name="Text Box 1">
          <a:extLst>
            <a:ext uri="{FF2B5EF4-FFF2-40B4-BE49-F238E27FC236}">
              <a16:creationId xmlns=""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60" name="Text Box 1">
          <a:extLst>
            <a:ext uri="{FF2B5EF4-FFF2-40B4-BE49-F238E27FC236}">
              <a16:creationId xmlns=""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61" name="Text Box 1">
          <a:extLst>
            <a:ext uri="{FF2B5EF4-FFF2-40B4-BE49-F238E27FC236}">
              <a16:creationId xmlns=""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62" name="Text Box 1">
          <a:extLst>
            <a:ext uri="{FF2B5EF4-FFF2-40B4-BE49-F238E27FC236}">
              <a16:creationId xmlns=""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63" name="Text Box 1">
          <a:extLst>
            <a:ext uri="{FF2B5EF4-FFF2-40B4-BE49-F238E27FC236}">
              <a16:creationId xmlns=""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64" name="Text Box 1">
          <a:extLst>
            <a:ext uri="{FF2B5EF4-FFF2-40B4-BE49-F238E27FC236}">
              <a16:creationId xmlns=""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65" name="Text Box 1">
          <a:extLst>
            <a:ext uri="{FF2B5EF4-FFF2-40B4-BE49-F238E27FC236}">
              <a16:creationId xmlns=""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66" name="Text Box 1">
          <a:extLst>
            <a:ext uri="{FF2B5EF4-FFF2-40B4-BE49-F238E27FC236}">
              <a16:creationId xmlns=""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67" name="Text Box 1">
          <a:extLst>
            <a:ext uri="{FF2B5EF4-FFF2-40B4-BE49-F238E27FC236}">
              <a16:creationId xmlns=""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68" name="Text Box 1">
          <a:extLst>
            <a:ext uri="{FF2B5EF4-FFF2-40B4-BE49-F238E27FC236}">
              <a16:creationId xmlns=""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69" name="Text Box 1">
          <a:extLst>
            <a:ext uri="{FF2B5EF4-FFF2-40B4-BE49-F238E27FC236}">
              <a16:creationId xmlns=""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70" name="Text Box 1">
          <a:extLst>
            <a:ext uri="{FF2B5EF4-FFF2-40B4-BE49-F238E27FC236}">
              <a16:creationId xmlns=""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71" name="Text Box 1">
          <a:extLst>
            <a:ext uri="{FF2B5EF4-FFF2-40B4-BE49-F238E27FC236}">
              <a16:creationId xmlns=""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72" name="Text Box 1">
          <a:extLst>
            <a:ext uri="{FF2B5EF4-FFF2-40B4-BE49-F238E27FC236}">
              <a16:creationId xmlns=""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73" name="Text Box 1">
          <a:extLst>
            <a:ext uri="{FF2B5EF4-FFF2-40B4-BE49-F238E27FC236}">
              <a16:creationId xmlns=""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74" name="Text Box 1">
          <a:extLst>
            <a:ext uri="{FF2B5EF4-FFF2-40B4-BE49-F238E27FC236}">
              <a16:creationId xmlns=""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75" name="Text Box 1">
          <a:extLst>
            <a:ext uri="{FF2B5EF4-FFF2-40B4-BE49-F238E27FC236}">
              <a16:creationId xmlns=""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76" name="Text Box 1">
          <a:extLst>
            <a:ext uri="{FF2B5EF4-FFF2-40B4-BE49-F238E27FC236}">
              <a16:creationId xmlns=""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77" name="Text Box 1">
          <a:extLst>
            <a:ext uri="{FF2B5EF4-FFF2-40B4-BE49-F238E27FC236}">
              <a16:creationId xmlns=""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78" name="Text Box 1">
          <a:extLst>
            <a:ext uri="{FF2B5EF4-FFF2-40B4-BE49-F238E27FC236}">
              <a16:creationId xmlns=""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79" name="Text Box 1">
          <a:extLst>
            <a:ext uri="{FF2B5EF4-FFF2-40B4-BE49-F238E27FC236}">
              <a16:creationId xmlns=""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80" name="Text Box 1">
          <a:extLst>
            <a:ext uri="{FF2B5EF4-FFF2-40B4-BE49-F238E27FC236}">
              <a16:creationId xmlns=""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81" name="Text Box 1">
          <a:extLst>
            <a:ext uri="{FF2B5EF4-FFF2-40B4-BE49-F238E27FC236}">
              <a16:creationId xmlns=""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82" name="Text Box 1">
          <a:extLst>
            <a:ext uri="{FF2B5EF4-FFF2-40B4-BE49-F238E27FC236}">
              <a16:creationId xmlns=""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83" name="Text Box 1">
          <a:extLst>
            <a:ext uri="{FF2B5EF4-FFF2-40B4-BE49-F238E27FC236}">
              <a16:creationId xmlns=""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84" name="Text Box 1">
          <a:extLst>
            <a:ext uri="{FF2B5EF4-FFF2-40B4-BE49-F238E27FC236}">
              <a16:creationId xmlns=""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85" name="Text Box 1">
          <a:extLst>
            <a:ext uri="{FF2B5EF4-FFF2-40B4-BE49-F238E27FC236}">
              <a16:creationId xmlns=""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86" name="Text Box 1">
          <a:extLst>
            <a:ext uri="{FF2B5EF4-FFF2-40B4-BE49-F238E27FC236}">
              <a16:creationId xmlns=""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87" name="Text Box 1">
          <a:extLst>
            <a:ext uri="{FF2B5EF4-FFF2-40B4-BE49-F238E27FC236}">
              <a16:creationId xmlns=""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88" name="Text Box 1">
          <a:extLst>
            <a:ext uri="{FF2B5EF4-FFF2-40B4-BE49-F238E27FC236}">
              <a16:creationId xmlns=""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89" name="Text Box 1">
          <a:extLst>
            <a:ext uri="{FF2B5EF4-FFF2-40B4-BE49-F238E27FC236}">
              <a16:creationId xmlns=""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90" name="Text Box 1">
          <a:extLst>
            <a:ext uri="{FF2B5EF4-FFF2-40B4-BE49-F238E27FC236}">
              <a16:creationId xmlns=""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91" name="Text Box 1">
          <a:extLst>
            <a:ext uri="{FF2B5EF4-FFF2-40B4-BE49-F238E27FC236}">
              <a16:creationId xmlns=""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92" name="Text Box 1">
          <a:extLst>
            <a:ext uri="{FF2B5EF4-FFF2-40B4-BE49-F238E27FC236}">
              <a16:creationId xmlns=""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93" name="Text Box 1">
          <a:extLst>
            <a:ext uri="{FF2B5EF4-FFF2-40B4-BE49-F238E27FC236}">
              <a16:creationId xmlns=""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94" name="Text Box 1">
          <a:extLst>
            <a:ext uri="{FF2B5EF4-FFF2-40B4-BE49-F238E27FC236}">
              <a16:creationId xmlns=""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95" name="Text Box 1">
          <a:extLst>
            <a:ext uri="{FF2B5EF4-FFF2-40B4-BE49-F238E27FC236}">
              <a16:creationId xmlns=""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96" name="Text Box 1">
          <a:extLst>
            <a:ext uri="{FF2B5EF4-FFF2-40B4-BE49-F238E27FC236}">
              <a16:creationId xmlns=""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97" name="Text Box 1">
          <a:extLst>
            <a:ext uri="{FF2B5EF4-FFF2-40B4-BE49-F238E27FC236}">
              <a16:creationId xmlns=""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98" name="Text Box 1">
          <a:extLst>
            <a:ext uri="{FF2B5EF4-FFF2-40B4-BE49-F238E27FC236}">
              <a16:creationId xmlns=""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799" name="Text Box 1">
          <a:extLst>
            <a:ext uri="{FF2B5EF4-FFF2-40B4-BE49-F238E27FC236}">
              <a16:creationId xmlns=""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00" name="Text Box 1">
          <a:extLst>
            <a:ext uri="{FF2B5EF4-FFF2-40B4-BE49-F238E27FC236}">
              <a16:creationId xmlns=""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01" name="Text Box 1">
          <a:extLst>
            <a:ext uri="{FF2B5EF4-FFF2-40B4-BE49-F238E27FC236}">
              <a16:creationId xmlns=""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02" name="Text Box 1">
          <a:extLst>
            <a:ext uri="{FF2B5EF4-FFF2-40B4-BE49-F238E27FC236}">
              <a16:creationId xmlns=""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03" name="Text Box 1">
          <a:extLst>
            <a:ext uri="{FF2B5EF4-FFF2-40B4-BE49-F238E27FC236}">
              <a16:creationId xmlns=""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04" name="Text Box 1">
          <a:extLst>
            <a:ext uri="{FF2B5EF4-FFF2-40B4-BE49-F238E27FC236}">
              <a16:creationId xmlns=""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05" name="Text Box 1">
          <a:extLst>
            <a:ext uri="{FF2B5EF4-FFF2-40B4-BE49-F238E27FC236}">
              <a16:creationId xmlns=""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06" name="Text Box 1">
          <a:extLst>
            <a:ext uri="{FF2B5EF4-FFF2-40B4-BE49-F238E27FC236}">
              <a16:creationId xmlns=""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07" name="Text Box 1">
          <a:extLst>
            <a:ext uri="{FF2B5EF4-FFF2-40B4-BE49-F238E27FC236}">
              <a16:creationId xmlns=""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08" name="Text Box 1">
          <a:extLst>
            <a:ext uri="{FF2B5EF4-FFF2-40B4-BE49-F238E27FC236}">
              <a16:creationId xmlns=""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09" name="Text Box 1">
          <a:extLst>
            <a:ext uri="{FF2B5EF4-FFF2-40B4-BE49-F238E27FC236}">
              <a16:creationId xmlns=""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10" name="Text Box 1">
          <a:extLst>
            <a:ext uri="{FF2B5EF4-FFF2-40B4-BE49-F238E27FC236}">
              <a16:creationId xmlns=""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11" name="Text Box 1">
          <a:extLst>
            <a:ext uri="{FF2B5EF4-FFF2-40B4-BE49-F238E27FC236}">
              <a16:creationId xmlns=""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12" name="Text Box 1">
          <a:extLst>
            <a:ext uri="{FF2B5EF4-FFF2-40B4-BE49-F238E27FC236}">
              <a16:creationId xmlns=""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13" name="Text Box 1">
          <a:extLst>
            <a:ext uri="{FF2B5EF4-FFF2-40B4-BE49-F238E27FC236}">
              <a16:creationId xmlns=""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14" name="Text Box 1">
          <a:extLst>
            <a:ext uri="{FF2B5EF4-FFF2-40B4-BE49-F238E27FC236}">
              <a16:creationId xmlns=""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15" name="Text Box 1">
          <a:extLst>
            <a:ext uri="{FF2B5EF4-FFF2-40B4-BE49-F238E27FC236}">
              <a16:creationId xmlns=""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16" name="Text Box 1">
          <a:extLst>
            <a:ext uri="{FF2B5EF4-FFF2-40B4-BE49-F238E27FC236}">
              <a16:creationId xmlns=""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17" name="Text Box 1">
          <a:extLst>
            <a:ext uri="{FF2B5EF4-FFF2-40B4-BE49-F238E27FC236}">
              <a16:creationId xmlns=""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18" name="Text Box 1">
          <a:extLst>
            <a:ext uri="{FF2B5EF4-FFF2-40B4-BE49-F238E27FC236}">
              <a16:creationId xmlns=""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19" name="Text Box 1">
          <a:extLst>
            <a:ext uri="{FF2B5EF4-FFF2-40B4-BE49-F238E27FC236}">
              <a16:creationId xmlns=""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20" name="Text Box 1">
          <a:extLst>
            <a:ext uri="{FF2B5EF4-FFF2-40B4-BE49-F238E27FC236}">
              <a16:creationId xmlns=""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21" name="Text Box 1">
          <a:extLst>
            <a:ext uri="{FF2B5EF4-FFF2-40B4-BE49-F238E27FC236}">
              <a16:creationId xmlns=""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22" name="Text Box 1">
          <a:extLst>
            <a:ext uri="{FF2B5EF4-FFF2-40B4-BE49-F238E27FC236}">
              <a16:creationId xmlns=""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23" name="Text Box 1">
          <a:extLst>
            <a:ext uri="{FF2B5EF4-FFF2-40B4-BE49-F238E27FC236}">
              <a16:creationId xmlns=""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24" name="Text Box 1">
          <a:extLst>
            <a:ext uri="{FF2B5EF4-FFF2-40B4-BE49-F238E27FC236}">
              <a16:creationId xmlns=""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25" name="Text Box 1">
          <a:extLst>
            <a:ext uri="{FF2B5EF4-FFF2-40B4-BE49-F238E27FC236}">
              <a16:creationId xmlns=""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26" name="Text Box 1">
          <a:extLst>
            <a:ext uri="{FF2B5EF4-FFF2-40B4-BE49-F238E27FC236}">
              <a16:creationId xmlns=""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27" name="Text Box 1">
          <a:extLst>
            <a:ext uri="{FF2B5EF4-FFF2-40B4-BE49-F238E27FC236}">
              <a16:creationId xmlns=""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28" name="Text Box 1">
          <a:extLst>
            <a:ext uri="{FF2B5EF4-FFF2-40B4-BE49-F238E27FC236}">
              <a16:creationId xmlns=""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29" name="Text Box 1">
          <a:extLst>
            <a:ext uri="{FF2B5EF4-FFF2-40B4-BE49-F238E27FC236}">
              <a16:creationId xmlns=""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30" name="Text Box 1">
          <a:extLst>
            <a:ext uri="{FF2B5EF4-FFF2-40B4-BE49-F238E27FC236}">
              <a16:creationId xmlns=""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31" name="Text Box 1">
          <a:extLst>
            <a:ext uri="{FF2B5EF4-FFF2-40B4-BE49-F238E27FC236}">
              <a16:creationId xmlns=""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32" name="Text Box 1">
          <a:extLst>
            <a:ext uri="{FF2B5EF4-FFF2-40B4-BE49-F238E27FC236}">
              <a16:creationId xmlns=""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33" name="Text Box 1">
          <a:extLst>
            <a:ext uri="{FF2B5EF4-FFF2-40B4-BE49-F238E27FC236}">
              <a16:creationId xmlns=""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34" name="Text Box 1">
          <a:extLst>
            <a:ext uri="{FF2B5EF4-FFF2-40B4-BE49-F238E27FC236}">
              <a16:creationId xmlns=""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35" name="Text Box 1">
          <a:extLst>
            <a:ext uri="{FF2B5EF4-FFF2-40B4-BE49-F238E27FC236}">
              <a16:creationId xmlns=""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36" name="Text Box 1">
          <a:extLst>
            <a:ext uri="{FF2B5EF4-FFF2-40B4-BE49-F238E27FC236}">
              <a16:creationId xmlns=""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37" name="Text Box 1">
          <a:extLst>
            <a:ext uri="{FF2B5EF4-FFF2-40B4-BE49-F238E27FC236}">
              <a16:creationId xmlns=""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38" name="Text Box 1">
          <a:extLst>
            <a:ext uri="{FF2B5EF4-FFF2-40B4-BE49-F238E27FC236}">
              <a16:creationId xmlns=""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39" name="Text Box 1">
          <a:extLst>
            <a:ext uri="{FF2B5EF4-FFF2-40B4-BE49-F238E27FC236}">
              <a16:creationId xmlns=""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40" name="Text Box 1">
          <a:extLst>
            <a:ext uri="{FF2B5EF4-FFF2-40B4-BE49-F238E27FC236}">
              <a16:creationId xmlns=""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41" name="Text Box 1">
          <a:extLst>
            <a:ext uri="{FF2B5EF4-FFF2-40B4-BE49-F238E27FC236}">
              <a16:creationId xmlns=""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42" name="Text Box 1">
          <a:extLst>
            <a:ext uri="{FF2B5EF4-FFF2-40B4-BE49-F238E27FC236}">
              <a16:creationId xmlns=""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43" name="Text Box 1">
          <a:extLst>
            <a:ext uri="{FF2B5EF4-FFF2-40B4-BE49-F238E27FC236}">
              <a16:creationId xmlns=""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44" name="Text Box 1">
          <a:extLst>
            <a:ext uri="{FF2B5EF4-FFF2-40B4-BE49-F238E27FC236}">
              <a16:creationId xmlns=""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45" name="Text Box 1">
          <a:extLst>
            <a:ext uri="{FF2B5EF4-FFF2-40B4-BE49-F238E27FC236}">
              <a16:creationId xmlns=""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46" name="Text Box 1">
          <a:extLst>
            <a:ext uri="{FF2B5EF4-FFF2-40B4-BE49-F238E27FC236}">
              <a16:creationId xmlns=""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47" name="Text Box 1">
          <a:extLst>
            <a:ext uri="{FF2B5EF4-FFF2-40B4-BE49-F238E27FC236}">
              <a16:creationId xmlns=""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48" name="Text Box 1">
          <a:extLst>
            <a:ext uri="{FF2B5EF4-FFF2-40B4-BE49-F238E27FC236}">
              <a16:creationId xmlns=""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49" name="Text Box 1">
          <a:extLst>
            <a:ext uri="{FF2B5EF4-FFF2-40B4-BE49-F238E27FC236}">
              <a16:creationId xmlns=""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50" name="Text Box 1">
          <a:extLst>
            <a:ext uri="{FF2B5EF4-FFF2-40B4-BE49-F238E27FC236}">
              <a16:creationId xmlns=""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51" name="Text Box 1">
          <a:extLst>
            <a:ext uri="{FF2B5EF4-FFF2-40B4-BE49-F238E27FC236}">
              <a16:creationId xmlns=""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52" name="Text Box 1">
          <a:extLst>
            <a:ext uri="{FF2B5EF4-FFF2-40B4-BE49-F238E27FC236}">
              <a16:creationId xmlns=""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53" name="Text Box 1">
          <a:extLst>
            <a:ext uri="{FF2B5EF4-FFF2-40B4-BE49-F238E27FC236}">
              <a16:creationId xmlns=""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54" name="Text Box 1">
          <a:extLst>
            <a:ext uri="{FF2B5EF4-FFF2-40B4-BE49-F238E27FC236}">
              <a16:creationId xmlns=""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55" name="Text Box 1">
          <a:extLst>
            <a:ext uri="{FF2B5EF4-FFF2-40B4-BE49-F238E27FC236}">
              <a16:creationId xmlns=""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56" name="Text Box 1">
          <a:extLst>
            <a:ext uri="{FF2B5EF4-FFF2-40B4-BE49-F238E27FC236}">
              <a16:creationId xmlns=""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57" name="Text Box 1">
          <a:extLst>
            <a:ext uri="{FF2B5EF4-FFF2-40B4-BE49-F238E27FC236}">
              <a16:creationId xmlns=""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58" name="Text Box 1">
          <a:extLst>
            <a:ext uri="{FF2B5EF4-FFF2-40B4-BE49-F238E27FC236}">
              <a16:creationId xmlns=""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59" name="Text Box 1">
          <a:extLst>
            <a:ext uri="{FF2B5EF4-FFF2-40B4-BE49-F238E27FC236}">
              <a16:creationId xmlns=""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60" name="Text Box 1">
          <a:extLst>
            <a:ext uri="{FF2B5EF4-FFF2-40B4-BE49-F238E27FC236}">
              <a16:creationId xmlns=""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61" name="Text Box 1">
          <a:extLst>
            <a:ext uri="{FF2B5EF4-FFF2-40B4-BE49-F238E27FC236}">
              <a16:creationId xmlns=""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62" name="Text Box 1">
          <a:extLst>
            <a:ext uri="{FF2B5EF4-FFF2-40B4-BE49-F238E27FC236}">
              <a16:creationId xmlns=""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63" name="Text Box 1">
          <a:extLst>
            <a:ext uri="{FF2B5EF4-FFF2-40B4-BE49-F238E27FC236}">
              <a16:creationId xmlns=""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64" name="Text Box 1">
          <a:extLst>
            <a:ext uri="{FF2B5EF4-FFF2-40B4-BE49-F238E27FC236}">
              <a16:creationId xmlns=""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65" name="Text Box 1">
          <a:extLst>
            <a:ext uri="{FF2B5EF4-FFF2-40B4-BE49-F238E27FC236}">
              <a16:creationId xmlns=""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66" name="Text Box 1">
          <a:extLst>
            <a:ext uri="{FF2B5EF4-FFF2-40B4-BE49-F238E27FC236}">
              <a16:creationId xmlns=""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67" name="Text Box 1">
          <a:extLst>
            <a:ext uri="{FF2B5EF4-FFF2-40B4-BE49-F238E27FC236}">
              <a16:creationId xmlns=""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68" name="Text Box 1">
          <a:extLst>
            <a:ext uri="{FF2B5EF4-FFF2-40B4-BE49-F238E27FC236}">
              <a16:creationId xmlns=""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69" name="Text Box 1">
          <a:extLst>
            <a:ext uri="{FF2B5EF4-FFF2-40B4-BE49-F238E27FC236}">
              <a16:creationId xmlns=""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70" name="Text Box 1">
          <a:extLst>
            <a:ext uri="{FF2B5EF4-FFF2-40B4-BE49-F238E27FC236}">
              <a16:creationId xmlns=""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71" name="Text Box 1">
          <a:extLst>
            <a:ext uri="{FF2B5EF4-FFF2-40B4-BE49-F238E27FC236}">
              <a16:creationId xmlns=""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72" name="Text Box 1">
          <a:extLst>
            <a:ext uri="{FF2B5EF4-FFF2-40B4-BE49-F238E27FC236}">
              <a16:creationId xmlns=""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73" name="Text Box 1">
          <a:extLst>
            <a:ext uri="{FF2B5EF4-FFF2-40B4-BE49-F238E27FC236}">
              <a16:creationId xmlns=""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74" name="Text Box 1">
          <a:extLst>
            <a:ext uri="{FF2B5EF4-FFF2-40B4-BE49-F238E27FC236}">
              <a16:creationId xmlns=""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75" name="Text Box 1">
          <a:extLst>
            <a:ext uri="{FF2B5EF4-FFF2-40B4-BE49-F238E27FC236}">
              <a16:creationId xmlns=""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76" name="Text Box 1">
          <a:extLst>
            <a:ext uri="{FF2B5EF4-FFF2-40B4-BE49-F238E27FC236}">
              <a16:creationId xmlns=""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77" name="Text Box 1">
          <a:extLst>
            <a:ext uri="{FF2B5EF4-FFF2-40B4-BE49-F238E27FC236}">
              <a16:creationId xmlns=""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78" name="Text Box 1">
          <a:extLst>
            <a:ext uri="{FF2B5EF4-FFF2-40B4-BE49-F238E27FC236}">
              <a16:creationId xmlns=""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79" name="Text Box 1">
          <a:extLst>
            <a:ext uri="{FF2B5EF4-FFF2-40B4-BE49-F238E27FC236}">
              <a16:creationId xmlns=""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80" name="Text Box 1">
          <a:extLst>
            <a:ext uri="{FF2B5EF4-FFF2-40B4-BE49-F238E27FC236}">
              <a16:creationId xmlns=""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81" name="Text Box 1">
          <a:extLst>
            <a:ext uri="{FF2B5EF4-FFF2-40B4-BE49-F238E27FC236}">
              <a16:creationId xmlns=""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82" name="Text Box 1">
          <a:extLst>
            <a:ext uri="{FF2B5EF4-FFF2-40B4-BE49-F238E27FC236}">
              <a16:creationId xmlns=""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83" name="Text Box 1">
          <a:extLst>
            <a:ext uri="{FF2B5EF4-FFF2-40B4-BE49-F238E27FC236}">
              <a16:creationId xmlns=""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84" name="Text Box 1">
          <a:extLst>
            <a:ext uri="{FF2B5EF4-FFF2-40B4-BE49-F238E27FC236}">
              <a16:creationId xmlns=""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85" name="Text Box 1">
          <a:extLst>
            <a:ext uri="{FF2B5EF4-FFF2-40B4-BE49-F238E27FC236}">
              <a16:creationId xmlns=""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86" name="Text Box 1">
          <a:extLst>
            <a:ext uri="{FF2B5EF4-FFF2-40B4-BE49-F238E27FC236}">
              <a16:creationId xmlns=""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87" name="Text Box 1">
          <a:extLst>
            <a:ext uri="{FF2B5EF4-FFF2-40B4-BE49-F238E27FC236}">
              <a16:creationId xmlns=""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88" name="Text Box 1">
          <a:extLst>
            <a:ext uri="{FF2B5EF4-FFF2-40B4-BE49-F238E27FC236}">
              <a16:creationId xmlns=""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89" name="Text Box 1">
          <a:extLst>
            <a:ext uri="{FF2B5EF4-FFF2-40B4-BE49-F238E27FC236}">
              <a16:creationId xmlns=""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90" name="Text Box 1">
          <a:extLst>
            <a:ext uri="{FF2B5EF4-FFF2-40B4-BE49-F238E27FC236}">
              <a16:creationId xmlns=""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91" name="Text Box 1">
          <a:extLst>
            <a:ext uri="{FF2B5EF4-FFF2-40B4-BE49-F238E27FC236}">
              <a16:creationId xmlns=""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92" name="Text Box 1">
          <a:extLst>
            <a:ext uri="{FF2B5EF4-FFF2-40B4-BE49-F238E27FC236}">
              <a16:creationId xmlns=""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93" name="Text Box 1">
          <a:extLst>
            <a:ext uri="{FF2B5EF4-FFF2-40B4-BE49-F238E27FC236}">
              <a16:creationId xmlns=""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94" name="Text Box 1">
          <a:extLst>
            <a:ext uri="{FF2B5EF4-FFF2-40B4-BE49-F238E27FC236}">
              <a16:creationId xmlns=""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95" name="Text Box 1">
          <a:extLst>
            <a:ext uri="{FF2B5EF4-FFF2-40B4-BE49-F238E27FC236}">
              <a16:creationId xmlns=""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96" name="Text Box 1">
          <a:extLst>
            <a:ext uri="{FF2B5EF4-FFF2-40B4-BE49-F238E27FC236}">
              <a16:creationId xmlns=""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97" name="Text Box 1">
          <a:extLst>
            <a:ext uri="{FF2B5EF4-FFF2-40B4-BE49-F238E27FC236}">
              <a16:creationId xmlns=""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98" name="Text Box 1">
          <a:extLst>
            <a:ext uri="{FF2B5EF4-FFF2-40B4-BE49-F238E27FC236}">
              <a16:creationId xmlns=""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899" name="Text Box 1">
          <a:extLst>
            <a:ext uri="{FF2B5EF4-FFF2-40B4-BE49-F238E27FC236}">
              <a16:creationId xmlns=""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00" name="Text Box 1">
          <a:extLst>
            <a:ext uri="{FF2B5EF4-FFF2-40B4-BE49-F238E27FC236}">
              <a16:creationId xmlns=""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01" name="Text Box 1">
          <a:extLst>
            <a:ext uri="{FF2B5EF4-FFF2-40B4-BE49-F238E27FC236}">
              <a16:creationId xmlns=""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02" name="Text Box 1">
          <a:extLst>
            <a:ext uri="{FF2B5EF4-FFF2-40B4-BE49-F238E27FC236}">
              <a16:creationId xmlns=""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03" name="Text Box 1">
          <a:extLst>
            <a:ext uri="{FF2B5EF4-FFF2-40B4-BE49-F238E27FC236}">
              <a16:creationId xmlns=""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04" name="Text Box 1">
          <a:extLst>
            <a:ext uri="{FF2B5EF4-FFF2-40B4-BE49-F238E27FC236}">
              <a16:creationId xmlns=""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05" name="Text Box 1">
          <a:extLst>
            <a:ext uri="{FF2B5EF4-FFF2-40B4-BE49-F238E27FC236}">
              <a16:creationId xmlns=""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06" name="Text Box 1">
          <a:extLst>
            <a:ext uri="{FF2B5EF4-FFF2-40B4-BE49-F238E27FC236}">
              <a16:creationId xmlns=""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07" name="Text Box 1">
          <a:extLst>
            <a:ext uri="{FF2B5EF4-FFF2-40B4-BE49-F238E27FC236}">
              <a16:creationId xmlns=""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08" name="Text Box 1">
          <a:extLst>
            <a:ext uri="{FF2B5EF4-FFF2-40B4-BE49-F238E27FC236}">
              <a16:creationId xmlns=""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09" name="Text Box 1">
          <a:extLst>
            <a:ext uri="{FF2B5EF4-FFF2-40B4-BE49-F238E27FC236}">
              <a16:creationId xmlns=""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10" name="Text Box 1">
          <a:extLst>
            <a:ext uri="{FF2B5EF4-FFF2-40B4-BE49-F238E27FC236}">
              <a16:creationId xmlns=""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11" name="Text Box 1">
          <a:extLst>
            <a:ext uri="{FF2B5EF4-FFF2-40B4-BE49-F238E27FC236}">
              <a16:creationId xmlns=""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12" name="Text Box 1">
          <a:extLst>
            <a:ext uri="{FF2B5EF4-FFF2-40B4-BE49-F238E27FC236}">
              <a16:creationId xmlns=""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13" name="Text Box 1">
          <a:extLst>
            <a:ext uri="{FF2B5EF4-FFF2-40B4-BE49-F238E27FC236}">
              <a16:creationId xmlns=""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14" name="Text Box 1">
          <a:extLst>
            <a:ext uri="{FF2B5EF4-FFF2-40B4-BE49-F238E27FC236}">
              <a16:creationId xmlns=""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15" name="Text Box 1">
          <a:extLst>
            <a:ext uri="{FF2B5EF4-FFF2-40B4-BE49-F238E27FC236}">
              <a16:creationId xmlns=""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16" name="Text Box 1">
          <a:extLst>
            <a:ext uri="{FF2B5EF4-FFF2-40B4-BE49-F238E27FC236}">
              <a16:creationId xmlns=""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17" name="Text Box 1">
          <a:extLst>
            <a:ext uri="{FF2B5EF4-FFF2-40B4-BE49-F238E27FC236}">
              <a16:creationId xmlns=""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18" name="Text Box 1">
          <a:extLst>
            <a:ext uri="{FF2B5EF4-FFF2-40B4-BE49-F238E27FC236}">
              <a16:creationId xmlns=""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19" name="Text Box 1">
          <a:extLst>
            <a:ext uri="{FF2B5EF4-FFF2-40B4-BE49-F238E27FC236}">
              <a16:creationId xmlns=""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20" name="Text Box 1">
          <a:extLst>
            <a:ext uri="{FF2B5EF4-FFF2-40B4-BE49-F238E27FC236}">
              <a16:creationId xmlns=""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21" name="Text Box 1">
          <a:extLst>
            <a:ext uri="{FF2B5EF4-FFF2-40B4-BE49-F238E27FC236}">
              <a16:creationId xmlns=""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22" name="Text Box 1">
          <a:extLst>
            <a:ext uri="{FF2B5EF4-FFF2-40B4-BE49-F238E27FC236}">
              <a16:creationId xmlns=""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23" name="Text Box 1">
          <a:extLst>
            <a:ext uri="{FF2B5EF4-FFF2-40B4-BE49-F238E27FC236}">
              <a16:creationId xmlns=""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24" name="Text Box 1">
          <a:extLst>
            <a:ext uri="{FF2B5EF4-FFF2-40B4-BE49-F238E27FC236}">
              <a16:creationId xmlns=""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25" name="Text Box 1">
          <a:extLst>
            <a:ext uri="{FF2B5EF4-FFF2-40B4-BE49-F238E27FC236}">
              <a16:creationId xmlns=""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26" name="Text Box 1">
          <a:extLst>
            <a:ext uri="{FF2B5EF4-FFF2-40B4-BE49-F238E27FC236}">
              <a16:creationId xmlns=""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27" name="Text Box 1">
          <a:extLst>
            <a:ext uri="{FF2B5EF4-FFF2-40B4-BE49-F238E27FC236}">
              <a16:creationId xmlns=""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28" name="Text Box 1">
          <a:extLst>
            <a:ext uri="{FF2B5EF4-FFF2-40B4-BE49-F238E27FC236}">
              <a16:creationId xmlns=""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29" name="Text Box 1">
          <a:extLst>
            <a:ext uri="{FF2B5EF4-FFF2-40B4-BE49-F238E27FC236}">
              <a16:creationId xmlns=""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30" name="Text Box 1">
          <a:extLst>
            <a:ext uri="{FF2B5EF4-FFF2-40B4-BE49-F238E27FC236}">
              <a16:creationId xmlns=""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31" name="Text Box 1">
          <a:extLst>
            <a:ext uri="{FF2B5EF4-FFF2-40B4-BE49-F238E27FC236}">
              <a16:creationId xmlns=""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32" name="Text Box 1">
          <a:extLst>
            <a:ext uri="{FF2B5EF4-FFF2-40B4-BE49-F238E27FC236}">
              <a16:creationId xmlns=""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33" name="Text Box 1">
          <a:extLst>
            <a:ext uri="{FF2B5EF4-FFF2-40B4-BE49-F238E27FC236}">
              <a16:creationId xmlns=""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34" name="Text Box 1">
          <a:extLst>
            <a:ext uri="{FF2B5EF4-FFF2-40B4-BE49-F238E27FC236}">
              <a16:creationId xmlns=""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35" name="Text Box 1">
          <a:extLst>
            <a:ext uri="{FF2B5EF4-FFF2-40B4-BE49-F238E27FC236}">
              <a16:creationId xmlns=""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36" name="Text Box 1">
          <a:extLst>
            <a:ext uri="{FF2B5EF4-FFF2-40B4-BE49-F238E27FC236}">
              <a16:creationId xmlns=""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37" name="Text Box 1">
          <a:extLst>
            <a:ext uri="{FF2B5EF4-FFF2-40B4-BE49-F238E27FC236}">
              <a16:creationId xmlns=""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38" name="Text Box 1">
          <a:extLst>
            <a:ext uri="{FF2B5EF4-FFF2-40B4-BE49-F238E27FC236}">
              <a16:creationId xmlns=""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39" name="Text Box 1">
          <a:extLst>
            <a:ext uri="{FF2B5EF4-FFF2-40B4-BE49-F238E27FC236}">
              <a16:creationId xmlns=""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40" name="Text Box 1">
          <a:extLst>
            <a:ext uri="{FF2B5EF4-FFF2-40B4-BE49-F238E27FC236}">
              <a16:creationId xmlns=""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41" name="Text Box 1">
          <a:extLst>
            <a:ext uri="{FF2B5EF4-FFF2-40B4-BE49-F238E27FC236}">
              <a16:creationId xmlns=""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42" name="Text Box 1">
          <a:extLst>
            <a:ext uri="{FF2B5EF4-FFF2-40B4-BE49-F238E27FC236}">
              <a16:creationId xmlns=""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43" name="Text Box 1">
          <a:extLst>
            <a:ext uri="{FF2B5EF4-FFF2-40B4-BE49-F238E27FC236}">
              <a16:creationId xmlns=""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44" name="Text Box 1">
          <a:extLst>
            <a:ext uri="{FF2B5EF4-FFF2-40B4-BE49-F238E27FC236}">
              <a16:creationId xmlns=""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45" name="Text Box 1">
          <a:extLst>
            <a:ext uri="{FF2B5EF4-FFF2-40B4-BE49-F238E27FC236}">
              <a16:creationId xmlns=""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46" name="Text Box 1">
          <a:extLst>
            <a:ext uri="{FF2B5EF4-FFF2-40B4-BE49-F238E27FC236}">
              <a16:creationId xmlns=""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47" name="Text Box 1">
          <a:extLst>
            <a:ext uri="{FF2B5EF4-FFF2-40B4-BE49-F238E27FC236}">
              <a16:creationId xmlns=""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48" name="Text Box 1">
          <a:extLst>
            <a:ext uri="{FF2B5EF4-FFF2-40B4-BE49-F238E27FC236}">
              <a16:creationId xmlns=""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49" name="Text Box 1">
          <a:extLst>
            <a:ext uri="{FF2B5EF4-FFF2-40B4-BE49-F238E27FC236}">
              <a16:creationId xmlns=""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50" name="Text Box 1">
          <a:extLst>
            <a:ext uri="{FF2B5EF4-FFF2-40B4-BE49-F238E27FC236}">
              <a16:creationId xmlns=""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51" name="Text Box 1">
          <a:extLst>
            <a:ext uri="{FF2B5EF4-FFF2-40B4-BE49-F238E27FC236}">
              <a16:creationId xmlns=""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52" name="Text Box 1">
          <a:extLst>
            <a:ext uri="{FF2B5EF4-FFF2-40B4-BE49-F238E27FC236}">
              <a16:creationId xmlns=""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53" name="Text Box 1">
          <a:extLst>
            <a:ext uri="{FF2B5EF4-FFF2-40B4-BE49-F238E27FC236}">
              <a16:creationId xmlns=""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54" name="Text Box 1">
          <a:extLst>
            <a:ext uri="{FF2B5EF4-FFF2-40B4-BE49-F238E27FC236}">
              <a16:creationId xmlns=""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55" name="Text Box 1">
          <a:extLst>
            <a:ext uri="{FF2B5EF4-FFF2-40B4-BE49-F238E27FC236}">
              <a16:creationId xmlns=""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56" name="Text Box 1">
          <a:extLst>
            <a:ext uri="{FF2B5EF4-FFF2-40B4-BE49-F238E27FC236}">
              <a16:creationId xmlns=""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57" name="Text Box 1">
          <a:extLst>
            <a:ext uri="{FF2B5EF4-FFF2-40B4-BE49-F238E27FC236}">
              <a16:creationId xmlns=""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58" name="Text Box 1">
          <a:extLst>
            <a:ext uri="{FF2B5EF4-FFF2-40B4-BE49-F238E27FC236}">
              <a16:creationId xmlns=""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59" name="Text Box 1">
          <a:extLst>
            <a:ext uri="{FF2B5EF4-FFF2-40B4-BE49-F238E27FC236}">
              <a16:creationId xmlns=""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60" name="Text Box 1">
          <a:extLst>
            <a:ext uri="{FF2B5EF4-FFF2-40B4-BE49-F238E27FC236}">
              <a16:creationId xmlns=""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61" name="Text Box 1">
          <a:extLst>
            <a:ext uri="{FF2B5EF4-FFF2-40B4-BE49-F238E27FC236}">
              <a16:creationId xmlns=""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62" name="Text Box 1">
          <a:extLst>
            <a:ext uri="{FF2B5EF4-FFF2-40B4-BE49-F238E27FC236}">
              <a16:creationId xmlns=""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63" name="Text Box 1">
          <a:extLst>
            <a:ext uri="{FF2B5EF4-FFF2-40B4-BE49-F238E27FC236}">
              <a16:creationId xmlns=""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64" name="Text Box 1">
          <a:extLst>
            <a:ext uri="{FF2B5EF4-FFF2-40B4-BE49-F238E27FC236}">
              <a16:creationId xmlns=""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65" name="Text Box 1">
          <a:extLst>
            <a:ext uri="{FF2B5EF4-FFF2-40B4-BE49-F238E27FC236}">
              <a16:creationId xmlns=""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66" name="Text Box 1">
          <a:extLst>
            <a:ext uri="{FF2B5EF4-FFF2-40B4-BE49-F238E27FC236}">
              <a16:creationId xmlns=""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67" name="Text Box 1">
          <a:extLst>
            <a:ext uri="{FF2B5EF4-FFF2-40B4-BE49-F238E27FC236}">
              <a16:creationId xmlns=""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68" name="Text Box 1">
          <a:extLst>
            <a:ext uri="{FF2B5EF4-FFF2-40B4-BE49-F238E27FC236}">
              <a16:creationId xmlns=""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69" name="Text Box 1">
          <a:extLst>
            <a:ext uri="{FF2B5EF4-FFF2-40B4-BE49-F238E27FC236}">
              <a16:creationId xmlns=""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70" name="Text Box 1">
          <a:extLst>
            <a:ext uri="{FF2B5EF4-FFF2-40B4-BE49-F238E27FC236}">
              <a16:creationId xmlns=""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71" name="Text Box 1">
          <a:extLst>
            <a:ext uri="{FF2B5EF4-FFF2-40B4-BE49-F238E27FC236}">
              <a16:creationId xmlns=""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72" name="Text Box 1">
          <a:extLst>
            <a:ext uri="{FF2B5EF4-FFF2-40B4-BE49-F238E27FC236}">
              <a16:creationId xmlns=""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73" name="Text Box 1">
          <a:extLst>
            <a:ext uri="{FF2B5EF4-FFF2-40B4-BE49-F238E27FC236}">
              <a16:creationId xmlns=""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74" name="Text Box 1">
          <a:extLst>
            <a:ext uri="{FF2B5EF4-FFF2-40B4-BE49-F238E27FC236}">
              <a16:creationId xmlns=""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75" name="Text Box 1">
          <a:extLst>
            <a:ext uri="{FF2B5EF4-FFF2-40B4-BE49-F238E27FC236}">
              <a16:creationId xmlns=""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76" name="Text Box 1">
          <a:extLst>
            <a:ext uri="{FF2B5EF4-FFF2-40B4-BE49-F238E27FC236}">
              <a16:creationId xmlns=""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77" name="Text Box 1">
          <a:extLst>
            <a:ext uri="{FF2B5EF4-FFF2-40B4-BE49-F238E27FC236}">
              <a16:creationId xmlns=""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78" name="Text Box 1">
          <a:extLst>
            <a:ext uri="{FF2B5EF4-FFF2-40B4-BE49-F238E27FC236}">
              <a16:creationId xmlns=""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79" name="Text Box 1">
          <a:extLst>
            <a:ext uri="{FF2B5EF4-FFF2-40B4-BE49-F238E27FC236}">
              <a16:creationId xmlns=""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80" name="Text Box 1">
          <a:extLst>
            <a:ext uri="{FF2B5EF4-FFF2-40B4-BE49-F238E27FC236}">
              <a16:creationId xmlns=""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81" name="Text Box 1">
          <a:extLst>
            <a:ext uri="{FF2B5EF4-FFF2-40B4-BE49-F238E27FC236}">
              <a16:creationId xmlns=""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82" name="Text Box 1">
          <a:extLst>
            <a:ext uri="{FF2B5EF4-FFF2-40B4-BE49-F238E27FC236}">
              <a16:creationId xmlns=""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83" name="Text Box 1">
          <a:extLst>
            <a:ext uri="{FF2B5EF4-FFF2-40B4-BE49-F238E27FC236}">
              <a16:creationId xmlns=""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84" name="Text Box 1">
          <a:extLst>
            <a:ext uri="{FF2B5EF4-FFF2-40B4-BE49-F238E27FC236}">
              <a16:creationId xmlns=""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85" name="Text Box 1">
          <a:extLst>
            <a:ext uri="{FF2B5EF4-FFF2-40B4-BE49-F238E27FC236}">
              <a16:creationId xmlns=""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86" name="Text Box 1">
          <a:extLst>
            <a:ext uri="{FF2B5EF4-FFF2-40B4-BE49-F238E27FC236}">
              <a16:creationId xmlns=""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87" name="Text Box 1">
          <a:extLst>
            <a:ext uri="{FF2B5EF4-FFF2-40B4-BE49-F238E27FC236}">
              <a16:creationId xmlns=""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88" name="Text Box 1">
          <a:extLst>
            <a:ext uri="{FF2B5EF4-FFF2-40B4-BE49-F238E27FC236}">
              <a16:creationId xmlns=""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89" name="Text Box 1">
          <a:extLst>
            <a:ext uri="{FF2B5EF4-FFF2-40B4-BE49-F238E27FC236}">
              <a16:creationId xmlns=""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90" name="Text Box 1">
          <a:extLst>
            <a:ext uri="{FF2B5EF4-FFF2-40B4-BE49-F238E27FC236}">
              <a16:creationId xmlns=""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91" name="Text Box 1">
          <a:extLst>
            <a:ext uri="{FF2B5EF4-FFF2-40B4-BE49-F238E27FC236}">
              <a16:creationId xmlns=""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92" name="Text Box 1">
          <a:extLst>
            <a:ext uri="{FF2B5EF4-FFF2-40B4-BE49-F238E27FC236}">
              <a16:creationId xmlns=""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93" name="Text Box 1">
          <a:extLst>
            <a:ext uri="{FF2B5EF4-FFF2-40B4-BE49-F238E27FC236}">
              <a16:creationId xmlns=""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94" name="Text Box 1">
          <a:extLst>
            <a:ext uri="{FF2B5EF4-FFF2-40B4-BE49-F238E27FC236}">
              <a16:creationId xmlns=""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95" name="Text Box 1">
          <a:extLst>
            <a:ext uri="{FF2B5EF4-FFF2-40B4-BE49-F238E27FC236}">
              <a16:creationId xmlns=""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96" name="Text Box 1">
          <a:extLst>
            <a:ext uri="{FF2B5EF4-FFF2-40B4-BE49-F238E27FC236}">
              <a16:creationId xmlns=""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97" name="Text Box 1">
          <a:extLst>
            <a:ext uri="{FF2B5EF4-FFF2-40B4-BE49-F238E27FC236}">
              <a16:creationId xmlns=""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98" name="Text Box 1">
          <a:extLst>
            <a:ext uri="{FF2B5EF4-FFF2-40B4-BE49-F238E27FC236}">
              <a16:creationId xmlns=""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999" name="Text Box 1">
          <a:extLst>
            <a:ext uri="{FF2B5EF4-FFF2-40B4-BE49-F238E27FC236}">
              <a16:creationId xmlns=""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00" name="Text Box 1">
          <a:extLst>
            <a:ext uri="{FF2B5EF4-FFF2-40B4-BE49-F238E27FC236}">
              <a16:creationId xmlns=""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01" name="Text Box 1">
          <a:extLst>
            <a:ext uri="{FF2B5EF4-FFF2-40B4-BE49-F238E27FC236}">
              <a16:creationId xmlns=""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02" name="Text Box 1">
          <a:extLst>
            <a:ext uri="{FF2B5EF4-FFF2-40B4-BE49-F238E27FC236}">
              <a16:creationId xmlns=""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03" name="Text Box 1">
          <a:extLst>
            <a:ext uri="{FF2B5EF4-FFF2-40B4-BE49-F238E27FC236}">
              <a16:creationId xmlns=""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04" name="Text Box 1">
          <a:extLst>
            <a:ext uri="{FF2B5EF4-FFF2-40B4-BE49-F238E27FC236}">
              <a16:creationId xmlns=""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05" name="Text Box 1">
          <a:extLst>
            <a:ext uri="{FF2B5EF4-FFF2-40B4-BE49-F238E27FC236}">
              <a16:creationId xmlns=""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06" name="Text Box 1">
          <a:extLst>
            <a:ext uri="{FF2B5EF4-FFF2-40B4-BE49-F238E27FC236}">
              <a16:creationId xmlns=""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07" name="Text Box 1">
          <a:extLst>
            <a:ext uri="{FF2B5EF4-FFF2-40B4-BE49-F238E27FC236}">
              <a16:creationId xmlns=""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08" name="Text Box 1">
          <a:extLst>
            <a:ext uri="{FF2B5EF4-FFF2-40B4-BE49-F238E27FC236}">
              <a16:creationId xmlns=""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09" name="Text Box 1">
          <a:extLst>
            <a:ext uri="{FF2B5EF4-FFF2-40B4-BE49-F238E27FC236}">
              <a16:creationId xmlns=""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10" name="Text Box 1">
          <a:extLst>
            <a:ext uri="{FF2B5EF4-FFF2-40B4-BE49-F238E27FC236}">
              <a16:creationId xmlns=""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11" name="Text Box 1">
          <a:extLst>
            <a:ext uri="{FF2B5EF4-FFF2-40B4-BE49-F238E27FC236}">
              <a16:creationId xmlns=""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12" name="Text Box 1">
          <a:extLst>
            <a:ext uri="{FF2B5EF4-FFF2-40B4-BE49-F238E27FC236}">
              <a16:creationId xmlns=""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13" name="Text Box 1">
          <a:extLst>
            <a:ext uri="{FF2B5EF4-FFF2-40B4-BE49-F238E27FC236}">
              <a16:creationId xmlns=""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14" name="Text Box 1">
          <a:extLst>
            <a:ext uri="{FF2B5EF4-FFF2-40B4-BE49-F238E27FC236}">
              <a16:creationId xmlns=""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15" name="Text Box 1">
          <a:extLst>
            <a:ext uri="{FF2B5EF4-FFF2-40B4-BE49-F238E27FC236}">
              <a16:creationId xmlns=""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16" name="Text Box 1">
          <a:extLst>
            <a:ext uri="{FF2B5EF4-FFF2-40B4-BE49-F238E27FC236}">
              <a16:creationId xmlns=""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17" name="Text Box 1">
          <a:extLst>
            <a:ext uri="{FF2B5EF4-FFF2-40B4-BE49-F238E27FC236}">
              <a16:creationId xmlns=""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18" name="Text Box 1">
          <a:extLst>
            <a:ext uri="{FF2B5EF4-FFF2-40B4-BE49-F238E27FC236}">
              <a16:creationId xmlns=""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19" name="Text Box 1">
          <a:extLst>
            <a:ext uri="{FF2B5EF4-FFF2-40B4-BE49-F238E27FC236}">
              <a16:creationId xmlns=""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20" name="Text Box 1">
          <a:extLst>
            <a:ext uri="{FF2B5EF4-FFF2-40B4-BE49-F238E27FC236}">
              <a16:creationId xmlns=""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21" name="Text Box 1">
          <a:extLst>
            <a:ext uri="{FF2B5EF4-FFF2-40B4-BE49-F238E27FC236}">
              <a16:creationId xmlns=""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22" name="Text Box 1">
          <a:extLst>
            <a:ext uri="{FF2B5EF4-FFF2-40B4-BE49-F238E27FC236}">
              <a16:creationId xmlns=""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23" name="Text Box 1">
          <a:extLst>
            <a:ext uri="{FF2B5EF4-FFF2-40B4-BE49-F238E27FC236}">
              <a16:creationId xmlns=""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24" name="Text Box 1">
          <a:extLst>
            <a:ext uri="{FF2B5EF4-FFF2-40B4-BE49-F238E27FC236}">
              <a16:creationId xmlns=""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25" name="Text Box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26" name="Text Box 1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27" name="Text Box 1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28" name="Text Box 1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29" name="Text Box 1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30" name="Text Box 1">
          <a:extLst>
            <a:ext uri="{FF2B5EF4-FFF2-40B4-BE49-F238E27FC236}">
              <a16:creationId xmlns=""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31" name="Text Box 1">
          <a:extLst>
            <a:ext uri="{FF2B5EF4-FFF2-40B4-BE49-F238E27FC236}">
              <a16:creationId xmlns=""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32" name="Text Box 1">
          <a:extLst>
            <a:ext uri="{FF2B5EF4-FFF2-40B4-BE49-F238E27FC236}">
              <a16:creationId xmlns=""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33" name="Text Box 1">
          <a:extLst>
            <a:ext uri="{FF2B5EF4-FFF2-40B4-BE49-F238E27FC236}">
              <a16:creationId xmlns=""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34" name="Text Box 1">
          <a:extLst>
            <a:ext uri="{FF2B5EF4-FFF2-40B4-BE49-F238E27FC236}">
              <a16:creationId xmlns=""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35" name="Text Box 1">
          <a:extLst>
            <a:ext uri="{FF2B5EF4-FFF2-40B4-BE49-F238E27FC236}">
              <a16:creationId xmlns=""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36" name="Text Box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37" name="Text Box 1">
          <a:extLs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38" name="Text Box 1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39" name="Text Box 1">
          <a:extLst>
            <a:ext uri="{FF2B5EF4-FFF2-40B4-BE49-F238E27FC236}">
              <a16:creationId xmlns=""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40" name="Text Box 1">
          <a:extLst>
            <a:ext uri="{FF2B5EF4-FFF2-40B4-BE49-F238E27FC236}">
              <a16:creationId xmlns=""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41" name="Text Box 1">
          <a:extLst>
            <a:ext uri="{FF2B5EF4-FFF2-40B4-BE49-F238E27FC236}">
              <a16:creationId xmlns=""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42" name="Text Box 1">
          <a:extLst>
            <a:ext uri="{FF2B5EF4-FFF2-40B4-BE49-F238E27FC236}">
              <a16:creationId xmlns=""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43" name="Text Box 1">
          <a:extLst>
            <a:ext uri="{FF2B5EF4-FFF2-40B4-BE49-F238E27FC236}">
              <a16:creationId xmlns=""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44" name="Text Box 1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45" name="Text Box 1">
          <a:extLst>
            <a:ext uri="{FF2B5EF4-FFF2-40B4-BE49-F238E27FC236}">
              <a16:creationId xmlns=""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46" name="Text Box 1">
          <a:extLst>
            <a:ext uri="{FF2B5EF4-FFF2-40B4-BE49-F238E27FC236}">
              <a16:creationId xmlns=""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47" name="Text Box 1">
          <a:extLst>
            <a:ext uri="{FF2B5EF4-FFF2-40B4-BE49-F238E27FC236}">
              <a16:creationId xmlns=""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48" name="Text Box 1">
          <a:extLst>
            <a:ext uri="{FF2B5EF4-FFF2-40B4-BE49-F238E27FC236}">
              <a16:creationId xmlns=""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49" name="Text Box 1">
          <a:extLst>
            <a:ext uri="{FF2B5EF4-FFF2-40B4-BE49-F238E27FC236}">
              <a16:creationId xmlns=""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50" name="Text Box 1">
          <a:extLst>
            <a:ext uri="{FF2B5EF4-FFF2-40B4-BE49-F238E27FC236}">
              <a16:creationId xmlns=""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51" name="Text Box 1">
          <a:extLst>
            <a:ext uri="{FF2B5EF4-FFF2-40B4-BE49-F238E27FC236}">
              <a16:creationId xmlns=""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52" name="Text Box 1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53" name="Text Box 1">
          <a:extLst>
            <a:ext uri="{FF2B5EF4-FFF2-40B4-BE49-F238E27FC236}">
              <a16:creationId xmlns=""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54" name="Text Box 1">
          <a:extLst>
            <a:ext uri="{FF2B5EF4-FFF2-40B4-BE49-F238E27FC236}">
              <a16:creationId xmlns=""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55" name="Text Box 1">
          <a:extLst>
            <a:ext uri="{FF2B5EF4-FFF2-40B4-BE49-F238E27FC236}">
              <a16:creationId xmlns=""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56" name="Text Box 1">
          <a:extLst>
            <a:ext uri="{FF2B5EF4-FFF2-40B4-BE49-F238E27FC236}">
              <a16:creationId xmlns=""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57" name="Text Box 1">
          <a:extLst>
            <a:ext uri="{FF2B5EF4-FFF2-40B4-BE49-F238E27FC236}">
              <a16:creationId xmlns=""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58" name="Text Box 1">
          <a:extLst>
            <a:ext uri="{FF2B5EF4-FFF2-40B4-BE49-F238E27FC236}">
              <a16:creationId xmlns=""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59" name="Text Box 1">
          <a:extLst>
            <a:ext uri="{FF2B5EF4-FFF2-40B4-BE49-F238E27FC236}">
              <a16:creationId xmlns=""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60" name="Text Box 1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61" name="Text Box 1">
          <a:extLst>
            <a:ext uri="{FF2B5EF4-FFF2-40B4-BE49-F238E27FC236}">
              <a16:creationId xmlns=""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62" name="Text Box 1">
          <a:extLst>
            <a:ext uri="{FF2B5EF4-FFF2-40B4-BE49-F238E27FC236}">
              <a16:creationId xmlns=""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63" name="Text Box 1">
          <a:extLst>
            <a:ext uri="{FF2B5EF4-FFF2-40B4-BE49-F238E27FC236}">
              <a16:creationId xmlns=""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64" name="Text Box 1">
          <a:extLst>
            <a:ext uri="{FF2B5EF4-FFF2-40B4-BE49-F238E27FC236}">
              <a16:creationId xmlns=""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65" name="Text Box 1">
          <a:extLst>
            <a:ext uri="{FF2B5EF4-FFF2-40B4-BE49-F238E27FC236}">
              <a16:creationId xmlns=""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66" name="Text Box 1">
          <a:extLst>
            <a:ext uri="{FF2B5EF4-FFF2-40B4-BE49-F238E27FC236}">
              <a16:creationId xmlns=""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67" name="Text Box 1">
          <a:extLst>
            <a:ext uri="{FF2B5EF4-FFF2-40B4-BE49-F238E27FC236}">
              <a16:creationId xmlns=""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68" name="Text Box 1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69" name="Text Box 1">
          <a:extLst>
            <a:ext uri="{FF2B5EF4-FFF2-40B4-BE49-F238E27FC236}">
              <a16:creationId xmlns=""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70" name="Text Box 1">
          <a:extLst>
            <a:ext uri="{FF2B5EF4-FFF2-40B4-BE49-F238E27FC236}">
              <a16:creationId xmlns=""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71" name="Text Box 1">
          <a:extLst>
            <a:ext uri="{FF2B5EF4-FFF2-40B4-BE49-F238E27FC236}">
              <a16:creationId xmlns=""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72" name="Text Box 1">
          <a:extLst>
            <a:ext uri="{FF2B5EF4-FFF2-40B4-BE49-F238E27FC236}">
              <a16:creationId xmlns=""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73" name="Text Box 1">
          <a:extLst>
            <a:ext uri="{FF2B5EF4-FFF2-40B4-BE49-F238E27FC236}">
              <a16:creationId xmlns=""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74" name="Text Box 1">
          <a:extLst>
            <a:ext uri="{FF2B5EF4-FFF2-40B4-BE49-F238E27FC236}">
              <a16:creationId xmlns=""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75" name="Text Box 1">
          <a:extLst>
            <a:ext uri="{FF2B5EF4-FFF2-40B4-BE49-F238E27FC236}">
              <a16:creationId xmlns=""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76" name="Text Box 1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77" name="Text Box 1">
          <a:extLst>
            <a:ext uri="{FF2B5EF4-FFF2-40B4-BE49-F238E27FC236}">
              <a16:creationId xmlns=""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78" name="Text Box 1">
          <a:extLst>
            <a:ext uri="{FF2B5EF4-FFF2-40B4-BE49-F238E27FC236}">
              <a16:creationId xmlns=""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79" name="Text Box 1">
          <a:extLst>
            <a:ext uri="{FF2B5EF4-FFF2-40B4-BE49-F238E27FC236}">
              <a16:creationId xmlns=""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80" name="Text Box 1">
          <a:extLst>
            <a:ext uri="{FF2B5EF4-FFF2-40B4-BE49-F238E27FC236}">
              <a16:creationId xmlns=""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81" name="Text Box 1">
          <a:extLst>
            <a:ext uri="{FF2B5EF4-FFF2-40B4-BE49-F238E27FC236}">
              <a16:creationId xmlns=""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82" name="Text Box 1">
          <a:extLst>
            <a:ext uri="{FF2B5EF4-FFF2-40B4-BE49-F238E27FC236}">
              <a16:creationId xmlns=""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83" name="Text Box 1">
          <a:extLst>
            <a:ext uri="{FF2B5EF4-FFF2-40B4-BE49-F238E27FC236}">
              <a16:creationId xmlns=""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84" name="Text Box 1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85" name="Text Box 1">
          <a:extLst>
            <a:ext uri="{FF2B5EF4-FFF2-40B4-BE49-F238E27FC236}">
              <a16:creationId xmlns=""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86" name="Text Box 1">
          <a:extLst>
            <a:ext uri="{FF2B5EF4-FFF2-40B4-BE49-F238E27FC236}">
              <a16:creationId xmlns=""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87" name="Text Box 1">
          <a:extLst>
            <a:ext uri="{FF2B5EF4-FFF2-40B4-BE49-F238E27FC236}">
              <a16:creationId xmlns=""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88" name="Text Box 1">
          <a:extLst>
            <a:ext uri="{FF2B5EF4-FFF2-40B4-BE49-F238E27FC236}">
              <a16:creationId xmlns=""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89" name="Text Box 1">
          <a:extLst>
            <a:ext uri="{FF2B5EF4-FFF2-40B4-BE49-F238E27FC236}">
              <a16:creationId xmlns=""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90" name="Text Box 1">
          <a:extLst>
            <a:ext uri="{FF2B5EF4-FFF2-40B4-BE49-F238E27FC236}">
              <a16:creationId xmlns=""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91" name="Text Box 1">
          <a:extLst>
            <a:ext uri="{FF2B5EF4-FFF2-40B4-BE49-F238E27FC236}">
              <a16:creationId xmlns=""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92" name="Text Box 1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93" name="Text Box 1">
          <a:extLst>
            <a:ext uri="{FF2B5EF4-FFF2-40B4-BE49-F238E27FC236}">
              <a16:creationId xmlns=""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94" name="Text Box 1">
          <a:extLst>
            <a:ext uri="{FF2B5EF4-FFF2-40B4-BE49-F238E27FC236}">
              <a16:creationId xmlns=""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95" name="Text Box 1">
          <a:extLst>
            <a:ext uri="{FF2B5EF4-FFF2-40B4-BE49-F238E27FC236}">
              <a16:creationId xmlns=""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96" name="Text Box 1">
          <a:extLst>
            <a:ext uri="{FF2B5EF4-FFF2-40B4-BE49-F238E27FC236}">
              <a16:creationId xmlns=""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97" name="Text Box 1">
          <a:extLst>
            <a:ext uri="{FF2B5EF4-FFF2-40B4-BE49-F238E27FC236}">
              <a16:creationId xmlns=""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98" name="Text Box 1">
          <a:extLst>
            <a:ext uri="{FF2B5EF4-FFF2-40B4-BE49-F238E27FC236}">
              <a16:creationId xmlns=""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099" name="Text Box 1">
          <a:extLst>
            <a:ext uri="{FF2B5EF4-FFF2-40B4-BE49-F238E27FC236}">
              <a16:creationId xmlns=""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00" name="Text Box 1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01" name="Text Box 1">
          <a:extLst>
            <a:ext uri="{FF2B5EF4-FFF2-40B4-BE49-F238E27FC236}">
              <a16:creationId xmlns=""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02" name="Text Box 1">
          <a:extLst>
            <a:ext uri="{FF2B5EF4-FFF2-40B4-BE49-F238E27FC236}">
              <a16:creationId xmlns=""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03" name="Text Box 1">
          <a:extLst>
            <a:ext uri="{FF2B5EF4-FFF2-40B4-BE49-F238E27FC236}">
              <a16:creationId xmlns=""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04" name="Text Box 1">
          <a:extLst>
            <a:ext uri="{FF2B5EF4-FFF2-40B4-BE49-F238E27FC236}">
              <a16:creationId xmlns=""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05" name="Text Box 1">
          <a:extLst>
            <a:ext uri="{FF2B5EF4-FFF2-40B4-BE49-F238E27FC236}">
              <a16:creationId xmlns=""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06" name="Text Box 1">
          <a:extLst>
            <a:ext uri="{FF2B5EF4-FFF2-40B4-BE49-F238E27FC236}">
              <a16:creationId xmlns=""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07" name="Text Box 1">
          <a:extLst>
            <a:ext uri="{FF2B5EF4-FFF2-40B4-BE49-F238E27FC236}">
              <a16:creationId xmlns=""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08" name="Text Box 1">
          <a:extLst>
            <a:ext uri="{FF2B5EF4-FFF2-40B4-BE49-F238E27FC236}">
              <a16:creationId xmlns=""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09" name="Text Box 1">
          <a:extLst>
            <a:ext uri="{FF2B5EF4-FFF2-40B4-BE49-F238E27FC236}">
              <a16:creationId xmlns=""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10" name="Text Box 1">
          <a:extLst>
            <a:ext uri="{FF2B5EF4-FFF2-40B4-BE49-F238E27FC236}">
              <a16:creationId xmlns=""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11" name="Text Box 1">
          <a:extLst>
            <a:ext uri="{FF2B5EF4-FFF2-40B4-BE49-F238E27FC236}">
              <a16:creationId xmlns=""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12" name="Text Box 1">
          <a:extLst>
            <a:ext uri="{FF2B5EF4-FFF2-40B4-BE49-F238E27FC236}">
              <a16:creationId xmlns=""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13" name="Text Box 1">
          <a:extLst>
            <a:ext uri="{FF2B5EF4-FFF2-40B4-BE49-F238E27FC236}">
              <a16:creationId xmlns=""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14" name="Text Box 1">
          <a:extLst>
            <a:ext uri="{FF2B5EF4-FFF2-40B4-BE49-F238E27FC236}">
              <a16:creationId xmlns=""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15" name="Text Box 1">
          <a:extLst>
            <a:ext uri="{FF2B5EF4-FFF2-40B4-BE49-F238E27FC236}">
              <a16:creationId xmlns=""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16" name="Text Box 1">
          <a:extLst>
            <a:ext uri="{FF2B5EF4-FFF2-40B4-BE49-F238E27FC236}">
              <a16:creationId xmlns=""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17" name="Text Box 1">
          <a:extLst>
            <a:ext uri="{FF2B5EF4-FFF2-40B4-BE49-F238E27FC236}">
              <a16:creationId xmlns=""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18" name="Text Box 1">
          <a:extLst>
            <a:ext uri="{FF2B5EF4-FFF2-40B4-BE49-F238E27FC236}">
              <a16:creationId xmlns=""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19" name="Text Box 1">
          <a:extLst>
            <a:ext uri="{FF2B5EF4-FFF2-40B4-BE49-F238E27FC236}">
              <a16:creationId xmlns=""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20" name="Text Box 1">
          <a:extLst>
            <a:ext uri="{FF2B5EF4-FFF2-40B4-BE49-F238E27FC236}">
              <a16:creationId xmlns=""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21" name="Text Box 1">
          <a:extLst>
            <a:ext uri="{FF2B5EF4-FFF2-40B4-BE49-F238E27FC236}">
              <a16:creationId xmlns=""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22" name="Text Box 1">
          <a:extLst>
            <a:ext uri="{FF2B5EF4-FFF2-40B4-BE49-F238E27FC236}">
              <a16:creationId xmlns=""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23" name="Text Box 1">
          <a:extLst>
            <a:ext uri="{FF2B5EF4-FFF2-40B4-BE49-F238E27FC236}">
              <a16:creationId xmlns=""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24" name="Text Box 1">
          <a:extLst>
            <a:ext uri="{FF2B5EF4-FFF2-40B4-BE49-F238E27FC236}">
              <a16:creationId xmlns=""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25" name="Text Box 1">
          <a:extLst>
            <a:ext uri="{FF2B5EF4-FFF2-40B4-BE49-F238E27FC236}">
              <a16:creationId xmlns=""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26" name="Text Box 1">
          <a:extLst>
            <a:ext uri="{FF2B5EF4-FFF2-40B4-BE49-F238E27FC236}">
              <a16:creationId xmlns=""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27" name="Text Box 1">
          <a:extLst>
            <a:ext uri="{FF2B5EF4-FFF2-40B4-BE49-F238E27FC236}">
              <a16:creationId xmlns=""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28" name="Text Box 1">
          <a:extLst>
            <a:ext uri="{FF2B5EF4-FFF2-40B4-BE49-F238E27FC236}">
              <a16:creationId xmlns=""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29" name="Text Box 1">
          <a:extLst>
            <a:ext uri="{FF2B5EF4-FFF2-40B4-BE49-F238E27FC236}">
              <a16:creationId xmlns=""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30" name="Text Box 1">
          <a:extLst>
            <a:ext uri="{FF2B5EF4-FFF2-40B4-BE49-F238E27FC236}">
              <a16:creationId xmlns=""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31" name="Text Box 1">
          <a:extLst>
            <a:ext uri="{FF2B5EF4-FFF2-40B4-BE49-F238E27FC236}">
              <a16:creationId xmlns=""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32" name="Text Box 1">
          <a:extLst>
            <a:ext uri="{FF2B5EF4-FFF2-40B4-BE49-F238E27FC236}">
              <a16:creationId xmlns=""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33" name="Text Box 1">
          <a:extLst>
            <a:ext uri="{FF2B5EF4-FFF2-40B4-BE49-F238E27FC236}">
              <a16:creationId xmlns=""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34" name="Text Box 1">
          <a:extLst>
            <a:ext uri="{FF2B5EF4-FFF2-40B4-BE49-F238E27FC236}">
              <a16:creationId xmlns=""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35" name="Text Box 1">
          <a:extLst>
            <a:ext uri="{FF2B5EF4-FFF2-40B4-BE49-F238E27FC236}">
              <a16:creationId xmlns=""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36" name="Text Box 1">
          <a:extLst>
            <a:ext uri="{FF2B5EF4-FFF2-40B4-BE49-F238E27FC236}">
              <a16:creationId xmlns=""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37" name="Text Box 1">
          <a:extLst>
            <a:ext uri="{FF2B5EF4-FFF2-40B4-BE49-F238E27FC236}">
              <a16:creationId xmlns=""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38" name="Text Box 1">
          <a:extLst>
            <a:ext uri="{FF2B5EF4-FFF2-40B4-BE49-F238E27FC236}">
              <a16:creationId xmlns=""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39" name="Text Box 1">
          <a:extLst>
            <a:ext uri="{FF2B5EF4-FFF2-40B4-BE49-F238E27FC236}">
              <a16:creationId xmlns=""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40" name="Text Box 1">
          <a:extLst>
            <a:ext uri="{FF2B5EF4-FFF2-40B4-BE49-F238E27FC236}">
              <a16:creationId xmlns=""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41" name="Text Box 1">
          <a:extLst>
            <a:ext uri="{FF2B5EF4-FFF2-40B4-BE49-F238E27FC236}">
              <a16:creationId xmlns=""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42" name="Text Box 1">
          <a:extLst>
            <a:ext uri="{FF2B5EF4-FFF2-40B4-BE49-F238E27FC236}">
              <a16:creationId xmlns=""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43" name="Text Box 1">
          <a:extLst>
            <a:ext uri="{FF2B5EF4-FFF2-40B4-BE49-F238E27FC236}">
              <a16:creationId xmlns=""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44" name="Text Box 1">
          <a:extLst>
            <a:ext uri="{FF2B5EF4-FFF2-40B4-BE49-F238E27FC236}">
              <a16:creationId xmlns=""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45" name="Text Box 1">
          <a:extLst>
            <a:ext uri="{FF2B5EF4-FFF2-40B4-BE49-F238E27FC236}">
              <a16:creationId xmlns=""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46" name="Text Box 1">
          <a:extLst>
            <a:ext uri="{FF2B5EF4-FFF2-40B4-BE49-F238E27FC236}">
              <a16:creationId xmlns=""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47" name="Text Box 1">
          <a:extLst>
            <a:ext uri="{FF2B5EF4-FFF2-40B4-BE49-F238E27FC236}">
              <a16:creationId xmlns=""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48" name="Text Box 1">
          <a:extLst>
            <a:ext uri="{FF2B5EF4-FFF2-40B4-BE49-F238E27FC236}">
              <a16:creationId xmlns=""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49" name="Text Box 1">
          <a:extLst>
            <a:ext uri="{FF2B5EF4-FFF2-40B4-BE49-F238E27FC236}">
              <a16:creationId xmlns=""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50" name="Text Box 1">
          <a:extLst>
            <a:ext uri="{FF2B5EF4-FFF2-40B4-BE49-F238E27FC236}">
              <a16:creationId xmlns=""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51" name="Text Box 1">
          <a:extLst>
            <a:ext uri="{FF2B5EF4-FFF2-40B4-BE49-F238E27FC236}">
              <a16:creationId xmlns=""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52" name="Text Box 1">
          <a:extLst>
            <a:ext uri="{FF2B5EF4-FFF2-40B4-BE49-F238E27FC236}">
              <a16:creationId xmlns=""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53" name="Text Box 1">
          <a:extLst>
            <a:ext uri="{FF2B5EF4-FFF2-40B4-BE49-F238E27FC236}">
              <a16:creationId xmlns=""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54" name="Text Box 1">
          <a:extLst>
            <a:ext uri="{FF2B5EF4-FFF2-40B4-BE49-F238E27FC236}">
              <a16:creationId xmlns=""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55" name="Text Box 1">
          <a:extLst>
            <a:ext uri="{FF2B5EF4-FFF2-40B4-BE49-F238E27FC236}">
              <a16:creationId xmlns=""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56" name="Text Box 1">
          <a:extLst>
            <a:ext uri="{FF2B5EF4-FFF2-40B4-BE49-F238E27FC236}">
              <a16:creationId xmlns=""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57" name="Text Box 1">
          <a:extLst>
            <a:ext uri="{FF2B5EF4-FFF2-40B4-BE49-F238E27FC236}">
              <a16:creationId xmlns=""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58" name="Text Box 1">
          <a:extLst>
            <a:ext uri="{FF2B5EF4-FFF2-40B4-BE49-F238E27FC236}">
              <a16:creationId xmlns=""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59" name="Text Box 1">
          <a:extLst>
            <a:ext uri="{FF2B5EF4-FFF2-40B4-BE49-F238E27FC236}">
              <a16:creationId xmlns=""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60" name="Text Box 1">
          <a:extLst>
            <a:ext uri="{FF2B5EF4-FFF2-40B4-BE49-F238E27FC236}">
              <a16:creationId xmlns=""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61" name="Text Box 1">
          <a:extLst>
            <a:ext uri="{FF2B5EF4-FFF2-40B4-BE49-F238E27FC236}">
              <a16:creationId xmlns=""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62" name="Text Box 1">
          <a:extLst>
            <a:ext uri="{FF2B5EF4-FFF2-40B4-BE49-F238E27FC236}">
              <a16:creationId xmlns=""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63" name="Text Box 1">
          <a:extLst>
            <a:ext uri="{FF2B5EF4-FFF2-40B4-BE49-F238E27FC236}">
              <a16:creationId xmlns=""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64" name="Text Box 1">
          <a:extLst>
            <a:ext uri="{FF2B5EF4-FFF2-40B4-BE49-F238E27FC236}">
              <a16:creationId xmlns=""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65" name="Text Box 1">
          <a:extLst>
            <a:ext uri="{FF2B5EF4-FFF2-40B4-BE49-F238E27FC236}">
              <a16:creationId xmlns=""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66" name="Text Box 1">
          <a:extLst>
            <a:ext uri="{FF2B5EF4-FFF2-40B4-BE49-F238E27FC236}">
              <a16:creationId xmlns=""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67" name="Text Box 1">
          <a:extLst>
            <a:ext uri="{FF2B5EF4-FFF2-40B4-BE49-F238E27FC236}">
              <a16:creationId xmlns=""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68" name="Text Box 1">
          <a:extLst>
            <a:ext uri="{FF2B5EF4-FFF2-40B4-BE49-F238E27FC236}">
              <a16:creationId xmlns=""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69" name="Text Box 1">
          <a:extLst>
            <a:ext uri="{FF2B5EF4-FFF2-40B4-BE49-F238E27FC236}">
              <a16:creationId xmlns=""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70" name="Text Box 1">
          <a:extLst>
            <a:ext uri="{FF2B5EF4-FFF2-40B4-BE49-F238E27FC236}">
              <a16:creationId xmlns=""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71" name="Text Box 1">
          <a:extLst>
            <a:ext uri="{FF2B5EF4-FFF2-40B4-BE49-F238E27FC236}">
              <a16:creationId xmlns=""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72" name="Text Box 1">
          <a:extLst>
            <a:ext uri="{FF2B5EF4-FFF2-40B4-BE49-F238E27FC236}">
              <a16:creationId xmlns=""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73" name="Text Box 1">
          <a:extLst>
            <a:ext uri="{FF2B5EF4-FFF2-40B4-BE49-F238E27FC236}">
              <a16:creationId xmlns=""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74" name="Text Box 1">
          <a:extLst>
            <a:ext uri="{FF2B5EF4-FFF2-40B4-BE49-F238E27FC236}">
              <a16:creationId xmlns=""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75" name="Text Box 1">
          <a:extLst>
            <a:ext uri="{FF2B5EF4-FFF2-40B4-BE49-F238E27FC236}">
              <a16:creationId xmlns=""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76" name="Text Box 1">
          <a:extLst>
            <a:ext uri="{FF2B5EF4-FFF2-40B4-BE49-F238E27FC236}">
              <a16:creationId xmlns=""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77" name="Text Box 1">
          <a:extLst>
            <a:ext uri="{FF2B5EF4-FFF2-40B4-BE49-F238E27FC236}">
              <a16:creationId xmlns=""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78" name="Text Box 1">
          <a:extLst>
            <a:ext uri="{FF2B5EF4-FFF2-40B4-BE49-F238E27FC236}">
              <a16:creationId xmlns=""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79" name="Text Box 1">
          <a:extLst>
            <a:ext uri="{FF2B5EF4-FFF2-40B4-BE49-F238E27FC236}">
              <a16:creationId xmlns=""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80" name="Text Box 1">
          <a:extLst>
            <a:ext uri="{FF2B5EF4-FFF2-40B4-BE49-F238E27FC236}">
              <a16:creationId xmlns=""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81" name="Text Box 1">
          <a:extLst>
            <a:ext uri="{FF2B5EF4-FFF2-40B4-BE49-F238E27FC236}">
              <a16:creationId xmlns=""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82" name="Text Box 1">
          <a:extLst>
            <a:ext uri="{FF2B5EF4-FFF2-40B4-BE49-F238E27FC236}">
              <a16:creationId xmlns=""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83" name="Text Box 1">
          <a:extLst>
            <a:ext uri="{FF2B5EF4-FFF2-40B4-BE49-F238E27FC236}">
              <a16:creationId xmlns=""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84" name="Text Box 1">
          <a:extLst>
            <a:ext uri="{FF2B5EF4-FFF2-40B4-BE49-F238E27FC236}">
              <a16:creationId xmlns=""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85" name="Text Box 1">
          <a:extLst>
            <a:ext uri="{FF2B5EF4-FFF2-40B4-BE49-F238E27FC236}">
              <a16:creationId xmlns=""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86" name="Text Box 1">
          <a:extLst>
            <a:ext uri="{FF2B5EF4-FFF2-40B4-BE49-F238E27FC236}">
              <a16:creationId xmlns=""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87" name="Text Box 1">
          <a:extLst>
            <a:ext uri="{FF2B5EF4-FFF2-40B4-BE49-F238E27FC236}">
              <a16:creationId xmlns=""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88" name="Text Box 1">
          <a:extLst>
            <a:ext uri="{FF2B5EF4-FFF2-40B4-BE49-F238E27FC236}">
              <a16:creationId xmlns=""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89" name="Text Box 1">
          <a:extLst>
            <a:ext uri="{FF2B5EF4-FFF2-40B4-BE49-F238E27FC236}">
              <a16:creationId xmlns=""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90" name="Text Box 1">
          <a:extLst>
            <a:ext uri="{FF2B5EF4-FFF2-40B4-BE49-F238E27FC236}">
              <a16:creationId xmlns=""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91" name="Text Box 1">
          <a:extLst>
            <a:ext uri="{FF2B5EF4-FFF2-40B4-BE49-F238E27FC236}">
              <a16:creationId xmlns=""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92" name="Text Box 1">
          <a:extLst>
            <a:ext uri="{FF2B5EF4-FFF2-40B4-BE49-F238E27FC236}">
              <a16:creationId xmlns=""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93" name="Text Box 1">
          <a:extLst>
            <a:ext uri="{FF2B5EF4-FFF2-40B4-BE49-F238E27FC236}">
              <a16:creationId xmlns=""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94" name="Text Box 1">
          <a:extLst>
            <a:ext uri="{FF2B5EF4-FFF2-40B4-BE49-F238E27FC236}">
              <a16:creationId xmlns=""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95" name="Text Box 1">
          <a:extLst>
            <a:ext uri="{FF2B5EF4-FFF2-40B4-BE49-F238E27FC236}">
              <a16:creationId xmlns=""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96" name="Text Box 1">
          <a:extLst>
            <a:ext uri="{FF2B5EF4-FFF2-40B4-BE49-F238E27FC236}">
              <a16:creationId xmlns=""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97" name="Text Box 1">
          <a:extLst>
            <a:ext uri="{FF2B5EF4-FFF2-40B4-BE49-F238E27FC236}">
              <a16:creationId xmlns=""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98" name="Text Box 1">
          <a:extLst>
            <a:ext uri="{FF2B5EF4-FFF2-40B4-BE49-F238E27FC236}">
              <a16:creationId xmlns=""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199" name="Text Box 1">
          <a:extLst>
            <a:ext uri="{FF2B5EF4-FFF2-40B4-BE49-F238E27FC236}">
              <a16:creationId xmlns=""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00" name="Text Box 1">
          <a:extLst>
            <a:ext uri="{FF2B5EF4-FFF2-40B4-BE49-F238E27FC236}">
              <a16:creationId xmlns=""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01" name="Text Box 1">
          <a:extLst>
            <a:ext uri="{FF2B5EF4-FFF2-40B4-BE49-F238E27FC236}">
              <a16:creationId xmlns=""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02" name="Text Box 1">
          <a:extLst>
            <a:ext uri="{FF2B5EF4-FFF2-40B4-BE49-F238E27FC236}">
              <a16:creationId xmlns=""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03" name="Text Box 1">
          <a:extLst>
            <a:ext uri="{FF2B5EF4-FFF2-40B4-BE49-F238E27FC236}">
              <a16:creationId xmlns=""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04" name="Text Box 1">
          <a:extLst>
            <a:ext uri="{FF2B5EF4-FFF2-40B4-BE49-F238E27FC236}">
              <a16:creationId xmlns=""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05" name="Text Box 1">
          <a:extLst>
            <a:ext uri="{FF2B5EF4-FFF2-40B4-BE49-F238E27FC236}">
              <a16:creationId xmlns=""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06" name="Text Box 1">
          <a:extLst>
            <a:ext uri="{FF2B5EF4-FFF2-40B4-BE49-F238E27FC236}">
              <a16:creationId xmlns=""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07" name="Text Box 1">
          <a:extLst>
            <a:ext uri="{FF2B5EF4-FFF2-40B4-BE49-F238E27FC236}">
              <a16:creationId xmlns=""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08" name="Text Box 1">
          <a:extLst>
            <a:ext uri="{FF2B5EF4-FFF2-40B4-BE49-F238E27FC236}">
              <a16:creationId xmlns=""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09" name="Text Box 1">
          <a:extLst>
            <a:ext uri="{FF2B5EF4-FFF2-40B4-BE49-F238E27FC236}">
              <a16:creationId xmlns=""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10" name="Text Box 1">
          <a:extLst>
            <a:ext uri="{FF2B5EF4-FFF2-40B4-BE49-F238E27FC236}">
              <a16:creationId xmlns=""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11" name="Text Box 1">
          <a:extLst>
            <a:ext uri="{FF2B5EF4-FFF2-40B4-BE49-F238E27FC236}">
              <a16:creationId xmlns=""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12" name="Text Box 1">
          <a:extLst>
            <a:ext uri="{FF2B5EF4-FFF2-40B4-BE49-F238E27FC236}">
              <a16:creationId xmlns=""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13" name="Text Box 1">
          <a:extLst>
            <a:ext uri="{FF2B5EF4-FFF2-40B4-BE49-F238E27FC236}">
              <a16:creationId xmlns=""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14" name="Text Box 1">
          <a:extLst>
            <a:ext uri="{FF2B5EF4-FFF2-40B4-BE49-F238E27FC236}">
              <a16:creationId xmlns=""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15" name="Text Box 1">
          <a:extLst>
            <a:ext uri="{FF2B5EF4-FFF2-40B4-BE49-F238E27FC236}">
              <a16:creationId xmlns=""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16" name="Text Box 1">
          <a:extLst>
            <a:ext uri="{FF2B5EF4-FFF2-40B4-BE49-F238E27FC236}">
              <a16:creationId xmlns=""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17" name="Text Box 1">
          <a:extLst>
            <a:ext uri="{FF2B5EF4-FFF2-40B4-BE49-F238E27FC236}">
              <a16:creationId xmlns=""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18" name="Text Box 1">
          <a:extLst>
            <a:ext uri="{FF2B5EF4-FFF2-40B4-BE49-F238E27FC236}">
              <a16:creationId xmlns=""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19" name="Text Box 1">
          <a:extLst>
            <a:ext uri="{FF2B5EF4-FFF2-40B4-BE49-F238E27FC236}">
              <a16:creationId xmlns=""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20" name="Text Box 1">
          <a:extLst>
            <a:ext uri="{FF2B5EF4-FFF2-40B4-BE49-F238E27FC236}">
              <a16:creationId xmlns=""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21" name="Text Box 1">
          <a:extLst>
            <a:ext uri="{FF2B5EF4-FFF2-40B4-BE49-F238E27FC236}">
              <a16:creationId xmlns=""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22" name="Text Box 1">
          <a:extLst>
            <a:ext uri="{FF2B5EF4-FFF2-40B4-BE49-F238E27FC236}">
              <a16:creationId xmlns=""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23" name="Text Box 1">
          <a:extLst>
            <a:ext uri="{FF2B5EF4-FFF2-40B4-BE49-F238E27FC236}">
              <a16:creationId xmlns=""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24" name="Text Box 1">
          <a:extLst>
            <a:ext uri="{FF2B5EF4-FFF2-40B4-BE49-F238E27FC236}">
              <a16:creationId xmlns=""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25" name="Text Box 1">
          <a:extLst>
            <a:ext uri="{FF2B5EF4-FFF2-40B4-BE49-F238E27FC236}">
              <a16:creationId xmlns=""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26" name="Text Box 1">
          <a:extLst>
            <a:ext uri="{FF2B5EF4-FFF2-40B4-BE49-F238E27FC236}">
              <a16:creationId xmlns=""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27" name="Text Box 1">
          <a:extLst>
            <a:ext uri="{FF2B5EF4-FFF2-40B4-BE49-F238E27FC236}">
              <a16:creationId xmlns=""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28" name="Text Box 1">
          <a:extLst>
            <a:ext uri="{FF2B5EF4-FFF2-40B4-BE49-F238E27FC236}">
              <a16:creationId xmlns=""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29" name="Text Box 1">
          <a:extLst>
            <a:ext uri="{FF2B5EF4-FFF2-40B4-BE49-F238E27FC236}">
              <a16:creationId xmlns=""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30" name="Text Box 1">
          <a:extLst>
            <a:ext uri="{FF2B5EF4-FFF2-40B4-BE49-F238E27FC236}">
              <a16:creationId xmlns=""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31" name="Text Box 1">
          <a:extLst>
            <a:ext uri="{FF2B5EF4-FFF2-40B4-BE49-F238E27FC236}">
              <a16:creationId xmlns=""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32" name="Text Box 1">
          <a:extLst>
            <a:ext uri="{FF2B5EF4-FFF2-40B4-BE49-F238E27FC236}">
              <a16:creationId xmlns=""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33" name="Text Box 1">
          <a:extLst>
            <a:ext uri="{FF2B5EF4-FFF2-40B4-BE49-F238E27FC236}">
              <a16:creationId xmlns=""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34" name="Text Box 1">
          <a:extLst>
            <a:ext uri="{FF2B5EF4-FFF2-40B4-BE49-F238E27FC236}">
              <a16:creationId xmlns=""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35" name="Text Box 1">
          <a:extLst>
            <a:ext uri="{FF2B5EF4-FFF2-40B4-BE49-F238E27FC236}">
              <a16:creationId xmlns=""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36" name="Text Box 1">
          <a:extLst>
            <a:ext uri="{FF2B5EF4-FFF2-40B4-BE49-F238E27FC236}">
              <a16:creationId xmlns=""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37" name="Text Box 1">
          <a:extLst>
            <a:ext uri="{FF2B5EF4-FFF2-40B4-BE49-F238E27FC236}">
              <a16:creationId xmlns=""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38" name="Text Box 1">
          <a:extLst>
            <a:ext uri="{FF2B5EF4-FFF2-40B4-BE49-F238E27FC236}">
              <a16:creationId xmlns=""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39" name="Text Box 1">
          <a:extLst>
            <a:ext uri="{FF2B5EF4-FFF2-40B4-BE49-F238E27FC236}">
              <a16:creationId xmlns=""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40" name="Text Box 1">
          <a:extLst>
            <a:ext uri="{FF2B5EF4-FFF2-40B4-BE49-F238E27FC236}">
              <a16:creationId xmlns=""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41" name="Text Box 1">
          <a:extLst>
            <a:ext uri="{FF2B5EF4-FFF2-40B4-BE49-F238E27FC236}">
              <a16:creationId xmlns=""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42" name="Text Box 1">
          <a:extLst>
            <a:ext uri="{FF2B5EF4-FFF2-40B4-BE49-F238E27FC236}">
              <a16:creationId xmlns=""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43" name="Text Box 1">
          <a:extLst>
            <a:ext uri="{FF2B5EF4-FFF2-40B4-BE49-F238E27FC236}">
              <a16:creationId xmlns=""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44" name="Text Box 1">
          <a:extLst>
            <a:ext uri="{FF2B5EF4-FFF2-40B4-BE49-F238E27FC236}">
              <a16:creationId xmlns=""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45" name="Text Box 1">
          <a:extLst>
            <a:ext uri="{FF2B5EF4-FFF2-40B4-BE49-F238E27FC236}">
              <a16:creationId xmlns=""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46" name="Text Box 1">
          <a:extLst>
            <a:ext uri="{FF2B5EF4-FFF2-40B4-BE49-F238E27FC236}">
              <a16:creationId xmlns=""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47" name="Text Box 1">
          <a:extLst>
            <a:ext uri="{FF2B5EF4-FFF2-40B4-BE49-F238E27FC236}">
              <a16:creationId xmlns=""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48" name="Text Box 1">
          <a:extLst>
            <a:ext uri="{FF2B5EF4-FFF2-40B4-BE49-F238E27FC236}">
              <a16:creationId xmlns=""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49" name="Text Box 1">
          <a:extLst>
            <a:ext uri="{FF2B5EF4-FFF2-40B4-BE49-F238E27FC236}">
              <a16:creationId xmlns=""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50" name="Text Box 1">
          <a:extLst>
            <a:ext uri="{FF2B5EF4-FFF2-40B4-BE49-F238E27FC236}">
              <a16:creationId xmlns=""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51" name="Text Box 1">
          <a:extLst>
            <a:ext uri="{FF2B5EF4-FFF2-40B4-BE49-F238E27FC236}">
              <a16:creationId xmlns=""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52" name="Text Box 1">
          <a:extLst>
            <a:ext uri="{FF2B5EF4-FFF2-40B4-BE49-F238E27FC236}">
              <a16:creationId xmlns=""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53" name="Text Box 1">
          <a:extLst>
            <a:ext uri="{FF2B5EF4-FFF2-40B4-BE49-F238E27FC236}">
              <a16:creationId xmlns=""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54" name="Text Box 1">
          <a:extLst>
            <a:ext uri="{FF2B5EF4-FFF2-40B4-BE49-F238E27FC236}">
              <a16:creationId xmlns=""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55" name="Text Box 1">
          <a:extLst>
            <a:ext uri="{FF2B5EF4-FFF2-40B4-BE49-F238E27FC236}">
              <a16:creationId xmlns=""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56" name="Text Box 1">
          <a:extLst>
            <a:ext uri="{FF2B5EF4-FFF2-40B4-BE49-F238E27FC236}">
              <a16:creationId xmlns=""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57" name="Text Box 1">
          <a:extLst>
            <a:ext uri="{FF2B5EF4-FFF2-40B4-BE49-F238E27FC236}">
              <a16:creationId xmlns=""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58" name="Text Box 1">
          <a:extLst>
            <a:ext uri="{FF2B5EF4-FFF2-40B4-BE49-F238E27FC236}">
              <a16:creationId xmlns=""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59" name="Text Box 1">
          <a:extLst>
            <a:ext uri="{FF2B5EF4-FFF2-40B4-BE49-F238E27FC236}">
              <a16:creationId xmlns=""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60" name="Text Box 1">
          <a:extLst>
            <a:ext uri="{FF2B5EF4-FFF2-40B4-BE49-F238E27FC236}">
              <a16:creationId xmlns=""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61" name="Text Box 1">
          <a:extLst>
            <a:ext uri="{FF2B5EF4-FFF2-40B4-BE49-F238E27FC236}">
              <a16:creationId xmlns=""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62" name="Text Box 1">
          <a:extLst>
            <a:ext uri="{FF2B5EF4-FFF2-40B4-BE49-F238E27FC236}">
              <a16:creationId xmlns=""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63" name="Text Box 1">
          <a:extLst>
            <a:ext uri="{FF2B5EF4-FFF2-40B4-BE49-F238E27FC236}">
              <a16:creationId xmlns=""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64" name="Text Box 1">
          <a:extLst>
            <a:ext uri="{FF2B5EF4-FFF2-40B4-BE49-F238E27FC236}">
              <a16:creationId xmlns=""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65" name="Text Box 1">
          <a:extLst>
            <a:ext uri="{FF2B5EF4-FFF2-40B4-BE49-F238E27FC236}">
              <a16:creationId xmlns=""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66" name="Text Box 1">
          <a:extLst>
            <a:ext uri="{FF2B5EF4-FFF2-40B4-BE49-F238E27FC236}">
              <a16:creationId xmlns=""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67" name="Text Box 1">
          <a:extLst>
            <a:ext uri="{FF2B5EF4-FFF2-40B4-BE49-F238E27FC236}">
              <a16:creationId xmlns=""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68" name="Text Box 1">
          <a:extLst>
            <a:ext uri="{FF2B5EF4-FFF2-40B4-BE49-F238E27FC236}">
              <a16:creationId xmlns=""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69" name="Text Box 1">
          <a:extLst>
            <a:ext uri="{FF2B5EF4-FFF2-40B4-BE49-F238E27FC236}">
              <a16:creationId xmlns=""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70" name="Text Box 1">
          <a:extLst>
            <a:ext uri="{FF2B5EF4-FFF2-40B4-BE49-F238E27FC236}">
              <a16:creationId xmlns=""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71" name="Text Box 1">
          <a:extLst>
            <a:ext uri="{FF2B5EF4-FFF2-40B4-BE49-F238E27FC236}">
              <a16:creationId xmlns=""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72" name="Text Box 1">
          <a:extLst>
            <a:ext uri="{FF2B5EF4-FFF2-40B4-BE49-F238E27FC236}">
              <a16:creationId xmlns=""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73" name="Text Box 1">
          <a:extLst>
            <a:ext uri="{FF2B5EF4-FFF2-40B4-BE49-F238E27FC236}">
              <a16:creationId xmlns=""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74" name="Text Box 1">
          <a:extLst>
            <a:ext uri="{FF2B5EF4-FFF2-40B4-BE49-F238E27FC236}">
              <a16:creationId xmlns=""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75" name="Text Box 1">
          <a:extLst>
            <a:ext uri="{FF2B5EF4-FFF2-40B4-BE49-F238E27FC236}">
              <a16:creationId xmlns=""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76" name="Text Box 1">
          <a:extLst>
            <a:ext uri="{FF2B5EF4-FFF2-40B4-BE49-F238E27FC236}">
              <a16:creationId xmlns=""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77" name="Text Box 1">
          <a:extLst>
            <a:ext uri="{FF2B5EF4-FFF2-40B4-BE49-F238E27FC236}">
              <a16:creationId xmlns=""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78" name="Text Box 1">
          <a:extLst>
            <a:ext uri="{FF2B5EF4-FFF2-40B4-BE49-F238E27FC236}">
              <a16:creationId xmlns=""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79" name="Text Box 1">
          <a:extLst>
            <a:ext uri="{FF2B5EF4-FFF2-40B4-BE49-F238E27FC236}">
              <a16:creationId xmlns=""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80" name="Text Box 1">
          <a:extLst>
            <a:ext uri="{FF2B5EF4-FFF2-40B4-BE49-F238E27FC236}">
              <a16:creationId xmlns=""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81" name="Text Box 1">
          <a:extLst>
            <a:ext uri="{FF2B5EF4-FFF2-40B4-BE49-F238E27FC236}">
              <a16:creationId xmlns=""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82" name="Text Box 1">
          <a:extLst>
            <a:ext uri="{FF2B5EF4-FFF2-40B4-BE49-F238E27FC236}">
              <a16:creationId xmlns=""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83" name="Text Box 1">
          <a:extLst>
            <a:ext uri="{FF2B5EF4-FFF2-40B4-BE49-F238E27FC236}">
              <a16:creationId xmlns=""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84" name="Text Box 1">
          <a:extLst>
            <a:ext uri="{FF2B5EF4-FFF2-40B4-BE49-F238E27FC236}">
              <a16:creationId xmlns=""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85" name="Text Box 1">
          <a:extLst>
            <a:ext uri="{FF2B5EF4-FFF2-40B4-BE49-F238E27FC236}">
              <a16:creationId xmlns=""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86" name="Text Box 1">
          <a:extLst>
            <a:ext uri="{FF2B5EF4-FFF2-40B4-BE49-F238E27FC236}">
              <a16:creationId xmlns=""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87" name="Text Box 1">
          <a:extLst>
            <a:ext uri="{FF2B5EF4-FFF2-40B4-BE49-F238E27FC236}">
              <a16:creationId xmlns=""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88" name="Text Box 1">
          <a:extLst>
            <a:ext uri="{FF2B5EF4-FFF2-40B4-BE49-F238E27FC236}">
              <a16:creationId xmlns=""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89" name="Text Box 1">
          <a:extLst>
            <a:ext uri="{FF2B5EF4-FFF2-40B4-BE49-F238E27FC236}">
              <a16:creationId xmlns=""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90" name="Text Box 1">
          <a:extLst>
            <a:ext uri="{FF2B5EF4-FFF2-40B4-BE49-F238E27FC236}">
              <a16:creationId xmlns=""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91" name="Text Box 1">
          <a:extLst>
            <a:ext uri="{FF2B5EF4-FFF2-40B4-BE49-F238E27FC236}">
              <a16:creationId xmlns=""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92" name="Text Box 1">
          <a:extLst>
            <a:ext uri="{FF2B5EF4-FFF2-40B4-BE49-F238E27FC236}">
              <a16:creationId xmlns=""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93" name="Text Box 1">
          <a:extLst>
            <a:ext uri="{FF2B5EF4-FFF2-40B4-BE49-F238E27FC236}">
              <a16:creationId xmlns=""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94" name="Text Box 1">
          <a:extLst>
            <a:ext uri="{FF2B5EF4-FFF2-40B4-BE49-F238E27FC236}">
              <a16:creationId xmlns=""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95" name="Text Box 1">
          <a:extLst>
            <a:ext uri="{FF2B5EF4-FFF2-40B4-BE49-F238E27FC236}">
              <a16:creationId xmlns=""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96" name="Text Box 1">
          <a:extLst>
            <a:ext uri="{FF2B5EF4-FFF2-40B4-BE49-F238E27FC236}">
              <a16:creationId xmlns=""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97" name="Text Box 1">
          <a:extLst>
            <a:ext uri="{FF2B5EF4-FFF2-40B4-BE49-F238E27FC236}">
              <a16:creationId xmlns=""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98" name="Text Box 1">
          <a:extLst>
            <a:ext uri="{FF2B5EF4-FFF2-40B4-BE49-F238E27FC236}">
              <a16:creationId xmlns=""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299" name="Text Box 1">
          <a:extLst>
            <a:ext uri="{FF2B5EF4-FFF2-40B4-BE49-F238E27FC236}">
              <a16:creationId xmlns=""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00" name="Text Box 1">
          <a:extLst>
            <a:ext uri="{FF2B5EF4-FFF2-40B4-BE49-F238E27FC236}">
              <a16:creationId xmlns=""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01" name="Text Box 1">
          <a:extLst>
            <a:ext uri="{FF2B5EF4-FFF2-40B4-BE49-F238E27FC236}">
              <a16:creationId xmlns=""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02" name="Text Box 1">
          <a:extLst>
            <a:ext uri="{FF2B5EF4-FFF2-40B4-BE49-F238E27FC236}">
              <a16:creationId xmlns=""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03" name="Text Box 1">
          <a:extLst>
            <a:ext uri="{FF2B5EF4-FFF2-40B4-BE49-F238E27FC236}">
              <a16:creationId xmlns=""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04" name="Text Box 1">
          <a:extLst>
            <a:ext uri="{FF2B5EF4-FFF2-40B4-BE49-F238E27FC236}">
              <a16:creationId xmlns=""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05" name="Text Box 1">
          <a:extLst>
            <a:ext uri="{FF2B5EF4-FFF2-40B4-BE49-F238E27FC236}">
              <a16:creationId xmlns=""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06" name="Text Box 1">
          <a:extLst>
            <a:ext uri="{FF2B5EF4-FFF2-40B4-BE49-F238E27FC236}">
              <a16:creationId xmlns=""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07" name="Text Box 1">
          <a:extLst>
            <a:ext uri="{FF2B5EF4-FFF2-40B4-BE49-F238E27FC236}">
              <a16:creationId xmlns=""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08" name="Text Box 1">
          <a:extLst>
            <a:ext uri="{FF2B5EF4-FFF2-40B4-BE49-F238E27FC236}">
              <a16:creationId xmlns=""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09" name="Text Box 1">
          <a:extLst>
            <a:ext uri="{FF2B5EF4-FFF2-40B4-BE49-F238E27FC236}">
              <a16:creationId xmlns=""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10" name="Text Box 1">
          <a:extLst>
            <a:ext uri="{FF2B5EF4-FFF2-40B4-BE49-F238E27FC236}">
              <a16:creationId xmlns=""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11" name="Text Box 1">
          <a:extLst>
            <a:ext uri="{FF2B5EF4-FFF2-40B4-BE49-F238E27FC236}">
              <a16:creationId xmlns=""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12" name="Text Box 1">
          <a:extLst>
            <a:ext uri="{FF2B5EF4-FFF2-40B4-BE49-F238E27FC236}">
              <a16:creationId xmlns=""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13" name="Text Box 1">
          <a:extLst>
            <a:ext uri="{FF2B5EF4-FFF2-40B4-BE49-F238E27FC236}">
              <a16:creationId xmlns=""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14" name="Text Box 1">
          <a:extLst>
            <a:ext uri="{FF2B5EF4-FFF2-40B4-BE49-F238E27FC236}">
              <a16:creationId xmlns=""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15" name="Text Box 1">
          <a:extLst>
            <a:ext uri="{FF2B5EF4-FFF2-40B4-BE49-F238E27FC236}">
              <a16:creationId xmlns=""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16" name="Text Box 1">
          <a:extLst>
            <a:ext uri="{FF2B5EF4-FFF2-40B4-BE49-F238E27FC236}">
              <a16:creationId xmlns=""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17" name="Text Box 1">
          <a:extLst>
            <a:ext uri="{FF2B5EF4-FFF2-40B4-BE49-F238E27FC236}">
              <a16:creationId xmlns=""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18" name="Text Box 1">
          <a:extLst>
            <a:ext uri="{FF2B5EF4-FFF2-40B4-BE49-F238E27FC236}">
              <a16:creationId xmlns=""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19" name="Text Box 1">
          <a:extLst>
            <a:ext uri="{FF2B5EF4-FFF2-40B4-BE49-F238E27FC236}">
              <a16:creationId xmlns=""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20" name="Text Box 1">
          <a:extLst>
            <a:ext uri="{FF2B5EF4-FFF2-40B4-BE49-F238E27FC236}">
              <a16:creationId xmlns=""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21" name="Text Box 1">
          <a:extLst>
            <a:ext uri="{FF2B5EF4-FFF2-40B4-BE49-F238E27FC236}">
              <a16:creationId xmlns=""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22" name="Text Box 1">
          <a:extLst>
            <a:ext uri="{FF2B5EF4-FFF2-40B4-BE49-F238E27FC236}">
              <a16:creationId xmlns=""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23" name="Text Box 1">
          <a:extLst>
            <a:ext uri="{FF2B5EF4-FFF2-40B4-BE49-F238E27FC236}">
              <a16:creationId xmlns=""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24" name="Text Box 1">
          <a:extLst>
            <a:ext uri="{FF2B5EF4-FFF2-40B4-BE49-F238E27FC236}">
              <a16:creationId xmlns=""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25" name="Text Box 1">
          <a:extLst>
            <a:ext uri="{FF2B5EF4-FFF2-40B4-BE49-F238E27FC236}">
              <a16:creationId xmlns=""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26" name="Text Box 1">
          <a:extLst>
            <a:ext uri="{FF2B5EF4-FFF2-40B4-BE49-F238E27FC236}">
              <a16:creationId xmlns=""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27" name="Text Box 1">
          <a:extLst>
            <a:ext uri="{FF2B5EF4-FFF2-40B4-BE49-F238E27FC236}">
              <a16:creationId xmlns=""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28" name="Text Box 1">
          <a:extLst>
            <a:ext uri="{FF2B5EF4-FFF2-40B4-BE49-F238E27FC236}">
              <a16:creationId xmlns=""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29" name="Text Box 1">
          <a:extLst>
            <a:ext uri="{FF2B5EF4-FFF2-40B4-BE49-F238E27FC236}">
              <a16:creationId xmlns=""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30" name="Text Box 1">
          <a:extLst>
            <a:ext uri="{FF2B5EF4-FFF2-40B4-BE49-F238E27FC236}">
              <a16:creationId xmlns=""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31" name="Text Box 1">
          <a:extLst>
            <a:ext uri="{FF2B5EF4-FFF2-40B4-BE49-F238E27FC236}">
              <a16:creationId xmlns=""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32" name="Text Box 1">
          <a:extLst>
            <a:ext uri="{FF2B5EF4-FFF2-40B4-BE49-F238E27FC236}">
              <a16:creationId xmlns=""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33" name="Text Box 1">
          <a:extLst>
            <a:ext uri="{FF2B5EF4-FFF2-40B4-BE49-F238E27FC236}">
              <a16:creationId xmlns=""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34" name="Text Box 1">
          <a:extLst>
            <a:ext uri="{FF2B5EF4-FFF2-40B4-BE49-F238E27FC236}">
              <a16:creationId xmlns=""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35" name="Text Box 1">
          <a:extLst>
            <a:ext uri="{FF2B5EF4-FFF2-40B4-BE49-F238E27FC236}">
              <a16:creationId xmlns=""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36" name="Text Box 1">
          <a:extLst>
            <a:ext uri="{FF2B5EF4-FFF2-40B4-BE49-F238E27FC236}">
              <a16:creationId xmlns=""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37" name="Text Box 1">
          <a:extLst>
            <a:ext uri="{FF2B5EF4-FFF2-40B4-BE49-F238E27FC236}">
              <a16:creationId xmlns=""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38" name="Text Box 1">
          <a:extLst>
            <a:ext uri="{FF2B5EF4-FFF2-40B4-BE49-F238E27FC236}">
              <a16:creationId xmlns=""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39" name="Text Box 1">
          <a:extLst>
            <a:ext uri="{FF2B5EF4-FFF2-40B4-BE49-F238E27FC236}">
              <a16:creationId xmlns=""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40" name="Text Box 1">
          <a:extLst>
            <a:ext uri="{FF2B5EF4-FFF2-40B4-BE49-F238E27FC236}">
              <a16:creationId xmlns=""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41" name="Text Box 1">
          <a:extLst>
            <a:ext uri="{FF2B5EF4-FFF2-40B4-BE49-F238E27FC236}">
              <a16:creationId xmlns=""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42" name="Text Box 1">
          <a:extLst>
            <a:ext uri="{FF2B5EF4-FFF2-40B4-BE49-F238E27FC236}">
              <a16:creationId xmlns=""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43" name="Text Box 1">
          <a:extLst>
            <a:ext uri="{FF2B5EF4-FFF2-40B4-BE49-F238E27FC236}">
              <a16:creationId xmlns=""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44" name="Text Box 1">
          <a:extLst>
            <a:ext uri="{FF2B5EF4-FFF2-40B4-BE49-F238E27FC236}">
              <a16:creationId xmlns=""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45" name="Text Box 1">
          <a:extLst>
            <a:ext uri="{FF2B5EF4-FFF2-40B4-BE49-F238E27FC236}">
              <a16:creationId xmlns=""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46" name="Text Box 1">
          <a:extLst>
            <a:ext uri="{FF2B5EF4-FFF2-40B4-BE49-F238E27FC236}">
              <a16:creationId xmlns=""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47" name="Text Box 1">
          <a:extLst>
            <a:ext uri="{FF2B5EF4-FFF2-40B4-BE49-F238E27FC236}">
              <a16:creationId xmlns=""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48" name="Text Box 1">
          <a:extLst>
            <a:ext uri="{FF2B5EF4-FFF2-40B4-BE49-F238E27FC236}">
              <a16:creationId xmlns=""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49" name="Text Box 1">
          <a:extLst>
            <a:ext uri="{FF2B5EF4-FFF2-40B4-BE49-F238E27FC236}">
              <a16:creationId xmlns=""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50" name="Text Box 1">
          <a:extLst>
            <a:ext uri="{FF2B5EF4-FFF2-40B4-BE49-F238E27FC236}">
              <a16:creationId xmlns=""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51" name="Text Box 1">
          <a:extLst>
            <a:ext uri="{FF2B5EF4-FFF2-40B4-BE49-F238E27FC236}">
              <a16:creationId xmlns=""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52" name="Text Box 1">
          <a:extLst>
            <a:ext uri="{FF2B5EF4-FFF2-40B4-BE49-F238E27FC236}">
              <a16:creationId xmlns=""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53" name="Text Box 1">
          <a:extLst>
            <a:ext uri="{FF2B5EF4-FFF2-40B4-BE49-F238E27FC236}">
              <a16:creationId xmlns=""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54" name="Text Box 1">
          <a:extLst>
            <a:ext uri="{FF2B5EF4-FFF2-40B4-BE49-F238E27FC236}">
              <a16:creationId xmlns=""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55" name="Text Box 1">
          <a:extLst>
            <a:ext uri="{FF2B5EF4-FFF2-40B4-BE49-F238E27FC236}">
              <a16:creationId xmlns=""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56" name="Text Box 1">
          <a:extLst>
            <a:ext uri="{FF2B5EF4-FFF2-40B4-BE49-F238E27FC236}">
              <a16:creationId xmlns=""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57" name="Text Box 1">
          <a:extLst>
            <a:ext uri="{FF2B5EF4-FFF2-40B4-BE49-F238E27FC236}">
              <a16:creationId xmlns=""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58" name="Text Box 1">
          <a:extLst>
            <a:ext uri="{FF2B5EF4-FFF2-40B4-BE49-F238E27FC236}">
              <a16:creationId xmlns=""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59" name="Text Box 1">
          <a:extLst>
            <a:ext uri="{FF2B5EF4-FFF2-40B4-BE49-F238E27FC236}">
              <a16:creationId xmlns=""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60" name="Text Box 1">
          <a:extLst>
            <a:ext uri="{FF2B5EF4-FFF2-40B4-BE49-F238E27FC236}">
              <a16:creationId xmlns=""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61" name="Text Box 1">
          <a:extLst>
            <a:ext uri="{FF2B5EF4-FFF2-40B4-BE49-F238E27FC236}">
              <a16:creationId xmlns=""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62" name="Text Box 1">
          <a:extLst>
            <a:ext uri="{FF2B5EF4-FFF2-40B4-BE49-F238E27FC236}">
              <a16:creationId xmlns=""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63" name="Text Box 1">
          <a:extLst>
            <a:ext uri="{FF2B5EF4-FFF2-40B4-BE49-F238E27FC236}">
              <a16:creationId xmlns=""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64" name="Text Box 1">
          <a:extLst>
            <a:ext uri="{FF2B5EF4-FFF2-40B4-BE49-F238E27FC236}">
              <a16:creationId xmlns=""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65" name="Text Box 1">
          <a:extLst>
            <a:ext uri="{FF2B5EF4-FFF2-40B4-BE49-F238E27FC236}">
              <a16:creationId xmlns=""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66" name="Text Box 1">
          <a:extLst>
            <a:ext uri="{FF2B5EF4-FFF2-40B4-BE49-F238E27FC236}">
              <a16:creationId xmlns=""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67" name="Text Box 1">
          <a:extLst>
            <a:ext uri="{FF2B5EF4-FFF2-40B4-BE49-F238E27FC236}">
              <a16:creationId xmlns=""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68" name="Text Box 1">
          <a:extLst>
            <a:ext uri="{FF2B5EF4-FFF2-40B4-BE49-F238E27FC236}">
              <a16:creationId xmlns=""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69" name="Text Box 1">
          <a:extLst>
            <a:ext uri="{FF2B5EF4-FFF2-40B4-BE49-F238E27FC236}">
              <a16:creationId xmlns=""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70" name="Text Box 1">
          <a:extLst>
            <a:ext uri="{FF2B5EF4-FFF2-40B4-BE49-F238E27FC236}">
              <a16:creationId xmlns=""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71" name="Text Box 1">
          <a:extLst>
            <a:ext uri="{FF2B5EF4-FFF2-40B4-BE49-F238E27FC236}">
              <a16:creationId xmlns=""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72" name="Text Box 1">
          <a:extLst>
            <a:ext uri="{FF2B5EF4-FFF2-40B4-BE49-F238E27FC236}">
              <a16:creationId xmlns=""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73" name="Text Box 1">
          <a:extLst>
            <a:ext uri="{FF2B5EF4-FFF2-40B4-BE49-F238E27FC236}">
              <a16:creationId xmlns=""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74" name="Text Box 1">
          <a:extLst>
            <a:ext uri="{FF2B5EF4-FFF2-40B4-BE49-F238E27FC236}">
              <a16:creationId xmlns=""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75" name="Text Box 1">
          <a:extLst>
            <a:ext uri="{FF2B5EF4-FFF2-40B4-BE49-F238E27FC236}">
              <a16:creationId xmlns=""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76" name="Text Box 1">
          <a:extLst>
            <a:ext uri="{FF2B5EF4-FFF2-40B4-BE49-F238E27FC236}">
              <a16:creationId xmlns=""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77" name="Text Box 1">
          <a:extLst>
            <a:ext uri="{FF2B5EF4-FFF2-40B4-BE49-F238E27FC236}">
              <a16:creationId xmlns=""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78" name="Text Box 1">
          <a:extLst>
            <a:ext uri="{FF2B5EF4-FFF2-40B4-BE49-F238E27FC236}">
              <a16:creationId xmlns=""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79" name="Text Box 1">
          <a:extLst>
            <a:ext uri="{FF2B5EF4-FFF2-40B4-BE49-F238E27FC236}">
              <a16:creationId xmlns=""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80" name="Text Box 1">
          <a:extLst>
            <a:ext uri="{FF2B5EF4-FFF2-40B4-BE49-F238E27FC236}">
              <a16:creationId xmlns=""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81" name="Text Box 1">
          <a:extLst>
            <a:ext uri="{FF2B5EF4-FFF2-40B4-BE49-F238E27FC236}">
              <a16:creationId xmlns=""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82" name="Text Box 1">
          <a:extLst>
            <a:ext uri="{FF2B5EF4-FFF2-40B4-BE49-F238E27FC236}">
              <a16:creationId xmlns=""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83" name="Text Box 1">
          <a:extLst>
            <a:ext uri="{FF2B5EF4-FFF2-40B4-BE49-F238E27FC236}">
              <a16:creationId xmlns=""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84" name="Text Box 1">
          <a:extLst>
            <a:ext uri="{FF2B5EF4-FFF2-40B4-BE49-F238E27FC236}">
              <a16:creationId xmlns=""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85" name="Text Box 1">
          <a:extLst>
            <a:ext uri="{FF2B5EF4-FFF2-40B4-BE49-F238E27FC236}">
              <a16:creationId xmlns=""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86" name="Text Box 1">
          <a:extLst>
            <a:ext uri="{FF2B5EF4-FFF2-40B4-BE49-F238E27FC236}">
              <a16:creationId xmlns=""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87" name="Text Box 1">
          <a:extLst>
            <a:ext uri="{FF2B5EF4-FFF2-40B4-BE49-F238E27FC236}">
              <a16:creationId xmlns=""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88" name="Text Box 1">
          <a:extLst>
            <a:ext uri="{FF2B5EF4-FFF2-40B4-BE49-F238E27FC236}">
              <a16:creationId xmlns=""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89" name="Text Box 1">
          <a:extLst>
            <a:ext uri="{FF2B5EF4-FFF2-40B4-BE49-F238E27FC236}">
              <a16:creationId xmlns=""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90" name="Text Box 1">
          <a:extLst>
            <a:ext uri="{FF2B5EF4-FFF2-40B4-BE49-F238E27FC236}">
              <a16:creationId xmlns=""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91" name="Text Box 1">
          <a:extLst>
            <a:ext uri="{FF2B5EF4-FFF2-40B4-BE49-F238E27FC236}">
              <a16:creationId xmlns=""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92" name="Text Box 1">
          <a:extLst>
            <a:ext uri="{FF2B5EF4-FFF2-40B4-BE49-F238E27FC236}">
              <a16:creationId xmlns=""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93" name="Text Box 1">
          <a:extLst>
            <a:ext uri="{FF2B5EF4-FFF2-40B4-BE49-F238E27FC236}">
              <a16:creationId xmlns=""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94" name="Text Box 1">
          <a:extLst>
            <a:ext uri="{FF2B5EF4-FFF2-40B4-BE49-F238E27FC236}">
              <a16:creationId xmlns=""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95" name="Text Box 1">
          <a:extLst>
            <a:ext uri="{FF2B5EF4-FFF2-40B4-BE49-F238E27FC236}">
              <a16:creationId xmlns=""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96" name="Text Box 1">
          <a:extLst>
            <a:ext uri="{FF2B5EF4-FFF2-40B4-BE49-F238E27FC236}">
              <a16:creationId xmlns=""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97" name="Text Box 1">
          <a:extLst>
            <a:ext uri="{FF2B5EF4-FFF2-40B4-BE49-F238E27FC236}">
              <a16:creationId xmlns=""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98" name="Text Box 1">
          <a:extLst>
            <a:ext uri="{FF2B5EF4-FFF2-40B4-BE49-F238E27FC236}">
              <a16:creationId xmlns=""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399" name="Text Box 1">
          <a:extLst>
            <a:ext uri="{FF2B5EF4-FFF2-40B4-BE49-F238E27FC236}">
              <a16:creationId xmlns=""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00" name="Text Box 1">
          <a:extLst>
            <a:ext uri="{FF2B5EF4-FFF2-40B4-BE49-F238E27FC236}">
              <a16:creationId xmlns=""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01" name="Text Box 1">
          <a:extLst>
            <a:ext uri="{FF2B5EF4-FFF2-40B4-BE49-F238E27FC236}">
              <a16:creationId xmlns=""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02" name="Text Box 1">
          <a:extLst>
            <a:ext uri="{FF2B5EF4-FFF2-40B4-BE49-F238E27FC236}">
              <a16:creationId xmlns=""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03" name="Text Box 1">
          <a:extLst>
            <a:ext uri="{FF2B5EF4-FFF2-40B4-BE49-F238E27FC236}">
              <a16:creationId xmlns=""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04" name="Text Box 1">
          <a:extLst>
            <a:ext uri="{FF2B5EF4-FFF2-40B4-BE49-F238E27FC236}">
              <a16:creationId xmlns=""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05" name="Text Box 1">
          <a:extLst>
            <a:ext uri="{FF2B5EF4-FFF2-40B4-BE49-F238E27FC236}">
              <a16:creationId xmlns=""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06" name="Text Box 1">
          <a:extLst>
            <a:ext uri="{FF2B5EF4-FFF2-40B4-BE49-F238E27FC236}">
              <a16:creationId xmlns=""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07" name="Text Box 1">
          <a:extLst>
            <a:ext uri="{FF2B5EF4-FFF2-40B4-BE49-F238E27FC236}">
              <a16:creationId xmlns=""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08" name="Text Box 1">
          <a:extLst>
            <a:ext uri="{FF2B5EF4-FFF2-40B4-BE49-F238E27FC236}">
              <a16:creationId xmlns=""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09" name="Text Box 1">
          <a:extLst>
            <a:ext uri="{FF2B5EF4-FFF2-40B4-BE49-F238E27FC236}">
              <a16:creationId xmlns=""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10" name="Text Box 1">
          <a:extLst>
            <a:ext uri="{FF2B5EF4-FFF2-40B4-BE49-F238E27FC236}">
              <a16:creationId xmlns=""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11" name="Text Box 1">
          <a:extLst>
            <a:ext uri="{FF2B5EF4-FFF2-40B4-BE49-F238E27FC236}">
              <a16:creationId xmlns=""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12" name="Text Box 1">
          <a:extLst>
            <a:ext uri="{FF2B5EF4-FFF2-40B4-BE49-F238E27FC236}">
              <a16:creationId xmlns=""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13" name="Text Box 1">
          <a:extLst>
            <a:ext uri="{FF2B5EF4-FFF2-40B4-BE49-F238E27FC236}">
              <a16:creationId xmlns=""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14" name="Text Box 1">
          <a:extLst>
            <a:ext uri="{FF2B5EF4-FFF2-40B4-BE49-F238E27FC236}">
              <a16:creationId xmlns=""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15" name="Text Box 1">
          <a:extLst>
            <a:ext uri="{FF2B5EF4-FFF2-40B4-BE49-F238E27FC236}">
              <a16:creationId xmlns=""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16" name="Text Box 1">
          <a:extLst>
            <a:ext uri="{FF2B5EF4-FFF2-40B4-BE49-F238E27FC236}">
              <a16:creationId xmlns=""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17" name="Text Box 1">
          <a:extLst>
            <a:ext uri="{FF2B5EF4-FFF2-40B4-BE49-F238E27FC236}">
              <a16:creationId xmlns=""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18" name="Text Box 1">
          <a:extLst>
            <a:ext uri="{FF2B5EF4-FFF2-40B4-BE49-F238E27FC236}">
              <a16:creationId xmlns=""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19" name="Text Box 1">
          <a:extLst>
            <a:ext uri="{FF2B5EF4-FFF2-40B4-BE49-F238E27FC236}">
              <a16:creationId xmlns=""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20" name="Text Box 1">
          <a:extLst>
            <a:ext uri="{FF2B5EF4-FFF2-40B4-BE49-F238E27FC236}">
              <a16:creationId xmlns=""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21" name="Text Box 1">
          <a:extLst>
            <a:ext uri="{FF2B5EF4-FFF2-40B4-BE49-F238E27FC236}">
              <a16:creationId xmlns=""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22" name="Text Box 1">
          <a:extLst>
            <a:ext uri="{FF2B5EF4-FFF2-40B4-BE49-F238E27FC236}">
              <a16:creationId xmlns=""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23" name="Text Box 1">
          <a:extLst>
            <a:ext uri="{FF2B5EF4-FFF2-40B4-BE49-F238E27FC236}">
              <a16:creationId xmlns=""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24" name="Text Box 1">
          <a:extLst>
            <a:ext uri="{FF2B5EF4-FFF2-40B4-BE49-F238E27FC236}">
              <a16:creationId xmlns=""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25" name="Text Box 1">
          <a:extLst>
            <a:ext uri="{FF2B5EF4-FFF2-40B4-BE49-F238E27FC236}">
              <a16:creationId xmlns=""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26" name="Text Box 1">
          <a:extLst>
            <a:ext uri="{FF2B5EF4-FFF2-40B4-BE49-F238E27FC236}">
              <a16:creationId xmlns=""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27" name="Text Box 1">
          <a:extLst>
            <a:ext uri="{FF2B5EF4-FFF2-40B4-BE49-F238E27FC236}">
              <a16:creationId xmlns=""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28" name="Text Box 1">
          <a:extLst>
            <a:ext uri="{FF2B5EF4-FFF2-40B4-BE49-F238E27FC236}">
              <a16:creationId xmlns=""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29" name="Text Box 1">
          <a:extLst>
            <a:ext uri="{FF2B5EF4-FFF2-40B4-BE49-F238E27FC236}">
              <a16:creationId xmlns=""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30" name="Text Box 1">
          <a:extLst>
            <a:ext uri="{FF2B5EF4-FFF2-40B4-BE49-F238E27FC236}">
              <a16:creationId xmlns=""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31" name="Text Box 1">
          <a:extLst>
            <a:ext uri="{FF2B5EF4-FFF2-40B4-BE49-F238E27FC236}">
              <a16:creationId xmlns=""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32" name="Text Box 1">
          <a:extLst>
            <a:ext uri="{FF2B5EF4-FFF2-40B4-BE49-F238E27FC236}">
              <a16:creationId xmlns=""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33" name="Text Box 1">
          <a:extLst>
            <a:ext uri="{FF2B5EF4-FFF2-40B4-BE49-F238E27FC236}">
              <a16:creationId xmlns=""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34" name="Text Box 1">
          <a:extLst>
            <a:ext uri="{FF2B5EF4-FFF2-40B4-BE49-F238E27FC236}">
              <a16:creationId xmlns=""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35" name="Text Box 1">
          <a:extLst>
            <a:ext uri="{FF2B5EF4-FFF2-40B4-BE49-F238E27FC236}">
              <a16:creationId xmlns=""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36" name="Text Box 1">
          <a:extLst>
            <a:ext uri="{FF2B5EF4-FFF2-40B4-BE49-F238E27FC236}">
              <a16:creationId xmlns=""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37" name="Text Box 1">
          <a:extLst>
            <a:ext uri="{FF2B5EF4-FFF2-40B4-BE49-F238E27FC236}">
              <a16:creationId xmlns=""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38" name="Text Box 1">
          <a:extLst>
            <a:ext uri="{FF2B5EF4-FFF2-40B4-BE49-F238E27FC236}">
              <a16:creationId xmlns=""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39" name="Text Box 1">
          <a:extLst>
            <a:ext uri="{FF2B5EF4-FFF2-40B4-BE49-F238E27FC236}">
              <a16:creationId xmlns=""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40" name="Text Box 1">
          <a:extLst>
            <a:ext uri="{FF2B5EF4-FFF2-40B4-BE49-F238E27FC236}">
              <a16:creationId xmlns=""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41" name="Text Box 1">
          <a:extLst>
            <a:ext uri="{FF2B5EF4-FFF2-40B4-BE49-F238E27FC236}">
              <a16:creationId xmlns=""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42" name="Text Box 1">
          <a:extLst>
            <a:ext uri="{FF2B5EF4-FFF2-40B4-BE49-F238E27FC236}">
              <a16:creationId xmlns=""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43" name="Text Box 1">
          <a:extLst>
            <a:ext uri="{FF2B5EF4-FFF2-40B4-BE49-F238E27FC236}">
              <a16:creationId xmlns=""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44" name="Text Box 1">
          <a:extLst>
            <a:ext uri="{FF2B5EF4-FFF2-40B4-BE49-F238E27FC236}">
              <a16:creationId xmlns=""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45" name="Text Box 1">
          <a:extLst>
            <a:ext uri="{FF2B5EF4-FFF2-40B4-BE49-F238E27FC236}">
              <a16:creationId xmlns=""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46" name="Text Box 1">
          <a:extLst>
            <a:ext uri="{FF2B5EF4-FFF2-40B4-BE49-F238E27FC236}">
              <a16:creationId xmlns=""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47" name="Text Box 1">
          <a:extLst>
            <a:ext uri="{FF2B5EF4-FFF2-40B4-BE49-F238E27FC236}">
              <a16:creationId xmlns=""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48" name="Text Box 1">
          <a:extLst>
            <a:ext uri="{FF2B5EF4-FFF2-40B4-BE49-F238E27FC236}">
              <a16:creationId xmlns=""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49" name="Text Box 1">
          <a:extLst>
            <a:ext uri="{FF2B5EF4-FFF2-40B4-BE49-F238E27FC236}">
              <a16:creationId xmlns=""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50" name="Text Box 1">
          <a:extLst>
            <a:ext uri="{FF2B5EF4-FFF2-40B4-BE49-F238E27FC236}">
              <a16:creationId xmlns=""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51" name="Text Box 1">
          <a:extLst>
            <a:ext uri="{FF2B5EF4-FFF2-40B4-BE49-F238E27FC236}">
              <a16:creationId xmlns=""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52" name="Text Box 1">
          <a:extLst>
            <a:ext uri="{FF2B5EF4-FFF2-40B4-BE49-F238E27FC236}">
              <a16:creationId xmlns=""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53" name="Text Box 1">
          <a:extLst>
            <a:ext uri="{FF2B5EF4-FFF2-40B4-BE49-F238E27FC236}">
              <a16:creationId xmlns=""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54" name="Text Box 1">
          <a:extLst>
            <a:ext uri="{FF2B5EF4-FFF2-40B4-BE49-F238E27FC236}">
              <a16:creationId xmlns=""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55" name="Text Box 1">
          <a:extLst>
            <a:ext uri="{FF2B5EF4-FFF2-40B4-BE49-F238E27FC236}">
              <a16:creationId xmlns=""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56" name="Text Box 1">
          <a:extLst>
            <a:ext uri="{FF2B5EF4-FFF2-40B4-BE49-F238E27FC236}">
              <a16:creationId xmlns=""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57" name="Text Box 1">
          <a:extLst>
            <a:ext uri="{FF2B5EF4-FFF2-40B4-BE49-F238E27FC236}">
              <a16:creationId xmlns=""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58" name="Text Box 1">
          <a:extLst>
            <a:ext uri="{FF2B5EF4-FFF2-40B4-BE49-F238E27FC236}">
              <a16:creationId xmlns=""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59" name="Text Box 1">
          <a:extLst>
            <a:ext uri="{FF2B5EF4-FFF2-40B4-BE49-F238E27FC236}">
              <a16:creationId xmlns=""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60" name="Text Box 1">
          <a:extLst>
            <a:ext uri="{FF2B5EF4-FFF2-40B4-BE49-F238E27FC236}">
              <a16:creationId xmlns=""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61" name="Text Box 1">
          <a:extLst>
            <a:ext uri="{FF2B5EF4-FFF2-40B4-BE49-F238E27FC236}">
              <a16:creationId xmlns=""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62" name="Text Box 1">
          <a:extLst>
            <a:ext uri="{FF2B5EF4-FFF2-40B4-BE49-F238E27FC236}">
              <a16:creationId xmlns=""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63" name="Text Box 1">
          <a:extLst>
            <a:ext uri="{FF2B5EF4-FFF2-40B4-BE49-F238E27FC236}">
              <a16:creationId xmlns=""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64" name="Text Box 1">
          <a:extLst>
            <a:ext uri="{FF2B5EF4-FFF2-40B4-BE49-F238E27FC236}">
              <a16:creationId xmlns=""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65" name="Text Box 1">
          <a:extLst>
            <a:ext uri="{FF2B5EF4-FFF2-40B4-BE49-F238E27FC236}">
              <a16:creationId xmlns=""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66" name="Text Box 1">
          <a:extLst>
            <a:ext uri="{FF2B5EF4-FFF2-40B4-BE49-F238E27FC236}">
              <a16:creationId xmlns=""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67" name="Text Box 1">
          <a:extLst>
            <a:ext uri="{FF2B5EF4-FFF2-40B4-BE49-F238E27FC236}">
              <a16:creationId xmlns=""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68" name="Text Box 1">
          <a:extLst>
            <a:ext uri="{FF2B5EF4-FFF2-40B4-BE49-F238E27FC236}">
              <a16:creationId xmlns=""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69" name="Text Box 1">
          <a:extLst>
            <a:ext uri="{FF2B5EF4-FFF2-40B4-BE49-F238E27FC236}">
              <a16:creationId xmlns=""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70" name="Text Box 1">
          <a:extLst>
            <a:ext uri="{FF2B5EF4-FFF2-40B4-BE49-F238E27FC236}">
              <a16:creationId xmlns=""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71" name="Text Box 1">
          <a:extLst>
            <a:ext uri="{FF2B5EF4-FFF2-40B4-BE49-F238E27FC236}">
              <a16:creationId xmlns=""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72" name="Text Box 1">
          <a:extLst>
            <a:ext uri="{FF2B5EF4-FFF2-40B4-BE49-F238E27FC236}">
              <a16:creationId xmlns=""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73" name="Text Box 1">
          <a:extLst>
            <a:ext uri="{FF2B5EF4-FFF2-40B4-BE49-F238E27FC236}">
              <a16:creationId xmlns=""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74" name="Text Box 1">
          <a:extLst>
            <a:ext uri="{FF2B5EF4-FFF2-40B4-BE49-F238E27FC236}">
              <a16:creationId xmlns=""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75" name="Text Box 1">
          <a:extLst>
            <a:ext uri="{FF2B5EF4-FFF2-40B4-BE49-F238E27FC236}">
              <a16:creationId xmlns=""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76" name="Text Box 1">
          <a:extLst>
            <a:ext uri="{FF2B5EF4-FFF2-40B4-BE49-F238E27FC236}">
              <a16:creationId xmlns=""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77" name="Text Box 1">
          <a:extLst>
            <a:ext uri="{FF2B5EF4-FFF2-40B4-BE49-F238E27FC236}">
              <a16:creationId xmlns=""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78" name="Text Box 1">
          <a:extLst>
            <a:ext uri="{FF2B5EF4-FFF2-40B4-BE49-F238E27FC236}">
              <a16:creationId xmlns=""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79" name="Text Box 1">
          <a:extLst>
            <a:ext uri="{FF2B5EF4-FFF2-40B4-BE49-F238E27FC236}">
              <a16:creationId xmlns=""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80" name="Text Box 1">
          <a:extLst>
            <a:ext uri="{FF2B5EF4-FFF2-40B4-BE49-F238E27FC236}">
              <a16:creationId xmlns=""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81" name="Text Box 1">
          <a:extLst>
            <a:ext uri="{FF2B5EF4-FFF2-40B4-BE49-F238E27FC236}">
              <a16:creationId xmlns=""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82" name="Text Box 1">
          <a:extLst>
            <a:ext uri="{FF2B5EF4-FFF2-40B4-BE49-F238E27FC236}">
              <a16:creationId xmlns=""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83" name="Text Box 1">
          <a:extLst>
            <a:ext uri="{FF2B5EF4-FFF2-40B4-BE49-F238E27FC236}">
              <a16:creationId xmlns=""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84" name="Text Box 1">
          <a:extLst>
            <a:ext uri="{FF2B5EF4-FFF2-40B4-BE49-F238E27FC236}">
              <a16:creationId xmlns=""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85" name="Text Box 1">
          <a:extLst>
            <a:ext uri="{FF2B5EF4-FFF2-40B4-BE49-F238E27FC236}">
              <a16:creationId xmlns=""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86" name="Text Box 1">
          <a:extLst>
            <a:ext uri="{FF2B5EF4-FFF2-40B4-BE49-F238E27FC236}">
              <a16:creationId xmlns=""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87" name="Text Box 1">
          <a:extLst>
            <a:ext uri="{FF2B5EF4-FFF2-40B4-BE49-F238E27FC236}">
              <a16:creationId xmlns=""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88" name="Text Box 1">
          <a:extLst>
            <a:ext uri="{FF2B5EF4-FFF2-40B4-BE49-F238E27FC236}">
              <a16:creationId xmlns=""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89" name="Text Box 1">
          <a:extLst>
            <a:ext uri="{FF2B5EF4-FFF2-40B4-BE49-F238E27FC236}">
              <a16:creationId xmlns=""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90" name="Text Box 1">
          <a:extLst>
            <a:ext uri="{FF2B5EF4-FFF2-40B4-BE49-F238E27FC236}">
              <a16:creationId xmlns=""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91" name="Text Box 1">
          <a:extLst>
            <a:ext uri="{FF2B5EF4-FFF2-40B4-BE49-F238E27FC236}">
              <a16:creationId xmlns=""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92" name="Text Box 1">
          <a:extLst>
            <a:ext uri="{FF2B5EF4-FFF2-40B4-BE49-F238E27FC236}">
              <a16:creationId xmlns=""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93" name="Text Box 1">
          <a:extLst>
            <a:ext uri="{FF2B5EF4-FFF2-40B4-BE49-F238E27FC236}">
              <a16:creationId xmlns=""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94" name="Text Box 1">
          <a:extLst>
            <a:ext uri="{FF2B5EF4-FFF2-40B4-BE49-F238E27FC236}">
              <a16:creationId xmlns=""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95" name="Text Box 1">
          <a:extLst>
            <a:ext uri="{FF2B5EF4-FFF2-40B4-BE49-F238E27FC236}">
              <a16:creationId xmlns=""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96" name="Text Box 1">
          <a:extLst>
            <a:ext uri="{FF2B5EF4-FFF2-40B4-BE49-F238E27FC236}">
              <a16:creationId xmlns=""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97" name="Text Box 1">
          <a:extLst>
            <a:ext uri="{FF2B5EF4-FFF2-40B4-BE49-F238E27FC236}">
              <a16:creationId xmlns=""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98" name="Text Box 1">
          <a:extLst>
            <a:ext uri="{FF2B5EF4-FFF2-40B4-BE49-F238E27FC236}">
              <a16:creationId xmlns=""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499" name="Text Box 1">
          <a:extLst>
            <a:ext uri="{FF2B5EF4-FFF2-40B4-BE49-F238E27FC236}">
              <a16:creationId xmlns=""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00" name="Text Box 1">
          <a:extLst>
            <a:ext uri="{FF2B5EF4-FFF2-40B4-BE49-F238E27FC236}">
              <a16:creationId xmlns=""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01" name="Text Box 1">
          <a:extLst>
            <a:ext uri="{FF2B5EF4-FFF2-40B4-BE49-F238E27FC236}">
              <a16:creationId xmlns=""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02" name="Text Box 1">
          <a:extLst>
            <a:ext uri="{FF2B5EF4-FFF2-40B4-BE49-F238E27FC236}">
              <a16:creationId xmlns=""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03" name="Text Box 1">
          <a:extLst>
            <a:ext uri="{FF2B5EF4-FFF2-40B4-BE49-F238E27FC236}">
              <a16:creationId xmlns=""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04" name="Text Box 1">
          <a:extLst>
            <a:ext uri="{FF2B5EF4-FFF2-40B4-BE49-F238E27FC236}">
              <a16:creationId xmlns=""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05" name="Text Box 1">
          <a:extLst>
            <a:ext uri="{FF2B5EF4-FFF2-40B4-BE49-F238E27FC236}">
              <a16:creationId xmlns=""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06" name="Text Box 1">
          <a:extLst>
            <a:ext uri="{FF2B5EF4-FFF2-40B4-BE49-F238E27FC236}">
              <a16:creationId xmlns=""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07" name="Text Box 1">
          <a:extLst>
            <a:ext uri="{FF2B5EF4-FFF2-40B4-BE49-F238E27FC236}">
              <a16:creationId xmlns=""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08" name="Text Box 1">
          <a:extLst>
            <a:ext uri="{FF2B5EF4-FFF2-40B4-BE49-F238E27FC236}">
              <a16:creationId xmlns=""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09" name="Text Box 1">
          <a:extLst>
            <a:ext uri="{FF2B5EF4-FFF2-40B4-BE49-F238E27FC236}">
              <a16:creationId xmlns=""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10" name="Text Box 1">
          <a:extLst>
            <a:ext uri="{FF2B5EF4-FFF2-40B4-BE49-F238E27FC236}">
              <a16:creationId xmlns=""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11" name="Text Box 1">
          <a:extLst>
            <a:ext uri="{FF2B5EF4-FFF2-40B4-BE49-F238E27FC236}">
              <a16:creationId xmlns=""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12" name="Text Box 1">
          <a:extLst>
            <a:ext uri="{FF2B5EF4-FFF2-40B4-BE49-F238E27FC236}">
              <a16:creationId xmlns=""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13" name="Text Box 1">
          <a:extLst>
            <a:ext uri="{FF2B5EF4-FFF2-40B4-BE49-F238E27FC236}">
              <a16:creationId xmlns=""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14" name="Text Box 1">
          <a:extLst>
            <a:ext uri="{FF2B5EF4-FFF2-40B4-BE49-F238E27FC236}">
              <a16:creationId xmlns=""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15" name="Text Box 1">
          <a:extLst>
            <a:ext uri="{FF2B5EF4-FFF2-40B4-BE49-F238E27FC236}">
              <a16:creationId xmlns=""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16" name="Text Box 1">
          <a:extLst>
            <a:ext uri="{FF2B5EF4-FFF2-40B4-BE49-F238E27FC236}">
              <a16:creationId xmlns=""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17" name="Text Box 1">
          <a:extLst>
            <a:ext uri="{FF2B5EF4-FFF2-40B4-BE49-F238E27FC236}">
              <a16:creationId xmlns=""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18" name="Text Box 1">
          <a:extLst>
            <a:ext uri="{FF2B5EF4-FFF2-40B4-BE49-F238E27FC236}">
              <a16:creationId xmlns=""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19" name="Text Box 1">
          <a:extLst>
            <a:ext uri="{FF2B5EF4-FFF2-40B4-BE49-F238E27FC236}">
              <a16:creationId xmlns=""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20" name="Text Box 1">
          <a:extLst>
            <a:ext uri="{FF2B5EF4-FFF2-40B4-BE49-F238E27FC236}">
              <a16:creationId xmlns=""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21" name="Text Box 1">
          <a:extLst>
            <a:ext uri="{FF2B5EF4-FFF2-40B4-BE49-F238E27FC236}">
              <a16:creationId xmlns=""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22" name="Text Box 1">
          <a:extLst>
            <a:ext uri="{FF2B5EF4-FFF2-40B4-BE49-F238E27FC236}">
              <a16:creationId xmlns=""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23" name="Text Box 1">
          <a:extLst>
            <a:ext uri="{FF2B5EF4-FFF2-40B4-BE49-F238E27FC236}">
              <a16:creationId xmlns=""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24" name="Text Box 1">
          <a:extLst>
            <a:ext uri="{FF2B5EF4-FFF2-40B4-BE49-F238E27FC236}">
              <a16:creationId xmlns=""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25" name="Text Box 1">
          <a:extLst>
            <a:ext uri="{FF2B5EF4-FFF2-40B4-BE49-F238E27FC236}">
              <a16:creationId xmlns=""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26" name="Text Box 1">
          <a:extLst>
            <a:ext uri="{FF2B5EF4-FFF2-40B4-BE49-F238E27FC236}">
              <a16:creationId xmlns=""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27" name="Text Box 1">
          <a:extLst>
            <a:ext uri="{FF2B5EF4-FFF2-40B4-BE49-F238E27FC236}">
              <a16:creationId xmlns=""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28" name="Text Box 1">
          <a:extLst>
            <a:ext uri="{FF2B5EF4-FFF2-40B4-BE49-F238E27FC236}">
              <a16:creationId xmlns=""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29" name="Text Box 1">
          <a:extLst>
            <a:ext uri="{FF2B5EF4-FFF2-40B4-BE49-F238E27FC236}">
              <a16:creationId xmlns=""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30" name="Text Box 1">
          <a:extLst>
            <a:ext uri="{FF2B5EF4-FFF2-40B4-BE49-F238E27FC236}">
              <a16:creationId xmlns=""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31" name="Text Box 1">
          <a:extLst>
            <a:ext uri="{FF2B5EF4-FFF2-40B4-BE49-F238E27FC236}">
              <a16:creationId xmlns=""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32" name="Text Box 1">
          <a:extLst>
            <a:ext uri="{FF2B5EF4-FFF2-40B4-BE49-F238E27FC236}">
              <a16:creationId xmlns=""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33" name="Text Box 1">
          <a:extLst>
            <a:ext uri="{FF2B5EF4-FFF2-40B4-BE49-F238E27FC236}">
              <a16:creationId xmlns=""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34" name="Text Box 1">
          <a:extLst>
            <a:ext uri="{FF2B5EF4-FFF2-40B4-BE49-F238E27FC236}">
              <a16:creationId xmlns=""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35" name="Text Box 1">
          <a:extLst>
            <a:ext uri="{FF2B5EF4-FFF2-40B4-BE49-F238E27FC236}">
              <a16:creationId xmlns=""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36" name="Text Box 1">
          <a:extLst>
            <a:ext uri="{FF2B5EF4-FFF2-40B4-BE49-F238E27FC236}">
              <a16:creationId xmlns=""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37" name="Text Box 1">
          <a:extLst>
            <a:ext uri="{FF2B5EF4-FFF2-40B4-BE49-F238E27FC236}">
              <a16:creationId xmlns=""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38" name="Text Box 1">
          <a:extLst>
            <a:ext uri="{FF2B5EF4-FFF2-40B4-BE49-F238E27FC236}">
              <a16:creationId xmlns=""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39" name="Text Box 1">
          <a:extLst>
            <a:ext uri="{FF2B5EF4-FFF2-40B4-BE49-F238E27FC236}">
              <a16:creationId xmlns=""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40" name="Text Box 1">
          <a:extLst>
            <a:ext uri="{FF2B5EF4-FFF2-40B4-BE49-F238E27FC236}">
              <a16:creationId xmlns=""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41" name="Text Box 1">
          <a:extLst>
            <a:ext uri="{FF2B5EF4-FFF2-40B4-BE49-F238E27FC236}">
              <a16:creationId xmlns=""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42" name="Text Box 1">
          <a:extLst>
            <a:ext uri="{FF2B5EF4-FFF2-40B4-BE49-F238E27FC236}">
              <a16:creationId xmlns=""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43" name="Text Box 1">
          <a:extLst>
            <a:ext uri="{FF2B5EF4-FFF2-40B4-BE49-F238E27FC236}">
              <a16:creationId xmlns=""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44" name="Text Box 1">
          <a:extLst>
            <a:ext uri="{FF2B5EF4-FFF2-40B4-BE49-F238E27FC236}">
              <a16:creationId xmlns=""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45" name="Text Box 1">
          <a:extLst>
            <a:ext uri="{FF2B5EF4-FFF2-40B4-BE49-F238E27FC236}">
              <a16:creationId xmlns=""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46" name="Text Box 1">
          <a:extLst>
            <a:ext uri="{FF2B5EF4-FFF2-40B4-BE49-F238E27FC236}">
              <a16:creationId xmlns=""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47" name="Text Box 1">
          <a:extLst>
            <a:ext uri="{FF2B5EF4-FFF2-40B4-BE49-F238E27FC236}">
              <a16:creationId xmlns=""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48" name="Text Box 1">
          <a:extLst>
            <a:ext uri="{FF2B5EF4-FFF2-40B4-BE49-F238E27FC236}">
              <a16:creationId xmlns=""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49" name="Text Box 1">
          <a:extLst>
            <a:ext uri="{FF2B5EF4-FFF2-40B4-BE49-F238E27FC236}">
              <a16:creationId xmlns=""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50" name="Text Box 1">
          <a:extLst>
            <a:ext uri="{FF2B5EF4-FFF2-40B4-BE49-F238E27FC236}">
              <a16:creationId xmlns=""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51" name="Text Box 1">
          <a:extLst>
            <a:ext uri="{FF2B5EF4-FFF2-40B4-BE49-F238E27FC236}">
              <a16:creationId xmlns=""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52" name="Text Box 1">
          <a:extLst>
            <a:ext uri="{FF2B5EF4-FFF2-40B4-BE49-F238E27FC236}">
              <a16:creationId xmlns=""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53" name="Text Box 1">
          <a:extLst>
            <a:ext uri="{FF2B5EF4-FFF2-40B4-BE49-F238E27FC236}">
              <a16:creationId xmlns=""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54" name="Text Box 1">
          <a:extLst>
            <a:ext uri="{FF2B5EF4-FFF2-40B4-BE49-F238E27FC236}">
              <a16:creationId xmlns=""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55" name="Text Box 1">
          <a:extLst>
            <a:ext uri="{FF2B5EF4-FFF2-40B4-BE49-F238E27FC236}">
              <a16:creationId xmlns=""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56" name="Text Box 1">
          <a:extLst>
            <a:ext uri="{FF2B5EF4-FFF2-40B4-BE49-F238E27FC236}">
              <a16:creationId xmlns=""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57" name="Text Box 1">
          <a:extLst>
            <a:ext uri="{FF2B5EF4-FFF2-40B4-BE49-F238E27FC236}">
              <a16:creationId xmlns=""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58" name="Text Box 1">
          <a:extLst>
            <a:ext uri="{FF2B5EF4-FFF2-40B4-BE49-F238E27FC236}">
              <a16:creationId xmlns=""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59" name="Text Box 1">
          <a:extLst>
            <a:ext uri="{FF2B5EF4-FFF2-40B4-BE49-F238E27FC236}">
              <a16:creationId xmlns=""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60" name="Text Box 1">
          <a:extLst>
            <a:ext uri="{FF2B5EF4-FFF2-40B4-BE49-F238E27FC236}">
              <a16:creationId xmlns=""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61" name="Text Box 1">
          <a:extLst>
            <a:ext uri="{FF2B5EF4-FFF2-40B4-BE49-F238E27FC236}">
              <a16:creationId xmlns=""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62" name="Text Box 1">
          <a:extLst>
            <a:ext uri="{FF2B5EF4-FFF2-40B4-BE49-F238E27FC236}">
              <a16:creationId xmlns=""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63" name="Text Box 1">
          <a:extLst>
            <a:ext uri="{FF2B5EF4-FFF2-40B4-BE49-F238E27FC236}">
              <a16:creationId xmlns=""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64" name="Text Box 1">
          <a:extLst>
            <a:ext uri="{FF2B5EF4-FFF2-40B4-BE49-F238E27FC236}">
              <a16:creationId xmlns=""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65" name="Text Box 1">
          <a:extLst>
            <a:ext uri="{FF2B5EF4-FFF2-40B4-BE49-F238E27FC236}">
              <a16:creationId xmlns=""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66" name="Text Box 1">
          <a:extLst>
            <a:ext uri="{FF2B5EF4-FFF2-40B4-BE49-F238E27FC236}">
              <a16:creationId xmlns=""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67" name="Text Box 1">
          <a:extLst>
            <a:ext uri="{FF2B5EF4-FFF2-40B4-BE49-F238E27FC236}">
              <a16:creationId xmlns=""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68" name="Text Box 1">
          <a:extLst>
            <a:ext uri="{FF2B5EF4-FFF2-40B4-BE49-F238E27FC236}">
              <a16:creationId xmlns=""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69" name="Text Box 1">
          <a:extLst>
            <a:ext uri="{FF2B5EF4-FFF2-40B4-BE49-F238E27FC236}">
              <a16:creationId xmlns=""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70" name="Text Box 1">
          <a:extLst>
            <a:ext uri="{FF2B5EF4-FFF2-40B4-BE49-F238E27FC236}">
              <a16:creationId xmlns=""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71" name="Text Box 1">
          <a:extLst>
            <a:ext uri="{FF2B5EF4-FFF2-40B4-BE49-F238E27FC236}">
              <a16:creationId xmlns=""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72" name="Text Box 1">
          <a:extLst>
            <a:ext uri="{FF2B5EF4-FFF2-40B4-BE49-F238E27FC236}">
              <a16:creationId xmlns=""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73" name="Text Box 1">
          <a:extLst>
            <a:ext uri="{FF2B5EF4-FFF2-40B4-BE49-F238E27FC236}">
              <a16:creationId xmlns=""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74" name="Text Box 1">
          <a:extLst>
            <a:ext uri="{FF2B5EF4-FFF2-40B4-BE49-F238E27FC236}">
              <a16:creationId xmlns=""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75" name="Text Box 1">
          <a:extLst>
            <a:ext uri="{FF2B5EF4-FFF2-40B4-BE49-F238E27FC236}">
              <a16:creationId xmlns=""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76" name="Text Box 1">
          <a:extLst>
            <a:ext uri="{FF2B5EF4-FFF2-40B4-BE49-F238E27FC236}">
              <a16:creationId xmlns=""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77" name="Text Box 1">
          <a:extLst>
            <a:ext uri="{FF2B5EF4-FFF2-40B4-BE49-F238E27FC236}">
              <a16:creationId xmlns=""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78" name="Text Box 1">
          <a:extLst>
            <a:ext uri="{FF2B5EF4-FFF2-40B4-BE49-F238E27FC236}">
              <a16:creationId xmlns=""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79" name="Text Box 1">
          <a:extLst>
            <a:ext uri="{FF2B5EF4-FFF2-40B4-BE49-F238E27FC236}">
              <a16:creationId xmlns=""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80" name="Text Box 1">
          <a:extLst>
            <a:ext uri="{FF2B5EF4-FFF2-40B4-BE49-F238E27FC236}">
              <a16:creationId xmlns=""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81" name="Text Box 1">
          <a:extLst>
            <a:ext uri="{FF2B5EF4-FFF2-40B4-BE49-F238E27FC236}">
              <a16:creationId xmlns=""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82" name="Text Box 1">
          <a:extLst>
            <a:ext uri="{FF2B5EF4-FFF2-40B4-BE49-F238E27FC236}">
              <a16:creationId xmlns=""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83" name="Text Box 1">
          <a:extLst>
            <a:ext uri="{FF2B5EF4-FFF2-40B4-BE49-F238E27FC236}">
              <a16:creationId xmlns=""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84" name="Text Box 1">
          <a:extLst>
            <a:ext uri="{FF2B5EF4-FFF2-40B4-BE49-F238E27FC236}">
              <a16:creationId xmlns=""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85" name="Text Box 1">
          <a:extLst>
            <a:ext uri="{FF2B5EF4-FFF2-40B4-BE49-F238E27FC236}">
              <a16:creationId xmlns=""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86" name="Text Box 1">
          <a:extLst>
            <a:ext uri="{FF2B5EF4-FFF2-40B4-BE49-F238E27FC236}">
              <a16:creationId xmlns=""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87" name="Text Box 1">
          <a:extLst>
            <a:ext uri="{FF2B5EF4-FFF2-40B4-BE49-F238E27FC236}">
              <a16:creationId xmlns=""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88" name="Text Box 1">
          <a:extLst>
            <a:ext uri="{FF2B5EF4-FFF2-40B4-BE49-F238E27FC236}">
              <a16:creationId xmlns=""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89" name="Text Box 1">
          <a:extLst>
            <a:ext uri="{FF2B5EF4-FFF2-40B4-BE49-F238E27FC236}">
              <a16:creationId xmlns=""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90" name="Text Box 1">
          <a:extLst>
            <a:ext uri="{FF2B5EF4-FFF2-40B4-BE49-F238E27FC236}">
              <a16:creationId xmlns=""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91" name="Text Box 1">
          <a:extLst>
            <a:ext uri="{FF2B5EF4-FFF2-40B4-BE49-F238E27FC236}">
              <a16:creationId xmlns=""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92" name="Text Box 1">
          <a:extLst>
            <a:ext uri="{FF2B5EF4-FFF2-40B4-BE49-F238E27FC236}">
              <a16:creationId xmlns=""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93" name="Text Box 1">
          <a:extLst>
            <a:ext uri="{FF2B5EF4-FFF2-40B4-BE49-F238E27FC236}">
              <a16:creationId xmlns=""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94" name="Text Box 1">
          <a:extLst>
            <a:ext uri="{FF2B5EF4-FFF2-40B4-BE49-F238E27FC236}">
              <a16:creationId xmlns=""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95" name="Text Box 1">
          <a:extLst>
            <a:ext uri="{FF2B5EF4-FFF2-40B4-BE49-F238E27FC236}">
              <a16:creationId xmlns=""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96" name="Text Box 1">
          <a:extLst>
            <a:ext uri="{FF2B5EF4-FFF2-40B4-BE49-F238E27FC236}">
              <a16:creationId xmlns=""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97" name="Text Box 1">
          <a:extLst>
            <a:ext uri="{FF2B5EF4-FFF2-40B4-BE49-F238E27FC236}">
              <a16:creationId xmlns=""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98" name="Text Box 1">
          <a:extLst>
            <a:ext uri="{FF2B5EF4-FFF2-40B4-BE49-F238E27FC236}">
              <a16:creationId xmlns=""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599" name="Text Box 1">
          <a:extLst>
            <a:ext uri="{FF2B5EF4-FFF2-40B4-BE49-F238E27FC236}">
              <a16:creationId xmlns=""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00" name="Text Box 1">
          <a:extLst>
            <a:ext uri="{FF2B5EF4-FFF2-40B4-BE49-F238E27FC236}">
              <a16:creationId xmlns=""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01" name="Text Box 1">
          <a:extLst>
            <a:ext uri="{FF2B5EF4-FFF2-40B4-BE49-F238E27FC236}">
              <a16:creationId xmlns=""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02" name="Text Box 1">
          <a:extLst>
            <a:ext uri="{FF2B5EF4-FFF2-40B4-BE49-F238E27FC236}">
              <a16:creationId xmlns=""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03" name="Text Box 1">
          <a:extLst>
            <a:ext uri="{FF2B5EF4-FFF2-40B4-BE49-F238E27FC236}">
              <a16:creationId xmlns=""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04" name="Text Box 1">
          <a:extLst>
            <a:ext uri="{FF2B5EF4-FFF2-40B4-BE49-F238E27FC236}">
              <a16:creationId xmlns=""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05" name="Text Box 1">
          <a:extLst>
            <a:ext uri="{FF2B5EF4-FFF2-40B4-BE49-F238E27FC236}">
              <a16:creationId xmlns=""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06" name="Text Box 1">
          <a:extLst>
            <a:ext uri="{FF2B5EF4-FFF2-40B4-BE49-F238E27FC236}">
              <a16:creationId xmlns=""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07" name="Text Box 1">
          <a:extLst>
            <a:ext uri="{FF2B5EF4-FFF2-40B4-BE49-F238E27FC236}">
              <a16:creationId xmlns=""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08" name="Text Box 1">
          <a:extLst>
            <a:ext uri="{FF2B5EF4-FFF2-40B4-BE49-F238E27FC236}">
              <a16:creationId xmlns=""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09" name="Text Box 1">
          <a:extLst>
            <a:ext uri="{FF2B5EF4-FFF2-40B4-BE49-F238E27FC236}">
              <a16:creationId xmlns=""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10" name="Text Box 1">
          <a:extLst>
            <a:ext uri="{FF2B5EF4-FFF2-40B4-BE49-F238E27FC236}">
              <a16:creationId xmlns=""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11" name="Text Box 1">
          <a:extLst>
            <a:ext uri="{FF2B5EF4-FFF2-40B4-BE49-F238E27FC236}">
              <a16:creationId xmlns=""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12" name="Text Box 1">
          <a:extLst>
            <a:ext uri="{FF2B5EF4-FFF2-40B4-BE49-F238E27FC236}">
              <a16:creationId xmlns=""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13" name="Text Box 1">
          <a:extLst>
            <a:ext uri="{FF2B5EF4-FFF2-40B4-BE49-F238E27FC236}">
              <a16:creationId xmlns=""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14" name="Text Box 1">
          <a:extLst>
            <a:ext uri="{FF2B5EF4-FFF2-40B4-BE49-F238E27FC236}">
              <a16:creationId xmlns=""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15" name="Text Box 1">
          <a:extLst>
            <a:ext uri="{FF2B5EF4-FFF2-40B4-BE49-F238E27FC236}">
              <a16:creationId xmlns=""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16" name="Text Box 1">
          <a:extLst>
            <a:ext uri="{FF2B5EF4-FFF2-40B4-BE49-F238E27FC236}">
              <a16:creationId xmlns=""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17" name="Text Box 1">
          <a:extLst>
            <a:ext uri="{FF2B5EF4-FFF2-40B4-BE49-F238E27FC236}">
              <a16:creationId xmlns=""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18" name="Text Box 1">
          <a:extLst>
            <a:ext uri="{FF2B5EF4-FFF2-40B4-BE49-F238E27FC236}">
              <a16:creationId xmlns=""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19" name="Text Box 1">
          <a:extLst>
            <a:ext uri="{FF2B5EF4-FFF2-40B4-BE49-F238E27FC236}">
              <a16:creationId xmlns=""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20" name="Text Box 1">
          <a:extLst>
            <a:ext uri="{FF2B5EF4-FFF2-40B4-BE49-F238E27FC236}">
              <a16:creationId xmlns=""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21" name="Text Box 1">
          <a:extLst>
            <a:ext uri="{FF2B5EF4-FFF2-40B4-BE49-F238E27FC236}">
              <a16:creationId xmlns=""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22" name="Text Box 1">
          <a:extLst>
            <a:ext uri="{FF2B5EF4-FFF2-40B4-BE49-F238E27FC236}">
              <a16:creationId xmlns=""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23" name="Text Box 1">
          <a:extLst>
            <a:ext uri="{FF2B5EF4-FFF2-40B4-BE49-F238E27FC236}">
              <a16:creationId xmlns=""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24" name="Text Box 1">
          <a:extLst>
            <a:ext uri="{FF2B5EF4-FFF2-40B4-BE49-F238E27FC236}">
              <a16:creationId xmlns=""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25" name="Text Box 1">
          <a:extLst>
            <a:ext uri="{FF2B5EF4-FFF2-40B4-BE49-F238E27FC236}">
              <a16:creationId xmlns=""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26" name="Text Box 1">
          <a:extLst>
            <a:ext uri="{FF2B5EF4-FFF2-40B4-BE49-F238E27FC236}">
              <a16:creationId xmlns=""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27" name="Text Box 1">
          <a:extLst>
            <a:ext uri="{FF2B5EF4-FFF2-40B4-BE49-F238E27FC236}">
              <a16:creationId xmlns=""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28" name="Text Box 1">
          <a:extLst>
            <a:ext uri="{FF2B5EF4-FFF2-40B4-BE49-F238E27FC236}">
              <a16:creationId xmlns=""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29" name="Text Box 1">
          <a:extLst>
            <a:ext uri="{FF2B5EF4-FFF2-40B4-BE49-F238E27FC236}">
              <a16:creationId xmlns=""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30" name="Text Box 1">
          <a:extLst>
            <a:ext uri="{FF2B5EF4-FFF2-40B4-BE49-F238E27FC236}">
              <a16:creationId xmlns=""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31" name="Text Box 1">
          <a:extLst>
            <a:ext uri="{FF2B5EF4-FFF2-40B4-BE49-F238E27FC236}">
              <a16:creationId xmlns=""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32" name="Text Box 1">
          <a:extLst>
            <a:ext uri="{FF2B5EF4-FFF2-40B4-BE49-F238E27FC236}">
              <a16:creationId xmlns=""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33" name="Text Box 1">
          <a:extLst>
            <a:ext uri="{FF2B5EF4-FFF2-40B4-BE49-F238E27FC236}">
              <a16:creationId xmlns=""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34" name="Text Box 1">
          <a:extLst>
            <a:ext uri="{FF2B5EF4-FFF2-40B4-BE49-F238E27FC236}">
              <a16:creationId xmlns=""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35" name="Text Box 1">
          <a:extLst>
            <a:ext uri="{FF2B5EF4-FFF2-40B4-BE49-F238E27FC236}">
              <a16:creationId xmlns=""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36" name="Text Box 1">
          <a:extLst>
            <a:ext uri="{FF2B5EF4-FFF2-40B4-BE49-F238E27FC236}">
              <a16:creationId xmlns=""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37" name="Text Box 1">
          <a:extLst>
            <a:ext uri="{FF2B5EF4-FFF2-40B4-BE49-F238E27FC236}">
              <a16:creationId xmlns=""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38" name="Text Box 1">
          <a:extLst>
            <a:ext uri="{FF2B5EF4-FFF2-40B4-BE49-F238E27FC236}">
              <a16:creationId xmlns=""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39" name="Text Box 1">
          <a:extLst>
            <a:ext uri="{FF2B5EF4-FFF2-40B4-BE49-F238E27FC236}">
              <a16:creationId xmlns=""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40" name="Text Box 1">
          <a:extLst>
            <a:ext uri="{FF2B5EF4-FFF2-40B4-BE49-F238E27FC236}">
              <a16:creationId xmlns=""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41" name="Text Box 1">
          <a:extLst>
            <a:ext uri="{FF2B5EF4-FFF2-40B4-BE49-F238E27FC236}">
              <a16:creationId xmlns=""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42" name="Text Box 1">
          <a:extLst>
            <a:ext uri="{FF2B5EF4-FFF2-40B4-BE49-F238E27FC236}">
              <a16:creationId xmlns=""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43" name="Text Box 1">
          <a:extLst>
            <a:ext uri="{FF2B5EF4-FFF2-40B4-BE49-F238E27FC236}">
              <a16:creationId xmlns=""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44" name="Text Box 1">
          <a:extLst>
            <a:ext uri="{FF2B5EF4-FFF2-40B4-BE49-F238E27FC236}">
              <a16:creationId xmlns=""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45" name="Text Box 1">
          <a:extLst>
            <a:ext uri="{FF2B5EF4-FFF2-40B4-BE49-F238E27FC236}">
              <a16:creationId xmlns=""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46" name="Text Box 1">
          <a:extLst>
            <a:ext uri="{FF2B5EF4-FFF2-40B4-BE49-F238E27FC236}">
              <a16:creationId xmlns=""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47" name="Text Box 1">
          <a:extLst>
            <a:ext uri="{FF2B5EF4-FFF2-40B4-BE49-F238E27FC236}">
              <a16:creationId xmlns=""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48" name="Text Box 1">
          <a:extLst>
            <a:ext uri="{FF2B5EF4-FFF2-40B4-BE49-F238E27FC236}">
              <a16:creationId xmlns=""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49" name="Text Box 1">
          <a:extLst>
            <a:ext uri="{FF2B5EF4-FFF2-40B4-BE49-F238E27FC236}">
              <a16:creationId xmlns=""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50" name="Text Box 1">
          <a:extLst>
            <a:ext uri="{FF2B5EF4-FFF2-40B4-BE49-F238E27FC236}">
              <a16:creationId xmlns=""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51" name="Text Box 1">
          <a:extLst>
            <a:ext uri="{FF2B5EF4-FFF2-40B4-BE49-F238E27FC236}">
              <a16:creationId xmlns=""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52" name="Text Box 1">
          <a:extLst>
            <a:ext uri="{FF2B5EF4-FFF2-40B4-BE49-F238E27FC236}">
              <a16:creationId xmlns=""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53" name="Text Box 1">
          <a:extLst>
            <a:ext uri="{FF2B5EF4-FFF2-40B4-BE49-F238E27FC236}">
              <a16:creationId xmlns=""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54" name="Text Box 1">
          <a:extLst>
            <a:ext uri="{FF2B5EF4-FFF2-40B4-BE49-F238E27FC236}">
              <a16:creationId xmlns=""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55" name="Text Box 1">
          <a:extLst>
            <a:ext uri="{FF2B5EF4-FFF2-40B4-BE49-F238E27FC236}">
              <a16:creationId xmlns=""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56" name="Text Box 1">
          <a:extLst>
            <a:ext uri="{FF2B5EF4-FFF2-40B4-BE49-F238E27FC236}">
              <a16:creationId xmlns=""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57" name="Text Box 1">
          <a:extLst>
            <a:ext uri="{FF2B5EF4-FFF2-40B4-BE49-F238E27FC236}">
              <a16:creationId xmlns=""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58" name="Text Box 1">
          <a:extLst>
            <a:ext uri="{FF2B5EF4-FFF2-40B4-BE49-F238E27FC236}">
              <a16:creationId xmlns=""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59" name="Text Box 1">
          <a:extLst>
            <a:ext uri="{FF2B5EF4-FFF2-40B4-BE49-F238E27FC236}">
              <a16:creationId xmlns=""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60" name="Text Box 1">
          <a:extLst>
            <a:ext uri="{FF2B5EF4-FFF2-40B4-BE49-F238E27FC236}">
              <a16:creationId xmlns=""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61" name="Text Box 1">
          <a:extLst>
            <a:ext uri="{FF2B5EF4-FFF2-40B4-BE49-F238E27FC236}">
              <a16:creationId xmlns=""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62" name="Text Box 1">
          <a:extLst>
            <a:ext uri="{FF2B5EF4-FFF2-40B4-BE49-F238E27FC236}">
              <a16:creationId xmlns=""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63" name="Text Box 1">
          <a:extLst>
            <a:ext uri="{FF2B5EF4-FFF2-40B4-BE49-F238E27FC236}">
              <a16:creationId xmlns=""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64" name="Text Box 1">
          <a:extLst>
            <a:ext uri="{FF2B5EF4-FFF2-40B4-BE49-F238E27FC236}">
              <a16:creationId xmlns=""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65" name="Text Box 1">
          <a:extLst>
            <a:ext uri="{FF2B5EF4-FFF2-40B4-BE49-F238E27FC236}">
              <a16:creationId xmlns=""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66" name="Text Box 1">
          <a:extLst>
            <a:ext uri="{FF2B5EF4-FFF2-40B4-BE49-F238E27FC236}">
              <a16:creationId xmlns=""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67" name="Text Box 1">
          <a:extLst>
            <a:ext uri="{FF2B5EF4-FFF2-40B4-BE49-F238E27FC236}">
              <a16:creationId xmlns=""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68" name="Text Box 1">
          <a:extLst>
            <a:ext uri="{FF2B5EF4-FFF2-40B4-BE49-F238E27FC236}">
              <a16:creationId xmlns=""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69" name="Text Box 1">
          <a:extLst>
            <a:ext uri="{FF2B5EF4-FFF2-40B4-BE49-F238E27FC236}">
              <a16:creationId xmlns=""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70" name="Text Box 1">
          <a:extLst>
            <a:ext uri="{FF2B5EF4-FFF2-40B4-BE49-F238E27FC236}">
              <a16:creationId xmlns=""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71" name="Text Box 1">
          <a:extLst>
            <a:ext uri="{FF2B5EF4-FFF2-40B4-BE49-F238E27FC236}">
              <a16:creationId xmlns=""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72" name="Text Box 1">
          <a:extLst>
            <a:ext uri="{FF2B5EF4-FFF2-40B4-BE49-F238E27FC236}">
              <a16:creationId xmlns=""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73" name="Text Box 1">
          <a:extLst>
            <a:ext uri="{FF2B5EF4-FFF2-40B4-BE49-F238E27FC236}">
              <a16:creationId xmlns=""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74" name="Text Box 1">
          <a:extLst>
            <a:ext uri="{FF2B5EF4-FFF2-40B4-BE49-F238E27FC236}">
              <a16:creationId xmlns=""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75" name="Text Box 1">
          <a:extLst>
            <a:ext uri="{FF2B5EF4-FFF2-40B4-BE49-F238E27FC236}">
              <a16:creationId xmlns=""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76" name="Text Box 1">
          <a:extLst>
            <a:ext uri="{FF2B5EF4-FFF2-40B4-BE49-F238E27FC236}">
              <a16:creationId xmlns=""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77" name="Text Box 1">
          <a:extLst>
            <a:ext uri="{FF2B5EF4-FFF2-40B4-BE49-F238E27FC236}">
              <a16:creationId xmlns=""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78" name="Text Box 1">
          <a:extLst>
            <a:ext uri="{FF2B5EF4-FFF2-40B4-BE49-F238E27FC236}">
              <a16:creationId xmlns=""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79" name="Text Box 1">
          <a:extLst>
            <a:ext uri="{FF2B5EF4-FFF2-40B4-BE49-F238E27FC236}">
              <a16:creationId xmlns=""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80" name="Text Box 1">
          <a:extLst>
            <a:ext uri="{FF2B5EF4-FFF2-40B4-BE49-F238E27FC236}">
              <a16:creationId xmlns=""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81" name="Text Box 1">
          <a:extLst>
            <a:ext uri="{FF2B5EF4-FFF2-40B4-BE49-F238E27FC236}">
              <a16:creationId xmlns=""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82" name="Text Box 1">
          <a:extLst>
            <a:ext uri="{FF2B5EF4-FFF2-40B4-BE49-F238E27FC236}">
              <a16:creationId xmlns=""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83" name="Text Box 1">
          <a:extLst>
            <a:ext uri="{FF2B5EF4-FFF2-40B4-BE49-F238E27FC236}">
              <a16:creationId xmlns=""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84" name="Text Box 1">
          <a:extLst>
            <a:ext uri="{FF2B5EF4-FFF2-40B4-BE49-F238E27FC236}">
              <a16:creationId xmlns=""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85" name="Text Box 1">
          <a:extLst>
            <a:ext uri="{FF2B5EF4-FFF2-40B4-BE49-F238E27FC236}">
              <a16:creationId xmlns=""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86" name="Text Box 1">
          <a:extLst>
            <a:ext uri="{FF2B5EF4-FFF2-40B4-BE49-F238E27FC236}">
              <a16:creationId xmlns=""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87" name="Text Box 1">
          <a:extLst>
            <a:ext uri="{FF2B5EF4-FFF2-40B4-BE49-F238E27FC236}">
              <a16:creationId xmlns=""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88" name="Text Box 1">
          <a:extLst>
            <a:ext uri="{FF2B5EF4-FFF2-40B4-BE49-F238E27FC236}">
              <a16:creationId xmlns=""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89" name="Text Box 1">
          <a:extLst>
            <a:ext uri="{FF2B5EF4-FFF2-40B4-BE49-F238E27FC236}">
              <a16:creationId xmlns=""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90" name="Text Box 1">
          <a:extLst>
            <a:ext uri="{FF2B5EF4-FFF2-40B4-BE49-F238E27FC236}">
              <a16:creationId xmlns=""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91" name="Text Box 1">
          <a:extLst>
            <a:ext uri="{FF2B5EF4-FFF2-40B4-BE49-F238E27FC236}">
              <a16:creationId xmlns=""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92" name="Text Box 1">
          <a:extLst>
            <a:ext uri="{FF2B5EF4-FFF2-40B4-BE49-F238E27FC236}">
              <a16:creationId xmlns=""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93" name="Text Box 1">
          <a:extLst>
            <a:ext uri="{FF2B5EF4-FFF2-40B4-BE49-F238E27FC236}">
              <a16:creationId xmlns=""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94" name="Text Box 1">
          <a:extLst>
            <a:ext uri="{FF2B5EF4-FFF2-40B4-BE49-F238E27FC236}">
              <a16:creationId xmlns=""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95" name="Text Box 1">
          <a:extLst>
            <a:ext uri="{FF2B5EF4-FFF2-40B4-BE49-F238E27FC236}">
              <a16:creationId xmlns=""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96" name="Text Box 1">
          <a:extLst>
            <a:ext uri="{FF2B5EF4-FFF2-40B4-BE49-F238E27FC236}">
              <a16:creationId xmlns=""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97" name="Text Box 1">
          <a:extLst>
            <a:ext uri="{FF2B5EF4-FFF2-40B4-BE49-F238E27FC236}">
              <a16:creationId xmlns=""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98" name="Text Box 1">
          <a:extLst>
            <a:ext uri="{FF2B5EF4-FFF2-40B4-BE49-F238E27FC236}">
              <a16:creationId xmlns=""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699" name="Text Box 1">
          <a:extLst>
            <a:ext uri="{FF2B5EF4-FFF2-40B4-BE49-F238E27FC236}">
              <a16:creationId xmlns=""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00" name="Text Box 1">
          <a:extLst>
            <a:ext uri="{FF2B5EF4-FFF2-40B4-BE49-F238E27FC236}">
              <a16:creationId xmlns=""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01" name="Text Box 1">
          <a:extLst>
            <a:ext uri="{FF2B5EF4-FFF2-40B4-BE49-F238E27FC236}">
              <a16:creationId xmlns=""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02" name="Text Box 1">
          <a:extLst>
            <a:ext uri="{FF2B5EF4-FFF2-40B4-BE49-F238E27FC236}">
              <a16:creationId xmlns=""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03" name="Text Box 1">
          <a:extLst>
            <a:ext uri="{FF2B5EF4-FFF2-40B4-BE49-F238E27FC236}">
              <a16:creationId xmlns=""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04" name="Text Box 1">
          <a:extLst>
            <a:ext uri="{FF2B5EF4-FFF2-40B4-BE49-F238E27FC236}">
              <a16:creationId xmlns=""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05" name="Text Box 1">
          <a:extLst>
            <a:ext uri="{FF2B5EF4-FFF2-40B4-BE49-F238E27FC236}">
              <a16:creationId xmlns=""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06" name="Text Box 1">
          <a:extLst>
            <a:ext uri="{FF2B5EF4-FFF2-40B4-BE49-F238E27FC236}">
              <a16:creationId xmlns=""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07" name="Text Box 1">
          <a:extLst>
            <a:ext uri="{FF2B5EF4-FFF2-40B4-BE49-F238E27FC236}">
              <a16:creationId xmlns=""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08" name="Text Box 1">
          <a:extLst>
            <a:ext uri="{FF2B5EF4-FFF2-40B4-BE49-F238E27FC236}">
              <a16:creationId xmlns=""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09" name="Text Box 1">
          <a:extLst>
            <a:ext uri="{FF2B5EF4-FFF2-40B4-BE49-F238E27FC236}">
              <a16:creationId xmlns=""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10" name="Text Box 1">
          <a:extLst>
            <a:ext uri="{FF2B5EF4-FFF2-40B4-BE49-F238E27FC236}">
              <a16:creationId xmlns=""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11" name="Text Box 1">
          <a:extLst>
            <a:ext uri="{FF2B5EF4-FFF2-40B4-BE49-F238E27FC236}">
              <a16:creationId xmlns=""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12" name="Text Box 1">
          <a:extLst>
            <a:ext uri="{FF2B5EF4-FFF2-40B4-BE49-F238E27FC236}">
              <a16:creationId xmlns=""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13" name="Text Box 1">
          <a:extLst>
            <a:ext uri="{FF2B5EF4-FFF2-40B4-BE49-F238E27FC236}">
              <a16:creationId xmlns=""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14" name="Text Box 1">
          <a:extLst>
            <a:ext uri="{FF2B5EF4-FFF2-40B4-BE49-F238E27FC236}">
              <a16:creationId xmlns=""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15" name="Text Box 1">
          <a:extLst>
            <a:ext uri="{FF2B5EF4-FFF2-40B4-BE49-F238E27FC236}">
              <a16:creationId xmlns=""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16" name="Text Box 1">
          <a:extLst>
            <a:ext uri="{FF2B5EF4-FFF2-40B4-BE49-F238E27FC236}">
              <a16:creationId xmlns=""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17" name="Text Box 1">
          <a:extLst>
            <a:ext uri="{FF2B5EF4-FFF2-40B4-BE49-F238E27FC236}">
              <a16:creationId xmlns=""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18" name="Text Box 1">
          <a:extLst>
            <a:ext uri="{FF2B5EF4-FFF2-40B4-BE49-F238E27FC236}">
              <a16:creationId xmlns=""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19" name="Text Box 1">
          <a:extLst>
            <a:ext uri="{FF2B5EF4-FFF2-40B4-BE49-F238E27FC236}">
              <a16:creationId xmlns=""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20" name="Text Box 1">
          <a:extLst>
            <a:ext uri="{FF2B5EF4-FFF2-40B4-BE49-F238E27FC236}">
              <a16:creationId xmlns=""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21" name="Text Box 1">
          <a:extLst>
            <a:ext uri="{FF2B5EF4-FFF2-40B4-BE49-F238E27FC236}">
              <a16:creationId xmlns=""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22" name="Text Box 1">
          <a:extLst>
            <a:ext uri="{FF2B5EF4-FFF2-40B4-BE49-F238E27FC236}">
              <a16:creationId xmlns=""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23" name="Text Box 1">
          <a:extLst>
            <a:ext uri="{FF2B5EF4-FFF2-40B4-BE49-F238E27FC236}">
              <a16:creationId xmlns=""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24" name="Text Box 1">
          <a:extLst>
            <a:ext uri="{FF2B5EF4-FFF2-40B4-BE49-F238E27FC236}">
              <a16:creationId xmlns=""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25" name="Text Box 1">
          <a:extLst>
            <a:ext uri="{FF2B5EF4-FFF2-40B4-BE49-F238E27FC236}">
              <a16:creationId xmlns=""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26" name="Text Box 1">
          <a:extLst>
            <a:ext uri="{FF2B5EF4-FFF2-40B4-BE49-F238E27FC236}">
              <a16:creationId xmlns=""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27" name="Text Box 1">
          <a:extLst>
            <a:ext uri="{FF2B5EF4-FFF2-40B4-BE49-F238E27FC236}">
              <a16:creationId xmlns=""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28" name="Text Box 1">
          <a:extLst>
            <a:ext uri="{FF2B5EF4-FFF2-40B4-BE49-F238E27FC236}">
              <a16:creationId xmlns=""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29" name="Text Box 1">
          <a:extLst>
            <a:ext uri="{FF2B5EF4-FFF2-40B4-BE49-F238E27FC236}">
              <a16:creationId xmlns=""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30" name="Text Box 1">
          <a:extLst>
            <a:ext uri="{FF2B5EF4-FFF2-40B4-BE49-F238E27FC236}">
              <a16:creationId xmlns=""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31" name="Text Box 1">
          <a:extLst>
            <a:ext uri="{FF2B5EF4-FFF2-40B4-BE49-F238E27FC236}">
              <a16:creationId xmlns=""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32" name="Text Box 1">
          <a:extLst>
            <a:ext uri="{FF2B5EF4-FFF2-40B4-BE49-F238E27FC236}">
              <a16:creationId xmlns=""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33" name="Text Box 1">
          <a:extLst>
            <a:ext uri="{FF2B5EF4-FFF2-40B4-BE49-F238E27FC236}">
              <a16:creationId xmlns=""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34" name="Text Box 1">
          <a:extLst>
            <a:ext uri="{FF2B5EF4-FFF2-40B4-BE49-F238E27FC236}">
              <a16:creationId xmlns=""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35" name="Text Box 1">
          <a:extLst>
            <a:ext uri="{FF2B5EF4-FFF2-40B4-BE49-F238E27FC236}">
              <a16:creationId xmlns=""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36" name="Text Box 1">
          <a:extLst>
            <a:ext uri="{FF2B5EF4-FFF2-40B4-BE49-F238E27FC236}">
              <a16:creationId xmlns=""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37" name="Text Box 1">
          <a:extLst>
            <a:ext uri="{FF2B5EF4-FFF2-40B4-BE49-F238E27FC236}">
              <a16:creationId xmlns=""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38" name="Text Box 1">
          <a:extLst>
            <a:ext uri="{FF2B5EF4-FFF2-40B4-BE49-F238E27FC236}">
              <a16:creationId xmlns=""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39" name="Text Box 1">
          <a:extLst>
            <a:ext uri="{FF2B5EF4-FFF2-40B4-BE49-F238E27FC236}">
              <a16:creationId xmlns=""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40" name="Text Box 1">
          <a:extLst>
            <a:ext uri="{FF2B5EF4-FFF2-40B4-BE49-F238E27FC236}">
              <a16:creationId xmlns=""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41" name="Text Box 1">
          <a:extLst>
            <a:ext uri="{FF2B5EF4-FFF2-40B4-BE49-F238E27FC236}">
              <a16:creationId xmlns=""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42" name="Text Box 1">
          <a:extLst>
            <a:ext uri="{FF2B5EF4-FFF2-40B4-BE49-F238E27FC236}">
              <a16:creationId xmlns=""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43" name="Text Box 1">
          <a:extLst>
            <a:ext uri="{FF2B5EF4-FFF2-40B4-BE49-F238E27FC236}">
              <a16:creationId xmlns=""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44" name="Text Box 1">
          <a:extLst>
            <a:ext uri="{FF2B5EF4-FFF2-40B4-BE49-F238E27FC236}">
              <a16:creationId xmlns=""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45" name="Text Box 1">
          <a:extLst>
            <a:ext uri="{FF2B5EF4-FFF2-40B4-BE49-F238E27FC236}">
              <a16:creationId xmlns=""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46" name="Text Box 1">
          <a:extLst>
            <a:ext uri="{FF2B5EF4-FFF2-40B4-BE49-F238E27FC236}">
              <a16:creationId xmlns=""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47" name="Text Box 1">
          <a:extLst>
            <a:ext uri="{FF2B5EF4-FFF2-40B4-BE49-F238E27FC236}">
              <a16:creationId xmlns=""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48" name="Text Box 1">
          <a:extLst>
            <a:ext uri="{FF2B5EF4-FFF2-40B4-BE49-F238E27FC236}">
              <a16:creationId xmlns=""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49" name="Text Box 1">
          <a:extLst>
            <a:ext uri="{FF2B5EF4-FFF2-40B4-BE49-F238E27FC236}">
              <a16:creationId xmlns=""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50" name="Text Box 1">
          <a:extLst>
            <a:ext uri="{FF2B5EF4-FFF2-40B4-BE49-F238E27FC236}">
              <a16:creationId xmlns=""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51" name="Text Box 1">
          <a:extLst>
            <a:ext uri="{FF2B5EF4-FFF2-40B4-BE49-F238E27FC236}">
              <a16:creationId xmlns=""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52" name="Text Box 1">
          <a:extLst>
            <a:ext uri="{FF2B5EF4-FFF2-40B4-BE49-F238E27FC236}">
              <a16:creationId xmlns=""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53" name="Text Box 1">
          <a:extLst>
            <a:ext uri="{FF2B5EF4-FFF2-40B4-BE49-F238E27FC236}">
              <a16:creationId xmlns=""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54" name="Text Box 1">
          <a:extLst>
            <a:ext uri="{FF2B5EF4-FFF2-40B4-BE49-F238E27FC236}">
              <a16:creationId xmlns=""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55" name="Text Box 1">
          <a:extLst>
            <a:ext uri="{FF2B5EF4-FFF2-40B4-BE49-F238E27FC236}">
              <a16:creationId xmlns=""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56" name="Text Box 1">
          <a:extLst>
            <a:ext uri="{FF2B5EF4-FFF2-40B4-BE49-F238E27FC236}">
              <a16:creationId xmlns=""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57" name="Text Box 1">
          <a:extLst>
            <a:ext uri="{FF2B5EF4-FFF2-40B4-BE49-F238E27FC236}">
              <a16:creationId xmlns=""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58" name="Text Box 1">
          <a:extLst>
            <a:ext uri="{FF2B5EF4-FFF2-40B4-BE49-F238E27FC236}">
              <a16:creationId xmlns=""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59" name="Text Box 1">
          <a:extLst>
            <a:ext uri="{FF2B5EF4-FFF2-40B4-BE49-F238E27FC236}">
              <a16:creationId xmlns=""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60" name="Text Box 1">
          <a:extLst>
            <a:ext uri="{FF2B5EF4-FFF2-40B4-BE49-F238E27FC236}">
              <a16:creationId xmlns=""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61" name="Text Box 1">
          <a:extLst>
            <a:ext uri="{FF2B5EF4-FFF2-40B4-BE49-F238E27FC236}">
              <a16:creationId xmlns=""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62" name="Text Box 1">
          <a:extLst>
            <a:ext uri="{FF2B5EF4-FFF2-40B4-BE49-F238E27FC236}">
              <a16:creationId xmlns=""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63" name="Text Box 1">
          <a:extLst>
            <a:ext uri="{FF2B5EF4-FFF2-40B4-BE49-F238E27FC236}">
              <a16:creationId xmlns=""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64" name="Text Box 1">
          <a:extLst>
            <a:ext uri="{FF2B5EF4-FFF2-40B4-BE49-F238E27FC236}">
              <a16:creationId xmlns=""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65" name="Text Box 1">
          <a:extLst>
            <a:ext uri="{FF2B5EF4-FFF2-40B4-BE49-F238E27FC236}">
              <a16:creationId xmlns=""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66" name="Text Box 1">
          <a:extLst>
            <a:ext uri="{FF2B5EF4-FFF2-40B4-BE49-F238E27FC236}">
              <a16:creationId xmlns=""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67" name="Text Box 1">
          <a:extLst>
            <a:ext uri="{FF2B5EF4-FFF2-40B4-BE49-F238E27FC236}">
              <a16:creationId xmlns=""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68" name="Text Box 1">
          <a:extLst>
            <a:ext uri="{FF2B5EF4-FFF2-40B4-BE49-F238E27FC236}">
              <a16:creationId xmlns=""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69" name="Text Box 1">
          <a:extLst>
            <a:ext uri="{FF2B5EF4-FFF2-40B4-BE49-F238E27FC236}">
              <a16:creationId xmlns=""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70" name="Text Box 1">
          <a:extLst>
            <a:ext uri="{FF2B5EF4-FFF2-40B4-BE49-F238E27FC236}">
              <a16:creationId xmlns=""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71" name="Text Box 1">
          <a:extLst>
            <a:ext uri="{FF2B5EF4-FFF2-40B4-BE49-F238E27FC236}">
              <a16:creationId xmlns=""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72" name="Text Box 1">
          <a:extLst>
            <a:ext uri="{FF2B5EF4-FFF2-40B4-BE49-F238E27FC236}">
              <a16:creationId xmlns=""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73" name="Text Box 1">
          <a:extLst>
            <a:ext uri="{FF2B5EF4-FFF2-40B4-BE49-F238E27FC236}">
              <a16:creationId xmlns=""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74" name="Text Box 1">
          <a:extLst>
            <a:ext uri="{FF2B5EF4-FFF2-40B4-BE49-F238E27FC236}">
              <a16:creationId xmlns=""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75" name="Text Box 1">
          <a:extLst>
            <a:ext uri="{FF2B5EF4-FFF2-40B4-BE49-F238E27FC236}">
              <a16:creationId xmlns=""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76" name="Text Box 1">
          <a:extLst>
            <a:ext uri="{FF2B5EF4-FFF2-40B4-BE49-F238E27FC236}">
              <a16:creationId xmlns=""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77" name="Text Box 1">
          <a:extLst>
            <a:ext uri="{FF2B5EF4-FFF2-40B4-BE49-F238E27FC236}">
              <a16:creationId xmlns=""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78" name="Text Box 1">
          <a:extLst>
            <a:ext uri="{FF2B5EF4-FFF2-40B4-BE49-F238E27FC236}">
              <a16:creationId xmlns=""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79" name="Text Box 1">
          <a:extLst>
            <a:ext uri="{FF2B5EF4-FFF2-40B4-BE49-F238E27FC236}">
              <a16:creationId xmlns=""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80" name="Text Box 1">
          <a:extLst>
            <a:ext uri="{FF2B5EF4-FFF2-40B4-BE49-F238E27FC236}">
              <a16:creationId xmlns=""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81" name="Text Box 1">
          <a:extLst>
            <a:ext uri="{FF2B5EF4-FFF2-40B4-BE49-F238E27FC236}">
              <a16:creationId xmlns=""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82" name="Text Box 1">
          <a:extLst>
            <a:ext uri="{FF2B5EF4-FFF2-40B4-BE49-F238E27FC236}">
              <a16:creationId xmlns=""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83" name="Text Box 1">
          <a:extLst>
            <a:ext uri="{FF2B5EF4-FFF2-40B4-BE49-F238E27FC236}">
              <a16:creationId xmlns=""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84" name="Text Box 1">
          <a:extLst>
            <a:ext uri="{FF2B5EF4-FFF2-40B4-BE49-F238E27FC236}">
              <a16:creationId xmlns=""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85" name="Text Box 1">
          <a:extLst>
            <a:ext uri="{FF2B5EF4-FFF2-40B4-BE49-F238E27FC236}">
              <a16:creationId xmlns=""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86" name="Text Box 1">
          <a:extLst>
            <a:ext uri="{FF2B5EF4-FFF2-40B4-BE49-F238E27FC236}">
              <a16:creationId xmlns=""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87" name="Text Box 1">
          <a:extLst>
            <a:ext uri="{FF2B5EF4-FFF2-40B4-BE49-F238E27FC236}">
              <a16:creationId xmlns=""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88" name="Text Box 1">
          <a:extLst>
            <a:ext uri="{FF2B5EF4-FFF2-40B4-BE49-F238E27FC236}">
              <a16:creationId xmlns=""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89" name="Text Box 1">
          <a:extLst>
            <a:ext uri="{FF2B5EF4-FFF2-40B4-BE49-F238E27FC236}">
              <a16:creationId xmlns=""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90" name="Text Box 1">
          <a:extLst>
            <a:ext uri="{FF2B5EF4-FFF2-40B4-BE49-F238E27FC236}">
              <a16:creationId xmlns=""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91" name="Text Box 1">
          <a:extLst>
            <a:ext uri="{FF2B5EF4-FFF2-40B4-BE49-F238E27FC236}">
              <a16:creationId xmlns=""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92" name="Text Box 1">
          <a:extLst>
            <a:ext uri="{FF2B5EF4-FFF2-40B4-BE49-F238E27FC236}">
              <a16:creationId xmlns=""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93" name="Text Box 1">
          <a:extLst>
            <a:ext uri="{FF2B5EF4-FFF2-40B4-BE49-F238E27FC236}">
              <a16:creationId xmlns=""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94" name="Text Box 1">
          <a:extLst>
            <a:ext uri="{FF2B5EF4-FFF2-40B4-BE49-F238E27FC236}">
              <a16:creationId xmlns=""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95" name="Text Box 1">
          <a:extLst>
            <a:ext uri="{FF2B5EF4-FFF2-40B4-BE49-F238E27FC236}">
              <a16:creationId xmlns=""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96" name="Text Box 1">
          <a:extLst>
            <a:ext uri="{FF2B5EF4-FFF2-40B4-BE49-F238E27FC236}">
              <a16:creationId xmlns=""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97" name="Text Box 1">
          <a:extLst>
            <a:ext uri="{FF2B5EF4-FFF2-40B4-BE49-F238E27FC236}">
              <a16:creationId xmlns=""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98" name="Text Box 1">
          <a:extLst>
            <a:ext uri="{FF2B5EF4-FFF2-40B4-BE49-F238E27FC236}">
              <a16:creationId xmlns=""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799" name="Text Box 1">
          <a:extLst>
            <a:ext uri="{FF2B5EF4-FFF2-40B4-BE49-F238E27FC236}">
              <a16:creationId xmlns=""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00" name="Text Box 1">
          <a:extLst>
            <a:ext uri="{FF2B5EF4-FFF2-40B4-BE49-F238E27FC236}">
              <a16:creationId xmlns=""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01" name="Text Box 1">
          <a:extLst>
            <a:ext uri="{FF2B5EF4-FFF2-40B4-BE49-F238E27FC236}">
              <a16:creationId xmlns=""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02" name="Text Box 1">
          <a:extLst>
            <a:ext uri="{FF2B5EF4-FFF2-40B4-BE49-F238E27FC236}">
              <a16:creationId xmlns=""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03" name="Text Box 1">
          <a:extLst>
            <a:ext uri="{FF2B5EF4-FFF2-40B4-BE49-F238E27FC236}">
              <a16:creationId xmlns=""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04" name="Text Box 1">
          <a:extLst>
            <a:ext uri="{FF2B5EF4-FFF2-40B4-BE49-F238E27FC236}">
              <a16:creationId xmlns=""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05" name="Text Box 1">
          <a:extLst>
            <a:ext uri="{FF2B5EF4-FFF2-40B4-BE49-F238E27FC236}">
              <a16:creationId xmlns=""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06" name="Text Box 1">
          <a:extLst>
            <a:ext uri="{FF2B5EF4-FFF2-40B4-BE49-F238E27FC236}">
              <a16:creationId xmlns=""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07" name="Text Box 1">
          <a:extLst>
            <a:ext uri="{FF2B5EF4-FFF2-40B4-BE49-F238E27FC236}">
              <a16:creationId xmlns=""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08" name="Text Box 1">
          <a:extLst>
            <a:ext uri="{FF2B5EF4-FFF2-40B4-BE49-F238E27FC236}">
              <a16:creationId xmlns=""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09" name="Text Box 1">
          <a:extLst>
            <a:ext uri="{FF2B5EF4-FFF2-40B4-BE49-F238E27FC236}">
              <a16:creationId xmlns=""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10" name="Text Box 1">
          <a:extLst>
            <a:ext uri="{FF2B5EF4-FFF2-40B4-BE49-F238E27FC236}">
              <a16:creationId xmlns=""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11" name="Text Box 1">
          <a:extLst>
            <a:ext uri="{FF2B5EF4-FFF2-40B4-BE49-F238E27FC236}">
              <a16:creationId xmlns=""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12" name="Text Box 1">
          <a:extLst>
            <a:ext uri="{FF2B5EF4-FFF2-40B4-BE49-F238E27FC236}">
              <a16:creationId xmlns=""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13" name="Text Box 1">
          <a:extLst>
            <a:ext uri="{FF2B5EF4-FFF2-40B4-BE49-F238E27FC236}">
              <a16:creationId xmlns=""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14" name="Text Box 1">
          <a:extLst>
            <a:ext uri="{FF2B5EF4-FFF2-40B4-BE49-F238E27FC236}">
              <a16:creationId xmlns=""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15" name="Text Box 1">
          <a:extLst>
            <a:ext uri="{FF2B5EF4-FFF2-40B4-BE49-F238E27FC236}">
              <a16:creationId xmlns=""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16" name="Text Box 1">
          <a:extLst>
            <a:ext uri="{FF2B5EF4-FFF2-40B4-BE49-F238E27FC236}">
              <a16:creationId xmlns=""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17" name="Text Box 1">
          <a:extLst>
            <a:ext uri="{FF2B5EF4-FFF2-40B4-BE49-F238E27FC236}">
              <a16:creationId xmlns=""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18" name="Text Box 1">
          <a:extLst>
            <a:ext uri="{FF2B5EF4-FFF2-40B4-BE49-F238E27FC236}">
              <a16:creationId xmlns=""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19" name="Text Box 1">
          <a:extLst>
            <a:ext uri="{FF2B5EF4-FFF2-40B4-BE49-F238E27FC236}">
              <a16:creationId xmlns=""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20" name="Text Box 1">
          <a:extLst>
            <a:ext uri="{FF2B5EF4-FFF2-40B4-BE49-F238E27FC236}">
              <a16:creationId xmlns=""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21" name="Text Box 1">
          <a:extLst>
            <a:ext uri="{FF2B5EF4-FFF2-40B4-BE49-F238E27FC236}">
              <a16:creationId xmlns=""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22" name="Text Box 1">
          <a:extLst>
            <a:ext uri="{FF2B5EF4-FFF2-40B4-BE49-F238E27FC236}">
              <a16:creationId xmlns=""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23" name="Text Box 1">
          <a:extLst>
            <a:ext uri="{FF2B5EF4-FFF2-40B4-BE49-F238E27FC236}">
              <a16:creationId xmlns=""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24" name="Text Box 1">
          <a:extLst>
            <a:ext uri="{FF2B5EF4-FFF2-40B4-BE49-F238E27FC236}">
              <a16:creationId xmlns=""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25" name="Text Box 1">
          <a:extLst>
            <a:ext uri="{FF2B5EF4-FFF2-40B4-BE49-F238E27FC236}">
              <a16:creationId xmlns=""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26" name="Text Box 1">
          <a:extLst>
            <a:ext uri="{FF2B5EF4-FFF2-40B4-BE49-F238E27FC236}">
              <a16:creationId xmlns=""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27" name="Text Box 1">
          <a:extLst>
            <a:ext uri="{FF2B5EF4-FFF2-40B4-BE49-F238E27FC236}">
              <a16:creationId xmlns=""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28" name="Text Box 1">
          <a:extLst>
            <a:ext uri="{FF2B5EF4-FFF2-40B4-BE49-F238E27FC236}">
              <a16:creationId xmlns=""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29" name="Text Box 1">
          <a:extLst>
            <a:ext uri="{FF2B5EF4-FFF2-40B4-BE49-F238E27FC236}">
              <a16:creationId xmlns=""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30" name="Text Box 1">
          <a:extLst>
            <a:ext uri="{FF2B5EF4-FFF2-40B4-BE49-F238E27FC236}">
              <a16:creationId xmlns=""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31" name="Text Box 1">
          <a:extLst>
            <a:ext uri="{FF2B5EF4-FFF2-40B4-BE49-F238E27FC236}">
              <a16:creationId xmlns=""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32" name="Text Box 1">
          <a:extLst>
            <a:ext uri="{FF2B5EF4-FFF2-40B4-BE49-F238E27FC236}">
              <a16:creationId xmlns=""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33" name="Text Box 1">
          <a:extLst>
            <a:ext uri="{FF2B5EF4-FFF2-40B4-BE49-F238E27FC236}">
              <a16:creationId xmlns=""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34" name="Text Box 1">
          <a:extLst>
            <a:ext uri="{FF2B5EF4-FFF2-40B4-BE49-F238E27FC236}">
              <a16:creationId xmlns=""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35" name="Text Box 1">
          <a:extLst>
            <a:ext uri="{FF2B5EF4-FFF2-40B4-BE49-F238E27FC236}">
              <a16:creationId xmlns=""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36" name="Text Box 1">
          <a:extLst>
            <a:ext uri="{FF2B5EF4-FFF2-40B4-BE49-F238E27FC236}">
              <a16:creationId xmlns=""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37" name="Text Box 1">
          <a:extLst>
            <a:ext uri="{FF2B5EF4-FFF2-40B4-BE49-F238E27FC236}">
              <a16:creationId xmlns=""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38" name="Text Box 1">
          <a:extLst>
            <a:ext uri="{FF2B5EF4-FFF2-40B4-BE49-F238E27FC236}">
              <a16:creationId xmlns=""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39" name="Text Box 1">
          <a:extLst>
            <a:ext uri="{FF2B5EF4-FFF2-40B4-BE49-F238E27FC236}">
              <a16:creationId xmlns=""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40" name="Text Box 1">
          <a:extLst>
            <a:ext uri="{FF2B5EF4-FFF2-40B4-BE49-F238E27FC236}">
              <a16:creationId xmlns=""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41" name="Text Box 1">
          <a:extLst>
            <a:ext uri="{FF2B5EF4-FFF2-40B4-BE49-F238E27FC236}">
              <a16:creationId xmlns=""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42" name="Text Box 1">
          <a:extLst>
            <a:ext uri="{FF2B5EF4-FFF2-40B4-BE49-F238E27FC236}">
              <a16:creationId xmlns=""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43" name="Text Box 1">
          <a:extLst>
            <a:ext uri="{FF2B5EF4-FFF2-40B4-BE49-F238E27FC236}">
              <a16:creationId xmlns=""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44" name="Text Box 1">
          <a:extLst>
            <a:ext uri="{FF2B5EF4-FFF2-40B4-BE49-F238E27FC236}">
              <a16:creationId xmlns=""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45" name="Text Box 1">
          <a:extLst>
            <a:ext uri="{FF2B5EF4-FFF2-40B4-BE49-F238E27FC236}">
              <a16:creationId xmlns=""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46" name="Text Box 1">
          <a:extLst>
            <a:ext uri="{FF2B5EF4-FFF2-40B4-BE49-F238E27FC236}">
              <a16:creationId xmlns=""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47" name="Text Box 1">
          <a:extLst>
            <a:ext uri="{FF2B5EF4-FFF2-40B4-BE49-F238E27FC236}">
              <a16:creationId xmlns=""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48" name="Text Box 1">
          <a:extLst>
            <a:ext uri="{FF2B5EF4-FFF2-40B4-BE49-F238E27FC236}">
              <a16:creationId xmlns=""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49" name="Text Box 1">
          <a:extLst>
            <a:ext uri="{FF2B5EF4-FFF2-40B4-BE49-F238E27FC236}">
              <a16:creationId xmlns=""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50" name="Text Box 1">
          <a:extLst>
            <a:ext uri="{FF2B5EF4-FFF2-40B4-BE49-F238E27FC236}">
              <a16:creationId xmlns=""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51" name="Text Box 1">
          <a:extLst>
            <a:ext uri="{FF2B5EF4-FFF2-40B4-BE49-F238E27FC236}">
              <a16:creationId xmlns=""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52" name="Text Box 1">
          <a:extLst>
            <a:ext uri="{FF2B5EF4-FFF2-40B4-BE49-F238E27FC236}">
              <a16:creationId xmlns=""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53" name="Text Box 1">
          <a:extLst>
            <a:ext uri="{FF2B5EF4-FFF2-40B4-BE49-F238E27FC236}">
              <a16:creationId xmlns=""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54" name="Text Box 1">
          <a:extLst>
            <a:ext uri="{FF2B5EF4-FFF2-40B4-BE49-F238E27FC236}">
              <a16:creationId xmlns=""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55" name="Text Box 1">
          <a:extLst>
            <a:ext uri="{FF2B5EF4-FFF2-40B4-BE49-F238E27FC236}">
              <a16:creationId xmlns=""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56" name="Text Box 1">
          <a:extLst>
            <a:ext uri="{FF2B5EF4-FFF2-40B4-BE49-F238E27FC236}">
              <a16:creationId xmlns=""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57" name="Text Box 1">
          <a:extLst>
            <a:ext uri="{FF2B5EF4-FFF2-40B4-BE49-F238E27FC236}">
              <a16:creationId xmlns=""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58" name="Text Box 1">
          <a:extLst>
            <a:ext uri="{FF2B5EF4-FFF2-40B4-BE49-F238E27FC236}">
              <a16:creationId xmlns=""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59" name="Text Box 1">
          <a:extLst>
            <a:ext uri="{FF2B5EF4-FFF2-40B4-BE49-F238E27FC236}">
              <a16:creationId xmlns=""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60" name="Text Box 1">
          <a:extLst>
            <a:ext uri="{FF2B5EF4-FFF2-40B4-BE49-F238E27FC236}">
              <a16:creationId xmlns=""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61" name="Text Box 1">
          <a:extLst>
            <a:ext uri="{FF2B5EF4-FFF2-40B4-BE49-F238E27FC236}">
              <a16:creationId xmlns=""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62" name="Text Box 1">
          <a:extLst>
            <a:ext uri="{FF2B5EF4-FFF2-40B4-BE49-F238E27FC236}">
              <a16:creationId xmlns=""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63" name="Text Box 1">
          <a:extLst>
            <a:ext uri="{FF2B5EF4-FFF2-40B4-BE49-F238E27FC236}">
              <a16:creationId xmlns=""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64" name="Text Box 1">
          <a:extLst>
            <a:ext uri="{FF2B5EF4-FFF2-40B4-BE49-F238E27FC236}">
              <a16:creationId xmlns=""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65" name="Text Box 1">
          <a:extLst>
            <a:ext uri="{FF2B5EF4-FFF2-40B4-BE49-F238E27FC236}">
              <a16:creationId xmlns=""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66" name="Text Box 1">
          <a:extLst>
            <a:ext uri="{FF2B5EF4-FFF2-40B4-BE49-F238E27FC236}">
              <a16:creationId xmlns=""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67" name="Text Box 1">
          <a:extLst>
            <a:ext uri="{FF2B5EF4-FFF2-40B4-BE49-F238E27FC236}">
              <a16:creationId xmlns=""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68" name="Text Box 1">
          <a:extLst>
            <a:ext uri="{FF2B5EF4-FFF2-40B4-BE49-F238E27FC236}">
              <a16:creationId xmlns=""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69" name="Text Box 1">
          <a:extLst>
            <a:ext uri="{FF2B5EF4-FFF2-40B4-BE49-F238E27FC236}">
              <a16:creationId xmlns=""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70" name="Text Box 1">
          <a:extLst>
            <a:ext uri="{FF2B5EF4-FFF2-40B4-BE49-F238E27FC236}">
              <a16:creationId xmlns=""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71" name="Text Box 1">
          <a:extLst>
            <a:ext uri="{FF2B5EF4-FFF2-40B4-BE49-F238E27FC236}">
              <a16:creationId xmlns=""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72" name="Text Box 1">
          <a:extLst>
            <a:ext uri="{FF2B5EF4-FFF2-40B4-BE49-F238E27FC236}">
              <a16:creationId xmlns=""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73" name="Text Box 1">
          <a:extLst>
            <a:ext uri="{FF2B5EF4-FFF2-40B4-BE49-F238E27FC236}">
              <a16:creationId xmlns=""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74" name="Text Box 1">
          <a:extLst>
            <a:ext uri="{FF2B5EF4-FFF2-40B4-BE49-F238E27FC236}">
              <a16:creationId xmlns=""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75" name="Text Box 1">
          <a:extLst>
            <a:ext uri="{FF2B5EF4-FFF2-40B4-BE49-F238E27FC236}">
              <a16:creationId xmlns=""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76" name="Text Box 1">
          <a:extLst>
            <a:ext uri="{FF2B5EF4-FFF2-40B4-BE49-F238E27FC236}">
              <a16:creationId xmlns=""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77" name="Text Box 1">
          <a:extLst>
            <a:ext uri="{FF2B5EF4-FFF2-40B4-BE49-F238E27FC236}">
              <a16:creationId xmlns=""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78" name="Text Box 1">
          <a:extLst>
            <a:ext uri="{FF2B5EF4-FFF2-40B4-BE49-F238E27FC236}">
              <a16:creationId xmlns=""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79" name="Text Box 1">
          <a:extLst>
            <a:ext uri="{FF2B5EF4-FFF2-40B4-BE49-F238E27FC236}">
              <a16:creationId xmlns=""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80" name="Text Box 1">
          <a:extLst>
            <a:ext uri="{FF2B5EF4-FFF2-40B4-BE49-F238E27FC236}">
              <a16:creationId xmlns=""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81" name="Text Box 1">
          <a:extLst>
            <a:ext uri="{FF2B5EF4-FFF2-40B4-BE49-F238E27FC236}">
              <a16:creationId xmlns=""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82" name="Text Box 1">
          <a:extLst>
            <a:ext uri="{FF2B5EF4-FFF2-40B4-BE49-F238E27FC236}">
              <a16:creationId xmlns=""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83" name="Text Box 1">
          <a:extLst>
            <a:ext uri="{FF2B5EF4-FFF2-40B4-BE49-F238E27FC236}">
              <a16:creationId xmlns=""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84" name="Text Box 1">
          <a:extLst>
            <a:ext uri="{FF2B5EF4-FFF2-40B4-BE49-F238E27FC236}">
              <a16:creationId xmlns=""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85" name="Text Box 1">
          <a:extLst>
            <a:ext uri="{FF2B5EF4-FFF2-40B4-BE49-F238E27FC236}">
              <a16:creationId xmlns=""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86" name="Text Box 1">
          <a:extLst>
            <a:ext uri="{FF2B5EF4-FFF2-40B4-BE49-F238E27FC236}">
              <a16:creationId xmlns=""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87" name="Text Box 1">
          <a:extLst>
            <a:ext uri="{FF2B5EF4-FFF2-40B4-BE49-F238E27FC236}">
              <a16:creationId xmlns=""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88" name="Text Box 1">
          <a:extLst>
            <a:ext uri="{FF2B5EF4-FFF2-40B4-BE49-F238E27FC236}">
              <a16:creationId xmlns=""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89" name="Text Box 1">
          <a:extLst>
            <a:ext uri="{FF2B5EF4-FFF2-40B4-BE49-F238E27FC236}">
              <a16:creationId xmlns=""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90" name="Text Box 1">
          <a:extLst>
            <a:ext uri="{FF2B5EF4-FFF2-40B4-BE49-F238E27FC236}">
              <a16:creationId xmlns=""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91" name="Text Box 1">
          <a:extLst>
            <a:ext uri="{FF2B5EF4-FFF2-40B4-BE49-F238E27FC236}">
              <a16:creationId xmlns=""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92" name="Text Box 1">
          <a:extLst>
            <a:ext uri="{FF2B5EF4-FFF2-40B4-BE49-F238E27FC236}">
              <a16:creationId xmlns=""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93" name="Text Box 1">
          <a:extLst>
            <a:ext uri="{FF2B5EF4-FFF2-40B4-BE49-F238E27FC236}">
              <a16:creationId xmlns=""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94" name="Text Box 1">
          <a:extLst>
            <a:ext uri="{FF2B5EF4-FFF2-40B4-BE49-F238E27FC236}">
              <a16:creationId xmlns=""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95" name="Text Box 1">
          <a:extLst>
            <a:ext uri="{FF2B5EF4-FFF2-40B4-BE49-F238E27FC236}">
              <a16:creationId xmlns=""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96" name="Text Box 1">
          <a:extLst>
            <a:ext uri="{FF2B5EF4-FFF2-40B4-BE49-F238E27FC236}">
              <a16:creationId xmlns=""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97" name="Text Box 1">
          <a:extLst>
            <a:ext uri="{FF2B5EF4-FFF2-40B4-BE49-F238E27FC236}">
              <a16:creationId xmlns=""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98" name="Text Box 1">
          <a:extLst>
            <a:ext uri="{FF2B5EF4-FFF2-40B4-BE49-F238E27FC236}">
              <a16:creationId xmlns=""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899" name="Text Box 1">
          <a:extLst>
            <a:ext uri="{FF2B5EF4-FFF2-40B4-BE49-F238E27FC236}">
              <a16:creationId xmlns=""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00" name="Text Box 1">
          <a:extLst>
            <a:ext uri="{FF2B5EF4-FFF2-40B4-BE49-F238E27FC236}">
              <a16:creationId xmlns=""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01" name="Text Box 1">
          <a:extLst>
            <a:ext uri="{FF2B5EF4-FFF2-40B4-BE49-F238E27FC236}">
              <a16:creationId xmlns=""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02" name="Text Box 1">
          <a:extLst>
            <a:ext uri="{FF2B5EF4-FFF2-40B4-BE49-F238E27FC236}">
              <a16:creationId xmlns=""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03" name="Text Box 1">
          <a:extLst>
            <a:ext uri="{FF2B5EF4-FFF2-40B4-BE49-F238E27FC236}">
              <a16:creationId xmlns=""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04" name="Text Box 1">
          <a:extLst>
            <a:ext uri="{FF2B5EF4-FFF2-40B4-BE49-F238E27FC236}">
              <a16:creationId xmlns=""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05" name="Text Box 1">
          <a:extLst>
            <a:ext uri="{FF2B5EF4-FFF2-40B4-BE49-F238E27FC236}">
              <a16:creationId xmlns=""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06" name="Text Box 1">
          <a:extLst>
            <a:ext uri="{FF2B5EF4-FFF2-40B4-BE49-F238E27FC236}">
              <a16:creationId xmlns=""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07" name="Text Box 1">
          <a:extLst>
            <a:ext uri="{FF2B5EF4-FFF2-40B4-BE49-F238E27FC236}">
              <a16:creationId xmlns=""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08" name="Text Box 1">
          <a:extLst>
            <a:ext uri="{FF2B5EF4-FFF2-40B4-BE49-F238E27FC236}">
              <a16:creationId xmlns=""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09" name="Text Box 1">
          <a:extLst>
            <a:ext uri="{FF2B5EF4-FFF2-40B4-BE49-F238E27FC236}">
              <a16:creationId xmlns=""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10" name="Text Box 1">
          <a:extLst>
            <a:ext uri="{FF2B5EF4-FFF2-40B4-BE49-F238E27FC236}">
              <a16:creationId xmlns=""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11" name="Text Box 1">
          <a:extLst>
            <a:ext uri="{FF2B5EF4-FFF2-40B4-BE49-F238E27FC236}">
              <a16:creationId xmlns=""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12" name="Text Box 1">
          <a:extLst>
            <a:ext uri="{FF2B5EF4-FFF2-40B4-BE49-F238E27FC236}">
              <a16:creationId xmlns=""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13" name="Text Box 1">
          <a:extLst>
            <a:ext uri="{FF2B5EF4-FFF2-40B4-BE49-F238E27FC236}">
              <a16:creationId xmlns=""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14" name="Text Box 1">
          <a:extLst>
            <a:ext uri="{FF2B5EF4-FFF2-40B4-BE49-F238E27FC236}">
              <a16:creationId xmlns=""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15" name="Text Box 1">
          <a:extLst>
            <a:ext uri="{FF2B5EF4-FFF2-40B4-BE49-F238E27FC236}">
              <a16:creationId xmlns=""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16" name="Text Box 1">
          <a:extLst>
            <a:ext uri="{FF2B5EF4-FFF2-40B4-BE49-F238E27FC236}">
              <a16:creationId xmlns=""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17" name="Text Box 1">
          <a:extLst>
            <a:ext uri="{FF2B5EF4-FFF2-40B4-BE49-F238E27FC236}">
              <a16:creationId xmlns=""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18" name="Text Box 1">
          <a:extLst>
            <a:ext uri="{FF2B5EF4-FFF2-40B4-BE49-F238E27FC236}">
              <a16:creationId xmlns=""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19" name="Text Box 1">
          <a:extLst>
            <a:ext uri="{FF2B5EF4-FFF2-40B4-BE49-F238E27FC236}">
              <a16:creationId xmlns=""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20" name="Text Box 1">
          <a:extLst>
            <a:ext uri="{FF2B5EF4-FFF2-40B4-BE49-F238E27FC236}">
              <a16:creationId xmlns=""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21" name="Text Box 1">
          <a:extLst>
            <a:ext uri="{FF2B5EF4-FFF2-40B4-BE49-F238E27FC236}">
              <a16:creationId xmlns=""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22" name="Text Box 1">
          <a:extLst>
            <a:ext uri="{FF2B5EF4-FFF2-40B4-BE49-F238E27FC236}">
              <a16:creationId xmlns=""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23" name="Text Box 1">
          <a:extLst>
            <a:ext uri="{FF2B5EF4-FFF2-40B4-BE49-F238E27FC236}">
              <a16:creationId xmlns=""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24" name="Text Box 1">
          <a:extLst>
            <a:ext uri="{FF2B5EF4-FFF2-40B4-BE49-F238E27FC236}">
              <a16:creationId xmlns=""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25" name="Text Box 1">
          <a:extLst>
            <a:ext uri="{FF2B5EF4-FFF2-40B4-BE49-F238E27FC236}">
              <a16:creationId xmlns=""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26" name="Text Box 1">
          <a:extLst>
            <a:ext uri="{FF2B5EF4-FFF2-40B4-BE49-F238E27FC236}">
              <a16:creationId xmlns=""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27" name="Text Box 1">
          <a:extLst>
            <a:ext uri="{FF2B5EF4-FFF2-40B4-BE49-F238E27FC236}">
              <a16:creationId xmlns=""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28" name="Text Box 1">
          <a:extLst>
            <a:ext uri="{FF2B5EF4-FFF2-40B4-BE49-F238E27FC236}">
              <a16:creationId xmlns=""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29" name="Text Box 1">
          <a:extLst>
            <a:ext uri="{FF2B5EF4-FFF2-40B4-BE49-F238E27FC236}">
              <a16:creationId xmlns=""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30" name="Text Box 1">
          <a:extLst>
            <a:ext uri="{FF2B5EF4-FFF2-40B4-BE49-F238E27FC236}">
              <a16:creationId xmlns=""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31" name="Text Box 1">
          <a:extLst>
            <a:ext uri="{FF2B5EF4-FFF2-40B4-BE49-F238E27FC236}">
              <a16:creationId xmlns=""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32" name="Text Box 1">
          <a:extLst>
            <a:ext uri="{FF2B5EF4-FFF2-40B4-BE49-F238E27FC236}">
              <a16:creationId xmlns=""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33" name="Text Box 1">
          <a:extLst>
            <a:ext uri="{FF2B5EF4-FFF2-40B4-BE49-F238E27FC236}">
              <a16:creationId xmlns=""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34" name="Text Box 1">
          <a:extLst>
            <a:ext uri="{FF2B5EF4-FFF2-40B4-BE49-F238E27FC236}">
              <a16:creationId xmlns=""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35" name="Text Box 1">
          <a:extLst>
            <a:ext uri="{FF2B5EF4-FFF2-40B4-BE49-F238E27FC236}">
              <a16:creationId xmlns=""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36" name="Text Box 1">
          <a:extLst>
            <a:ext uri="{FF2B5EF4-FFF2-40B4-BE49-F238E27FC236}">
              <a16:creationId xmlns=""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37" name="Text Box 1">
          <a:extLst>
            <a:ext uri="{FF2B5EF4-FFF2-40B4-BE49-F238E27FC236}">
              <a16:creationId xmlns=""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38" name="Text Box 1">
          <a:extLst>
            <a:ext uri="{FF2B5EF4-FFF2-40B4-BE49-F238E27FC236}">
              <a16:creationId xmlns=""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39" name="Text Box 1">
          <a:extLst>
            <a:ext uri="{FF2B5EF4-FFF2-40B4-BE49-F238E27FC236}">
              <a16:creationId xmlns=""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40" name="Text Box 1">
          <a:extLst>
            <a:ext uri="{FF2B5EF4-FFF2-40B4-BE49-F238E27FC236}">
              <a16:creationId xmlns=""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41" name="Text Box 1">
          <a:extLst>
            <a:ext uri="{FF2B5EF4-FFF2-40B4-BE49-F238E27FC236}">
              <a16:creationId xmlns=""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42" name="Text Box 1">
          <a:extLst>
            <a:ext uri="{FF2B5EF4-FFF2-40B4-BE49-F238E27FC236}">
              <a16:creationId xmlns=""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43" name="Text Box 1">
          <a:extLst>
            <a:ext uri="{FF2B5EF4-FFF2-40B4-BE49-F238E27FC236}">
              <a16:creationId xmlns=""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44" name="Text Box 1">
          <a:extLst>
            <a:ext uri="{FF2B5EF4-FFF2-40B4-BE49-F238E27FC236}">
              <a16:creationId xmlns=""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45" name="Text Box 1">
          <a:extLst>
            <a:ext uri="{FF2B5EF4-FFF2-40B4-BE49-F238E27FC236}">
              <a16:creationId xmlns=""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46" name="Text Box 1">
          <a:extLst>
            <a:ext uri="{FF2B5EF4-FFF2-40B4-BE49-F238E27FC236}">
              <a16:creationId xmlns=""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47" name="Text Box 1">
          <a:extLst>
            <a:ext uri="{FF2B5EF4-FFF2-40B4-BE49-F238E27FC236}">
              <a16:creationId xmlns=""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48" name="Text Box 1">
          <a:extLst>
            <a:ext uri="{FF2B5EF4-FFF2-40B4-BE49-F238E27FC236}">
              <a16:creationId xmlns=""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49" name="Text Box 1">
          <a:extLst>
            <a:ext uri="{FF2B5EF4-FFF2-40B4-BE49-F238E27FC236}">
              <a16:creationId xmlns=""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50" name="Text Box 1">
          <a:extLst>
            <a:ext uri="{FF2B5EF4-FFF2-40B4-BE49-F238E27FC236}">
              <a16:creationId xmlns=""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51" name="Text Box 1">
          <a:extLst>
            <a:ext uri="{FF2B5EF4-FFF2-40B4-BE49-F238E27FC236}">
              <a16:creationId xmlns=""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52" name="Text Box 1">
          <a:extLst>
            <a:ext uri="{FF2B5EF4-FFF2-40B4-BE49-F238E27FC236}">
              <a16:creationId xmlns=""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53" name="Text Box 1">
          <a:extLst>
            <a:ext uri="{FF2B5EF4-FFF2-40B4-BE49-F238E27FC236}">
              <a16:creationId xmlns=""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54" name="Text Box 1">
          <a:extLst>
            <a:ext uri="{FF2B5EF4-FFF2-40B4-BE49-F238E27FC236}">
              <a16:creationId xmlns=""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55" name="Text Box 1">
          <a:extLst>
            <a:ext uri="{FF2B5EF4-FFF2-40B4-BE49-F238E27FC236}">
              <a16:creationId xmlns=""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56" name="Text Box 1">
          <a:extLst>
            <a:ext uri="{FF2B5EF4-FFF2-40B4-BE49-F238E27FC236}">
              <a16:creationId xmlns=""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57" name="Text Box 1">
          <a:extLst>
            <a:ext uri="{FF2B5EF4-FFF2-40B4-BE49-F238E27FC236}">
              <a16:creationId xmlns=""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58" name="Text Box 1">
          <a:extLst>
            <a:ext uri="{FF2B5EF4-FFF2-40B4-BE49-F238E27FC236}">
              <a16:creationId xmlns=""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59" name="Text Box 1">
          <a:extLst>
            <a:ext uri="{FF2B5EF4-FFF2-40B4-BE49-F238E27FC236}">
              <a16:creationId xmlns=""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60" name="Text Box 1">
          <a:extLst>
            <a:ext uri="{FF2B5EF4-FFF2-40B4-BE49-F238E27FC236}">
              <a16:creationId xmlns=""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61" name="Text Box 1">
          <a:extLst>
            <a:ext uri="{FF2B5EF4-FFF2-40B4-BE49-F238E27FC236}">
              <a16:creationId xmlns=""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62" name="Text Box 1">
          <a:extLst>
            <a:ext uri="{FF2B5EF4-FFF2-40B4-BE49-F238E27FC236}">
              <a16:creationId xmlns=""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63" name="Text Box 1">
          <a:extLst>
            <a:ext uri="{FF2B5EF4-FFF2-40B4-BE49-F238E27FC236}">
              <a16:creationId xmlns=""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64" name="Text Box 1">
          <a:extLst>
            <a:ext uri="{FF2B5EF4-FFF2-40B4-BE49-F238E27FC236}">
              <a16:creationId xmlns=""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65" name="Text Box 1">
          <a:extLst>
            <a:ext uri="{FF2B5EF4-FFF2-40B4-BE49-F238E27FC236}">
              <a16:creationId xmlns=""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66" name="Text Box 1">
          <a:extLst>
            <a:ext uri="{FF2B5EF4-FFF2-40B4-BE49-F238E27FC236}">
              <a16:creationId xmlns=""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67" name="Text Box 1">
          <a:extLst>
            <a:ext uri="{FF2B5EF4-FFF2-40B4-BE49-F238E27FC236}">
              <a16:creationId xmlns=""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68" name="Text Box 1">
          <a:extLst>
            <a:ext uri="{FF2B5EF4-FFF2-40B4-BE49-F238E27FC236}">
              <a16:creationId xmlns=""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69" name="Text Box 1">
          <a:extLst>
            <a:ext uri="{FF2B5EF4-FFF2-40B4-BE49-F238E27FC236}">
              <a16:creationId xmlns=""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70" name="Text Box 1">
          <a:extLst>
            <a:ext uri="{FF2B5EF4-FFF2-40B4-BE49-F238E27FC236}">
              <a16:creationId xmlns=""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71" name="Text Box 1">
          <a:extLst>
            <a:ext uri="{FF2B5EF4-FFF2-40B4-BE49-F238E27FC236}">
              <a16:creationId xmlns=""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72" name="Text Box 1">
          <a:extLst>
            <a:ext uri="{FF2B5EF4-FFF2-40B4-BE49-F238E27FC236}">
              <a16:creationId xmlns=""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73" name="Text Box 1">
          <a:extLst>
            <a:ext uri="{FF2B5EF4-FFF2-40B4-BE49-F238E27FC236}">
              <a16:creationId xmlns=""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74" name="Text Box 1">
          <a:extLst>
            <a:ext uri="{FF2B5EF4-FFF2-40B4-BE49-F238E27FC236}">
              <a16:creationId xmlns=""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75" name="Text Box 1">
          <a:extLst>
            <a:ext uri="{FF2B5EF4-FFF2-40B4-BE49-F238E27FC236}">
              <a16:creationId xmlns=""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76" name="Text Box 1">
          <a:extLst>
            <a:ext uri="{FF2B5EF4-FFF2-40B4-BE49-F238E27FC236}">
              <a16:creationId xmlns=""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77" name="Text Box 1">
          <a:extLst>
            <a:ext uri="{FF2B5EF4-FFF2-40B4-BE49-F238E27FC236}">
              <a16:creationId xmlns=""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78" name="Text Box 1">
          <a:extLst>
            <a:ext uri="{FF2B5EF4-FFF2-40B4-BE49-F238E27FC236}">
              <a16:creationId xmlns=""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79" name="Text Box 1">
          <a:extLst>
            <a:ext uri="{FF2B5EF4-FFF2-40B4-BE49-F238E27FC236}">
              <a16:creationId xmlns=""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80" name="Text Box 1">
          <a:extLst>
            <a:ext uri="{FF2B5EF4-FFF2-40B4-BE49-F238E27FC236}">
              <a16:creationId xmlns=""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81" name="Text Box 1">
          <a:extLst>
            <a:ext uri="{FF2B5EF4-FFF2-40B4-BE49-F238E27FC236}">
              <a16:creationId xmlns=""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82" name="Text Box 1">
          <a:extLst>
            <a:ext uri="{FF2B5EF4-FFF2-40B4-BE49-F238E27FC236}">
              <a16:creationId xmlns=""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83" name="Text Box 1">
          <a:extLst>
            <a:ext uri="{FF2B5EF4-FFF2-40B4-BE49-F238E27FC236}">
              <a16:creationId xmlns=""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84" name="Text Box 1">
          <a:extLst>
            <a:ext uri="{FF2B5EF4-FFF2-40B4-BE49-F238E27FC236}">
              <a16:creationId xmlns=""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85" name="Text Box 1">
          <a:extLst>
            <a:ext uri="{FF2B5EF4-FFF2-40B4-BE49-F238E27FC236}">
              <a16:creationId xmlns=""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86" name="Text Box 1">
          <a:extLst>
            <a:ext uri="{FF2B5EF4-FFF2-40B4-BE49-F238E27FC236}">
              <a16:creationId xmlns=""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87" name="Text Box 1">
          <a:extLst>
            <a:ext uri="{FF2B5EF4-FFF2-40B4-BE49-F238E27FC236}">
              <a16:creationId xmlns=""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88" name="Text Box 1">
          <a:extLst>
            <a:ext uri="{FF2B5EF4-FFF2-40B4-BE49-F238E27FC236}">
              <a16:creationId xmlns=""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89" name="Text Box 1">
          <a:extLst>
            <a:ext uri="{FF2B5EF4-FFF2-40B4-BE49-F238E27FC236}">
              <a16:creationId xmlns=""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90" name="Text Box 1">
          <a:extLst>
            <a:ext uri="{FF2B5EF4-FFF2-40B4-BE49-F238E27FC236}">
              <a16:creationId xmlns=""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91" name="Text Box 1">
          <a:extLst>
            <a:ext uri="{FF2B5EF4-FFF2-40B4-BE49-F238E27FC236}">
              <a16:creationId xmlns=""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92" name="Text Box 1">
          <a:extLst>
            <a:ext uri="{FF2B5EF4-FFF2-40B4-BE49-F238E27FC236}">
              <a16:creationId xmlns=""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93" name="Text Box 1">
          <a:extLst>
            <a:ext uri="{FF2B5EF4-FFF2-40B4-BE49-F238E27FC236}">
              <a16:creationId xmlns=""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94" name="Text Box 1">
          <a:extLst>
            <a:ext uri="{FF2B5EF4-FFF2-40B4-BE49-F238E27FC236}">
              <a16:creationId xmlns=""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95" name="Text Box 1">
          <a:extLst>
            <a:ext uri="{FF2B5EF4-FFF2-40B4-BE49-F238E27FC236}">
              <a16:creationId xmlns=""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96" name="Text Box 1">
          <a:extLst>
            <a:ext uri="{FF2B5EF4-FFF2-40B4-BE49-F238E27FC236}">
              <a16:creationId xmlns=""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97" name="Text Box 1">
          <a:extLst>
            <a:ext uri="{FF2B5EF4-FFF2-40B4-BE49-F238E27FC236}">
              <a16:creationId xmlns=""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98" name="Text Box 1">
          <a:extLst>
            <a:ext uri="{FF2B5EF4-FFF2-40B4-BE49-F238E27FC236}">
              <a16:creationId xmlns=""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1999" name="Text Box 1">
          <a:extLst>
            <a:ext uri="{FF2B5EF4-FFF2-40B4-BE49-F238E27FC236}">
              <a16:creationId xmlns=""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00" name="Text Box 1">
          <a:extLst>
            <a:ext uri="{FF2B5EF4-FFF2-40B4-BE49-F238E27FC236}">
              <a16:creationId xmlns=""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01" name="Text Box 1">
          <a:extLst>
            <a:ext uri="{FF2B5EF4-FFF2-40B4-BE49-F238E27FC236}">
              <a16:creationId xmlns=""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02" name="Text Box 1">
          <a:extLst>
            <a:ext uri="{FF2B5EF4-FFF2-40B4-BE49-F238E27FC236}">
              <a16:creationId xmlns=""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03" name="Text Box 1">
          <a:extLst>
            <a:ext uri="{FF2B5EF4-FFF2-40B4-BE49-F238E27FC236}">
              <a16:creationId xmlns=""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04" name="Text Box 1">
          <a:extLst>
            <a:ext uri="{FF2B5EF4-FFF2-40B4-BE49-F238E27FC236}">
              <a16:creationId xmlns=""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05" name="Text Box 1">
          <a:extLst>
            <a:ext uri="{FF2B5EF4-FFF2-40B4-BE49-F238E27FC236}">
              <a16:creationId xmlns=""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06" name="Text Box 1">
          <a:extLst>
            <a:ext uri="{FF2B5EF4-FFF2-40B4-BE49-F238E27FC236}">
              <a16:creationId xmlns=""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07" name="Text Box 1">
          <a:extLst>
            <a:ext uri="{FF2B5EF4-FFF2-40B4-BE49-F238E27FC236}">
              <a16:creationId xmlns=""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08" name="Text Box 1">
          <a:extLst>
            <a:ext uri="{FF2B5EF4-FFF2-40B4-BE49-F238E27FC236}">
              <a16:creationId xmlns=""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09" name="Text Box 1">
          <a:extLst>
            <a:ext uri="{FF2B5EF4-FFF2-40B4-BE49-F238E27FC236}">
              <a16:creationId xmlns=""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10" name="Text Box 1">
          <a:extLst>
            <a:ext uri="{FF2B5EF4-FFF2-40B4-BE49-F238E27FC236}">
              <a16:creationId xmlns=""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11" name="Text Box 1">
          <a:extLst>
            <a:ext uri="{FF2B5EF4-FFF2-40B4-BE49-F238E27FC236}">
              <a16:creationId xmlns=""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12" name="Text Box 1">
          <a:extLst>
            <a:ext uri="{FF2B5EF4-FFF2-40B4-BE49-F238E27FC236}">
              <a16:creationId xmlns=""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13" name="Text Box 1">
          <a:extLst>
            <a:ext uri="{FF2B5EF4-FFF2-40B4-BE49-F238E27FC236}">
              <a16:creationId xmlns=""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14" name="Text Box 1">
          <a:extLst>
            <a:ext uri="{FF2B5EF4-FFF2-40B4-BE49-F238E27FC236}">
              <a16:creationId xmlns=""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15" name="Text Box 1">
          <a:extLst>
            <a:ext uri="{FF2B5EF4-FFF2-40B4-BE49-F238E27FC236}">
              <a16:creationId xmlns=""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16" name="Text Box 1">
          <a:extLst>
            <a:ext uri="{FF2B5EF4-FFF2-40B4-BE49-F238E27FC236}">
              <a16:creationId xmlns=""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17" name="Text Box 1">
          <a:extLst>
            <a:ext uri="{FF2B5EF4-FFF2-40B4-BE49-F238E27FC236}">
              <a16:creationId xmlns=""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18" name="Text Box 1">
          <a:extLst>
            <a:ext uri="{FF2B5EF4-FFF2-40B4-BE49-F238E27FC236}">
              <a16:creationId xmlns=""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19" name="Text Box 1">
          <a:extLst>
            <a:ext uri="{FF2B5EF4-FFF2-40B4-BE49-F238E27FC236}">
              <a16:creationId xmlns=""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20" name="Text Box 1">
          <a:extLst>
            <a:ext uri="{FF2B5EF4-FFF2-40B4-BE49-F238E27FC236}">
              <a16:creationId xmlns=""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21" name="Text Box 1">
          <a:extLst>
            <a:ext uri="{FF2B5EF4-FFF2-40B4-BE49-F238E27FC236}">
              <a16:creationId xmlns=""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22" name="Text Box 1">
          <a:extLst>
            <a:ext uri="{FF2B5EF4-FFF2-40B4-BE49-F238E27FC236}">
              <a16:creationId xmlns=""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23" name="Text Box 1">
          <a:extLst>
            <a:ext uri="{FF2B5EF4-FFF2-40B4-BE49-F238E27FC236}">
              <a16:creationId xmlns=""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24" name="Text Box 1">
          <a:extLst>
            <a:ext uri="{FF2B5EF4-FFF2-40B4-BE49-F238E27FC236}">
              <a16:creationId xmlns=""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25" name="Text Box 1">
          <a:extLst>
            <a:ext uri="{FF2B5EF4-FFF2-40B4-BE49-F238E27FC236}">
              <a16:creationId xmlns=""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26" name="Text Box 1">
          <a:extLst>
            <a:ext uri="{FF2B5EF4-FFF2-40B4-BE49-F238E27FC236}">
              <a16:creationId xmlns=""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27" name="Text Box 1">
          <a:extLst>
            <a:ext uri="{FF2B5EF4-FFF2-40B4-BE49-F238E27FC236}">
              <a16:creationId xmlns=""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28" name="Text Box 1">
          <a:extLst>
            <a:ext uri="{FF2B5EF4-FFF2-40B4-BE49-F238E27FC236}">
              <a16:creationId xmlns=""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29" name="Text Box 1">
          <a:extLst>
            <a:ext uri="{FF2B5EF4-FFF2-40B4-BE49-F238E27FC236}">
              <a16:creationId xmlns=""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30" name="Text Box 1">
          <a:extLst>
            <a:ext uri="{FF2B5EF4-FFF2-40B4-BE49-F238E27FC236}">
              <a16:creationId xmlns=""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31" name="Text Box 1">
          <a:extLst>
            <a:ext uri="{FF2B5EF4-FFF2-40B4-BE49-F238E27FC236}">
              <a16:creationId xmlns=""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32" name="Text Box 1">
          <a:extLst>
            <a:ext uri="{FF2B5EF4-FFF2-40B4-BE49-F238E27FC236}">
              <a16:creationId xmlns=""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33" name="Text Box 1">
          <a:extLst>
            <a:ext uri="{FF2B5EF4-FFF2-40B4-BE49-F238E27FC236}">
              <a16:creationId xmlns=""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34" name="Text Box 1">
          <a:extLst>
            <a:ext uri="{FF2B5EF4-FFF2-40B4-BE49-F238E27FC236}">
              <a16:creationId xmlns=""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35" name="Text Box 1">
          <a:extLst>
            <a:ext uri="{FF2B5EF4-FFF2-40B4-BE49-F238E27FC236}">
              <a16:creationId xmlns=""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36" name="Text Box 1">
          <a:extLst>
            <a:ext uri="{FF2B5EF4-FFF2-40B4-BE49-F238E27FC236}">
              <a16:creationId xmlns=""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37" name="Text Box 1">
          <a:extLst>
            <a:ext uri="{FF2B5EF4-FFF2-40B4-BE49-F238E27FC236}">
              <a16:creationId xmlns=""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38" name="Text Box 1">
          <a:extLst>
            <a:ext uri="{FF2B5EF4-FFF2-40B4-BE49-F238E27FC236}">
              <a16:creationId xmlns=""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39" name="Text Box 1">
          <a:extLst>
            <a:ext uri="{FF2B5EF4-FFF2-40B4-BE49-F238E27FC236}">
              <a16:creationId xmlns=""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40" name="Text Box 1">
          <a:extLst>
            <a:ext uri="{FF2B5EF4-FFF2-40B4-BE49-F238E27FC236}">
              <a16:creationId xmlns=""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41" name="Text Box 1">
          <a:extLst>
            <a:ext uri="{FF2B5EF4-FFF2-40B4-BE49-F238E27FC236}">
              <a16:creationId xmlns=""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42" name="Text Box 1">
          <a:extLst>
            <a:ext uri="{FF2B5EF4-FFF2-40B4-BE49-F238E27FC236}">
              <a16:creationId xmlns=""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43" name="Text Box 1">
          <a:extLst>
            <a:ext uri="{FF2B5EF4-FFF2-40B4-BE49-F238E27FC236}">
              <a16:creationId xmlns=""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44" name="Text Box 1">
          <a:extLst>
            <a:ext uri="{FF2B5EF4-FFF2-40B4-BE49-F238E27FC236}">
              <a16:creationId xmlns=""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45" name="Text Box 1">
          <a:extLst>
            <a:ext uri="{FF2B5EF4-FFF2-40B4-BE49-F238E27FC236}">
              <a16:creationId xmlns=""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46" name="Text Box 1">
          <a:extLst>
            <a:ext uri="{FF2B5EF4-FFF2-40B4-BE49-F238E27FC236}">
              <a16:creationId xmlns=""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47" name="Text Box 1">
          <a:extLst>
            <a:ext uri="{FF2B5EF4-FFF2-40B4-BE49-F238E27FC236}">
              <a16:creationId xmlns=""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48" name="Text Box 1">
          <a:extLst>
            <a:ext uri="{FF2B5EF4-FFF2-40B4-BE49-F238E27FC236}">
              <a16:creationId xmlns=""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49" name="Text Box 1">
          <a:extLst>
            <a:ext uri="{FF2B5EF4-FFF2-40B4-BE49-F238E27FC236}">
              <a16:creationId xmlns=""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50" name="Text Box 1">
          <a:extLst>
            <a:ext uri="{FF2B5EF4-FFF2-40B4-BE49-F238E27FC236}">
              <a16:creationId xmlns=""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51" name="Text Box 1">
          <a:extLst>
            <a:ext uri="{FF2B5EF4-FFF2-40B4-BE49-F238E27FC236}">
              <a16:creationId xmlns=""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52" name="Text Box 1">
          <a:extLst>
            <a:ext uri="{FF2B5EF4-FFF2-40B4-BE49-F238E27FC236}">
              <a16:creationId xmlns=""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53" name="Text Box 1">
          <a:extLst>
            <a:ext uri="{FF2B5EF4-FFF2-40B4-BE49-F238E27FC236}">
              <a16:creationId xmlns=""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54" name="Text Box 1">
          <a:extLst>
            <a:ext uri="{FF2B5EF4-FFF2-40B4-BE49-F238E27FC236}">
              <a16:creationId xmlns=""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55" name="Text Box 1">
          <a:extLst>
            <a:ext uri="{FF2B5EF4-FFF2-40B4-BE49-F238E27FC236}">
              <a16:creationId xmlns=""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56" name="Text Box 1">
          <a:extLst>
            <a:ext uri="{FF2B5EF4-FFF2-40B4-BE49-F238E27FC236}">
              <a16:creationId xmlns=""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57" name="Text Box 1">
          <a:extLst>
            <a:ext uri="{FF2B5EF4-FFF2-40B4-BE49-F238E27FC236}">
              <a16:creationId xmlns=""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58" name="Text Box 1">
          <a:extLst>
            <a:ext uri="{FF2B5EF4-FFF2-40B4-BE49-F238E27FC236}">
              <a16:creationId xmlns=""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59" name="Text Box 1">
          <a:extLst>
            <a:ext uri="{FF2B5EF4-FFF2-40B4-BE49-F238E27FC236}">
              <a16:creationId xmlns=""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60" name="Text Box 1">
          <a:extLst>
            <a:ext uri="{FF2B5EF4-FFF2-40B4-BE49-F238E27FC236}">
              <a16:creationId xmlns=""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61" name="Text Box 1">
          <a:extLst>
            <a:ext uri="{FF2B5EF4-FFF2-40B4-BE49-F238E27FC236}">
              <a16:creationId xmlns=""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62" name="Text Box 1">
          <a:extLst>
            <a:ext uri="{FF2B5EF4-FFF2-40B4-BE49-F238E27FC236}">
              <a16:creationId xmlns=""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63" name="Text Box 1">
          <a:extLst>
            <a:ext uri="{FF2B5EF4-FFF2-40B4-BE49-F238E27FC236}">
              <a16:creationId xmlns=""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64" name="Text Box 1">
          <a:extLst>
            <a:ext uri="{FF2B5EF4-FFF2-40B4-BE49-F238E27FC236}">
              <a16:creationId xmlns=""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65" name="Text Box 1">
          <a:extLst>
            <a:ext uri="{FF2B5EF4-FFF2-40B4-BE49-F238E27FC236}">
              <a16:creationId xmlns=""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66" name="Text Box 1">
          <a:extLst>
            <a:ext uri="{FF2B5EF4-FFF2-40B4-BE49-F238E27FC236}">
              <a16:creationId xmlns=""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67" name="Text Box 1">
          <a:extLst>
            <a:ext uri="{FF2B5EF4-FFF2-40B4-BE49-F238E27FC236}">
              <a16:creationId xmlns=""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68" name="Text Box 1">
          <a:extLst>
            <a:ext uri="{FF2B5EF4-FFF2-40B4-BE49-F238E27FC236}">
              <a16:creationId xmlns=""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69" name="Text Box 1">
          <a:extLst>
            <a:ext uri="{FF2B5EF4-FFF2-40B4-BE49-F238E27FC236}">
              <a16:creationId xmlns=""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70" name="Text Box 1">
          <a:extLst>
            <a:ext uri="{FF2B5EF4-FFF2-40B4-BE49-F238E27FC236}">
              <a16:creationId xmlns=""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71" name="Text Box 1">
          <a:extLst>
            <a:ext uri="{FF2B5EF4-FFF2-40B4-BE49-F238E27FC236}">
              <a16:creationId xmlns=""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72" name="Text Box 1">
          <a:extLst>
            <a:ext uri="{FF2B5EF4-FFF2-40B4-BE49-F238E27FC236}">
              <a16:creationId xmlns=""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73" name="Text Box 1">
          <a:extLst>
            <a:ext uri="{FF2B5EF4-FFF2-40B4-BE49-F238E27FC236}">
              <a16:creationId xmlns=""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74" name="Text Box 1">
          <a:extLst>
            <a:ext uri="{FF2B5EF4-FFF2-40B4-BE49-F238E27FC236}">
              <a16:creationId xmlns=""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75" name="Text Box 1">
          <a:extLst>
            <a:ext uri="{FF2B5EF4-FFF2-40B4-BE49-F238E27FC236}">
              <a16:creationId xmlns=""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76" name="Text Box 1">
          <a:extLst>
            <a:ext uri="{FF2B5EF4-FFF2-40B4-BE49-F238E27FC236}">
              <a16:creationId xmlns=""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77" name="Text Box 1">
          <a:extLst>
            <a:ext uri="{FF2B5EF4-FFF2-40B4-BE49-F238E27FC236}">
              <a16:creationId xmlns=""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78" name="Text Box 1">
          <a:extLst>
            <a:ext uri="{FF2B5EF4-FFF2-40B4-BE49-F238E27FC236}">
              <a16:creationId xmlns=""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79" name="Text Box 1">
          <a:extLst>
            <a:ext uri="{FF2B5EF4-FFF2-40B4-BE49-F238E27FC236}">
              <a16:creationId xmlns=""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80" name="Text Box 1">
          <a:extLst>
            <a:ext uri="{FF2B5EF4-FFF2-40B4-BE49-F238E27FC236}">
              <a16:creationId xmlns=""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81" name="Text Box 1">
          <a:extLst>
            <a:ext uri="{FF2B5EF4-FFF2-40B4-BE49-F238E27FC236}">
              <a16:creationId xmlns=""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82" name="Text Box 1">
          <a:extLst>
            <a:ext uri="{FF2B5EF4-FFF2-40B4-BE49-F238E27FC236}">
              <a16:creationId xmlns=""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83" name="Text Box 1">
          <a:extLst>
            <a:ext uri="{FF2B5EF4-FFF2-40B4-BE49-F238E27FC236}">
              <a16:creationId xmlns=""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84" name="Text Box 1">
          <a:extLst>
            <a:ext uri="{FF2B5EF4-FFF2-40B4-BE49-F238E27FC236}">
              <a16:creationId xmlns=""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85" name="Text Box 1">
          <a:extLst>
            <a:ext uri="{FF2B5EF4-FFF2-40B4-BE49-F238E27FC236}">
              <a16:creationId xmlns=""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86" name="Text Box 1">
          <a:extLst>
            <a:ext uri="{FF2B5EF4-FFF2-40B4-BE49-F238E27FC236}">
              <a16:creationId xmlns=""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87" name="Text Box 1">
          <a:extLst>
            <a:ext uri="{FF2B5EF4-FFF2-40B4-BE49-F238E27FC236}">
              <a16:creationId xmlns=""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88" name="Text Box 1">
          <a:extLst>
            <a:ext uri="{FF2B5EF4-FFF2-40B4-BE49-F238E27FC236}">
              <a16:creationId xmlns=""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89" name="Text Box 1">
          <a:extLst>
            <a:ext uri="{FF2B5EF4-FFF2-40B4-BE49-F238E27FC236}">
              <a16:creationId xmlns=""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90" name="Text Box 1">
          <a:extLst>
            <a:ext uri="{FF2B5EF4-FFF2-40B4-BE49-F238E27FC236}">
              <a16:creationId xmlns=""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91" name="Text Box 1">
          <a:extLst>
            <a:ext uri="{FF2B5EF4-FFF2-40B4-BE49-F238E27FC236}">
              <a16:creationId xmlns=""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92" name="Text Box 1">
          <a:extLst>
            <a:ext uri="{FF2B5EF4-FFF2-40B4-BE49-F238E27FC236}">
              <a16:creationId xmlns=""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93" name="Text Box 1">
          <a:extLst>
            <a:ext uri="{FF2B5EF4-FFF2-40B4-BE49-F238E27FC236}">
              <a16:creationId xmlns=""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94" name="Text Box 1">
          <a:extLst>
            <a:ext uri="{FF2B5EF4-FFF2-40B4-BE49-F238E27FC236}">
              <a16:creationId xmlns=""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95" name="Text Box 1">
          <a:extLst>
            <a:ext uri="{FF2B5EF4-FFF2-40B4-BE49-F238E27FC236}">
              <a16:creationId xmlns=""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96" name="Text Box 1">
          <a:extLst>
            <a:ext uri="{FF2B5EF4-FFF2-40B4-BE49-F238E27FC236}">
              <a16:creationId xmlns=""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97" name="Text Box 1">
          <a:extLst>
            <a:ext uri="{FF2B5EF4-FFF2-40B4-BE49-F238E27FC236}">
              <a16:creationId xmlns=""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98" name="Text Box 1">
          <a:extLst>
            <a:ext uri="{FF2B5EF4-FFF2-40B4-BE49-F238E27FC236}">
              <a16:creationId xmlns=""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099" name="Text Box 1">
          <a:extLst>
            <a:ext uri="{FF2B5EF4-FFF2-40B4-BE49-F238E27FC236}">
              <a16:creationId xmlns=""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00" name="Text Box 1">
          <a:extLst>
            <a:ext uri="{FF2B5EF4-FFF2-40B4-BE49-F238E27FC236}">
              <a16:creationId xmlns=""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01" name="Text Box 1">
          <a:extLst>
            <a:ext uri="{FF2B5EF4-FFF2-40B4-BE49-F238E27FC236}">
              <a16:creationId xmlns=""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02" name="Text Box 1">
          <a:extLst>
            <a:ext uri="{FF2B5EF4-FFF2-40B4-BE49-F238E27FC236}">
              <a16:creationId xmlns=""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03" name="Text Box 1">
          <a:extLst>
            <a:ext uri="{FF2B5EF4-FFF2-40B4-BE49-F238E27FC236}">
              <a16:creationId xmlns=""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04" name="Text Box 1">
          <a:extLst>
            <a:ext uri="{FF2B5EF4-FFF2-40B4-BE49-F238E27FC236}">
              <a16:creationId xmlns=""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05" name="Text Box 1">
          <a:extLst>
            <a:ext uri="{FF2B5EF4-FFF2-40B4-BE49-F238E27FC236}">
              <a16:creationId xmlns=""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06" name="Text Box 1">
          <a:extLst>
            <a:ext uri="{FF2B5EF4-FFF2-40B4-BE49-F238E27FC236}">
              <a16:creationId xmlns=""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07" name="Text Box 1">
          <a:extLst>
            <a:ext uri="{FF2B5EF4-FFF2-40B4-BE49-F238E27FC236}">
              <a16:creationId xmlns=""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08" name="Text Box 1">
          <a:extLst>
            <a:ext uri="{FF2B5EF4-FFF2-40B4-BE49-F238E27FC236}">
              <a16:creationId xmlns=""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09" name="Text Box 1">
          <a:extLst>
            <a:ext uri="{FF2B5EF4-FFF2-40B4-BE49-F238E27FC236}">
              <a16:creationId xmlns=""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10" name="Text Box 1">
          <a:extLst>
            <a:ext uri="{FF2B5EF4-FFF2-40B4-BE49-F238E27FC236}">
              <a16:creationId xmlns=""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11" name="Text Box 1">
          <a:extLst>
            <a:ext uri="{FF2B5EF4-FFF2-40B4-BE49-F238E27FC236}">
              <a16:creationId xmlns=""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12" name="Text Box 1">
          <a:extLst>
            <a:ext uri="{FF2B5EF4-FFF2-40B4-BE49-F238E27FC236}">
              <a16:creationId xmlns=""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13" name="Text Box 1">
          <a:extLst>
            <a:ext uri="{FF2B5EF4-FFF2-40B4-BE49-F238E27FC236}">
              <a16:creationId xmlns=""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14" name="Text Box 1">
          <a:extLst>
            <a:ext uri="{FF2B5EF4-FFF2-40B4-BE49-F238E27FC236}">
              <a16:creationId xmlns=""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15" name="Text Box 1">
          <a:extLst>
            <a:ext uri="{FF2B5EF4-FFF2-40B4-BE49-F238E27FC236}">
              <a16:creationId xmlns=""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16" name="Text Box 1">
          <a:extLst>
            <a:ext uri="{FF2B5EF4-FFF2-40B4-BE49-F238E27FC236}">
              <a16:creationId xmlns=""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17" name="Text Box 1">
          <a:extLst>
            <a:ext uri="{FF2B5EF4-FFF2-40B4-BE49-F238E27FC236}">
              <a16:creationId xmlns=""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18" name="Text Box 1">
          <a:extLst>
            <a:ext uri="{FF2B5EF4-FFF2-40B4-BE49-F238E27FC236}">
              <a16:creationId xmlns=""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19" name="Text Box 1">
          <a:extLst>
            <a:ext uri="{FF2B5EF4-FFF2-40B4-BE49-F238E27FC236}">
              <a16:creationId xmlns=""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20" name="Text Box 1">
          <a:extLst>
            <a:ext uri="{FF2B5EF4-FFF2-40B4-BE49-F238E27FC236}">
              <a16:creationId xmlns=""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21" name="Text Box 1">
          <a:extLst>
            <a:ext uri="{FF2B5EF4-FFF2-40B4-BE49-F238E27FC236}">
              <a16:creationId xmlns=""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22" name="Text Box 1">
          <a:extLst>
            <a:ext uri="{FF2B5EF4-FFF2-40B4-BE49-F238E27FC236}">
              <a16:creationId xmlns=""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23" name="Text Box 1">
          <a:extLst>
            <a:ext uri="{FF2B5EF4-FFF2-40B4-BE49-F238E27FC236}">
              <a16:creationId xmlns=""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24" name="Text Box 1">
          <a:extLst>
            <a:ext uri="{FF2B5EF4-FFF2-40B4-BE49-F238E27FC236}">
              <a16:creationId xmlns=""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25" name="Text Box 1">
          <a:extLst>
            <a:ext uri="{FF2B5EF4-FFF2-40B4-BE49-F238E27FC236}">
              <a16:creationId xmlns=""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26" name="Text Box 1">
          <a:extLst>
            <a:ext uri="{FF2B5EF4-FFF2-40B4-BE49-F238E27FC236}">
              <a16:creationId xmlns=""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27" name="Text Box 1">
          <a:extLst>
            <a:ext uri="{FF2B5EF4-FFF2-40B4-BE49-F238E27FC236}">
              <a16:creationId xmlns=""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28" name="Text Box 1">
          <a:extLst>
            <a:ext uri="{FF2B5EF4-FFF2-40B4-BE49-F238E27FC236}">
              <a16:creationId xmlns=""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29" name="Text Box 1">
          <a:extLst>
            <a:ext uri="{FF2B5EF4-FFF2-40B4-BE49-F238E27FC236}">
              <a16:creationId xmlns=""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30" name="Text Box 1">
          <a:extLst>
            <a:ext uri="{FF2B5EF4-FFF2-40B4-BE49-F238E27FC236}">
              <a16:creationId xmlns=""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31" name="Text Box 1">
          <a:extLst>
            <a:ext uri="{FF2B5EF4-FFF2-40B4-BE49-F238E27FC236}">
              <a16:creationId xmlns=""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32" name="Text Box 1">
          <a:extLst>
            <a:ext uri="{FF2B5EF4-FFF2-40B4-BE49-F238E27FC236}">
              <a16:creationId xmlns=""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33" name="Text Box 1">
          <a:extLst>
            <a:ext uri="{FF2B5EF4-FFF2-40B4-BE49-F238E27FC236}">
              <a16:creationId xmlns=""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34" name="Text Box 1">
          <a:extLst>
            <a:ext uri="{FF2B5EF4-FFF2-40B4-BE49-F238E27FC236}">
              <a16:creationId xmlns=""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35" name="Text Box 1">
          <a:extLst>
            <a:ext uri="{FF2B5EF4-FFF2-40B4-BE49-F238E27FC236}">
              <a16:creationId xmlns=""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36" name="Text Box 1">
          <a:extLst>
            <a:ext uri="{FF2B5EF4-FFF2-40B4-BE49-F238E27FC236}">
              <a16:creationId xmlns=""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37" name="Text Box 1">
          <a:extLst>
            <a:ext uri="{FF2B5EF4-FFF2-40B4-BE49-F238E27FC236}">
              <a16:creationId xmlns=""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38" name="Text Box 1">
          <a:extLst>
            <a:ext uri="{FF2B5EF4-FFF2-40B4-BE49-F238E27FC236}">
              <a16:creationId xmlns=""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39" name="Text Box 1">
          <a:extLst>
            <a:ext uri="{FF2B5EF4-FFF2-40B4-BE49-F238E27FC236}">
              <a16:creationId xmlns=""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40" name="Text Box 1">
          <a:extLst>
            <a:ext uri="{FF2B5EF4-FFF2-40B4-BE49-F238E27FC236}">
              <a16:creationId xmlns=""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41" name="Text Box 1">
          <a:extLst>
            <a:ext uri="{FF2B5EF4-FFF2-40B4-BE49-F238E27FC236}">
              <a16:creationId xmlns=""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42" name="Text Box 1">
          <a:extLst>
            <a:ext uri="{FF2B5EF4-FFF2-40B4-BE49-F238E27FC236}">
              <a16:creationId xmlns=""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43" name="Text Box 1">
          <a:extLst>
            <a:ext uri="{FF2B5EF4-FFF2-40B4-BE49-F238E27FC236}">
              <a16:creationId xmlns=""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44" name="Text Box 1">
          <a:extLst>
            <a:ext uri="{FF2B5EF4-FFF2-40B4-BE49-F238E27FC236}">
              <a16:creationId xmlns=""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45" name="Text Box 1">
          <a:extLst>
            <a:ext uri="{FF2B5EF4-FFF2-40B4-BE49-F238E27FC236}">
              <a16:creationId xmlns=""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46" name="Text Box 1">
          <a:extLst>
            <a:ext uri="{FF2B5EF4-FFF2-40B4-BE49-F238E27FC236}">
              <a16:creationId xmlns=""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47" name="Text Box 1">
          <a:extLst>
            <a:ext uri="{FF2B5EF4-FFF2-40B4-BE49-F238E27FC236}">
              <a16:creationId xmlns=""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48" name="Text Box 1">
          <a:extLst>
            <a:ext uri="{FF2B5EF4-FFF2-40B4-BE49-F238E27FC236}">
              <a16:creationId xmlns=""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49" name="Text Box 1">
          <a:extLst>
            <a:ext uri="{FF2B5EF4-FFF2-40B4-BE49-F238E27FC236}">
              <a16:creationId xmlns=""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50" name="Text Box 1">
          <a:extLst>
            <a:ext uri="{FF2B5EF4-FFF2-40B4-BE49-F238E27FC236}">
              <a16:creationId xmlns=""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51" name="Text Box 1">
          <a:extLst>
            <a:ext uri="{FF2B5EF4-FFF2-40B4-BE49-F238E27FC236}">
              <a16:creationId xmlns=""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52" name="Text Box 1">
          <a:extLst>
            <a:ext uri="{FF2B5EF4-FFF2-40B4-BE49-F238E27FC236}">
              <a16:creationId xmlns=""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53" name="Text Box 1">
          <a:extLst>
            <a:ext uri="{FF2B5EF4-FFF2-40B4-BE49-F238E27FC236}">
              <a16:creationId xmlns=""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54" name="Text Box 1">
          <a:extLst>
            <a:ext uri="{FF2B5EF4-FFF2-40B4-BE49-F238E27FC236}">
              <a16:creationId xmlns=""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55" name="Text Box 1">
          <a:extLst>
            <a:ext uri="{FF2B5EF4-FFF2-40B4-BE49-F238E27FC236}">
              <a16:creationId xmlns=""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56" name="Text Box 1">
          <a:extLst>
            <a:ext uri="{FF2B5EF4-FFF2-40B4-BE49-F238E27FC236}">
              <a16:creationId xmlns=""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57" name="Text Box 1">
          <a:extLst>
            <a:ext uri="{FF2B5EF4-FFF2-40B4-BE49-F238E27FC236}">
              <a16:creationId xmlns=""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58" name="Text Box 1">
          <a:extLst>
            <a:ext uri="{FF2B5EF4-FFF2-40B4-BE49-F238E27FC236}">
              <a16:creationId xmlns=""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59" name="Text Box 1">
          <a:extLst>
            <a:ext uri="{FF2B5EF4-FFF2-40B4-BE49-F238E27FC236}">
              <a16:creationId xmlns=""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60" name="Text Box 1">
          <a:extLst>
            <a:ext uri="{FF2B5EF4-FFF2-40B4-BE49-F238E27FC236}">
              <a16:creationId xmlns=""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61" name="Text Box 1">
          <a:extLst>
            <a:ext uri="{FF2B5EF4-FFF2-40B4-BE49-F238E27FC236}">
              <a16:creationId xmlns=""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62" name="Text Box 1">
          <a:extLst>
            <a:ext uri="{FF2B5EF4-FFF2-40B4-BE49-F238E27FC236}">
              <a16:creationId xmlns=""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63" name="Text Box 1">
          <a:extLst>
            <a:ext uri="{FF2B5EF4-FFF2-40B4-BE49-F238E27FC236}">
              <a16:creationId xmlns=""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64" name="Text Box 1">
          <a:extLst>
            <a:ext uri="{FF2B5EF4-FFF2-40B4-BE49-F238E27FC236}">
              <a16:creationId xmlns=""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65" name="Text Box 1">
          <a:extLst>
            <a:ext uri="{FF2B5EF4-FFF2-40B4-BE49-F238E27FC236}">
              <a16:creationId xmlns=""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66" name="Text Box 1">
          <a:extLst>
            <a:ext uri="{FF2B5EF4-FFF2-40B4-BE49-F238E27FC236}">
              <a16:creationId xmlns=""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67" name="Text Box 1">
          <a:extLst>
            <a:ext uri="{FF2B5EF4-FFF2-40B4-BE49-F238E27FC236}">
              <a16:creationId xmlns=""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68" name="Text Box 1">
          <a:extLst>
            <a:ext uri="{FF2B5EF4-FFF2-40B4-BE49-F238E27FC236}">
              <a16:creationId xmlns=""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69" name="Text Box 1">
          <a:extLst>
            <a:ext uri="{FF2B5EF4-FFF2-40B4-BE49-F238E27FC236}">
              <a16:creationId xmlns=""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70" name="Text Box 1">
          <a:extLst>
            <a:ext uri="{FF2B5EF4-FFF2-40B4-BE49-F238E27FC236}">
              <a16:creationId xmlns=""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71" name="Text Box 1">
          <a:extLst>
            <a:ext uri="{FF2B5EF4-FFF2-40B4-BE49-F238E27FC236}">
              <a16:creationId xmlns=""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72" name="Text Box 1">
          <a:extLst>
            <a:ext uri="{FF2B5EF4-FFF2-40B4-BE49-F238E27FC236}">
              <a16:creationId xmlns=""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73" name="Text Box 1">
          <a:extLst>
            <a:ext uri="{FF2B5EF4-FFF2-40B4-BE49-F238E27FC236}">
              <a16:creationId xmlns=""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74" name="Text Box 1">
          <a:extLst>
            <a:ext uri="{FF2B5EF4-FFF2-40B4-BE49-F238E27FC236}">
              <a16:creationId xmlns=""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75" name="Text Box 1">
          <a:extLst>
            <a:ext uri="{FF2B5EF4-FFF2-40B4-BE49-F238E27FC236}">
              <a16:creationId xmlns=""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76" name="Text Box 1">
          <a:extLst>
            <a:ext uri="{FF2B5EF4-FFF2-40B4-BE49-F238E27FC236}">
              <a16:creationId xmlns=""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77" name="Text Box 1">
          <a:extLst>
            <a:ext uri="{FF2B5EF4-FFF2-40B4-BE49-F238E27FC236}">
              <a16:creationId xmlns=""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78" name="Text Box 1">
          <a:extLst>
            <a:ext uri="{FF2B5EF4-FFF2-40B4-BE49-F238E27FC236}">
              <a16:creationId xmlns=""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79" name="Text Box 1">
          <a:extLst>
            <a:ext uri="{FF2B5EF4-FFF2-40B4-BE49-F238E27FC236}">
              <a16:creationId xmlns=""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80" name="Text Box 1">
          <a:extLst>
            <a:ext uri="{FF2B5EF4-FFF2-40B4-BE49-F238E27FC236}">
              <a16:creationId xmlns=""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81" name="Text Box 1">
          <a:extLst>
            <a:ext uri="{FF2B5EF4-FFF2-40B4-BE49-F238E27FC236}">
              <a16:creationId xmlns=""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82" name="Text Box 1">
          <a:extLst>
            <a:ext uri="{FF2B5EF4-FFF2-40B4-BE49-F238E27FC236}">
              <a16:creationId xmlns=""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83" name="Text Box 1">
          <a:extLst>
            <a:ext uri="{FF2B5EF4-FFF2-40B4-BE49-F238E27FC236}">
              <a16:creationId xmlns=""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84" name="Text Box 1">
          <a:extLst>
            <a:ext uri="{FF2B5EF4-FFF2-40B4-BE49-F238E27FC236}">
              <a16:creationId xmlns=""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85" name="Text Box 1">
          <a:extLst>
            <a:ext uri="{FF2B5EF4-FFF2-40B4-BE49-F238E27FC236}">
              <a16:creationId xmlns=""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86" name="Text Box 1">
          <a:extLst>
            <a:ext uri="{FF2B5EF4-FFF2-40B4-BE49-F238E27FC236}">
              <a16:creationId xmlns=""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87" name="Text Box 1">
          <a:extLst>
            <a:ext uri="{FF2B5EF4-FFF2-40B4-BE49-F238E27FC236}">
              <a16:creationId xmlns=""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88" name="Text Box 1">
          <a:extLst>
            <a:ext uri="{FF2B5EF4-FFF2-40B4-BE49-F238E27FC236}">
              <a16:creationId xmlns=""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89" name="Text Box 1">
          <a:extLst>
            <a:ext uri="{FF2B5EF4-FFF2-40B4-BE49-F238E27FC236}">
              <a16:creationId xmlns=""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90" name="Text Box 1">
          <a:extLst>
            <a:ext uri="{FF2B5EF4-FFF2-40B4-BE49-F238E27FC236}">
              <a16:creationId xmlns=""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91" name="Text Box 1">
          <a:extLst>
            <a:ext uri="{FF2B5EF4-FFF2-40B4-BE49-F238E27FC236}">
              <a16:creationId xmlns=""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92" name="Text Box 1">
          <a:extLst>
            <a:ext uri="{FF2B5EF4-FFF2-40B4-BE49-F238E27FC236}">
              <a16:creationId xmlns=""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93" name="Text Box 1">
          <a:extLst>
            <a:ext uri="{FF2B5EF4-FFF2-40B4-BE49-F238E27FC236}">
              <a16:creationId xmlns=""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94" name="Text Box 1">
          <a:extLst>
            <a:ext uri="{FF2B5EF4-FFF2-40B4-BE49-F238E27FC236}">
              <a16:creationId xmlns=""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95" name="Text Box 1">
          <a:extLst>
            <a:ext uri="{FF2B5EF4-FFF2-40B4-BE49-F238E27FC236}">
              <a16:creationId xmlns=""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96" name="Text Box 1">
          <a:extLst>
            <a:ext uri="{FF2B5EF4-FFF2-40B4-BE49-F238E27FC236}">
              <a16:creationId xmlns=""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97" name="Text Box 1">
          <a:extLst>
            <a:ext uri="{FF2B5EF4-FFF2-40B4-BE49-F238E27FC236}">
              <a16:creationId xmlns=""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98" name="Text Box 1">
          <a:extLst>
            <a:ext uri="{FF2B5EF4-FFF2-40B4-BE49-F238E27FC236}">
              <a16:creationId xmlns=""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199" name="Text Box 1">
          <a:extLst>
            <a:ext uri="{FF2B5EF4-FFF2-40B4-BE49-F238E27FC236}">
              <a16:creationId xmlns=""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00" name="Text Box 1">
          <a:extLst>
            <a:ext uri="{FF2B5EF4-FFF2-40B4-BE49-F238E27FC236}">
              <a16:creationId xmlns=""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01" name="Text Box 1">
          <a:extLst>
            <a:ext uri="{FF2B5EF4-FFF2-40B4-BE49-F238E27FC236}">
              <a16:creationId xmlns=""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02" name="Text Box 1">
          <a:extLst>
            <a:ext uri="{FF2B5EF4-FFF2-40B4-BE49-F238E27FC236}">
              <a16:creationId xmlns=""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03" name="Text Box 1">
          <a:extLst>
            <a:ext uri="{FF2B5EF4-FFF2-40B4-BE49-F238E27FC236}">
              <a16:creationId xmlns=""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04" name="Text Box 1">
          <a:extLst>
            <a:ext uri="{FF2B5EF4-FFF2-40B4-BE49-F238E27FC236}">
              <a16:creationId xmlns=""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05" name="Text Box 1">
          <a:extLst>
            <a:ext uri="{FF2B5EF4-FFF2-40B4-BE49-F238E27FC236}">
              <a16:creationId xmlns=""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06" name="Text Box 1">
          <a:extLst>
            <a:ext uri="{FF2B5EF4-FFF2-40B4-BE49-F238E27FC236}">
              <a16:creationId xmlns=""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07" name="Text Box 1">
          <a:extLst>
            <a:ext uri="{FF2B5EF4-FFF2-40B4-BE49-F238E27FC236}">
              <a16:creationId xmlns=""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08" name="Text Box 1">
          <a:extLst>
            <a:ext uri="{FF2B5EF4-FFF2-40B4-BE49-F238E27FC236}">
              <a16:creationId xmlns=""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09" name="Text Box 1">
          <a:extLst>
            <a:ext uri="{FF2B5EF4-FFF2-40B4-BE49-F238E27FC236}">
              <a16:creationId xmlns=""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10" name="Text Box 1">
          <a:extLst>
            <a:ext uri="{FF2B5EF4-FFF2-40B4-BE49-F238E27FC236}">
              <a16:creationId xmlns=""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11" name="Text Box 1">
          <a:extLst>
            <a:ext uri="{FF2B5EF4-FFF2-40B4-BE49-F238E27FC236}">
              <a16:creationId xmlns=""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12" name="Text Box 1">
          <a:extLst>
            <a:ext uri="{FF2B5EF4-FFF2-40B4-BE49-F238E27FC236}">
              <a16:creationId xmlns=""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13" name="Text Box 1">
          <a:extLst>
            <a:ext uri="{FF2B5EF4-FFF2-40B4-BE49-F238E27FC236}">
              <a16:creationId xmlns=""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14" name="Text Box 1">
          <a:extLst>
            <a:ext uri="{FF2B5EF4-FFF2-40B4-BE49-F238E27FC236}">
              <a16:creationId xmlns=""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15" name="Text Box 1">
          <a:extLst>
            <a:ext uri="{FF2B5EF4-FFF2-40B4-BE49-F238E27FC236}">
              <a16:creationId xmlns=""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16" name="Text Box 1">
          <a:extLst>
            <a:ext uri="{FF2B5EF4-FFF2-40B4-BE49-F238E27FC236}">
              <a16:creationId xmlns=""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17" name="Text Box 1">
          <a:extLst>
            <a:ext uri="{FF2B5EF4-FFF2-40B4-BE49-F238E27FC236}">
              <a16:creationId xmlns=""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18" name="Text Box 1">
          <a:extLst>
            <a:ext uri="{FF2B5EF4-FFF2-40B4-BE49-F238E27FC236}">
              <a16:creationId xmlns=""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19" name="Text Box 1">
          <a:extLst>
            <a:ext uri="{FF2B5EF4-FFF2-40B4-BE49-F238E27FC236}">
              <a16:creationId xmlns=""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20" name="Text Box 1">
          <a:extLst>
            <a:ext uri="{FF2B5EF4-FFF2-40B4-BE49-F238E27FC236}">
              <a16:creationId xmlns=""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21" name="Text Box 1">
          <a:extLst>
            <a:ext uri="{FF2B5EF4-FFF2-40B4-BE49-F238E27FC236}">
              <a16:creationId xmlns=""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22" name="Text Box 1">
          <a:extLst>
            <a:ext uri="{FF2B5EF4-FFF2-40B4-BE49-F238E27FC236}">
              <a16:creationId xmlns=""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23" name="Text Box 1">
          <a:extLst>
            <a:ext uri="{FF2B5EF4-FFF2-40B4-BE49-F238E27FC236}">
              <a16:creationId xmlns=""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24" name="Text Box 1">
          <a:extLst>
            <a:ext uri="{FF2B5EF4-FFF2-40B4-BE49-F238E27FC236}">
              <a16:creationId xmlns=""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25" name="Text Box 1">
          <a:extLst>
            <a:ext uri="{FF2B5EF4-FFF2-40B4-BE49-F238E27FC236}">
              <a16:creationId xmlns=""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26" name="Text Box 1">
          <a:extLst>
            <a:ext uri="{FF2B5EF4-FFF2-40B4-BE49-F238E27FC236}">
              <a16:creationId xmlns=""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27" name="Text Box 1">
          <a:extLst>
            <a:ext uri="{FF2B5EF4-FFF2-40B4-BE49-F238E27FC236}">
              <a16:creationId xmlns=""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28" name="Text Box 1">
          <a:extLst>
            <a:ext uri="{FF2B5EF4-FFF2-40B4-BE49-F238E27FC236}">
              <a16:creationId xmlns=""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29" name="Text Box 1">
          <a:extLst>
            <a:ext uri="{FF2B5EF4-FFF2-40B4-BE49-F238E27FC236}">
              <a16:creationId xmlns=""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30" name="Text Box 1">
          <a:extLst>
            <a:ext uri="{FF2B5EF4-FFF2-40B4-BE49-F238E27FC236}">
              <a16:creationId xmlns=""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31" name="Text Box 1">
          <a:extLst>
            <a:ext uri="{FF2B5EF4-FFF2-40B4-BE49-F238E27FC236}">
              <a16:creationId xmlns=""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32" name="Text Box 1">
          <a:extLst>
            <a:ext uri="{FF2B5EF4-FFF2-40B4-BE49-F238E27FC236}">
              <a16:creationId xmlns=""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33" name="Text Box 1">
          <a:extLst>
            <a:ext uri="{FF2B5EF4-FFF2-40B4-BE49-F238E27FC236}">
              <a16:creationId xmlns=""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34" name="Text Box 1">
          <a:extLst>
            <a:ext uri="{FF2B5EF4-FFF2-40B4-BE49-F238E27FC236}">
              <a16:creationId xmlns=""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35" name="Text Box 1">
          <a:extLst>
            <a:ext uri="{FF2B5EF4-FFF2-40B4-BE49-F238E27FC236}">
              <a16:creationId xmlns=""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36" name="Text Box 1">
          <a:extLst>
            <a:ext uri="{FF2B5EF4-FFF2-40B4-BE49-F238E27FC236}">
              <a16:creationId xmlns=""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37" name="Text Box 1">
          <a:extLst>
            <a:ext uri="{FF2B5EF4-FFF2-40B4-BE49-F238E27FC236}">
              <a16:creationId xmlns=""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38" name="Text Box 1">
          <a:extLst>
            <a:ext uri="{FF2B5EF4-FFF2-40B4-BE49-F238E27FC236}">
              <a16:creationId xmlns=""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39" name="Text Box 1">
          <a:extLst>
            <a:ext uri="{FF2B5EF4-FFF2-40B4-BE49-F238E27FC236}">
              <a16:creationId xmlns=""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40" name="Text Box 1">
          <a:extLst>
            <a:ext uri="{FF2B5EF4-FFF2-40B4-BE49-F238E27FC236}">
              <a16:creationId xmlns=""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41" name="Text Box 1">
          <a:extLst>
            <a:ext uri="{FF2B5EF4-FFF2-40B4-BE49-F238E27FC236}">
              <a16:creationId xmlns=""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42" name="Text Box 1">
          <a:extLst>
            <a:ext uri="{FF2B5EF4-FFF2-40B4-BE49-F238E27FC236}">
              <a16:creationId xmlns=""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43" name="Text Box 1">
          <a:extLst>
            <a:ext uri="{FF2B5EF4-FFF2-40B4-BE49-F238E27FC236}">
              <a16:creationId xmlns=""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44" name="Text Box 1">
          <a:extLst>
            <a:ext uri="{FF2B5EF4-FFF2-40B4-BE49-F238E27FC236}">
              <a16:creationId xmlns=""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45" name="Text Box 1">
          <a:extLst>
            <a:ext uri="{FF2B5EF4-FFF2-40B4-BE49-F238E27FC236}">
              <a16:creationId xmlns=""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46" name="Text Box 1">
          <a:extLst>
            <a:ext uri="{FF2B5EF4-FFF2-40B4-BE49-F238E27FC236}">
              <a16:creationId xmlns=""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47" name="Text Box 1">
          <a:extLst>
            <a:ext uri="{FF2B5EF4-FFF2-40B4-BE49-F238E27FC236}">
              <a16:creationId xmlns=""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48" name="Text Box 1">
          <a:extLst>
            <a:ext uri="{FF2B5EF4-FFF2-40B4-BE49-F238E27FC236}">
              <a16:creationId xmlns=""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49" name="Text Box 1">
          <a:extLst>
            <a:ext uri="{FF2B5EF4-FFF2-40B4-BE49-F238E27FC236}">
              <a16:creationId xmlns=""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50" name="Text Box 1">
          <a:extLst>
            <a:ext uri="{FF2B5EF4-FFF2-40B4-BE49-F238E27FC236}">
              <a16:creationId xmlns=""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51" name="Text Box 1">
          <a:extLst>
            <a:ext uri="{FF2B5EF4-FFF2-40B4-BE49-F238E27FC236}">
              <a16:creationId xmlns=""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52" name="Text Box 1">
          <a:extLst>
            <a:ext uri="{FF2B5EF4-FFF2-40B4-BE49-F238E27FC236}">
              <a16:creationId xmlns=""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53" name="Text Box 1">
          <a:extLst>
            <a:ext uri="{FF2B5EF4-FFF2-40B4-BE49-F238E27FC236}">
              <a16:creationId xmlns=""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54" name="Text Box 1">
          <a:extLst>
            <a:ext uri="{FF2B5EF4-FFF2-40B4-BE49-F238E27FC236}">
              <a16:creationId xmlns=""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55" name="Text Box 1">
          <a:extLst>
            <a:ext uri="{FF2B5EF4-FFF2-40B4-BE49-F238E27FC236}">
              <a16:creationId xmlns=""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56" name="Text Box 1">
          <a:extLst>
            <a:ext uri="{FF2B5EF4-FFF2-40B4-BE49-F238E27FC236}">
              <a16:creationId xmlns=""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57" name="Text Box 1">
          <a:extLst>
            <a:ext uri="{FF2B5EF4-FFF2-40B4-BE49-F238E27FC236}">
              <a16:creationId xmlns=""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58" name="Text Box 1">
          <a:extLst>
            <a:ext uri="{FF2B5EF4-FFF2-40B4-BE49-F238E27FC236}">
              <a16:creationId xmlns=""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59" name="Text Box 1">
          <a:extLst>
            <a:ext uri="{FF2B5EF4-FFF2-40B4-BE49-F238E27FC236}">
              <a16:creationId xmlns=""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60" name="Text Box 1">
          <a:extLst>
            <a:ext uri="{FF2B5EF4-FFF2-40B4-BE49-F238E27FC236}">
              <a16:creationId xmlns=""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61" name="Text Box 1">
          <a:extLst>
            <a:ext uri="{FF2B5EF4-FFF2-40B4-BE49-F238E27FC236}">
              <a16:creationId xmlns=""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62" name="Text Box 1">
          <a:extLst>
            <a:ext uri="{FF2B5EF4-FFF2-40B4-BE49-F238E27FC236}">
              <a16:creationId xmlns=""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63" name="Text Box 1">
          <a:extLst>
            <a:ext uri="{FF2B5EF4-FFF2-40B4-BE49-F238E27FC236}">
              <a16:creationId xmlns=""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64" name="Text Box 1">
          <a:extLst>
            <a:ext uri="{FF2B5EF4-FFF2-40B4-BE49-F238E27FC236}">
              <a16:creationId xmlns=""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65" name="Text Box 1">
          <a:extLst>
            <a:ext uri="{FF2B5EF4-FFF2-40B4-BE49-F238E27FC236}">
              <a16:creationId xmlns=""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66" name="Text Box 1">
          <a:extLst>
            <a:ext uri="{FF2B5EF4-FFF2-40B4-BE49-F238E27FC236}">
              <a16:creationId xmlns=""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67" name="Text Box 1">
          <a:extLst>
            <a:ext uri="{FF2B5EF4-FFF2-40B4-BE49-F238E27FC236}">
              <a16:creationId xmlns=""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68" name="Text Box 1">
          <a:extLst>
            <a:ext uri="{FF2B5EF4-FFF2-40B4-BE49-F238E27FC236}">
              <a16:creationId xmlns=""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69" name="Text Box 1">
          <a:extLst>
            <a:ext uri="{FF2B5EF4-FFF2-40B4-BE49-F238E27FC236}">
              <a16:creationId xmlns=""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70" name="Text Box 1">
          <a:extLst>
            <a:ext uri="{FF2B5EF4-FFF2-40B4-BE49-F238E27FC236}">
              <a16:creationId xmlns=""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71" name="Text Box 1">
          <a:extLst>
            <a:ext uri="{FF2B5EF4-FFF2-40B4-BE49-F238E27FC236}">
              <a16:creationId xmlns=""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72" name="Text Box 1">
          <a:extLst>
            <a:ext uri="{FF2B5EF4-FFF2-40B4-BE49-F238E27FC236}">
              <a16:creationId xmlns=""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73" name="Text Box 1">
          <a:extLst>
            <a:ext uri="{FF2B5EF4-FFF2-40B4-BE49-F238E27FC236}">
              <a16:creationId xmlns=""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74" name="Text Box 1">
          <a:extLst>
            <a:ext uri="{FF2B5EF4-FFF2-40B4-BE49-F238E27FC236}">
              <a16:creationId xmlns=""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75" name="Text Box 1">
          <a:extLst>
            <a:ext uri="{FF2B5EF4-FFF2-40B4-BE49-F238E27FC236}">
              <a16:creationId xmlns=""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76" name="Text Box 1">
          <a:extLst>
            <a:ext uri="{FF2B5EF4-FFF2-40B4-BE49-F238E27FC236}">
              <a16:creationId xmlns=""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77" name="Text Box 1">
          <a:extLst>
            <a:ext uri="{FF2B5EF4-FFF2-40B4-BE49-F238E27FC236}">
              <a16:creationId xmlns=""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78" name="Text Box 1">
          <a:extLst>
            <a:ext uri="{FF2B5EF4-FFF2-40B4-BE49-F238E27FC236}">
              <a16:creationId xmlns=""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79" name="Text Box 1">
          <a:extLst>
            <a:ext uri="{FF2B5EF4-FFF2-40B4-BE49-F238E27FC236}">
              <a16:creationId xmlns=""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80" name="Text Box 1">
          <a:extLst>
            <a:ext uri="{FF2B5EF4-FFF2-40B4-BE49-F238E27FC236}">
              <a16:creationId xmlns=""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81" name="Text Box 1">
          <a:extLst>
            <a:ext uri="{FF2B5EF4-FFF2-40B4-BE49-F238E27FC236}">
              <a16:creationId xmlns=""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82" name="Text Box 1">
          <a:extLst>
            <a:ext uri="{FF2B5EF4-FFF2-40B4-BE49-F238E27FC236}">
              <a16:creationId xmlns=""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83" name="Text Box 1">
          <a:extLst>
            <a:ext uri="{FF2B5EF4-FFF2-40B4-BE49-F238E27FC236}">
              <a16:creationId xmlns=""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84" name="Text Box 1">
          <a:extLst>
            <a:ext uri="{FF2B5EF4-FFF2-40B4-BE49-F238E27FC236}">
              <a16:creationId xmlns=""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85" name="Text Box 1">
          <a:extLst>
            <a:ext uri="{FF2B5EF4-FFF2-40B4-BE49-F238E27FC236}">
              <a16:creationId xmlns=""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86" name="Text Box 1">
          <a:extLst>
            <a:ext uri="{FF2B5EF4-FFF2-40B4-BE49-F238E27FC236}">
              <a16:creationId xmlns=""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87" name="Text Box 1">
          <a:extLst>
            <a:ext uri="{FF2B5EF4-FFF2-40B4-BE49-F238E27FC236}">
              <a16:creationId xmlns=""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88" name="Text Box 1">
          <a:extLst>
            <a:ext uri="{FF2B5EF4-FFF2-40B4-BE49-F238E27FC236}">
              <a16:creationId xmlns=""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89" name="Text Box 1">
          <a:extLst>
            <a:ext uri="{FF2B5EF4-FFF2-40B4-BE49-F238E27FC236}">
              <a16:creationId xmlns=""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90" name="Text Box 1">
          <a:extLst>
            <a:ext uri="{FF2B5EF4-FFF2-40B4-BE49-F238E27FC236}">
              <a16:creationId xmlns=""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91" name="Text Box 1">
          <a:extLst>
            <a:ext uri="{FF2B5EF4-FFF2-40B4-BE49-F238E27FC236}">
              <a16:creationId xmlns=""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92" name="Text Box 1">
          <a:extLst>
            <a:ext uri="{FF2B5EF4-FFF2-40B4-BE49-F238E27FC236}">
              <a16:creationId xmlns=""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93" name="Text Box 1">
          <a:extLst>
            <a:ext uri="{FF2B5EF4-FFF2-40B4-BE49-F238E27FC236}">
              <a16:creationId xmlns=""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94" name="Text Box 1">
          <a:extLst>
            <a:ext uri="{FF2B5EF4-FFF2-40B4-BE49-F238E27FC236}">
              <a16:creationId xmlns=""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95" name="Text Box 1">
          <a:extLst>
            <a:ext uri="{FF2B5EF4-FFF2-40B4-BE49-F238E27FC236}">
              <a16:creationId xmlns=""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96" name="Text Box 1">
          <a:extLst>
            <a:ext uri="{FF2B5EF4-FFF2-40B4-BE49-F238E27FC236}">
              <a16:creationId xmlns=""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97" name="Text Box 1">
          <a:extLst>
            <a:ext uri="{FF2B5EF4-FFF2-40B4-BE49-F238E27FC236}">
              <a16:creationId xmlns=""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98" name="Text Box 1">
          <a:extLst>
            <a:ext uri="{FF2B5EF4-FFF2-40B4-BE49-F238E27FC236}">
              <a16:creationId xmlns=""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299" name="Text Box 1">
          <a:extLst>
            <a:ext uri="{FF2B5EF4-FFF2-40B4-BE49-F238E27FC236}">
              <a16:creationId xmlns=""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00" name="Text Box 1">
          <a:extLst>
            <a:ext uri="{FF2B5EF4-FFF2-40B4-BE49-F238E27FC236}">
              <a16:creationId xmlns=""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01" name="Text Box 1">
          <a:extLst>
            <a:ext uri="{FF2B5EF4-FFF2-40B4-BE49-F238E27FC236}">
              <a16:creationId xmlns=""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02" name="Text Box 1">
          <a:extLst>
            <a:ext uri="{FF2B5EF4-FFF2-40B4-BE49-F238E27FC236}">
              <a16:creationId xmlns=""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03" name="Text Box 1">
          <a:extLst>
            <a:ext uri="{FF2B5EF4-FFF2-40B4-BE49-F238E27FC236}">
              <a16:creationId xmlns=""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04" name="Text Box 1">
          <a:extLst>
            <a:ext uri="{FF2B5EF4-FFF2-40B4-BE49-F238E27FC236}">
              <a16:creationId xmlns=""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05" name="Text Box 1">
          <a:extLst>
            <a:ext uri="{FF2B5EF4-FFF2-40B4-BE49-F238E27FC236}">
              <a16:creationId xmlns=""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06" name="Text Box 1">
          <a:extLst>
            <a:ext uri="{FF2B5EF4-FFF2-40B4-BE49-F238E27FC236}">
              <a16:creationId xmlns=""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07" name="Text Box 1">
          <a:extLst>
            <a:ext uri="{FF2B5EF4-FFF2-40B4-BE49-F238E27FC236}">
              <a16:creationId xmlns=""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08" name="Text Box 1">
          <a:extLst>
            <a:ext uri="{FF2B5EF4-FFF2-40B4-BE49-F238E27FC236}">
              <a16:creationId xmlns=""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09" name="Text Box 1">
          <a:extLst>
            <a:ext uri="{FF2B5EF4-FFF2-40B4-BE49-F238E27FC236}">
              <a16:creationId xmlns=""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10" name="Text Box 1">
          <a:extLst>
            <a:ext uri="{FF2B5EF4-FFF2-40B4-BE49-F238E27FC236}">
              <a16:creationId xmlns=""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11" name="Text Box 1">
          <a:extLst>
            <a:ext uri="{FF2B5EF4-FFF2-40B4-BE49-F238E27FC236}">
              <a16:creationId xmlns=""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12" name="Text Box 1">
          <a:extLst>
            <a:ext uri="{FF2B5EF4-FFF2-40B4-BE49-F238E27FC236}">
              <a16:creationId xmlns=""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13" name="Text Box 1">
          <a:extLst>
            <a:ext uri="{FF2B5EF4-FFF2-40B4-BE49-F238E27FC236}">
              <a16:creationId xmlns=""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14" name="Text Box 1">
          <a:extLst>
            <a:ext uri="{FF2B5EF4-FFF2-40B4-BE49-F238E27FC236}">
              <a16:creationId xmlns=""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15" name="Text Box 1">
          <a:extLst>
            <a:ext uri="{FF2B5EF4-FFF2-40B4-BE49-F238E27FC236}">
              <a16:creationId xmlns=""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16" name="Text Box 1">
          <a:extLst>
            <a:ext uri="{FF2B5EF4-FFF2-40B4-BE49-F238E27FC236}">
              <a16:creationId xmlns=""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17" name="Text Box 1">
          <a:extLst>
            <a:ext uri="{FF2B5EF4-FFF2-40B4-BE49-F238E27FC236}">
              <a16:creationId xmlns=""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18" name="Text Box 1">
          <a:extLst>
            <a:ext uri="{FF2B5EF4-FFF2-40B4-BE49-F238E27FC236}">
              <a16:creationId xmlns=""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19" name="Text Box 1">
          <a:extLst>
            <a:ext uri="{FF2B5EF4-FFF2-40B4-BE49-F238E27FC236}">
              <a16:creationId xmlns=""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20" name="Text Box 1">
          <a:extLst>
            <a:ext uri="{FF2B5EF4-FFF2-40B4-BE49-F238E27FC236}">
              <a16:creationId xmlns=""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21" name="Text Box 1">
          <a:extLst>
            <a:ext uri="{FF2B5EF4-FFF2-40B4-BE49-F238E27FC236}">
              <a16:creationId xmlns=""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22" name="Text Box 1">
          <a:extLst>
            <a:ext uri="{FF2B5EF4-FFF2-40B4-BE49-F238E27FC236}">
              <a16:creationId xmlns=""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23" name="Text Box 1">
          <a:extLst>
            <a:ext uri="{FF2B5EF4-FFF2-40B4-BE49-F238E27FC236}">
              <a16:creationId xmlns=""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24" name="Text Box 1">
          <a:extLst>
            <a:ext uri="{FF2B5EF4-FFF2-40B4-BE49-F238E27FC236}">
              <a16:creationId xmlns=""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25" name="Text Box 1">
          <a:extLst>
            <a:ext uri="{FF2B5EF4-FFF2-40B4-BE49-F238E27FC236}">
              <a16:creationId xmlns=""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26" name="Text Box 1">
          <a:extLst>
            <a:ext uri="{FF2B5EF4-FFF2-40B4-BE49-F238E27FC236}">
              <a16:creationId xmlns=""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27" name="Text Box 1">
          <a:extLst>
            <a:ext uri="{FF2B5EF4-FFF2-40B4-BE49-F238E27FC236}">
              <a16:creationId xmlns=""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28" name="Text Box 1">
          <a:extLst>
            <a:ext uri="{FF2B5EF4-FFF2-40B4-BE49-F238E27FC236}">
              <a16:creationId xmlns=""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29" name="Text Box 1">
          <a:extLst>
            <a:ext uri="{FF2B5EF4-FFF2-40B4-BE49-F238E27FC236}">
              <a16:creationId xmlns=""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30" name="Text Box 1">
          <a:extLst>
            <a:ext uri="{FF2B5EF4-FFF2-40B4-BE49-F238E27FC236}">
              <a16:creationId xmlns=""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31" name="Text Box 1">
          <a:extLst>
            <a:ext uri="{FF2B5EF4-FFF2-40B4-BE49-F238E27FC236}">
              <a16:creationId xmlns=""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32" name="Text Box 1">
          <a:extLst>
            <a:ext uri="{FF2B5EF4-FFF2-40B4-BE49-F238E27FC236}">
              <a16:creationId xmlns=""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33" name="Text Box 1">
          <a:extLst>
            <a:ext uri="{FF2B5EF4-FFF2-40B4-BE49-F238E27FC236}">
              <a16:creationId xmlns=""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34" name="Text Box 1">
          <a:extLst>
            <a:ext uri="{FF2B5EF4-FFF2-40B4-BE49-F238E27FC236}">
              <a16:creationId xmlns=""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35" name="Text Box 1">
          <a:extLst>
            <a:ext uri="{FF2B5EF4-FFF2-40B4-BE49-F238E27FC236}">
              <a16:creationId xmlns=""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36" name="Text Box 1">
          <a:extLst>
            <a:ext uri="{FF2B5EF4-FFF2-40B4-BE49-F238E27FC236}">
              <a16:creationId xmlns=""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37" name="Text Box 1">
          <a:extLst>
            <a:ext uri="{FF2B5EF4-FFF2-40B4-BE49-F238E27FC236}">
              <a16:creationId xmlns=""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38" name="Text Box 1">
          <a:extLst>
            <a:ext uri="{FF2B5EF4-FFF2-40B4-BE49-F238E27FC236}">
              <a16:creationId xmlns=""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39" name="Text Box 1">
          <a:extLst>
            <a:ext uri="{FF2B5EF4-FFF2-40B4-BE49-F238E27FC236}">
              <a16:creationId xmlns=""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40" name="Text Box 1">
          <a:extLst>
            <a:ext uri="{FF2B5EF4-FFF2-40B4-BE49-F238E27FC236}">
              <a16:creationId xmlns=""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41" name="Text Box 1">
          <a:extLst>
            <a:ext uri="{FF2B5EF4-FFF2-40B4-BE49-F238E27FC236}">
              <a16:creationId xmlns=""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42" name="Text Box 1">
          <a:extLst>
            <a:ext uri="{FF2B5EF4-FFF2-40B4-BE49-F238E27FC236}">
              <a16:creationId xmlns=""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43" name="Text Box 1">
          <a:extLst>
            <a:ext uri="{FF2B5EF4-FFF2-40B4-BE49-F238E27FC236}">
              <a16:creationId xmlns=""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44" name="Text Box 1">
          <a:extLst>
            <a:ext uri="{FF2B5EF4-FFF2-40B4-BE49-F238E27FC236}">
              <a16:creationId xmlns=""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45" name="Text Box 1">
          <a:extLst>
            <a:ext uri="{FF2B5EF4-FFF2-40B4-BE49-F238E27FC236}">
              <a16:creationId xmlns=""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46" name="Text Box 1">
          <a:extLst>
            <a:ext uri="{FF2B5EF4-FFF2-40B4-BE49-F238E27FC236}">
              <a16:creationId xmlns=""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47" name="Text Box 1">
          <a:extLst>
            <a:ext uri="{FF2B5EF4-FFF2-40B4-BE49-F238E27FC236}">
              <a16:creationId xmlns=""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48" name="Text Box 1">
          <a:extLst>
            <a:ext uri="{FF2B5EF4-FFF2-40B4-BE49-F238E27FC236}">
              <a16:creationId xmlns=""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49" name="Text Box 1">
          <a:extLst>
            <a:ext uri="{FF2B5EF4-FFF2-40B4-BE49-F238E27FC236}">
              <a16:creationId xmlns=""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50" name="Text Box 1">
          <a:extLst>
            <a:ext uri="{FF2B5EF4-FFF2-40B4-BE49-F238E27FC236}">
              <a16:creationId xmlns=""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51" name="Text Box 1">
          <a:extLst>
            <a:ext uri="{FF2B5EF4-FFF2-40B4-BE49-F238E27FC236}">
              <a16:creationId xmlns=""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52" name="Text Box 1">
          <a:extLst>
            <a:ext uri="{FF2B5EF4-FFF2-40B4-BE49-F238E27FC236}">
              <a16:creationId xmlns=""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53" name="Text Box 1">
          <a:extLst>
            <a:ext uri="{FF2B5EF4-FFF2-40B4-BE49-F238E27FC236}">
              <a16:creationId xmlns=""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54" name="Text Box 1">
          <a:extLst>
            <a:ext uri="{FF2B5EF4-FFF2-40B4-BE49-F238E27FC236}">
              <a16:creationId xmlns=""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55" name="Text Box 1">
          <a:extLst>
            <a:ext uri="{FF2B5EF4-FFF2-40B4-BE49-F238E27FC236}">
              <a16:creationId xmlns=""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56" name="Text Box 1">
          <a:extLst>
            <a:ext uri="{FF2B5EF4-FFF2-40B4-BE49-F238E27FC236}">
              <a16:creationId xmlns=""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57" name="Text Box 1">
          <a:extLst>
            <a:ext uri="{FF2B5EF4-FFF2-40B4-BE49-F238E27FC236}">
              <a16:creationId xmlns=""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58" name="Text Box 1">
          <a:extLst>
            <a:ext uri="{FF2B5EF4-FFF2-40B4-BE49-F238E27FC236}">
              <a16:creationId xmlns=""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59" name="Text Box 1">
          <a:extLst>
            <a:ext uri="{FF2B5EF4-FFF2-40B4-BE49-F238E27FC236}">
              <a16:creationId xmlns=""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60" name="Text Box 1">
          <a:extLst>
            <a:ext uri="{FF2B5EF4-FFF2-40B4-BE49-F238E27FC236}">
              <a16:creationId xmlns=""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61" name="Text Box 1">
          <a:extLst>
            <a:ext uri="{FF2B5EF4-FFF2-40B4-BE49-F238E27FC236}">
              <a16:creationId xmlns=""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62" name="Text Box 1">
          <a:extLst>
            <a:ext uri="{FF2B5EF4-FFF2-40B4-BE49-F238E27FC236}">
              <a16:creationId xmlns=""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63" name="Text Box 1">
          <a:extLst>
            <a:ext uri="{FF2B5EF4-FFF2-40B4-BE49-F238E27FC236}">
              <a16:creationId xmlns=""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64" name="Text Box 1">
          <a:extLst>
            <a:ext uri="{FF2B5EF4-FFF2-40B4-BE49-F238E27FC236}">
              <a16:creationId xmlns=""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65" name="Text Box 1">
          <a:extLst>
            <a:ext uri="{FF2B5EF4-FFF2-40B4-BE49-F238E27FC236}">
              <a16:creationId xmlns=""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66" name="Text Box 1">
          <a:extLst>
            <a:ext uri="{FF2B5EF4-FFF2-40B4-BE49-F238E27FC236}">
              <a16:creationId xmlns=""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67" name="Text Box 1">
          <a:extLst>
            <a:ext uri="{FF2B5EF4-FFF2-40B4-BE49-F238E27FC236}">
              <a16:creationId xmlns=""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68" name="Text Box 1">
          <a:extLst>
            <a:ext uri="{FF2B5EF4-FFF2-40B4-BE49-F238E27FC236}">
              <a16:creationId xmlns=""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69" name="Text Box 1">
          <a:extLst>
            <a:ext uri="{FF2B5EF4-FFF2-40B4-BE49-F238E27FC236}">
              <a16:creationId xmlns=""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70" name="Text Box 1">
          <a:extLst>
            <a:ext uri="{FF2B5EF4-FFF2-40B4-BE49-F238E27FC236}">
              <a16:creationId xmlns=""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71" name="Text Box 1">
          <a:extLst>
            <a:ext uri="{FF2B5EF4-FFF2-40B4-BE49-F238E27FC236}">
              <a16:creationId xmlns=""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72" name="Text Box 1">
          <a:extLst>
            <a:ext uri="{FF2B5EF4-FFF2-40B4-BE49-F238E27FC236}">
              <a16:creationId xmlns=""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73" name="Text Box 1">
          <a:extLst>
            <a:ext uri="{FF2B5EF4-FFF2-40B4-BE49-F238E27FC236}">
              <a16:creationId xmlns=""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74" name="Text Box 1">
          <a:extLst>
            <a:ext uri="{FF2B5EF4-FFF2-40B4-BE49-F238E27FC236}">
              <a16:creationId xmlns=""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75" name="Text Box 1">
          <a:extLst>
            <a:ext uri="{FF2B5EF4-FFF2-40B4-BE49-F238E27FC236}">
              <a16:creationId xmlns=""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76" name="Text Box 1">
          <a:extLst>
            <a:ext uri="{FF2B5EF4-FFF2-40B4-BE49-F238E27FC236}">
              <a16:creationId xmlns=""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77" name="Text Box 1">
          <a:extLst>
            <a:ext uri="{FF2B5EF4-FFF2-40B4-BE49-F238E27FC236}">
              <a16:creationId xmlns=""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78" name="Text Box 1">
          <a:extLst>
            <a:ext uri="{FF2B5EF4-FFF2-40B4-BE49-F238E27FC236}">
              <a16:creationId xmlns=""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79" name="Text Box 1">
          <a:extLst>
            <a:ext uri="{FF2B5EF4-FFF2-40B4-BE49-F238E27FC236}">
              <a16:creationId xmlns=""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80" name="Text Box 1">
          <a:extLst>
            <a:ext uri="{FF2B5EF4-FFF2-40B4-BE49-F238E27FC236}">
              <a16:creationId xmlns=""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81" name="Text Box 1">
          <a:extLst>
            <a:ext uri="{FF2B5EF4-FFF2-40B4-BE49-F238E27FC236}">
              <a16:creationId xmlns=""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82" name="Text Box 1">
          <a:extLst>
            <a:ext uri="{FF2B5EF4-FFF2-40B4-BE49-F238E27FC236}">
              <a16:creationId xmlns=""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83" name="Text Box 1">
          <a:extLst>
            <a:ext uri="{FF2B5EF4-FFF2-40B4-BE49-F238E27FC236}">
              <a16:creationId xmlns=""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84" name="Text Box 1">
          <a:extLst>
            <a:ext uri="{FF2B5EF4-FFF2-40B4-BE49-F238E27FC236}">
              <a16:creationId xmlns=""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85" name="Text Box 1">
          <a:extLst>
            <a:ext uri="{FF2B5EF4-FFF2-40B4-BE49-F238E27FC236}">
              <a16:creationId xmlns=""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86" name="Text Box 1">
          <a:extLst>
            <a:ext uri="{FF2B5EF4-FFF2-40B4-BE49-F238E27FC236}">
              <a16:creationId xmlns=""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87" name="Text Box 1">
          <a:extLst>
            <a:ext uri="{FF2B5EF4-FFF2-40B4-BE49-F238E27FC236}">
              <a16:creationId xmlns=""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88" name="Text Box 1">
          <a:extLst>
            <a:ext uri="{FF2B5EF4-FFF2-40B4-BE49-F238E27FC236}">
              <a16:creationId xmlns=""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89" name="Text Box 1">
          <a:extLst>
            <a:ext uri="{FF2B5EF4-FFF2-40B4-BE49-F238E27FC236}">
              <a16:creationId xmlns=""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90" name="Text Box 1">
          <a:extLst>
            <a:ext uri="{FF2B5EF4-FFF2-40B4-BE49-F238E27FC236}">
              <a16:creationId xmlns=""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91" name="Text Box 1">
          <a:extLst>
            <a:ext uri="{FF2B5EF4-FFF2-40B4-BE49-F238E27FC236}">
              <a16:creationId xmlns=""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92" name="Text Box 1">
          <a:extLst>
            <a:ext uri="{FF2B5EF4-FFF2-40B4-BE49-F238E27FC236}">
              <a16:creationId xmlns=""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93" name="Text Box 1">
          <a:extLst>
            <a:ext uri="{FF2B5EF4-FFF2-40B4-BE49-F238E27FC236}">
              <a16:creationId xmlns=""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94" name="Text Box 1">
          <a:extLst>
            <a:ext uri="{FF2B5EF4-FFF2-40B4-BE49-F238E27FC236}">
              <a16:creationId xmlns=""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95" name="Text Box 1">
          <a:extLst>
            <a:ext uri="{FF2B5EF4-FFF2-40B4-BE49-F238E27FC236}">
              <a16:creationId xmlns=""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96" name="Text Box 1">
          <a:extLst>
            <a:ext uri="{FF2B5EF4-FFF2-40B4-BE49-F238E27FC236}">
              <a16:creationId xmlns=""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97" name="Text Box 1">
          <a:extLst>
            <a:ext uri="{FF2B5EF4-FFF2-40B4-BE49-F238E27FC236}">
              <a16:creationId xmlns=""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98" name="Text Box 1">
          <a:extLst>
            <a:ext uri="{FF2B5EF4-FFF2-40B4-BE49-F238E27FC236}">
              <a16:creationId xmlns=""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399" name="Text Box 1">
          <a:extLst>
            <a:ext uri="{FF2B5EF4-FFF2-40B4-BE49-F238E27FC236}">
              <a16:creationId xmlns=""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00" name="Text Box 1">
          <a:extLst>
            <a:ext uri="{FF2B5EF4-FFF2-40B4-BE49-F238E27FC236}">
              <a16:creationId xmlns=""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01" name="Text Box 1">
          <a:extLst>
            <a:ext uri="{FF2B5EF4-FFF2-40B4-BE49-F238E27FC236}">
              <a16:creationId xmlns=""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02" name="Text Box 1">
          <a:extLst>
            <a:ext uri="{FF2B5EF4-FFF2-40B4-BE49-F238E27FC236}">
              <a16:creationId xmlns=""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03" name="Text Box 1">
          <a:extLst>
            <a:ext uri="{FF2B5EF4-FFF2-40B4-BE49-F238E27FC236}">
              <a16:creationId xmlns=""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04" name="Text Box 1">
          <a:extLst>
            <a:ext uri="{FF2B5EF4-FFF2-40B4-BE49-F238E27FC236}">
              <a16:creationId xmlns=""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05" name="Text Box 1">
          <a:extLst>
            <a:ext uri="{FF2B5EF4-FFF2-40B4-BE49-F238E27FC236}">
              <a16:creationId xmlns=""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06" name="Text Box 1">
          <a:extLst>
            <a:ext uri="{FF2B5EF4-FFF2-40B4-BE49-F238E27FC236}">
              <a16:creationId xmlns=""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07" name="Text Box 1">
          <a:extLst>
            <a:ext uri="{FF2B5EF4-FFF2-40B4-BE49-F238E27FC236}">
              <a16:creationId xmlns=""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08" name="Text Box 1">
          <a:extLst>
            <a:ext uri="{FF2B5EF4-FFF2-40B4-BE49-F238E27FC236}">
              <a16:creationId xmlns=""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09" name="Text Box 1">
          <a:extLst>
            <a:ext uri="{FF2B5EF4-FFF2-40B4-BE49-F238E27FC236}">
              <a16:creationId xmlns=""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10" name="Text Box 1">
          <a:extLst>
            <a:ext uri="{FF2B5EF4-FFF2-40B4-BE49-F238E27FC236}">
              <a16:creationId xmlns=""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11" name="Text Box 1">
          <a:extLst>
            <a:ext uri="{FF2B5EF4-FFF2-40B4-BE49-F238E27FC236}">
              <a16:creationId xmlns=""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12" name="Text Box 1">
          <a:extLst>
            <a:ext uri="{FF2B5EF4-FFF2-40B4-BE49-F238E27FC236}">
              <a16:creationId xmlns=""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13" name="Text Box 1">
          <a:extLst>
            <a:ext uri="{FF2B5EF4-FFF2-40B4-BE49-F238E27FC236}">
              <a16:creationId xmlns=""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14" name="Text Box 1">
          <a:extLst>
            <a:ext uri="{FF2B5EF4-FFF2-40B4-BE49-F238E27FC236}">
              <a16:creationId xmlns=""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15" name="Text Box 1">
          <a:extLst>
            <a:ext uri="{FF2B5EF4-FFF2-40B4-BE49-F238E27FC236}">
              <a16:creationId xmlns=""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16" name="Text Box 1">
          <a:extLst>
            <a:ext uri="{FF2B5EF4-FFF2-40B4-BE49-F238E27FC236}">
              <a16:creationId xmlns=""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17" name="Text Box 1">
          <a:extLst>
            <a:ext uri="{FF2B5EF4-FFF2-40B4-BE49-F238E27FC236}">
              <a16:creationId xmlns=""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18" name="Text Box 1">
          <a:extLst>
            <a:ext uri="{FF2B5EF4-FFF2-40B4-BE49-F238E27FC236}">
              <a16:creationId xmlns=""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19" name="Text Box 1">
          <a:extLst>
            <a:ext uri="{FF2B5EF4-FFF2-40B4-BE49-F238E27FC236}">
              <a16:creationId xmlns=""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20" name="Text Box 1">
          <a:extLst>
            <a:ext uri="{FF2B5EF4-FFF2-40B4-BE49-F238E27FC236}">
              <a16:creationId xmlns=""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21" name="Text Box 1">
          <a:extLst>
            <a:ext uri="{FF2B5EF4-FFF2-40B4-BE49-F238E27FC236}">
              <a16:creationId xmlns=""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22" name="Text Box 1">
          <a:extLst>
            <a:ext uri="{FF2B5EF4-FFF2-40B4-BE49-F238E27FC236}">
              <a16:creationId xmlns=""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23" name="Text Box 1">
          <a:extLst>
            <a:ext uri="{FF2B5EF4-FFF2-40B4-BE49-F238E27FC236}">
              <a16:creationId xmlns=""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24" name="Text Box 1">
          <a:extLst>
            <a:ext uri="{FF2B5EF4-FFF2-40B4-BE49-F238E27FC236}">
              <a16:creationId xmlns=""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25" name="Text Box 1">
          <a:extLst>
            <a:ext uri="{FF2B5EF4-FFF2-40B4-BE49-F238E27FC236}">
              <a16:creationId xmlns=""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26" name="Text Box 1">
          <a:extLst>
            <a:ext uri="{FF2B5EF4-FFF2-40B4-BE49-F238E27FC236}">
              <a16:creationId xmlns=""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27" name="Text Box 1">
          <a:extLst>
            <a:ext uri="{FF2B5EF4-FFF2-40B4-BE49-F238E27FC236}">
              <a16:creationId xmlns=""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28" name="Text Box 1">
          <a:extLst>
            <a:ext uri="{FF2B5EF4-FFF2-40B4-BE49-F238E27FC236}">
              <a16:creationId xmlns=""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29" name="Text Box 1">
          <a:extLst>
            <a:ext uri="{FF2B5EF4-FFF2-40B4-BE49-F238E27FC236}">
              <a16:creationId xmlns=""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30" name="Text Box 1">
          <a:extLst>
            <a:ext uri="{FF2B5EF4-FFF2-40B4-BE49-F238E27FC236}">
              <a16:creationId xmlns=""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31" name="Text Box 1">
          <a:extLst>
            <a:ext uri="{FF2B5EF4-FFF2-40B4-BE49-F238E27FC236}">
              <a16:creationId xmlns=""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32" name="Text Box 1">
          <a:extLst>
            <a:ext uri="{FF2B5EF4-FFF2-40B4-BE49-F238E27FC236}">
              <a16:creationId xmlns=""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33" name="Text Box 1">
          <a:extLst>
            <a:ext uri="{FF2B5EF4-FFF2-40B4-BE49-F238E27FC236}">
              <a16:creationId xmlns=""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34" name="Text Box 1">
          <a:extLst>
            <a:ext uri="{FF2B5EF4-FFF2-40B4-BE49-F238E27FC236}">
              <a16:creationId xmlns=""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35" name="Text Box 1">
          <a:extLst>
            <a:ext uri="{FF2B5EF4-FFF2-40B4-BE49-F238E27FC236}">
              <a16:creationId xmlns=""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36" name="Text Box 1">
          <a:extLst>
            <a:ext uri="{FF2B5EF4-FFF2-40B4-BE49-F238E27FC236}">
              <a16:creationId xmlns=""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37" name="Text Box 1">
          <a:extLst>
            <a:ext uri="{FF2B5EF4-FFF2-40B4-BE49-F238E27FC236}">
              <a16:creationId xmlns=""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38" name="Text Box 1">
          <a:extLst>
            <a:ext uri="{FF2B5EF4-FFF2-40B4-BE49-F238E27FC236}">
              <a16:creationId xmlns=""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39" name="Text Box 1">
          <a:extLst>
            <a:ext uri="{FF2B5EF4-FFF2-40B4-BE49-F238E27FC236}">
              <a16:creationId xmlns=""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40" name="Text Box 1">
          <a:extLst>
            <a:ext uri="{FF2B5EF4-FFF2-40B4-BE49-F238E27FC236}">
              <a16:creationId xmlns=""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41" name="Text Box 1">
          <a:extLst>
            <a:ext uri="{FF2B5EF4-FFF2-40B4-BE49-F238E27FC236}">
              <a16:creationId xmlns=""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42" name="Text Box 1">
          <a:extLst>
            <a:ext uri="{FF2B5EF4-FFF2-40B4-BE49-F238E27FC236}">
              <a16:creationId xmlns=""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43" name="Text Box 1">
          <a:extLst>
            <a:ext uri="{FF2B5EF4-FFF2-40B4-BE49-F238E27FC236}">
              <a16:creationId xmlns=""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44" name="Text Box 1">
          <a:extLst>
            <a:ext uri="{FF2B5EF4-FFF2-40B4-BE49-F238E27FC236}">
              <a16:creationId xmlns=""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45" name="Text Box 1">
          <a:extLst>
            <a:ext uri="{FF2B5EF4-FFF2-40B4-BE49-F238E27FC236}">
              <a16:creationId xmlns=""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46" name="Text Box 1">
          <a:extLst>
            <a:ext uri="{FF2B5EF4-FFF2-40B4-BE49-F238E27FC236}">
              <a16:creationId xmlns=""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47" name="Text Box 1">
          <a:extLst>
            <a:ext uri="{FF2B5EF4-FFF2-40B4-BE49-F238E27FC236}">
              <a16:creationId xmlns=""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48" name="Text Box 1">
          <a:extLst>
            <a:ext uri="{FF2B5EF4-FFF2-40B4-BE49-F238E27FC236}">
              <a16:creationId xmlns=""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49" name="Text Box 1">
          <a:extLst>
            <a:ext uri="{FF2B5EF4-FFF2-40B4-BE49-F238E27FC236}">
              <a16:creationId xmlns=""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50" name="Text Box 1">
          <a:extLst>
            <a:ext uri="{FF2B5EF4-FFF2-40B4-BE49-F238E27FC236}">
              <a16:creationId xmlns=""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51" name="Text Box 1">
          <a:extLst>
            <a:ext uri="{FF2B5EF4-FFF2-40B4-BE49-F238E27FC236}">
              <a16:creationId xmlns=""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52" name="Text Box 1">
          <a:extLst>
            <a:ext uri="{FF2B5EF4-FFF2-40B4-BE49-F238E27FC236}">
              <a16:creationId xmlns=""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53" name="Text Box 1">
          <a:extLst>
            <a:ext uri="{FF2B5EF4-FFF2-40B4-BE49-F238E27FC236}">
              <a16:creationId xmlns=""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54" name="Text Box 1">
          <a:extLst>
            <a:ext uri="{FF2B5EF4-FFF2-40B4-BE49-F238E27FC236}">
              <a16:creationId xmlns=""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55" name="Text Box 1">
          <a:extLst>
            <a:ext uri="{FF2B5EF4-FFF2-40B4-BE49-F238E27FC236}">
              <a16:creationId xmlns=""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56" name="Text Box 1">
          <a:extLst>
            <a:ext uri="{FF2B5EF4-FFF2-40B4-BE49-F238E27FC236}">
              <a16:creationId xmlns=""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57" name="Text Box 1">
          <a:extLst>
            <a:ext uri="{FF2B5EF4-FFF2-40B4-BE49-F238E27FC236}">
              <a16:creationId xmlns=""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58" name="Text Box 1">
          <a:extLst>
            <a:ext uri="{FF2B5EF4-FFF2-40B4-BE49-F238E27FC236}">
              <a16:creationId xmlns=""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59" name="Text Box 1">
          <a:extLst>
            <a:ext uri="{FF2B5EF4-FFF2-40B4-BE49-F238E27FC236}">
              <a16:creationId xmlns=""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60" name="Text Box 1">
          <a:extLst>
            <a:ext uri="{FF2B5EF4-FFF2-40B4-BE49-F238E27FC236}">
              <a16:creationId xmlns=""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61" name="Text Box 1">
          <a:extLst>
            <a:ext uri="{FF2B5EF4-FFF2-40B4-BE49-F238E27FC236}">
              <a16:creationId xmlns=""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62" name="Text Box 1">
          <a:extLst>
            <a:ext uri="{FF2B5EF4-FFF2-40B4-BE49-F238E27FC236}">
              <a16:creationId xmlns=""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63" name="Text Box 1">
          <a:extLst>
            <a:ext uri="{FF2B5EF4-FFF2-40B4-BE49-F238E27FC236}">
              <a16:creationId xmlns=""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64" name="Text Box 1">
          <a:extLst>
            <a:ext uri="{FF2B5EF4-FFF2-40B4-BE49-F238E27FC236}">
              <a16:creationId xmlns=""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65" name="Text Box 1">
          <a:extLst>
            <a:ext uri="{FF2B5EF4-FFF2-40B4-BE49-F238E27FC236}">
              <a16:creationId xmlns=""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66" name="Text Box 1">
          <a:extLst>
            <a:ext uri="{FF2B5EF4-FFF2-40B4-BE49-F238E27FC236}">
              <a16:creationId xmlns=""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67" name="Text Box 1">
          <a:extLst>
            <a:ext uri="{FF2B5EF4-FFF2-40B4-BE49-F238E27FC236}">
              <a16:creationId xmlns=""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68" name="Text Box 1">
          <a:extLst>
            <a:ext uri="{FF2B5EF4-FFF2-40B4-BE49-F238E27FC236}">
              <a16:creationId xmlns=""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69" name="Text Box 1">
          <a:extLst>
            <a:ext uri="{FF2B5EF4-FFF2-40B4-BE49-F238E27FC236}">
              <a16:creationId xmlns=""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70" name="Text Box 1">
          <a:extLst>
            <a:ext uri="{FF2B5EF4-FFF2-40B4-BE49-F238E27FC236}">
              <a16:creationId xmlns=""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71" name="Text Box 1">
          <a:extLst>
            <a:ext uri="{FF2B5EF4-FFF2-40B4-BE49-F238E27FC236}">
              <a16:creationId xmlns=""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72" name="Text Box 1">
          <a:extLst>
            <a:ext uri="{FF2B5EF4-FFF2-40B4-BE49-F238E27FC236}">
              <a16:creationId xmlns=""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73" name="Text Box 1">
          <a:extLst>
            <a:ext uri="{FF2B5EF4-FFF2-40B4-BE49-F238E27FC236}">
              <a16:creationId xmlns=""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74" name="Text Box 1">
          <a:extLst>
            <a:ext uri="{FF2B5EF4-FFF2-40B4-BE49-F238E27FC236}">
              <a16:creationId xmlns=""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75" name="Text Box 1">
          <a:extLst>
            <a:ext uri="{FF2B5EF4-FFF2-40B4-BE49-F238E27FC236}">
              <a16:creationId xmlns=""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76" name="Text Box 1">
          <a:extLst>
            <a:ext uri="{FF2B5EF4-FFF2-40B4-BE49-F238E27FC236}">
              <a16:creationId xmlns=""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77" name="Text Box 1">
          <a:extLst>
            <a:ext uri="{FF2B5EF4-FFF2-40B4-BE49-F238E27FC236}">
              <a16:creationId xmlns=""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78" name="Text Box 1">
          <a:extLst>
            <a:ext uri="{FF2B5EF4-FFF2-40B4-BE49-F238E27FC236}">
              <a16:creationId xmlns=""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79" name="Text Box 1">
          <a:extLst>
            <a:ext uri="{FF2B5EF4-FFF2-40B4-BE49-F238E27FC236}">
              <a16:creationId xmlns=""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80" name="Text Box 1">
          <a:extLst>
            <a:ext uri="{FF2B5EF4-FFF2-40B4-BE49-F238E27FC236}">
              <a16:creationId xmlns=""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81" name="Text Box 1">
          <a:extLst>
            <a:ext uri="{FF2B5EF4-FFF2-40B4-BE49-F238E27FC236}">
              <a16:creationId xmlns=""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82" name="Text Box 1">
          <a:extLst>
            <a:ext uri="{FF2B5EF4-FFF2-40B4-BE49-F238E27FC236}">
              <a16:creationId xmlns=""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83" name="Text Box 1">
          <a:extLst>
            <a:ext uri="{FF2B5EF4-FFF2-40B4-BE49-F238E27FC236}">
              <a16:creationId xmlns=""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84" name="Text Box 1">
          <a:extLst>
            <a:ext uri="{FF2B5EF4-FFF2-40B4-BE49-F238E27FC236}">
              <a16:creationId xmlns=""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85" name="Text Box 1">
          <a:extLst>
            <a:ext uri="{FF2B5EF4-FFF2-40B4-BE49-F238E27FC236}">
              <a16:creationId xmlns=""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86" name="Text Box 1">
          <a:extLst>
            <a:ext uri="{FF2B5EF4-FFF2-40B4-BE49-F238E27FC236}">
              <a16:creationId xmlns=""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87" name="Text Box 1">
          <a:extLst>
            <a:ext uri="{FF2B5EF4-FFF2-40B4-BE49-F238E27FC236}">
              <a16:creationId xmlns=""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88" name="Text Box 1">
          <a:extLst>
            <a:ext uri="{FF2B5EF4-FFF2-40B4-BE49-F238E27FC236}">
              <a16:creationId xmlns=""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89" name="Text Box 1">
          <a:extLst>
            <a:ext uri="{FF2B5EF4-FFF2-40B4-BE49-F238E27FC236}">
              <a16:creationId xmlns=""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90" name="Text Box 1">
          <a:extLst>
            <a:ext uri="{FF2B5EF4-FFF2-40B4-BE49-F238E27FC236}">
              <a16:creationId xmlns=""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91" name="Text Box 1">
          <a:extLst>
            <a:ext uri="{FF2B5EF4-FFF2-40B4-BE49-F238E27FC236}">
              <a16:creationId xmlns=""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92" name="Text Box 1">
          <a:extLst>
            <a:ext uri="{FF2B5EF4-FFF2-40B4-BE49-F238E27FC236}">
              <a16:creationId xmlns=""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93" name="Text Box 1">
          <a:extLst>
            <a:ext uri="{FF2B5EF4-FFF2-40B4-BE49-F238E27FC236}">
              <a16:creationId xmlns=""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94" name="Text Box 1">
          <a:extLst>
            <a:ext uri="{FF2B5EF4-FFF2-40B4-BE49-F238E27FC236}">
              <a16:creationId xmlns=""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95" name="Text Box 1">
          <a:extLst>
            <a:ext uri="{FF2B5EF4-FFF2-40B4-BE49-F238E27FC236}">
              <a16:creationId xmlns=""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96" name="Text Box 1">
          <a:extLst>
            <a:ext uri="{FF2B5EF4-FFF2-40B4-BE49-F238E27FC236}">
              <a16:creationId xmlns=""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97" name="Text Box 1">
          <a:extLst>
            <a:ext uri="{FF2B5EF4-FFF2-40B4-BE49-F238E27FC236}">
              <a16:creationId xmlns=""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98" name="Text Box 1">
          <a:extLst>
            <a:ext uri="{FF2B5EF4-FFF2-40B4-BE49-F238E27FC236}">
              <a16:creationId xmlns=""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499" name="Text Box 1">
          <a:extLst>
            <a:ext uri="{FF2B5EF4-FFF2-40B4-BE49-F238E27FC236}">
              <a16:creationId xmlns=""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00" name="Text Box 1">
          <a:extLst>
            <a:ext uri="{FF2B5EF4-FFF2-40B4-BE49-F238E27FC236}">
              <a16:creationId xmlns=""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01" name="Text Box 1">
          <a:extLst>
            <a:ext uri="{FF2B5EF4-FFF2-40B4-BE49-F238E27FC236}">
              <a16:creationId xmlns=""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02" name="Text Box 1">
          <a:extLst>
            <a:ext uri="{FF2B5EF4-FFF2-40B4-BE49-F238E27FC236}">
              <a16:creationId xmlns=""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03" name="Text Box 1">
          <a:extLst>
            <a:ext uri="{FF2B5EF4-FFF2-40B4-BE49-F238E27FC236}">
              <a16:creationId xmlns=""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04" name="Text Box 1">
          <a:extLst>
            <a:ext uri="{FF2B5EF4-FFF2-40B4-BE49-F238E27FC236}">
              <a16:creationId xmlns=""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05" name="Text Box 1">
          <a:extLst>
            <a:ext uri="{FF2B5EF4-FFF2-40B4-BE49-F238E27FC236}">
              <a16:creationId xmlns=""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06" name="Text Box 1">
          <a:extLst>
            <a:ext uri="{FF2B5EF4-FFF2-40B4-BE49-F238E27FC236}">
              <a16:creationId xmlns=""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07" name="Text Box 1">
          <a:extLst>
            <a:ext uri="{FF2B5EF4-FFF2-40B4-BE49-F238E27FC236}">
              <a16:creationId xmlns=""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08" name="Text Box 1">
          <a:extLst>
            <a:ext uri="{FF2B5EF4-FFF2-40B4-BE49-F238E27FC236}">
              <a16:creationId xmlns=""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09" name="Text Box 1">
          <a:extLst>
            <a:ext uri="{FF2B5EF4-FFF2-40B4-BE49-F238E27FC236}">
              <a16:creationId xmlns=""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10" name="Text Box 1">
          <a:extLst>
            <a:ext uri="{FF2B5EF4-FFF2-40B4-BE49-F238E27FC236}">
              <a16:creationId xmlns=""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11" name="Text Box 1">
          <a:extLst>
            <a:ext uri="{FF2B5EF4-FFF2-40B4-BE49-F238E27FC236}">
              <a16:creationId xmlns=""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12" name="Text Box 1">
          <a:extLst>
            <a:ext uri="{FF2B5EF4-FFF2-40B4-BE49-F238E27FC236}">
              <a16:creationId xmlns=""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13" name="Text Box 1">
          <a:extLst>
            <a:ext uri="{FF2B5EF4-FFF2-40B4-BE49-F238E27FC236}">
              <a16:creationId xmlns=""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14" name="Text Box 1">
          <a:extLst>
            <a:ext uri="{FF2B5EF4-FFF2-40B4-BE49-F238E27FC236}">
              <a16:creationId xmlns=""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15" name="Text Box 1">
          <a:extLst>
            <a:ext uri="{FF2B5EF4-FFF2-40B4-BE49-F238E27FC236}">
              <a16:creationId xmlns=""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16" name="Text Box 1">
          <a:extLst>
            <a:ext uri="{FF2B5EF4-FFF2-40B4-BE49-F238E27FC236}">
              <a16:creationId xmlns=""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17" name="Text Box 1">
          <a:extLst>
            <a:ext uri="{FF2B5EF4-FFF2-40B4-BE49-F238E27FC236}">
              <a16:creationId xmlns=""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18" name="Text Box 1">
          <a:extLst>
            <a:ext uri="{FF2B5EF4-FFF2-40B4-BE49-F238E27FC236}">
              <a16:creationId xmlns=""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19" name="Text Box 1">
          <a:extLst>
            <a:ext uri="{FF2B5EF4-FFF2-40B4-BE49-F238E27FC236}">
              <a16:creationId xmlns=""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20" name="Text Box 1">
          <a:extLst>
            <a:ext uri="{FF2B5EF4-FFF2-40B4-BE49-F238E27FC236}">
              <a16:creationId xmlns=""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21" name="Text Box 1">
          <a:extLst>
            <a:ext uri="{FF2B5EF4-FFF2-40B4-BE49-F238E27FC236}">
              <a16:creationId xmlns=""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22" name="Text Box 1">
          <a:extLst>
            <a:ext uri="{FF2B5EF4-FFF2-40B4-BE49-F238E27FC236}">
              <a16:creationId xmlns=""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23" name="Text Box 1">
          <a:extLst>
            <a:ext uri="{FF2B5EF4-FFF2-40B4-BE49-F238E27FC236}">
              <a16:creationId xmlns=""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24" name="Text Box 1">
          <a:extLst>
            <a:ext uri="{FF2B5EF4-FFF2-40B4-BE49-F238E27FC236}">
              <a16:creationId xmlns=""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25" name="Text Box 1">
          <a:extLst>
            <a:ext uri="{FF2B5EF4-FFF2-40B4-BE49-F238E27FC236}">
              <a16:creationId xmlns=""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26" name="Text Box 1">
          <a:extLst>
            <a:ext uri="{FF2B5EF4-FFF2-40B4-BE49-F238E27FC236}">
              <a16:creationId xmlns=""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27" name="Text Box 1">
          <a:extLst>
            <a:ext uri="{FF2B5EF4-FFF2-40B4-BE49-F238E27FC236}">
              <a16:creationId xmlns=""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28" name="Text Box 1">
          <a:extLst>
            <a:ext uri="{FF2B5EF4-FFF2-40B4-BE49-F238E27FC236}">
              <a16:creationId xmlns=""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29" name="Text Box 1">
          <a:extLst>
            <a:ext uri="{FF2B5EF4-FFF2-40B4-BE49-F238E27FC236}">
              <a16:creationId xmlns=""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30" name="Text Box 1">
          <a:extLst>
            <a:ext uri="{FF2B5EF4-FFF2-40B4-BE49-F238E27FC236}">
              <a16:creationId xmlns=""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31" name="Text Box 1">
          <a:extLst>
            <a:ext uri="{FF2B5EF4-FFF2-40B4-BE49-F238E27FC236}">
              <a16:creationId xmlns=""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32" name="Text Box 1">
          <a:extLst>
            <a:ext uri="{FF2B5EF4-FFF2-40B4-BE49-F238E27FC236}">
              <a16:creationId xmlns=""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33" name="Text Box 1">
          <a:extLst>
            <a:ext uri="{FF2B5EF4-FFF2-40B4-BE49-F238E27FC236}">
              <a16:creationId xmlns=""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34" name="Text Box 1">
          <a:extLst>
            <a:ext uri="{FF2B5EF4-FFF2-40B4-BE49-F238E27FC236}">
              <a16:creationId xmlns=""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35" name="Text Box 1">
          <a:extLst>
            <a:ext uri="{FF2B5EF4-FFF2-40B4-BE49-F238E27FC236}">
              <a16:creationId xmlns=""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36" name="Text Box 1">
          <a:extLst>
            <a:ext uri="{FF2B5EF4-FFF2-40B4-BE49-F238E27FC236}">
              <a16:creationId xmlns=""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37" name="Text Box 1">
          <a:extLst>
            <a:ext uri="{FF2B5EF4-FFF2-40B4-BE49-F238E27FC236}">
              <a16:creationId xmlns=""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38" name="Text Box 1">
          <a:extLst>
            <a:ext uri="{FF2B5EF4-FFF2-40B4-BE49-F238E27FC236}">
              <a16:creationId xmlns=""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39" name="Text Box 1">
          <a:extLst>
            <a:ext uri="{FF2B5EF4-FFF2-40B4-BE49-F238E27FC236}">
              <a16:creationId xmlns=""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40" name="Text Box 1">
          <a:extLst>
            <a:ext uri="{FF2B5EF4-FFF2-40B4-BE49-F238E27FC236}">
              <a16:creationId xmlns=""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41" name="Text Box 1">
          <a:extLst>
            <a:ext uri="{FF2B5EF4-FFF2-40B4-BE49-F238E27FC236}">
              <a16:creationId xmlns=""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42" name="Text Box 1">
          <a:extLst>
            <a:ext uri="{FF2B5EF4-FFF2-40B4-BE49-F238E27FC236}">
              <a16:creationId xmlns=""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43" name="Text Box 1">
          <a:extLst>
            <a:ext uri="{FF2B5EF4-FFF2-40B4-BE49-F238E27FC236}">
              <a16:creationId xmlns=""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44" name="Text Box 1">
          <a:extLst>
            <a:ext uri="{FF2B5EF4-FFF2-40B4-BE49-F238E27FC236}">
              <a16:creationId xmlns=""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45" name="Text Box 1">
          <a:extLst>
            <a:ext uri="{FF2B5EF4-FFF2-40B4-BE49-F238E27FC236}">
              <a16:creationId xmlns=""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46" name="Text Box 1">
          <a:extLst>
            <a:ext uri="{FF2B5EF4-FFF2-40B4-BE49-F238E27FC236}">
              <a16:creationId xmlns=""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47" name="Text Box 1">
          <a:extLst>
            <a:ext uri="{FF2B5EF4-FFF2-40B4-BE49-F238E27FC236}">
              <a16:creationId xmlns=""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48" name="Text Box 1">
          <a:extLst>
            <a:ext uri="{FF2B5EF4-FFF2-40B4-BE49-F238E27FC236}">
              <a16:creationId xmlns=""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49" name="Text Box 1">
          <a:extLst>
            <a:ext uri="{FF2B5EF4-FFF2-40B4-BE49-F238E27FC236}">
              <a16:creationId xmlns=""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50" name="Text Box 1">
          <a:extLst>
            <a:ext uri="{FF2B5EF4-FFF2-40B4-BE49-F238E27FC236}">
              <a16:creationId xmlns=""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51" name="Text Box 1">
          <a:extLst>
            <a:ext uri="{FF2B5EF4-FFF2-40B4-BE49-F238E27FC236}">
              <a16:creationId xmlns=""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52" name="Text Box 1">
          <a:extLst>
            <a:ext uri="{FF2B5EF4-FFF2-40B4-BE49-F238E27FC236}">
              <a16:creationId xmlns=""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53" name="Text Box 1">
          <a:extLst>
            <a:ext uri="{FF2B5EF4-FFF2-40B4-BE49-F238E27FC236}">
              <a16:creationId xmlns=""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54" name="Text Box 1">
          <a:extLst>
            <a:ext uri="{FF2B5EF4-FFF2-40B4-BE49-F238E27FC236}">
              <a16:creationId xmlns=""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55" name="Text Box 1">
          <a:extLst>
            <a:ext uri="{FF2B5EF4-FFF2-40B4-BE49-F238E27FC236}">
              <a16:creationId xmlns=""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56" name="Text Box 1">
          <a:extLst>
            <a:ext uri="{FF2B5EF4-FFF2-40B4-BE49-F238E27FC236}">
              <a16:creationId xmlns=""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57" name="Text Box 1">
          <a:extLst>
            <a:ext uri="{FF2B5EF4-FFF2-40B4-BE49-F238E27FC236}">
              <a16:creationId xmlns=""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58" name="Text Box 1">
          <a:extLst>
            <a:ext uri="{FF2B5EF4-FFF2-40B4-BE49-F238E27FC236}">
              <a16:creationId xmlns=""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59" name="Text Box 1">
          <a:extLst>
            <a:ext uri="{FF2B5EF4-FFF2-40B4-BE49-F238E27FC236}">
              <a16:creationId xmlns=""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60" name="Text Box 1">
          <a:extLst>
            <a:ext uri="{FF2B5EF4-FFF2-40B4-BE49-F238E27FC236}">
              <a16:creationId xmlns=""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61" name="Text Box 1">
          <a:extLst>
            <a:ext uri="{FF2B5EF4-FFF2-40B4-BE49-F238E27FC236}">
              <a16:creationId xmlns=""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62" name="Text Box 1">
          <a:extLst>
            <a:ext uri="{FF2B5EF4-FFF2-40B4-BE49-F238E27FC236}">
              <a16:creationId xmlns=""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63" name="Text Box 1">
          <a:extLst>
            <a:ext uri="{FF2B5EF4-FFF2-40B4-BE49-F238E27FC236}">
              <a16:creationId xmlns=""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64" name="Text Box 1">
          <a:extLst>
            <a:ext uri="{FF2B5EF4-FFF2-40B4-BE49-F238E27FC236}">
              <a16:creationId xmlns=""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65" name="Text Box 1">
          <a:extLst>
            <a:ext uri="{FF2B5EF4-FFF2-40B4-BE49-F238E27FC236}">
              <a16:creationId xmlns=""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66" name="Text Box 1">
          <a:extLst>
            <a:ext uri="{FF2B5EF4-FFF2-40B4-BE49-F238E27FC236}">
              <a16:creationId xmlns=""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67" name="Text Box 1">
          <a:extLst>
            <a:ext uri="{FF2B5EF4-FFF2-40B4-BE49-F238E27FC236}">
              <a16:creationId xmlns=""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68" name="Text Box 1">
          <a:extLst>
            <a:ext uri="{FF2B5EF4-FFF2-40B4-BE49-F238E27FC236}">
              <a16:creationId xmlns=""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69" name="Text Box 1">
          <a:extLst>
            <a:ext uri="{FF2B5EF4-FFF2-40B4-BE49-F238E27FC236}">
              <a16:creationId xmlns=""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70" name="Text Box 1">
          <a:extLst>
            <a:ext uri="{FF2B5EF4-FFF2-40B4-BE49-F238E27FC236}">
              <a16:creationId xmlns=""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71" name="Text Box 1">
          <a:extLst>
            <a:ext uri="{FF2B5EF4-FFF2-40B4-BE49-F238E27FC236}">
              <a16:creationId xmlns=""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72" name="Text Box 1">
          <a:extLst>
            <a:ext uri="{FF2B5EF4-FFF2-40B4-BE49-F238E27FC236}">
              <a16:creationId xmlns=""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73" name="Text Box 1">
          <a:extLst>
            <a:ext uri="{FF2B5EF4-FFF2-40B4-BE49-F238E27FC236}">
              <a16:creationId xmlns=""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74" name="Text Box 1">
          <a:extLst>
            <a:ext uri="{FF2B5EF4-FFF2-40B4-BE49-F238E27FC236}">
              <a16:creationId xmlns=""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75" name="Text Box 1">
          <a:extLst>
            <a:ext uri="{FF2B5EF4-FFF2-40B4-BE49-F238E27FC236}">
              <a16:creationId xmlns=""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76" name="Text Box 1">
          <a:extLst>
            <a:ext uri="{FF2B5EF4-FFF2-40B4-BE49-F238E27FC236}">
              <a16:creationId xmlns=""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77" name="Text Box 1">
          <a:extLst>
            <a:ext uri="{FF2B5EF4-FFF2-40B4-BE49-F238E27FC236}">
              <a16:creationId xmlns=""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78" name="Text Box 1">
          <a:extLst>
            <a:ext uri="{FF2B5EF4-FFF2-40B4-BE49-F238E27FC236}">
              <a16:creationId xmlns=""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79" name="Text Box 1">
          <a:extLst>
            <a:ext uri="{FF2B5EF4-FFF2-40B4-BE49-F238E27FC236}">
              <a16:creationId xmlns=""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80" name="Text Box 1">
          <a:extLst>
            <a:ext uri="{FF2B5EF4-FFF2-40B4-BE49-F238E27FC236}">
              <a16:creationId xmlns=""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81" name="Text Box 1">
          <a:extLst>
            <a:ext uri="{FF2B5EF4-FFF2-40B4-BE49-F238E27FC236}">
              <a16:creationId xmlns=""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82" name="Text Box 1">
          <a:extLst>
            <a:ext uri="{FF2B5EF4-FFF2-40B4-BE49-F238E27FC236}">
              <a16:creationId xmlns=""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83" name="Text Box 1">
          <a:extLst>
            <a:ext uri="{FF2B5EF4-FFF2-40B4-BE49-F238E27FC236}">
              <a16:creationId xmlns=""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84" name="Text Box 1">
          <a:extLst>
            <a:ext uri="{FF2B5EF4-FFF2-40B4-BE49-F238E27FC236}">
              <a16:creationId xmlns=""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85" name="Text Box 1">
          <a:extLst>
            <a:ext uri="{FF2B5EF4-FFF2-40B4-BE49-F238E27FC236}">
              <a16:creationId xmlns=""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86" name="Text Box 1">
          <a:extLst>
            <a:ext uri="{FF2B5EF4-FFF2-40B4-BE49-F238E27FC236}">
              <a16:creationId xmlns=""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87" name="Text Box 1">
          <a:extLst>
            <a:ext uri="{FF2B5EF4-FFF2-40B4-BE49-F238E27FC236}">
              <a16:creationId xmlns=""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88" name="Text Box 1">
          <a:extLst>
            <a:ext uri="{FF2B5EF4-FFF2-40B4-BE49-F238E27FC236}">
              <a16:creationId xmlns=""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89" name="Text Box 1">
          <a:extLst>
            <a:ext uri="{FF2B5EF4-FFF2-40B4-BE49-F238E27FC236}">
              <a16:creationId xmlns=""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90" name="Text Box 1">
          <a:extLst>
            <a:ext uri="{FF2B5EF4-FFF2-40B4-BE49-F238E27FC236}">
              <a16:creationId xmlns=""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91" name="Text Box 1">
          <a:extLst>
            <a:ext uri="{FF2B5EF4-FFF2-40B4-BE49-F238E27FC236}">
              <a16:creationId xmlns=""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92" name="Text Box 1">
          <a:extLst>
            <a:ext uri="{FF2B5EF4-FFF2-40B4-BE49-F238E27FC236}">
              <a16:creationId xmlns=""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93" name="Text Box 1">
          <a:extLst>
            <a:ext uri="{FF2B5EF4-FFF2-40B4-BE49-F238E27FC236}">
              <a16:creationId xmlns=""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94" name="Text Box 1">
          <a:extLst>
            <a:ext uri="{FF2B5EF4-FFF2-40B4-BE49-F238E27FC236}">
              <a16:creationId xmlns=""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95" name="Text Box 1">
          <a:extLst>
            <a:ext uri="{FF2B5EF4-FFF2-40B4-BE49-F238E27FC236}">
              <a16:creationId xmlns=""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96" name="Text Box 1">
          <a:extLst>
            <a:ext uri="{FF2B5EF4-FFF2-40B4-BE49-F238E27FC236}">
              <a16:creationId xmlns=""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97" name="Text Box 1">
          <a:extLst>
            <a:ext uri="{FF2B5EF4-FFF2-40B4-BE49-F238E27FC236}">
              <a16:creationId xmlns=""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98" name="Text Box 1">
          <a:extLst>
            <a:ext uri="{FF2B5EF4-FFF2-40B4-BE49-F238E27FC236}">
              <a16:creationId xmlns=""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599" name="Text Box 1">
          <a:extLst>
            <a:ext uri="{FF2B5EF4-FFF2-40B4-BE49-F238E27FC236}">
              <a16:creationId xmlns=""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00" name="Text Box 1">
          <a:extLst>
            <a:ext uri="{FF2B5EF4-FFF2-40B4-BE49-F238E27FC236}">
              <a16:creationId xmlns=""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01" name="Text Box 1">
          <a:extLst>
            <a:ext uri="{FF2B5EF4-FFF2-40B4-BE49-F238E27FC236}">
              <a16:creationId xmlns=""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02" name="Text Box 1">
          <a:extLst>
            <a:ext uri="{FF2B5EF4-FFF2-40B4-BE49-F238E27FC236}">
              <a16:creationId xmlns=""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03" name="Text Box 1">
          <a:extLst>
            <a:ext uri="{FF2B5EF4-FFF2-40B4-BE49-F238E27FC236}">
              <a16:creationId xmlns=""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04" name="Text Box 1">
          <a:extLst>
            <a:ext uri="{FF2B5EF4-FFF2-40B4-BE49-F238E27FC236}">
              <a16:creationId xmlns=""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05" name="Text Box 1">
          <a:extLst>
            <a:ext uri="{FF2B5EF4-FFF2-40B4-BE49-F238E27FC236}">
              <a16:creationId xmlns=""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06" name="Text Box 1">
          <a:extLst>
            <a:ext uri="{FF2B5EF4-FFF2-40B4-BE49-F238E27FC236}">
              <a16:creationId xmlns=""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07" name="Text Box 1">
          <a:extLst>
            <a:ext uri="{FF2B5EF4-FFF2-40B4-BE49-F238E27FC236}">
              <a16:creationId xmlns=""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08" name="Text Box 1">
          <a:extLst>
            <a:ext uri="{FF2B5EF4-FFF2-40B4-BE49-F238E27FC236}">
              <a16:creationId xmlns=""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09" name="Text Box 1">
          <a:extLst>
            <a:ext uri="{FF2B5EF4-FFF2-40B4-BE49-F238E27FC236}">
              <a16:creationId xmlns=""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10" name="Text Box 1">
          <a:extLst>
            <a:ext uri="{FF2B5EF4-FFF2-40B4-BE49-F238E27FC236}">
              <a16:creationId xmlns=""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11" name="Text Box 1">
          <a:extLst>
            <a:ext uri="{FF2B5EF4-FFF2-40B4-BE49-F238E27FC236}">
              <a16:creationId xmlns=""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12" name="Text Box 1">
          <a:extLst>
            <a:ext uri="{FF2B5EF4-FFF2-40B4-BE49-F238E27FC236}">
              <a16:creationId xmlns=""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13" name="Text Box 1">
          <a:extLst>
            <a:ext uri="{FF2B5EF4-FFF2-40B4-BE49-F238E27FC236}">
              <a16:creationId xmlns=""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14" name="Text Box 1">
          <a:extLst>
            <a:ext uri="{FF2B5EF4-FFF2-40B4-BE49-F238E27FC236}">
              <a16:creationId xmlns=""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15" name="Text Box 1">
          <a:extLst>
            <a:ext uri="{FF2B5EF4-FFF2-40B4-BE49-F238E27FC236}">
              <a16:creationId xmlns=""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16" name="Text Box 1">
          <a:extLst>
            <a:ext uri="{FF2B5EF4-FFF2-40B4-BE49-F238E27FC236}">
              <a16:creationId xmlns=""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17" name="Text Box 1">
          <a:extLst>
            <a:ext uri="{FF2B5EF4-FFF2-40B4-BE49-F238E27FC236}">
              <a16:creationId xmlns=""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18" name="Text Box 1">
          <a:extLst>
            <a:ext uri="{FF2B5EF4-FFF2-40B4-BE49-F238E27FC236}">
              <a16:creationId xmlns=""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19" name="Text Box 1">
          <a:extLst>
            <a:ext uri="{FF2B5EF4-FFF2-40B4-BE49-F238E27FC236}">
              <a16:creationId xmlns=""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20" name="Text Box 1">
          <a:extLst>
            <a:ext uri="{FF2B5EF4-FFF2-40B4-BE49-F238E27FC236}">
              <a16:creationId xmlns=""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21" name="Text Box 1">
          <a:extLst>
            <a:ext uri="{FF2B5EF4-FFF2-40B4-BE49-F238E27FC236}">
              <a16:creationId xmlns=""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22" name="Text Box 1">
          <a:extLst>
            <a:ext uri="{FF2B5EF4-FFF2-40B4-BE49-F238E27FC236}">
              <a16:creationId xmlns=""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23" name="Text Box 1">
          <a:extLst>
            <a:ext uri="{FF2B5EF4-FFF2-40B4-BE49-F238E27FC236}">
              <a16:creationId xmlns=""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24" name="Text Box 1">
          <a:extLst>
            <a:ext uri="{FF2B5EF4-FFF2-40B4-BE49-F238E27FC236}">
              <a16:creationId xmlns=""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25" name="Text Box 1">
          <a:extLst>
            <a:ext uri="{FF2B5EF4-FFF2-40B4-BE49-F238E27FC236}">
              <a16:creationId xmlns=""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26" name="Text Box 1">
          <a:extLst>
            <a:ext uri="{FF2B5EF4-FFF2-40B4-BE49-F238E27FC236}">
              <a16:creationId xmlns=""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27" name="Text Box 1">
          <a:extLst>
            <a:ext uri="{FF2B5EF4-FFF2-40B4-BE49-F238E27FC236}">
              <a16:creationId xmlns=""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28" name="Text Box 1">
          <a:extLst>
            <a:ext uri="{FF2B5EF4-FFF2-40B4-BE49-F238E27FC236}">
              <a16:creationId xmlns=""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29" name="Text Box 1">
          <a:extLst>
            <a:ext uri="{FF2B5EF4-FFF2-40B4-BE49-F238E27FC236}">
              <a16:creationId xmlns=""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30" name="Text Box 1">
          <a:extLst>
            <a:ext uri="{FF2B5EF4-FFF2-40B4-BE49-F238E27FC236}">
              <a16:creationId xmlns=""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31" name="Text Box 1">
          <a:extLst>
            <a:ext uri="{FF2B5EF4-FFF2-40B4-BE49-F238E27FC236}">
              <a16:creationId xmlns=""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32" name="Text Box 1">
          <a:extLst>
            <a:ext uri="{FF2B5EF4-FFF2-40B4-BE49-F238E27FC236}">
              <a16:creationId xmlns=""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33" name="Text Box 1">
          <a:extLst>
            <a:ext uri="{FF2B5EF4-FFF2-40B4-BE49-F238E27FC236}">
              <a16:creationId xmlns=""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34" name="Text Box 1">
          <a:extLst>
            <a:ext uri="{FF2B5EF4-FFF2-40B4-BE49-F238E27FC236}">
              <a16:creationId xmlns=""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35" name="Text Box 1">
          <a:extLst>
            <a:ext uri="{FF2B5EF4-FFF2-40B4-BE49-F238E27FC236}">
              <a16:creationId xmlns=""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36" name="Text Box 1">
          <a:extLst>
            <a:ext uri="{FF2B5EF4-FFF2-40B4-BE49-F238E27FC236}">
              <a16:creationId xmlns=""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37" name="Text Box 1">
          <a:extLst>
            <a:ext uri="{FF2B5EF4-FFF2-40B4-BE49-F238E27FC236}">
              <a16:creationId xmlns=""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38" name="Text Box 1">
          <a:extLst>
            <a:ext uri="{FF2B5EF4-FFF2-40B4-BE49-F238E27FC236}">
              <a16:creationId xmlns=""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39" name="Text Box 1">
          <a:extLst>
            <a:ext uri="{FF2B5EF4-FFF2-40B4-BE49-F238E27FC236}">
              <a16:creationId xmlns=""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40" name="Text Box 1">
          <a:extLst>
            <a:ext uri="{FF2B5EF4-FFF2-40B4-BE49-F238E27FC236}">
              <a16:creationId xmlns=""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41" name="Text Box 1">
          <a:extLst>
            <a:ext uri="{FF2B5EF4-FFF2-40B4-BE49-F238E27FC236}">
              <a16:creationId xmlns=""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42" name="Text Box 1">
          <a:extLst>
            <a:ext uri="{FF2B5EF4-FFF2-40B4-BE49-F238E27FC236}">
              <a16:creationId xmlns=""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43" name="Text Box 1">
          <a:extLst>
            <a:ext uri="{FF2B5EF4-FFF2-40B4-BE49-F238E27FC236}">
              <a16:creationId xmlns=""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44" name="Text Box 1">
          <a:extLst>
            <a:ext uri="{FF2B5EF4-FFF2-40B4-BE49-F238E27FC236}">
              <a16:creationId xmlns=""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45" name="Text Box 1">
          <a:extLst>
            <a:ext uri="{FF2B5EF4-FFF2-40B4-BE49-F238E27FC236}">
              <a16:creationId xmlns=""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46" name="Text Box 1">
          <a:extLst>
            <a:ext uri="{FF2B5EF4-FFF2-40B4-BE49-F238E27FC236}">
              <a16:creationId xmlns=""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47" name="Text Box 1">
          <a:extLst>
            <a:ext uri="{FF2B5EF4-FFF2-40B4-BE49-F238E27FC236}">
              <a16:creationId xmlns=""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48" name="Text Box 1">
          <a:extLst>
            <a:ext uri="{FF2B5EF4-FFF2-40B4-BE49-F238E27FC236}">
              <a16:creationId xmlns=""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49" name="Text Box 1">
          <a:extLst>
            <a:ext uri="{FF2B5EF4-FFF2-40B4-BE49-F238E27FC236}">
              <a16:creationId xmlns=""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50" name="Text Box 1">
          <a:extLst>
            <a:ext uri="{FF2B5EF4-FFF2-40B4-BE49-F238E27FC236}">
              <a16:creationId xmlns=""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51" name="Text Box 1">
          <a:extLst>
            <a:ext uri="{FF2B5EF4-FFF2-40B4-BE49-F238E27FC236}">
              <a16:creationId xmlns=""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52" name="Text Box 1">
          <a:extLst>
            <a:ext uri="{FF2B5EF4-FFF2-40B4-BE49-F238E27FC236}">
              <a16:creationId xmlns=""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53" name="Text Box 1">
          <a:extLst>
            <a:ext uri="{FF2B5EF4-FFF2-40B4-BE49-F238E27FC236}">
              <a16:creationId xmlns=""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54" name="Text Box 1">
          <a:extLst>
            <a:ext uri="{FF2B5EF4-FFF2-40B4-BE49-F238E27FC236}">
              <a16:creationId xmlns=""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55" name="Text Box 1">
          <a:extLst>
            <a:ext uri="{FF2B5EF4-FFF2-40B4-BE49-F238E27FC236}">
              <a16:creationId xmlns=""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56" name="Text Box 1">
          <a:extLst>
            <a:ext uri="{FF2B5EF4-FFF2-40B4-BE49-F238E27FC236}">
              <a16:creationId xmlns=""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57" name="Text Box 1">
          <a:extLst>
            <a:ext uri="{FF2B5EF4-FFF2-40B4-BE49-F238E27FC236}">
              <a16:creationId xmlns=""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58" name="Text Box 1">
          <a:extLst>
            <a:ext uri="{FF2B5EF4-FFF2-40B4-BE49-F238E27FC236}">
              <a16:creationId xmlns=""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59" name="Text Box 1">
          <a:extLst>
            <a:ext uri="{FF2B5EF4-FFF2-40B4-BE49-F238E27FC236}">
              <a16:creationId xmlns=""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60" name="Text Box 1">
          <a:extLst>
            <a:ext uri="{FF2B5EF4-FFF2-40B4-BE49-F238E27FC236}">
              <a16:creationId xmlns=""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61" name="Text Box 1">
          <a:extLst>
            <a:ext uri="{FF2B5EF4-FFF2-40B4-BE49-F238E27FC236}">
              <a16:creationId xmlns=""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62" name="Text Box 1">
          <a:extLst>
            <a:ext uri="{FF2B5EF4-FFF2-40B4-BE49-F238E27FC236}">
              <a16:creationId xmlns=""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63" name="Text Box 1">
          <a:extLst>
            <a:ext uri="{FF2B5EF4-FFF2-40B4-BE49-F238E27FC236}">
              <a16:creationId xmlns=""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64" name="Text Box 1">
          <a:extLst>
            <a:ext uri="{FF2B5EF4-FFF2-40B4-BE49-F238E27FC236}">
              <a16:creationId xmlns=""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65" name="Text Box 1">
          <a:extLst>
            <a:ext uri="{FF2B5EF4-FFF2-40B4-BE49-F238E27FC236}">
              <a16:creationId xmlns=""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66" name="Text Box 1">
          <a:extLst>
            <a:ext uri="{FF2B5EF4-FFF2-40B4-BE49-F238E27FC236}">
              <a16:creationId xmlns=""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67" name="Text Box 1">
          <a:extLst>
            <a:ext uri="{FF2B5EF4-FFF2-40B4-BE49-F238E27FC236}">
              <a16:creationId xmlns=""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68" name="Text Box 1">
          <a:extLst>
            <a:ext uri="{FF2B5EF4-FFF2-40B4-BE49-F238E27FC236}">
              <a16:creationId xmlns=""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69" name="Text Box 1">
          <a:extLst>
            <a:ext uri="{FF2B5EF4-FFF2-40B4-BE49-F238E27FC236}">
              <a16:creationId xmlns=""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70" name="Text Box 1">
          <a:extLst>
            <a:ext uri="{FF2B5EF4-FFF2-40B4-BE49-F238E27FC236}">
              <a16:creationId xmlns=""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71" name="Text Box 1">
          <a:extLst>
            <a:ext uri="{FF2B5EF4-FFF2-40B4-BE49-F238E27FC236}">
              <a16:creationId xmlns=""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72" name="Text Box 1">
          <a:extLst>
            <a:ext uri="{FF2B5EF4-FFF2-40B4-BE49-F238E27FC236}">
              <a16:creationId xmlns=""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73" name="Text Box 1">
          <a:extLst>
            <a:ext uri="{FF2B5EF4-FFF2-40B4-BE49-F238E27FC236}">
              <a16:creationId xmlns=""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74" name="Text Box 1">
          <a:extLst>
            <a:ext uri="{FF2B5EF4-FFF2-40B4-BE49-F238E27FC236}">
              <a16:creationId xmlns=""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75" name="Text Box 1">
          <a:extLst>
            <a:ext uri="{FF2B5EF4-FFF2-40B4-BE49-F238E27FC236}">
              <a16:creationId xmlns=""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76" name="Text Box 1">
          <a:extLst>
            <a:ext uri="{FF2B5EF4-FFF2-40B4-BE49-F238E27FC236}">
              <a16:creationId xmlns=""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77" name="Text Box 1">
          <a:extLst>
            <a:ext uri="{FF2B5EF4-FFF2-40B4-BE49-F238E27FC236}">
              <a16:creationId xmlns=""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78" name="Text Box 1">
          <a:extLst>
            <a:ext uri="{FF2B5EF4-FFF2-40B4-BE49-F238E27FC236}">
              <a16:creationId xmlns=""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79" name="Text Box 1">
          <a:extLst>
            <a:ext uri="{FF2B5EF4-FFF2-40B4-BE49-F238E27FC236}">
              <a16:creationId xmlns=""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80" name="Text Box 1">
          <a:extLst>
            <a:ext uri="{FF2B5EF4-FFF2-40B4-BE49-F238E27FC236}">
              <a16:creationId xmlns=""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81" name="Text Box 1">
          <a:extLst>
            <a:ext uri="{FF2B5EF4-FFF2-40B4-BE49-F238E27FC236}">
              <a16:creationId xmlns=""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82" name="Text Box 1">
          <a:extLst>
            <a:ext uri="{FF2B5EF4-FFF2-40B4-BE49-F238E27FC236}">
              <a16:creationId xmlns=""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83" name="Text Box 1">
          <a:extLst>
            <a:ext uri="{FF2B5EF4-FFF2-40B4-BE49-F238E27FC236}">
              <a16:creationId xmlns=""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84" name="Text Box 1">
          <a:extLst>
            <a:ext uri="{FF2B5EF4-FFF2-40B4-BE49-F238E27FC236}">
              <a16:creationId xmlns=""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85" name="Text Box 1">
          <a:extLst>
            <a:ext uri="{FF2B5EF4-FFF2-40B4-BE49-F238E27FC236}">
              <a16:creationId xmlns=""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86" name="Text Box 1">
          <a:extLst>
            <a:ext uri="{FF2B5EF4-FFF2-40B4-BE49-F238E27FC236}">
              <a16:creationId xmlns=""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87" name="Text Box 1">
          <a:extLst>
            <a:ext uri="{FF2B5EF4-FFF2-40B4-BE49-F238E27FC236}">
              <a16:creationId xmlns=""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88" name="Text Box 1">
          <a:extLst>
            <a:ext uri="{FF2B5EF4-FFF2-40B4-BE49-F238E27FC236}">
              <a16:creationId xmlns=""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89" name="Text Box 1">
          <a:extLst>
            <a:ext uri="{FF2B5EF4-FFF2-40B4-BE49-F238E27FC236}">
              <a16:creationId xmlns=""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90" name="Text Box 1">
          <a:extLst>
            <a:ext uri="{FF2B5EF4-FFF2-40B4-BE49-F238E27FC236}">
              <a16:creationId xmlns=""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91" name="Text Box 1">
          <a:extLst>
            <a:ext uri="{FF2B5EF4-FFF2-40B4-BE49-F238E27FC236}">
              <a16:creationId xmlns=""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92" name="Text Box 1">
          <a:extLst>
            <a:ext uri="{FF2B5EF4-FFF2-40B4-BE49-F238E27FC236}">
              <a16:creationId xmlns=""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93" name="Text Box 1">
          <a:extLst>
            <a:ext uri="{FF2B5EF4-FFF2-40B4-BE49-F238E27FC236}">
              <a16:creationId xmlns=""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94" name="Text Box 1">
          <a:extLst>
            <a:ext uri="{FF2B5EF4-FFF2-40B4-BE49-F238E27FC236}">
              <a16:creationId xmlns=""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95" name="Text Box 1">
          <a:extLst>
            <a:ext uri="{FF2B5EF4-FFF2-40B4-BE49-F238E27FC236}">
              <a16:creationId xmlns=""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96" name="Text Box 1">
          <a:extLst>
            <a:ext uri="{FF2B5EF4-FFF2-40B4-BE49-F238E27FC236}">
              <a16:creationId xmlns=""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97" name="Text Box 1">
          <a:extLst>
            <a:ext uri="{FF2B5EF4-FFF2-40B4-BE49-F238E27FC236}">
              <a16:creationId xmlns=""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98" name="Text Box 1">
          <a:extLst>
            <a:ext uri="{FF2B5EF4-FFF2-40B4-BE49-F238E27FC236}">
              <a16:creationId xmlns=""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699" name="Text Box 1">
          <a:extLst>
            <a:ext uri="{FF2B5EF4-FFF2-40B4-BE49-F238E27FC236}">
              <a16:creationId xmlns=""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00" name="Text Box 1">
          <a:extLst>
            <a:ext uri="{FF2B5EF4-FFF2-40B4-BE49-F238E27FC236}">
              <a16:creationId xmlns=""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01" name="Text Box 1">
          <a:extLst>
            <a:ext uri="{FF2B5EF4-FFF2-40B4-BE49-F238E27FC236}">
              <a16:creationId xmlns=""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02" name="Text Box 1">
          <a:extLst>
            <a:ext uri="{FF2B5EF4-FFF2-40B4-BE49-F238E27FC236}">
              <a16:creationId xmlns=""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03" name="Text Box 1">
          <a:extLst>
            <a:ext uri="{FF2B5EF4-FFF2-40B4-BE49-F238E27FC236}">
              <a16:creationId xmlns=""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04" name="Text Box 1">
          <a:extLst>
            <a:ext uri="{FF2B5EF4-FFF2-40B4-BE49-F238E27FC236}">
              <a16:creationId xmlns=""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05" name="Text Box 1">
          <a:extLst>
            <a:ext uri="{FF2B5EF4-FFF2-40B4-BE49-F238E27FC236}">
              <a16:creationId xmlns=""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06" name="Text Box 1">
          <a:extLst>
            <a:ext uri="{FF2B5EF4-FFF2-40B4-BE49-F238E27FC236}">
              <a16:creationId xmlns=""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07" name="Text Box 1">
          <a:extLst>
            <a:ext uri="{FF2B5EF4-FFF2-40B4-BE49-F238E27FC236}">
              <a16:creationId xmlns=""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08" name="Text Box 1">
          <a:extLst>
            <a:ext uri="{FF2B5EF4-FFF2-40B4-BE49-F238E27FC236}">
              <a16:creationId xmlns=""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09" name="Text Box 1">
          <a:extLst>
            <a:ext uri="{FF2B5EF4-FFF2-40B4-BE49-F238E27FC236}">
              <a16:creationId xmlns=""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10" name="Text Box 1">
          <a:extLst>
            <a:ext uri="{FF2B5EF4-FFF2-40B4-BE49-F238E27FC236}">
              <a16:creationId xmlns=""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11" name="Text Box 1">
          <a:extLst>
            <a:ext uri="{FF2B5EF4-FFF2-40B4-BE49-F238E27FC236}">
              <a16:creationId xmlns=""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12" name="Text Box 1">
          <a:extLst>
            <a:ext uri="{FF2B5EF4-FFF2-40B4-BE49-F238E27FC236}">
              <a16:creationId xmlns=""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13" name="Text Box 1">
          <a:extLst>
            <a:ext uri="{FF2B5EF4-FFF2-40B4-BE49-F238E27FC236}">
              <a16:creationId xmlns=""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14" name="Text Box 1">
          <a:extLst>
            <a:ext uri="{FF2B5EF4-FFF2-40B4-BE49-F238E27FC236}">
              <a16:creationId xmlns=""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15" name="Text Box 1">
          <a:extLst>
            <a:ext uri="{FF2B5EF4-FFF2-40B4-BE49-F238E27FC236}">
              <a16:creationId xmlns=""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16" name="Text Box 1">
          <a:extLst>
            <a:ext uri="{FF2B5EF4-FFF2-40B4-BE49-F238E27FC236}">
              <a16:creationId xmlns=""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17" name="Text Box 1">
          <a:extLst>
            <a:ext uri="{FF2B5EF4-FFF2-40B4-BE49-F238E27FC236}">
              <a16:creationId xmlns=""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18" name="Text Box 1">
          <a:extLst>
            <a:ext uri="{FF2B5EF4-FFF2-40B4-BE49-F238E27FC236}">
              <a16:creationId xmlns=""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19" name="Text Box 1">
          <a:extLst>
            <a:ext uri="{FF2B5EF4-FFF2-40B4-BE49-F238E27FC236}">
              <a16:creationId xmlns=""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20" name="Text Box 1">
          <a:extLst>
            <a:ext uri="{FF2B5EF4-FFF2-40B4-BE49-F238E27FC236}">
              <a16:creationId xmlns=""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21" name="Text Box 1">
          <a:extLst>
            <a:ext uri="{FF2B5EF4-FFF2-40B4-BE49-F238E27FC236}">
              <a16:creationId xmlns=""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22" name="Text Box 1">
          <a:extLst>
            <a:ext uri="{FF2B5EF4-FFF2-40B4-BE49-F238E27FC236}">
              <a16:creationId xmlns=""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23" name="Text Box 1">
          <a:extLst>
            <a:ext uri="{FF2B5EF4-FFF2-40B4-BE49-F238E27FC236}">
              <a16:creationId xmlns=""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24" name="Text Box 1">
          <a:extLst>
            <a:ext uri="{FF2B5EF4-FFF2-40B4-BE49-F238E27FC236}">
              <a16:creationId xmlns=""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25" name="Text Box 1">
          <a:extLst>
            <a:ext uri="{FF2B5EF4-FFF2-40B4-BE49-F238E27FC236}">
              <a16:creationId xmlns=""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26" name="Text Box 1">
          <a:extLst>
            <a:ext uri="{FF2B5EF4-FFF2-40B4-BE49-F238E27FC236}">
              <a16:creationId xmlns=""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27" name="Text Box 1">
          <a:extLst>
            <a:ext uri="{FF2B5EF4-FFF2-40B4-BE49-F238E27FC236}">
              <a16:creationId xmlns=""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28" name="Text Box 1">
          <a:extLst>
            <a:ext uri="{FF2B5EF4-FFF2-40B4-BE49-F238E27FC236}">
              <a16:creationId xmlns=""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29" name="Text Box 1">
          <a:extLst>
            <a:ext uri="{FF2B5EF4-FFF2-40B4-BE49-F238E27FC236}">
              <a16:creationId xmlns=""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30" name="Text Box 1">
          <a:extLst>
            <a:ext uri="{FF2B5EF4-FFF2-40B4-BE49-F238E27FC236}">
              <a16:creationId xmlns=""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31" name="Text Box 1">
          <a:extLst>
            <a:ext uri="{FF2B5EF4-FFF2-40B4-BE49-F238E27FC236}">
              <a16:creationId xmlns=""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32" name="Text Box 1">
          <a:extLst>
            <a:ext uri="{FF2B5EF4-FFF2-40B4-BE49-F238E27FC236}">
              <a16:creationId xmlns=""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33" name="Text Box 1">
          <a:extLst>
            <a:ext uri="{FF2B5EF4-FFF2-40B4-BE49-F238E27FC236}">
              <a16:creationId xmlns=""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34" name="Text Box 1">
          <a:extLst>
            <a:ext uri="{FF2B5EF4-FFF2-40B4-BE49-F238E27FC236}">
              <a16:creationId xmlns=""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35" name="Text Box 1">
          <a:extLst>
            <a:ext uri="{FF2B5EF4-FFF2-40B4-BE49-F238E27FC236}">
              <a16:creationId xmlns=""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36" name="Text Box 1">
          <a:extLst>
            <a:ext uri="{FF2B5EF4-FFF2-40B4-BE49-F238E27FC236}">
              <a16:creationId xmlns=""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37" name="Text Box 1">
          <a:extLst>
            <a:ext uri="{FF2B5EF4-FFF2-40B4-BE49-F238E27FC236}">
              <a16:creationId xmlns=""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38" name="Text Box 1">
          <a:extLst>
            <a:ext uri="{FF2B5EF4-FFF2-40B4-BE49-F238E27FC236}">
              <a16:creationId xmlns=""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39" name="Text Box 1">
          <a:extLst>
            <a:ext uri="{FF2B5EF4-FFF2-40B4-BE49-F238E27FC236}">
              <a16:creationId xmlns=""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40" name="Text Box 1">
          <a:extLst>
            <a:ext uri="{FF2B5EF4-FFF2-40B4-BE49-F238E27FC236}">
              <a16:creationId xmlns=""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41" name="Text Box 1">
          <a:extLst>
            <a:ext uri="{FF2B5EF4-FFF2-40B4-BE49-F238E27FC236}">
              <a16:creationId xmlns=""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42" name="Text Box 1">
          <a:extLst>
            <a:ext uri="{FF2B5EF4-FFF2-40B4-BE49-F238E27FC236}">
              <a16:creationId xmlns=""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43" name="Text Box 1">
          <a:extLst>
            <a:ext uri="{FF2B5EF4-FFF2-40B4-BE49-F238E27FC236}">
              <a16:creationId xmlns=""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44" name="Text Box 1">
          <a:extLst>
            <a:ext uri="{FF2B5EF4-FFF2-40B4-BE49-F238E27FC236}">
              <a16:creationId xmlns=""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45" name="Text Box 1">
          <a:extLst>
            <a:ext uri="{FF2B5EF4-FFF2-40B4-BE49-F238E27FC236}">
              <a16:creationId xmlns=""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46" name="Text Box 1">
          <a:extLst>
            <a:ext uri="{FF2B5EF4-FFF2-40B4-BE49-F238E27FC236}">
              <a16:creationId xmlns=""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47" name="Text Box 1">
          <a:extLst>
            <a:ext uri="{FF2B5EF4-FFF2-40B4-BE49-F238E27FC236}">
              <a16:creationId xmlns=""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48" name="Text Box 1">
          <a:extLst>
            <a:ext uri="{FF2B5EF4-FFF2-40B4-BE49-F238E27FC236}">
              <a16:creationId xmlns=""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49" name="Text Box 1">
          <a:extLst>
            <a:ext uri="{FF2B5EF4-FFF2-40B4-BE49-F238E27FC236}">
              <a16:creationId xmlns=""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50" name="Text Box 1">
          <a:extLst>
            <a:ext uri="{FF2B5EF4-FFF2-40B4-BE49-F238E27FC236}">
              <a16:creationId xmlns=""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51" name="Text Box 1">
          <a:extLst>
            <a:ext uri="{FF2B5EF4-FFF2-40B4-BE49-F238E27FC236}">
              <a16:creationId xmlns=""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52" name="Text Box 1">
          <a:extLst>
            <a:ext uri="{FF2B5EF4-FFF2-40B4-BE49-F238E27FC236}">
              <a16:creationId xmlns=""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53" name="Text Box 1">
          <a:extLst>
            <a:ext uri="{FF2B5EF4-FFF2-40B4-BE49-F238E27FC236}">
              <a16:creationId xmlns=""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54" name="Text Box 1">
          <a:extLst>
            <a:ext uri="{FF2B5EF4-FFF2-40B4-BE49-F238E27FC236}">
              <a16:creationId xmlns=""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55" name="Text Box 1">
          <a:extLst>
            <a:ext uri="{FF2B5EF4-FFF2-40B4-BE49-F238E27FC236}">
              <a16:creationId xmlns=""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56" name="Text Box 1">
          <a:extLst>
            <a:ext uri="{FF2B5EF4-FFF2-40B4-BE49-F238E27FC236}">
              <a16:creationId xmlns=""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57" name="Text Box 1">
          <a:extLst>
            <a:ext uri="{FF2B5EF4-FFF2-40B4-BE49-F238E27FC236}">
              <a16:creationId xmlns=""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58" name="Text Box 1">
          <a:extLst>
            <a:ext uri="{FF2B5EF4-FFF2-40B4-BE49-F238E27FC236}">
              <a16:creationId xmlns=""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59" name="Text Box 1">
          <a:extLst>
            <a:ext uri="{FF2B5EF4-FFF2-40B4-BE49-F238E27FC236}">
              <a16:creationId xmlns=""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60" name="Text Box 1">
          <a:extLst>
            <a:ext uri="{FF2B5EF4-FFF2-40B4-BE49-F238E27FC236}">
              <a16:creationId xmlns=""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61" name="Text Box 1">
          <a:extLst>
            <a:ext uri="{FF2B5EF4-FFF2-40B4-BE49-F238E27FC236}">
              <a16:creationId xmlns=""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62" name="Text Box 1">
          <a:extLst>
            <a:ext uri="{FF2B5EF4-FFF2-40B4-BE49-F238E27FC236}">
              <a16:creationId xmlns=""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63" name="Text Box 1">
          <a:extLst>
            <a:ext uri="{FF2B5EF4-FFF2-40B4-BE49-F238E27FC236}">
              <a16:creationId xmlns=""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64" name="Text Box 1">
          <a:extLst>
            <a:ext uri="{FF2B5EF4-FFF2-40B4-BE49-F238E27FC236}">
              <a16:creationId xmlns=""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65" name="Text Box 1">
          <a:extLst>
            <a:ext uri="{FF2B5EF4-FFF2-40B4-BE49-F238E27FC236}">
              <a16:creationId xmlns=""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66" name="Text Box 1">
          <a:extLst>
            <a:ext uri="{FF2B5EF4-FFF2-40B4-BE49-F238E27FC236}">
              <a16:creationId xmlns=""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67" name="Text Box 1">
          <a:extLst>
            <a:ext uri="{FF2B5EF4-FFF2-40B4-BE49-F238E27FC236}">
              <a16:creationId xmlns=""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68" name="Text Box 1">
          <a:extLst>
            <a:ext uri="{FF2B5EF4-FFF2-40B4-BE49-F238E27FC236}">
              <a16:creationId xmlns=""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69" name="Text Box 1">
          <a:extLst>
            <a:ext uri="{FF2B5EF4-FFF2-40B4-BE49-F238E27FC236}">
              <a16:creationId xmlns=""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70" name="Text Box 1">
          <a:extLst>
            <a:ext uri="{FF2B5EF4-FFF2-40B4-BE49-F238E27FC236}">
              <a16:creationId xmlns=""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71" name="Text Box 1">
          <a:extLst>
            <a:ext uri="{FF2B5EF4-FFF2-40B4-BE49-F238E27FC236}">
              <a16:creationId xmlns=""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72" name="Text Box 1">
          <a:extLst>
            <a:ext uri="{FF2B5EF4-FFF2-40B4-BE49-F238E27FC236}">
              <a16:creationId xmlns=""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73" name="Text Box 1">
          <a:extLst>
            <a:ext uri="{FF2B5EF4-FFF2-40B4-BE49-F238E27FC236}">
              <a16:creationId xmlns=""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74" name="Text Box 1">
          <a:extLst>
            <a:ext uri="{FF2B5EF4-FFF2-40B4-BE49-F238E27FC236}">
              <a16:creationId xmlns=""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75" name="Text Box 1">
          <a:extLst>
            <a:ext uri="{FF2B5EF4-FFF2-40B4-BE49-F238E27FC236}">
              <a16:creationId xmlns=""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76" name="Text Box 1">
          <a:extLst>
            <a:ext uri="{FF2B5EF4-FFF2-40B4-BE49-F238E27FC236}">
              <a16:creationId xmlns=""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77" name="Text Box 1">
          <a:extLst>
            <a:ext uri="{FF2B5EF4-FFF2-40B4-BE49-F238E27FC236}">
              <a16:creationId xmlns=""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78" name="Text Box 1">
          <a:extLst>
            <a:ext uri="{FF2B5EF4-FFF2-40B4-BE49-F238E27FC236}">
              <a16:creationId xmlns=""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79" name="Text Box 1">
          <a:extLst>
            <a:ext uri="{FF2B5EF4-FFF2-40B4-BE49-F238E27FC236}">
              <a16:creationId xmlns=""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80" name="Text Box 1">
          <a:extLst>
            <a:ext uri="{FF2B5EF4-FFF2-40B4-BE49-F238E27FC236}">
              <a16:creationId xmlns=""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81" name="Text Box 1">
          <a:extLst>
            <a:ext uri="{FF2B5EF4-FFF2-40B4-BE49-F238E27FC236}">
              <a16:creationId xmlns=""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82" name="Text Box 1">
          <a:extLst>
            <a:ext uri="{FF2B5EF4-FFF2-40B4-BE49-F238E27FC236}">
              <a16:creationId xmlns=""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83" name="Text Box 1">
          <a:extLst>
            <a:ext uri="{FF2B5EF4-FFF2-40B4-BE49-F238E27FC236}">
              <a16:creationId xmlns=""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84" name="Text Box 1">
          <a:extLst>
            <a:ext uri="{FF2B5EF4-FFF2-40B4-BE49-F238E27FC236}">
              <a16:creationId xmlns=""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85" name="Text Box 1">
          <a:extLst>
            <a:ext uri="{FF2B5EF4-FFF2-40B4-BE49-F238E27FC236}">
              <a16:creationId xmlns=""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86" name="Text Box 1">
          <a:extLst>
            <a:ext uri="{FF2B5EF4-FFF2-40B4-BE49-F238E27FC236}">
              <a16:creationId xmlns=""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87" name="Text Box 1">
          <a:extLst>
            <a:ext uri="{FF2B5EF4-FFF2-40B4-BE49-F238E27FC236}">
              <a16:creationId xmlns=""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88" name="Text Box 1">
          <a:extLst>
            <a:ext uri="{FF2B5EF4-FFF2-40B4-BE49-F238E27FC236}">
              <a16:creationId xmlns=""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89" name="Text Box 1">
          <a:extLst>
            <a:ext uri="{FF2B5EF4-FFF2-40B4-BE49-F238E27FC236}">
              <a16:creationId xmlns=""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90" name="Text Box 1">
          <a:extLst>
            <a:ext uri="{FF2B5EF4-FFF2-40B4-BE49-F238E27FC236}">
              <a16:creationId xmlns=""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91" name="Text Box 1">
          <a:extLst>
            <a:ext uri="{FF2B5EF4-FFF2-40B4-BE49-F238E27FC236}">
              <a16:creationId xmlns=""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92" name="Text Box 1">
          <a:extLst>
            <a:ext uri="{FF2B5EF4-FFF2-40B4-BE49-F238E27FC236}">
              <a16:creationId xmlns=""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93" name="Text Box 1">
          <a:extLst>
            <a:ext uri="{FF2B5EF4-FFF2-40B4-BE49-F238E27FC236}">
              <a16:creationId xmlns=""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94" name="Text Box 1">
          <a:extLst>
            <a:ext uri="{FF2B5EF4-FFF2-40B4-BE49-F238E27FC236}">
              <a16:creationId xmlns=""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95" name="Text Box 1">
          <a:extLst>
            <a:ext uri="{FF2B5EF4-FFF2-40B4-BE49-F238E27FC236}">
              <a16:creationId xmlns=""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96" name="Text Box 1">
          <a:extLst>
            <a:ext uri="{FF2B5EF4-FFF2-40B4-BE49-F238E27FC236}">
              <a16:creationId xmlns=""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97" name="Text Box 1">
          <a:extLst>
            <a:ext uri="{FF2B5EF4-FFF2-40B4-BE49-F238E27FC236}">
              <a16:creationId xmlns=""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98" name="Text Box 1">
          <a:extLst>
            <a:ext uri="{FF2B5EF4-FFF2-40B4-BE49-F238E27FC236}">
              <a16:creationId xmlns=""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799" name="Text Box 1">
          <a:extLst>
            <a:ext uri="{FF2B5EF4-FFF2-40B4-BE49-F238E27FC236}">
              <a16:creationId xmlns=""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00" name="Text Box 1">
          <a:extLst>
            <a:ext uri="{FF2B5EF4-FFF2-40B4-BE49-F238E27FC236}">
              <a16:creationId xmlns=""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01" name="Text Box 1">
          <a:extLst>
            <a:ext uri="{FF2B5EF4-FFF2-40B4-BE49-F238E27FC236}">
              <a16:creationId xmlns=""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02" name="Text Box 1">
          <a:extLst>
            <a:ext uri="{FF2B5EF4-FFF2-40B4-BE49-F238E27FC236}">
              <a16:creationId xmlns=""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03" name="Text Box 1">
          <a:extLst>
            <a:ext uri="{FF2B5EF4-FFF2-40B4-BE49-F238E27FC236}">
              <a16:creationId xmlns=""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04" name="Text Box 1">
          <a:extLst>
            <a:ext uri="{FF2B5EF4-FFF2-40B4-BE49-F238E27FC236}">
              <a16:creationId xmlns=""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05" name="Text Box 1">
          <a:extLst>
            <a:ext uri="{FF2B5EF4-FFF2-40B4-BE49-F238E27FC236}">
              <a16:creationId xmlns=""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06" name="Text Box 1">
          <a:extLst>
            <a:ext uri="{FF2B5EF4-FFF2-40B4-BE49-F238E27FC236}">
              <a16:creationId xmlns=""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07" name="Text Box 1">
          <a:extLst>
            <a:ext uri="{FF2B5EF4-FFF2-40B4-BE49-F238E27FC236}">
              <a16:creationId xmlns=""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08" name="Text Box 1">
          <a:extLst>
            <a:ext uri="{FF2B5EF4-FFF2-40B4-BE49-F238E27FC236}">
              <a16:creationId xmlns=""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09" name="Text Box 1">
          <a:extLst>
            <a:ext uri="{FF2B5EF4-FFF2-40B4-BE49-F238E27FC236}">
              <a16:creationId xmlns=""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10" name="Text Box 1">
          <a:extLst>
            <a:ext uri="{FF2B5EF4-FFF2-40B4-BE49-F238E27FC236}">
              <a16:creationId xmlns=""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11" name="Text Box 1">
          <a:extLst>
            <a:ext uri="{FF2B5EF4-FFF2-40B4-BE49-F238E27FC236}">
              <a16:creationId xmlns=""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12" name="Text Box 1">
          <a:extLst>
            <a:ext uri="{FF2B5EF4-FFF2-40B4-BE49-F238E27FC236}">
              <a16:creationId xmlns=""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13" name="Text Box 1">
          <a:extLst>
            <a:ext uri="{FF2B5EF4-FFF2-40B4-BE49-F238E27FC236}">
              <a16:creationId xmlns=""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14" name="Text Box 1">
          <a:extLst>
            <a:ext uri="{FF2B5EF4-FFF2-40B4-BE49-F238E27FC236}">
              <a16:creationId xmlns=""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15" name="Text Box 1">
          <a:extLst>
            <a:ext uri="{FF2B5EF4-FFF2-40B4-BE49-F238E27FC236}">
              <a16:creationId xmlns=""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16" name="Text Box 1">
          <a:extLst>
            <a:ext uri="{FF2B5EF4-FFF2-40B4-BE49-F238E27FC236}">
              <a16:creationId xmlns=""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17" name="Text Box 1">
          <a:extLst>
            <a:ext uri="{FF2B5EF4-FFF2-40B4-BE49-F238E27FC236}">
              <a16:creationId xmlns=""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18" name="Text Box 1">
          <a:extLst>
            <a:ext uri="{FF2B5EF4-FFF2-40B4-BE49-F238E27FC236}">
              <a16:creationId xmlns=""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19" name="Text Box 1">
          <a:extLst>
            <a:ext uri="{FF2B5EF4-FFF2-40B4-BE49-F238E27FC236}">
              <a16:creationId xmlns=""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20" name="Text Box 1">
          <a:extLst>
            <a:ext uri="{FF2B5EF4-FFF2-40B4-BE49-F238E27FC236}">
              <a16:creationId xmlns=""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21" name="Text Box 1">
          <a:extLst>
            <a:ext uri="{FF2B5EF4-FFF2-40B4-BE49-F238E27FC236}">
              <a16:creationId xmlns=""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22" name="Text Box 1">
          <a:extLst>
            <a:ext uri="{FF2B5EF4-FFF2-40B4-BE49-F238E27FC236}">
              <a16:creationId xmlns=""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23" name="Text Box 1">
          <a:extLst>
            <a:ext uri="{FF2B5EF4-FFF2-40B4-BE49-F238E27FC236}">
              <a16:creationId xmlns=""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24" name="Text Box 1">
          <a:extLst>
            <a:ext uri="{FF2B5EF4-FFF2-40B4-BE49-F238E27FC236}">
              <a16:creationId xmlns=""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25" name="Text Box 1">
          <a:extLst>
            <a:ext uri="{FF2B5EF4-FFF2-40B4-BE49-F238E27FC236}">
              <a16:creationId xmlns=""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26" name="Text Box 1">
          <a:extLst>
            <a:ext uri="{FF2B5EF4-FFF2-40B4-BE49-F238E27FC236}">
              <a16:creationId xmlns=""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27" name="Text Box 1">
          <a:extLst>
            <a:ext uri="{FF2B5EF4-FFF2-40B4-BE49-F238E27FC236}">
              <a16:creationId xmlns=""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28" name="Text Box 1">
          <a:extLst>
            <a:ext uri="{FF2B5EF4-FFF2-40B4-BE49-F238E27FC236}">
              <a16:creationId xmlns=""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29" name="Text Box 1">
          <a:extLst>
            <a:ext uri="{FF2B5EF4-FFF2-40B4-BE49-F238E27FC236}">
              <a16:creationId xmlns=""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30" name="Text Box 1">
          <a:extLst>
            <a:ext uri="{FF2B5EF4-FFF2-40B4-BE49-F238E27FC236}">
              <a16:creationId xmlns=""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31" name="Text Box 1">
          <a:extLst>
            <a:ext uri="{FF2B5EF4-FFF2-40B4-BE49-F238E27FC236}">
              <a16:creationId xmlns=""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32" name="Text Box 1">
          <a:extLst>
            <a:ext uri="{FF2B5EF4-FFF2-40B4-BE49-F238E27FC236}">
              <a16:creationId xmlns=""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33" name="Text Box 1">
          <a:extLst>
            <a:ext uri="{FF2B5EF4-FFF2-40B4-BE49-F238E27FC236}">
              <a16:creationId xmlns=""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34" name="Text Box 1">
          <a:extLst>
            <a:ext uri="{FF2B5EF4-FFF2-40B4-BE49-F238E27FC236}">
              <a16:creationId xmlns=""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35" name="Text Box 1">
          <a:extLst>
            <a:ext uri="{FF2B5EF4-FFF2-40B4-BE49-F238E27FC236}">
              <a16:creationId xmlns=""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36" name="Text Box 1">
          <a:extLst>
            <a:ext uri="{FF2B5EF4-FFF2-40B4-BE49-F238E27FC236}">
              <a16:creationId xmlns=""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37" name="Text Box 1">
          <a:extLst>
            <a:ext uri="{FF2B5EF4-FFF2-40B4-BE49-F238E27FC236}">
              <a16:creationId xmlns=""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38" name="Text Box 1">
          <a:extLst>
            <a:ext uri="{FF2B5EF4-FFF2-40B4-BE49-F238E27FC236}">
              <a16:creationId xmlns=""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39" name="Text Box 1">
          <a:extLst>
            <a:ext uri="{FF2B5EF4-FFF2-40B4-BE49-F238E27FC236}">
              <a16:creationId xmlns=""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40" name="Text Box 1">
          <a:extLst>
            <a:ext uri="{FF2B5EF4-FFF2-40B4-BE49-F238E27FC236}">
              <a16:creationId xmlns=""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41" name="Text Box 1">
          <a:extLst>
            <a:ext uri="{FF2B5EF4-FFF2-40B4-BE49-F238E27FC236}">
              <a16:creationId xmlns=""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42" name="Text Box 1">
          <a:extLst>
            <a:ext uri="{FF2B5EF4-FFF2-40B4-BE49-F238E27FC236}">
              <a16:creationId xmlns=""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43" name="Text Box 1">
          <a:extLst>
            <a:ext uri="{FF2B5EF4-FFF2-40B4-BE49-F238E27FC236}">
              <a16:creationId xmlns=""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44" name="Text Box 1">
          <a:extLst>
            <a:ext uri="{FF2B5EF4-FFF2-40B4-BE49-F238E27FC236}">
              <a16:creationId xmlns=""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45" name="Text Box 1">
          <a:extLst>
            <a:ext uri="{FF2B5EF4-FFF2-40B4-BE49-F238E27FC236}">
              <a16:creationId xmlns=""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46" name="Text Box 1">
          <a:extLst>
            <a:ext uri="{FF2B5EF4-FFF2-40B4-BE49-F238E27FC236}">
              <a16:creationId xmlns=""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47" name="Text Box 1">
          <a:extLst>
            <a:ext uri="{FF2B5EF4-FFF2-40B4-BE49-F238E27FC236}">
              <a16:creationId xmlns=""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48" name="Text Box 1">
          <a:extLst>
            <a:ext uri="{FF2B5EF4-FFF2-40B4-BE49-F238E27FC236}">
              <a16:creationId xmlns=""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49" name="Text Box 1">
          <a:extLst>
            <a:ext uri="{FF2B5EF4-FFF2-40B4-BE49-F238E27FC236}">
              <a16:creationId xmlns=""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50" name="Text Box 1">
          <a:extLst>
            <a:ext uri="{FF2B5EF4-FFF2-40B4-BE49-F238E27FC236}">
              <a16:creationId xmlns=""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51" name="Text Box 1">
          <a:extLst>
            <a:ext uri="{FF2B5EF4-FFF2-40B4-BE49-F238E27FC236}">
              <a16:creationId xmlns=""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52" name="Text Box 1">
          <a:extLst>
            <a:ext uri="{FF2B5EF4-FFF2-40B4-BE49-F238E27FC236}">
              <a16:creationId xmlns=""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53" name="Text Box 1">
          <a:extLst>
            <a:ext uri="{FF2B5EF4-FFF2-40B4-BE49-F238E27FC236}">
              <a16:creationId xmlns=""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54" name="Text Box 1">
          <a:extLst>
            <a:ext uri="{FF2B5EF4-FFF2-40B4-BE49-F238E27FC236}">
              <a16:creationId xmlns=""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55" name="Text Box 1">
          <a:extLst>
            <a:ext uri="{FF2B5EF4-FFF2-40B4-BE49-F238E27FC236}">
              <a16:creationId xmlns=""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56" name="Text Box 1">
          <a:extLst>
            <a:ext uri="{FF2B5EF4-FFF2-40B4-BE49-F238E27FC236}">
              <a16:creationId xmlns=""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57" name="Text Box 1">
          <a:extLst>
            <a:ext uri="{FF2B5EF4-FFF2-40B4-BE49-F238E27FC236}">
              <a16:creationId xmlns=""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58" name="Text Box 1">
          <a:extLst>
            <a:ext uri="{FF2B5EF4-FFF2-40B4-BE49-F238E27FC236}">
              <a16:creationId xmlns=""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59" name="Text Box 1">
          <a:extLst>
            <a:ext uri="{FF2B5EF4-FFF2-40B4-BE49-F238E27FC236}">
              <a16:creationId xmlns=""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60" name="Text Box 1">
          <a:extLst>
            <a:ext uri="{FF2B5EF4-FFF2-40B4-BE49-F238E27FC236}">
              <a16:creationId xmlns=""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61" name="Text Box 1">
          <a:extLst>
            <a:ext uri="{FF2B5EF4-FFF2-40B4-BE49-F238E27FC236}">
              <a16:creationId xmlns=""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62" name="Text Box 1">
          <a:extLst>
            <a:ext uri="{FF2B5EF4-FFF2-40B4-BE49-F238E27FC236}">
              <a16:creationId xmlns=""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63" name="Text Box 1">
          <a:extLst>
            <a:ext uri="{FF2B5EF4-FFF2-40B4-BE49-F238E27FC236}">
              <a16:creationId xmlns=""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64" name="Text Box 1">
          <a:extLst>
            <a:ext uri="{FF2B5EF4-FFF2-40B4-BE49-F238E27FC236}">
              <a16:creationId xmlns=""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65" name="Text Box 1">
          <a:extLst>
            <a:ext uri="{FF2B5EF4-FFF2-40B4-BE49-F238E27FC236}">
              <a16:creationId xmlns=""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66" name="Text Box 1">
          <a:extLst>
            <a:ext uri="{FF2B5EF4-FFF2-40B4-BE49-F238E27FC236}">
              <a16:creationId xmlns=""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67" name="Text Box 1">
          <a:extLst>
            <a:ext uri="{FF2B5EF4-FFF2-40B4-BE49-F238E27FC236}">
              <a16:creationId xmlns=""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68" name="Text Box 1">
          <a:extLst>
            <a:ext uri="{FF2B5EF4-FFF2-40B4-BE49-F238E27FC236}">
              <a16:creationId xmlns=""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69" name="Text Box 1">
          <a:extLst>
            <a:ext uri="{FF2B5EF4-FFF2-40B4-BE49-F238E27FC236}">
              <a16:creationId xmlns=""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70" name="Text Box 1">
          <a:extLst>
            <a:ext uri="{FF2B5EF4-FFF2-40B4-BE49-F238E27FC236}">
              <a16:creationId xmlns=""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71" name="Text Box 1">
          <a:extLst>
            <a:ext uri="{FF2B5EF4-FFF2-40B4-BE49-F238E27FC236}">
              <a16:creationId xmlns=""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72" name="Text Box 1">
          <a:extLst>
            <a:ext uri="{FF2B5EF4-FFF2-40B4-BE49-F238E27FC236}">
              <a16:creationId xmlns=""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73" name="Text Box 1">
          <a:extLst>
            <a:ext uri="{FF2B5EF4-FFF2-40B4-BE49-F238E27FC236}">
              <a16:creationId xmlns=""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74" name="Text Box 1">
          <a:extLst>
            <a:ext uri="{FF2B5EF4-FFF2-40B4-BE49-F238E27FC236}">
              <a16:creationId xmlns=""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75" name="Text Box 1">
          <a:extLst>
            <a:ext uri="{FF2B5EF4-FFF2-40B4-BE49-F238E27FC236}">
              <a16:creationId xmlns=""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76" name="Text Box 1">
          <a:extLst>
            <a:ext uri="{FF2B5EF4-FFF2-40B4-BE49-F238E27FC236}">
              <a16:creationId xmlns=""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77" name="Text Box 1">
          <a:extLst>
            <a:ext uri="{FF2B5EF4-FFF2-40B4-BE49-F238E27FC236}">
              <a16:creationId xmlns=""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78" name="Text Box 1">
          <a:extLst>
            <a:ext uri="{FF2B5EF4-FFF2-40B4-BE49-F238E27FC236}">
              <a16:creationId xmlns=""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79" name="Text Box 1">
          <a:extLst>
            <a:ext uri="{FF2B5EF4-FFF2-40B4-BE49-F238E27FC236}">
              <a16:creationId xmlns=""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80" name="Text Box 1">
          <a:extLst>
            <a:ext uri="{FF2B5EF4-FFF2-40B4-BE49-F238E27FC236}">
              <a16:creationId xmlns=""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81" name="Text Box 1">
          <a:extLst>
            <a:ext uri="{FF2B5EF4-FFF2-40B4-BE49-F238E27FC236}">
              <a16:creationId xmlns=""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82" name="Text Box 1">
          <a:extLst>
            <a:ext uri="{FF2B5EF4-FFF2-40B4-BE49-F238E27FC236}">
              <a16:creationId xmlns=""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83" name="Text Box 1">
          <a:extLst>
            <a:ext uri="{FF2B5EF4-FFF2-40B4-BE49-F238E27FC236}">
              <a16:creationId xmlns=""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145</xdr:row>
      <xdr:rowOff>0</xdr:rowOff>
    </xdr:from>
    <xdr:ext cx="0" cy="28575"/>
    <xdr:sp macro="" textlink="">
      <xdr:nvSpPr>
        <xdr:cNvPr id="2884" name="Text Box 1">
          <a:extLst>
            <a:ext uri="{FF2B5EF4-FFF2-40B4-BE49-F238E27FC236}">
              <a16:creationId xmlns=""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885" name="Text Box 1">
          <a:extLst>
            <a:ext uri="{FF2B5EF4-FFF2-40B4-BE49-F238E27FC236}">
              <a16:creationId xmlns=""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886" name="Text Box 1">
          <a:extLst>
            <a:ext uri="{FF2B5EF4-FFF2-40B4-BE49-F238E27FC236}">
              <a16:creationId xmlns=""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887" name="Text Box 1">
          <a:extLst>
            <a:ext uri="{FF2B5EF4-FFF2-40B4-BE49-F238E27FC236}">
              <a16:creationId xmlns=""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888" name="Text Box 1">
          <a:extLst>
            <a:ext uri="{FF2B5EF4-FFF2-40B4-BE49-F238E27FC236}">
              <a16:creationId xmlns=""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889" name="Text Box 1">
          <a:extLst>
            <a:ext uri="{FF2B5EF4-FFF2-40B4-BE49-F238E27FC236}">
              <a16:creationId xmlns=""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890" name="Text Box 1">
          <a:extLst>
            <a:ext uri="{FF2B5EF4-FFF2-40B4-BE49-F238E27FC236}">
              <a16:creationId xmlns=""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891" name="Text Box 1">
          <a:extLst>
            <a:ext uri="{FF2B5EF4-FFF2-40B4-BE49-F238E27FC236}">
              <a16:creationId xmlns=""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892" name="Text Box 1">
          <a:extLst>
            <a:ext uri="{FF2B5EF4-FFF2-40B4-BE49-F238E27FC236}">
              <a16:creationId xmlns=""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893" name="Text Box 1">
          <a:extLst>
            <a:ext uri="{FF2B5EF4-FFF2-40B4-BE49-F238E27FC236}">
              <a16:creationId xmlns=""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894" name="Text Box 1">
          <a:extLst>
            <a:ext uri="{FF2B5EF4-FFF2-40B4-BE49-F238E27FC236}">
              <a16:creationId xmlns=""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895" name="Text Box 1">
          <a:extLst>
            <a:ext uri="{FF2B5EF4-FFF2-40B4-BE49-F238E27FC236}">
              <a16:creationId xmlns=""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896" name="Text Box 1">
          <a:extLst>
            <a:ext uri="{FF2B5EF4-FFF2-40B4-BE49-F238E27FC236}">
              <a16:creationId xmlns=""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897" name="Text Box 1">
          <a:extLst>
            <a:ext uri="{FF2B5EF4-FFF2-40B4-BE49-F238E27FC236}">
              <a16:creationId xmlns=""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898" name="Text Box 1">
          <a:extLst>
            <a:ext uri="{FF2B5EF4-FFF2-40B4-BE49-F238E27FC236}">
              <a16:creationId xmlns=""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899" name="Text Box 1">
          <a:extLst>
            <a:ext uri="{FF2B5EF4-FFF2-40B4-BE49-F238E27FC236}">
              <a16:creationId xmlns=""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00" name="Text Box 1">
          <a:extLst>
            <a:ext uri="{FF2B5EF4-FFF2-40B4-BE49-F238E27FC236}">
              <a16:creationId xmlns=""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01" name="Text Box 1">
          <a:extLst>
            <a:ext uri="{FF2B5EF4-FFF2-40B4-BE49-F238E27FC236}">
              <a16:creationId xmlns=""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02" name="Text Box 1">
          <a:extLst>
            <a:ext uri="{FF2B5EF4-FFF2-40B4-BE49-F238E27FC236}">
              <a16:creationId xmlns=""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03" name="Text Box 1">
          <a:extLst>
            <a:ext uri="{FF2B5EF4-FFF2-40B4-BE49-F238E27FC236}">
              <a16:creationId xmlns=""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04" name="Text Box 1">
          <a:extLst>
            <a:ext uri="{FF2B5EF4-FFF2-40B4-BE49-F238E27FC236}">
              <a16:creationId xmlns=""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05" name="Text Box 1">
          <a:extLst>
            <a:ext uri="{FF2B5EF4-FFF2-40B4-BE49-F238E27FC236}">
              <a16:creationId xmlns=""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06" name="Text Box 1">
          <a:extLst>
            <a:ext uri="{FF2B5EF4-FFF2-40B4-BE49-F238E27FC236}">
              <a16:creationId xmlns=""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07" name="Text Box 1">
          <a:extLst>
            <a:ext uri="{FF2B5EF4-FFF2-40B4-BE49-F238E27FC236}">
              <a16:creationId xmlns=""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08" name="Text Box 1">
          <a:extLst>
            <a:ext uri="{FF2B5EF4-FFF2-40B4-BE49-F238E27FC236}">
              <a16:creationId xmlns=""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09" name="Text Box 1">
          <a:extLst>
            <a:ext uri="{FF2B5EF4-FFF2-40B4-BE49-F238E27FC236}">
              <a16:creationId xmlns=""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10" name="Text Box 1">
          <a:extLst>
            <a:ext uri="{FF2B5EF4-FFF2-40B4-BE49-F238E27FC236}">
              <a16:creationId xmlns=""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11" name="Text Box 1">
          <a:extLst>
            <a:ext uri="{FF2B5EF4-FFF2-40B4-BE49-F238E27FC236}">
              <a16:creationId xmlns=""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12" name="Text Box 1">
          <a:extLst>
            <a:ext uri="{FF2B5EF4-FFF2-40B4-BE49-F238E27FC236}">
              <a16:creationId xmlns=""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13" name="Text Box 1">
          <a:extLst>
            <a:ext uri="{FF2B5EF4-FFF2-40B4-BE49-F238E27FC236}">
              <a16:creationId xmlns=""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14" name="Text Box 1">
          <a:extLst>
            <a:ext uri="{FF2B5EF4-FFF2-40B4-BE49-F238E27FC236}">
              <a16:creationId xmlns=""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15" name="Text Box 1">
          <a:extLst>
            <a:ext uri="{FF2B5EF4-FFF2-40B4-BE49-F238E27FC236}">
              <a16:creationId xmlns=""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16" name="Text Box 1">
          <a:extLst>
            <a:ext uri="{FF2B5EF4-FFF2-40B4-BE49-F238E27FC236}">
              <a16:creationId xmlns=""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17" name="Text Box 1">
          <a:extLst>
            <a:ext uri="{FF2B5EF4-FFF2-40B4-BE49-F238E27FC236}">
              <a16:creationId xmlns=""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18" name="Text Box 1">
          <a:extLst>
            <a:ext uri="{FF2B5EF4-FFF2-40B4-BE49-F238E27FC236}">
              <a16:creationId xmlns=""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19" name="Text Box 1">
          <a:extLst>
            <a:ext uri="{FF2B5EF4-FFF2-40B4-BE49-F238E27FC236}">
              <a16:creationId xmlns=""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20" name="Text Box 1">
          <a:extLst>
            <a:ext uri="{FF2B5EF4-FFF2-40B4-BE49-F238E27FC236}">
              <a16:creationId xmlns=""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21" name="Text Box 1">
          <a:extLst>
            <a:ext uri="{FF2B5EF4-FFF2-40B4-BE49-F238E27FC236}">
              <a16:creationId xmlns=""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22" name="Text Box 1">
          <a:extLst>
            <a:ext uri="{FF2B5EF4-FFF2-40B4-BE49-F238E27FC236}">
              <a16:creationId xmlns=""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23" name="Text Box 1">
          <a:extLst>
            <a:ext uri="{FF2B5EF4-FFF2-40B4-BE49-F238E27FC236}">
              <a16:creationId xmlns=""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24" name="Text Box 1">
          <a:extLst>
            <a:ext uri="{FF2B5EF4-FFF2-40B4-BE49-F238E27FC236}">
              <a16:creationId xmlns=""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25" name="Text Box 1">
          <a:extLst>
            <a:ext uri="{FF2B5EF4-FFF2-40B4-BE49-F238E27FC236}">
              <a16:creationId xmlns=""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26" name="Text Box 1">
          <a:extLst>
            <a:ext uri="{FF2B5EF4-FFF2-40B4-BE49-F238E27FC236}">
              <a16:creationId xmlns=""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27" name="Text Box 1">
          <a:extLst>
            <a:ext uri="{FF2B5EF4-FFF2-40B4-BE49-F238E27FC236}">
              <a16:creationId xmlns=""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28" name="Text Box 1">
          <a:extLst>
            <a:ext uri="{FF2B5EF4-FFF2-40B4-BE49-F238E27FC236}">
              <a16:creationId xmlns=""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29" name="Text Box 1">
          <a:extLst>
            <a:ext uri="{FF2B5EF4-FFF2-40B4-BE49-F238E27FC236}">
              <a16:creationId xmlns=""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30" name="Text Box 1">
          <a:extLst>
            <a:ext uri="{FF2B5EF4-FFF2-40B4-BE49-F238E27FC236}">
              <a16:creationId xmlns=""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31" name="Text Box 1">
          <a:extLst>
            <a:ext uri="{FF2B5EF4-FFF2-40B4-BE49-F238E27FC236}">
              <a16:creationId xmlns=""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32" name="Text Box 1">
          <a:extLst>
            <a:ext uri="{FF2B5EF4-FFF2-40B4-BE49-F238E27FC236}">
              <a16:creationId xmlns=""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33" name="Text Box 1">
          <a:extLst>
            <a:ext uri="{FF2B5EF4-FFF2-40B4-BE49-F238E27FC236}">
              <a16:creationId xmlns=""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34" name="Text Box 1">
          <a:extLst>
            <a:ext uri="{FF2B5EF4-FFF2-40B4-BE49-F238E27FC236}">
              <a16:creationId xmlns=""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35" name="Text Box 1">
          <a:extLst>
            <a:ext uri="{FF2B5EF4-FFF2-40B4-BE49-F238E27FC236}">
              <a16:creationId xmlns=""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36" name="Text Box 1">
          <a:extLst>
            <a:ext uri="{FF2B5EF4-FFF2-40B4-BE49-F238E27FC236}">
              <a16:creationId xmlns=""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37" name="Text Box 1">
          <a:extLst>
            <a:ext uri="{FF2B5EF4-FFF2-40B4-BE49-F238E27FC236}">
              <a16:creationId xmlns=""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38" name="Text Box 1">
          <a:extLst>
            <a:ext uri="{FF2B5EF4-FFF2-40B4-BE49-F238E27FC236}">
              <a16:creationId xmlns=""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39" name="Text Box 1">
          <a:extLst>
            <a:ext uri="{FF2B5EF4-FFF2-40B4-BE49-F238E27FC236}">
              <a16:creationId xmlns=""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40" name="Text Box 1">
          <a:extLst>
            <a:ext uri="{FF2B5EF4-FFF2-40B4-BE49-F238E27FC236}">
              <a16:creationId xmlns=""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41" name="Text Box 1">
          <a:extLst>
            <a:ext uri="{FF2B5EF4-FFF2-40B4-BE49-F238E27FC236}">
              <a16:creationId xmlns=""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42" name="Text Box 1">
          <a:extLst>
            <a:ext uri="{FF2B5EF4-FFF2-40B4-BE49-F238E27FC236}">
              <a16:creationId xmlns=""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43" name="Text Box 1">
          <a:extLst>
            <a:ext uri="{FF2B5EF4-FFF2-40B4-BE49-F238E27FC236}">
              <a16:creationId xmlns=""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44" name="Text Box 1">
          <a:extLst>
            <a:ext uri="{FF2B5EF4-FFF2-40B4-BE49-F238E27FC236}">
              <a16:creationId xmlns=""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45" name="Text Box 1">
          <a:extLst>
            <a:ext uri="{FF2B5EF4-FFF2-40B4-BE49-F238E27FC236}">
              <a16:creationId xmlns=""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46" name="Text Box 1">
          <a:extLst>
            <a:ext uri="{FF2B5EF4-FFF2-40B4-BE49-F238E27FC236}">
              <a16:creationId xmlns=""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47" name="Text Box 1">
          <a:extLst>
            <a:ext uri="{FF2B5EF4-FFF2-40B4-BE49-F238E27FC236}">
              <a16:creationId xmlns=""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48" name="Text Box 1">
          <a:extLst>
            <a:ext uri="{FF2B5EF4-FFF2-40B4-BE49-F238E27FC236}">
              <a16:creationId xmlns=""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49" name="Text Box 1">
          <a:extLst>
            <a:ext uri="{FF2B5EF4-FFF2-40B4-BE49-F238E27FC236}">
              <a16:creationId xmlns=""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50" name="Text Box 1">
          <a:extLst>
            <a:ext uri="{FF2B5EF4-FFF2-40B4-BE49-F238E27FC236}">
              <a16:creationId xmlns=""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51" name="Text Box 1">
          <a:extLst>
            <a:ext uri="{FF2B5EF4-FFF2-40B4-BE49-F238E27FC236}">
              <a16:creationId xmlns=""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52" name="Text Box 1">
          <a:extLst>
            <a:ext uri="{FF2B5EF4-FFF2-40B4-BE49-F238E27FC236}">
              <a16:creationId xmlns=""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53" name="Text Box 1">
          <a:extLst>
            <a:ext uri="{FF2B5EF4-FFF2-40B4-BE49-F238E27FC236}">
              <a16:creationId xmlns=""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54" name="Text Box 1">
          <a:extLst>
            <a:ext uri="{FF2B5EF4-FFF2-40B4-BE49-F238E27FC236}">
              <a16:creationId xmlns=""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55" name="Text Box 1">
          <a:extLst>
            <a:ext uri="{FF2B5EF4-FFF2-40B4-BE49-F238E27FC236}">
              <a16:creationId xmlns=""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56" name="Text Box 1">
          <a:extLst>
            <a:ext uri="{FF2B5EF4-FFF2-40B4-BE49-F238E27FC236}">
              <a16:creationId xmlns=""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57" name="Text Box 1">
          <a:extLst>
            <a:ext uri="{FF2B5EF4-FFF2-40B4-BE49-F238E27FC236}">
              <a16:creationId xmlns=""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58" name="Text Box 1">
          <a:extLst>
            <a:ext uri="{FF2B5EF4-FFF2-40B4-BE49-F238E27FC236}">
              <a16:creationId xmlns=""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59" name="Text Box 1">
          <a:extLst>
            <a:ext uri="{FF2B5EF4-FFF2-40B4-BE49-F238E27FC236}">
              <a16:creationId xmlns=""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60" name="Text Box 1">
          <a:extLst>
            <a:ext uri="{FF2B5EF4-FFF2-40B4-BE49-F238E27FC236}">
              <a16:creationId xmlns=""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61" name="Text Box 1">
          <a:extLst>
            <a:ext uri="{FF2B5EF4-FFF2-40B4-BE49-F238E27FC236}">
              <a16:creationId xmlns=""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62" name="Text Box 1">
          <a:extLst>
            <a:ext uri="{FF2B5EF4-FFF2-40B4-BE49-F238E27FC236}">
              <a16:creationId xmlns=""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63" name="Text Box 1">
          <a:extLst>
            <a:ext uri="{FF2B5EF4-FFF2-40B4-BE49-F238E27FC236}">
              <a16:creationId xmlns=""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64" name="Text Box 1">
          <a:extLst>
            <a:ext uri="{FF2B5EF4-FFF2-40B4-BE49-F238E27FC236}">
              <a16:creationId xmlns=""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65" name="Text Box 1">
          <a:extLst>
            <a:ext uri="{FF2B5EF4-FFF2-40B4-BE49-F238E27FC236}">
              <a16:creationId xmlns=""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66" name="Text Box 1">
          <a:extLst>
            <a:ext uri="{FF2B5EF4-FFF2-40B4-BE49-F238E27FC236}">
              <a16:creationId xmlns=""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67" name="Text Box 1">
          <a:extLst>
            <a:ext uri="{FF2B5EF4-FFF2-40B4-BE49-F238E27FC236}">
              <a16:creationId xmlns=""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68" name="Text Box 1">
          <a:extLst>
            <a:ext uri="{FF2B5EF4-FFF2-40B4-BE49-F238E27FC236}">
              <a16:creationId xmlns=""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69" name="Text Box 1">
          <a:extLst>
            <a:ext uri="{FF2B5EF4-FFF2-40B4-BE49-F238E27FC236}">
              <a16:creationId xmlns=""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70" name="Text Box 1">
          <a:extLst>
            <a:ext uri="{FF2B5EF4-FFF2-40B4-BE49-F238E27FC236}">
              <a16:creationId xmlns=""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71" name="Text Box 1">
          <a:extLst>
            <a:ext uri="{FF2B5EF4-FFF2-40B4-BE49-F238E27FC236}">
              <a16:creationId xmlns=""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72" name="Text Box 1">
          <a:extLst>
            <a:ext uri="{FF2B5EF4-FFF2-40B4-BE49-F238E27FC236}">
              <a16:creationId xmlns=""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73" name="Text Box 1">
          <a:extLst>
            <a:ext uri="{FF2B5EF4-FFF2-40B4-BE49-F238E27FC236}">
              <a16:creationId xmlns=""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74" name="Text Box 1">
          <a:extLst>
            <a:ext uri="{FF2B5EF4-FFF2-40B4-BE49-F238E27FC236}">
              <a16:creationId xmlns=""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75" name="Text Box 1">
          <a:extLst>
            <a:ext uri="{FF2B5EF4-FFF2-40B4-BE49-F238E27FC236}">
              <a16:creationId xmlns=""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76" name="Text Box 1">
          <a:extLst>
            <a:ext uri="{FF2B5EF4-FFF2-40B4-BE49-F238E27FC236}">
              <a16:creationId xmlns=""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77" name="Text Box 1">
          <a:extLst>
            <a:ext uri="{FF2B5EF4-FFF2-40B4-BE49-F238E27FC236}">
              <a16:creationId xmlns=""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78" name="Text Box 1">
          <a:extLst>
            <a:ext uri="{FF2B5EF4-FFF2-40B4-BE49-F238E27FC236}">
              <a16:creationId xmlns=""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79" name="Text Box 1">
          <a:extLst>
            <a:ext uri="{FF2B5EF4-FFF2-40B4-BE49-F238E27FC236}">
              <a16:creationId xmlns=""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80" name="Text Box 1">
          <a:extLst>
            <a:ext uri="{FF2B5EF4-FFF2-40B4-BE49-F238E27FC236}">
              <a16:creationId xmlns="" xmlns:a16="http://schemas.microsoft.com/office/drawing/2014/main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81" name="Text Box 1">
          <a:extLst>
            <a:ext uri="{FF2B5EF4-FFF2-40B4-BE49-F238E27FC236}">
              <a16:creationId xmlns=""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82" name="Text Box 1">
          <a:extLst>
            <a:ext uri="{FF2B5EF4-FFF2-40B4-BE49-F238E27FC236}">
              <a16:creationId xmlns="" xmlns:a16="http://schemas.microsoft.com/office/drawing/2014/main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83" name="Text Box 1">
          <a:extLst>
            <a:ext uri="{FF2B5EF4-FFF2-40B4-BE49-F238E27FC236}">
              <a16:creationId xmlns="" xmlns:a16="http://schemas.microsoft.com/office/drawing/2014/main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84" name="Text Box 1">
          <a:extLst>
            <a:ext uri="{FF2B5EF4-FFF2-40B4-BE49-F238E27FC236}">
              <a16:creationId xmlns="" xmlns:a16="http://schemas.microsoft.com/office/drawing/2014/main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85" name="Text Box 1">
          <a:extLst>
            <a:ext uri="{FF2B5EF4-FFF2-40B4-BE49-F238E27FC236}">
              <a16:creationId xmlns="" xmlns:a16="http://schemas.microsoft.com/office/drawing/2014/main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86" name="Text Box 1">
          <a:extLst>
            <a:ext uri="{FF2B5EF4-FFF2-40B4-BE49-F238E27FC236}">
              <a16:creationId xmlns="" xmlns:a16="http://schemas.microsoft.com/office/drawing/2014/main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87" name="Text Box 1">
          <a:extLst>
            <a:ext uri="{FF2B5EF4-FFF2-40B4-BE49-F238E27FC236}">
              <a16:creationId xmlns="" xmlns:a16="http://schemas.microsoft.com/office/drawing/2014/main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88" name="Text Box 1">
          <a:extLst>
            <a:ext uri="{FF2B5EF4-FFF2-40B4-BE49-F238E27FC236}">
              <a16:creationId xmlns="" xmlns:a16="http://schemas.microsoft.com/office/drawing/2014/main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89" name="Text Box 1">
          <a:extLst>
            <a:ext uri="{FF2B5EF4-FFF2-40B4-BE49-F238E27FC236}">
              <a16:creationId xmlns=""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90" name="Text Box 1">
          <a:extLst>
            <a:ext uri="{FF2B5EF4-FFF2-40B4-BE49-F238E27FC236}">
              <a16:creationId xmlns="" xmlns:a16="http://schemas.microsoft.com/office/drawing/2014/main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91" name="Text Box 1">
          <a:extLst>
            <a:ext uri="{FF2B5EF4-FFF2-40B4-BE49-F238E27FC236}">
              <a16:creationId xmlns=""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92" name="Text Box 1">
          <a:extLst>
            <a:ext uri="{FF2B5EF4-FFF2-40B4-BE49-F238E27FC236}">
              <a16:creationId xmlns=""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93" name="Text Box 1">
          <a:extLst>
            <a:ext uri="{FF2B5EF4-FFF2-40B4-BE49-F238E27FC236}">
              <a16:creationId xmlns="" xmlns:a16="http://schemas.microsoft.com/office/drawing/2014/main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94" name="Text Box 1">
          <a:extLst>
            <a:ext uri="{FF2B5EF4-FFF2-40B4-BE49-F238E27FC236}">
              <a16:creationId xmlns=""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95" name="Text Box 1">
          <a:extLst>
            <a:ext uri="{FF2B5EF4-FFF2-40B4-BE49-F238E27FC236}">
              <a16:creationId xmlns=""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96" name="Text Box 1">
          <a:extLst>
            <a:ext uri="{FF2B5EF4-FFF2-40B4-BE49-F238E27FC236}">
              <a16:creationId xmlns="" xmlns:a16="http://schemas.microsoft.com/office/drawing/2014/main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97" name="Text Box 1">
          <a:extLst>
            <a:ext uri="{FF2B5EF4-FFF2-40B4-BE49-F238E27FC236}">
              <a16:creationId xmlns=""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98" name="Text Box 1">
          <a:extLst>
            <a:ext uri="{FF2B5EF4-FFF2-40B4-BE49-F238E27FC236}">
              <a16:creationId xmlns="" xmlns:a16="http://schemas.microsoft.com/office/drawing/2014/main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2999" name="Text Box 1">
          <a:extLst>
            <a:ext uri="{FF2B5EF4-FFF2-40B4-BE49-F238E27FC236}">
              <a16:creationId xmlns="" xmlns:a16="http://schemas.microsoft.com/office/drawing/2014/main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00" name="Text Box 1">
          <a:extLst>
            <a:ext uri="{FF2B5EF4-FFF2-40B4-BE49-F238E27FC236}">
              <a16:creationId xmlns="" xmlns:a16="http://schemas.microsoft.com/office/drawing/2014/main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01" name="Text Box 1">
          <a:extLst>
            <a:ext uri="{FF2B5EF4-FFF2-40B4-BE49-F238E27FC236}">
              <a16:creationId xmlns="" xmlns:a16="http://schemas.microsoft.com/office/drawing/2014/main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02" name="Text Box 1">
          <a:extLst>
            <a:ext uri="{FF2B5EF4-FFF2-40B4-BE49-F238E27FC236}">
              <a16:creationId xmlns="" xmlns:a16="http://schemas.microsoft.com/office/drawing/2014/main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03" name="Text Box 1">
          <a:extLst>
            <a:ext uri="{FF2B5EF4-FFF2-40B4-BE49-F238E27FC236}">
              <a16:creationId xmlns="" xmlns:a16="http://schemas.microsoft.com/office/drawing/2014/main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04" name="Text Box 1">
          <a:extLst>
            <a:ext uri="{FF2B5EF4-FFF2-40B4-BE49-F238E27FC236}">
              <a16:creationId xmlns="" xmlns:a16="http://schemas.microsoft.com/office/drawing/2014/main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05" name="Text Box 1">
          <a:extLst>
            <a:ext uri="{FF2B5EF4-FFF2-40B4-BE49-F238E27FC236}">
              <a16:creationId xmlns=""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06" name="Text Box 1">
          <a:extLst>
            <a:ext uri="{FF2B5EF4-FFF2-40B4-BE49-F238E27FC236}">
              <a16:creationId xmlns="" xmlns:a16="http://schemas.microsoft.com/office/drawing/2014/main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07" name="Text Box 1">
          <a:extLst>
            <a:ext uri="{FF2B5EF4-FFF2-40B4-BE49-F238E27FC236}">
              <a16:creationId xmlns="" xmlns:a16="http://schemas.microsoft.com/office/drawing/2014/main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08" name="Text Box 1">
          <a:extLst>
            <a:ext uri="{FF2B5EF4-FFF2-40B4-BE49-F238E27FC236}">
              <a16:creationId xmlns=""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09" name="Text Box 1">
          <a:extLst>
            <a:ext uri="{FF2B5EF4-FFF2-40B4-BE49-F238E27FC236}">
              <a16:creationId xmlns=""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10" name="Text Box 1">
          <a:extLst>
            <a:ext uri="{FF2B5EF4-FFF2-40B4-BE49-F238E27FC236}">
              <a16:creationId xmlns=""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11" name="Text Box 1">
          <a:extLst>
            <a:ext uri="{FF2B5EF4-FFF2-40B4-BE49-F238E27FC236}">
              <a16:creationId xmlns=""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12" name="Text Box 1">
          <a:extLst>
            <a:ext uri="{FF2B5EF4-FFF2-40B4-BE49-F238E27FC236}">
              <a16:creationId xmlns=""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13" name="Text Box 1">
          <a:extLst>
            <a:ext uri="{FF2B5EF4-FFF2-40B4-BE49-F238E27FC236}">
              <a16:creationId xmlns=""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14" name="Text Box 1">
          <a:extLst>
            <a:ext uri="{FF2B5EF4-FFF2-40B4-BE49-F238E27FC236}">
              <a16:creationId xmlns=""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15" name="Text Box 1">
          <a:extLst>
            <a:ext uri="{FF2B5EF4-FFF2-40B4-BE49-F238E27FC236}">
              <a16:creationId xmlns=""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16" name="Text Box 1">
          <a:extLst>
            <a:ext uri="{FF2B5EF4-FFF2-40B4-BE49-F238E27FC236}">
              <a16:creationId xmlns=""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17" name="Text Box 1">
          <a:extLst>
            <a:ext uri="{FF2B5EF4-FFF2-40B4-BE49-F238E27FC236}">
              <a16:creationId xmlns=""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18" name="Text Box 1">
          <a:extLst>
            <a:ext uri="{FF2B5EF4-FFF2-40B4-BE49-F238E27FC236}">
              <a16:creationId xmlns=""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19" name="Text Box 1">
          <a:extLst>
            <a:ext uri="{FF2B5EF4-FFF2-40B4-BE49-F238E27FC236}">
              <a16:creationId xmlns=""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20" name="Text Box 1">
          <a:extLst>
            <a:ext uri="{FF2B5EF4-FFF2-40B4-BE49-F238E27FC236}">
              <a16:creationId xmlns=""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21" name="Text Box 1">
          <a:extLst>
            <a:ext uri="{FF2B5EF4-FFF2-40B4-BE49-F238E27FC236}">
              <a16:creationId xmlns=""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22" name="Text Box 1">
          <a:extLst>
            <a:ext uri="{FF2B5EF4-FFF2-40B4-BE49-F238E27FC236}">
              <a16:creationId xmlns=""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23" name="Text Box 1">
          <a:extLst>
            <a:ext uri="{FF2B5EF4-FFF2-40B4-BE49-F238E27FC236}">
              <a16:creationId xmlns="" xmlns:a16="http://schemas.microsoft.com/office/drawing/2014/main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24" name="Text Box 1">
          <a:extLst>
            <a:ext uri="{FF2B5EF4-FFF2-40B4-BE49-F238E27FC236}">
              <a16:creationId xmlns="" xmlns:a16="http://schemas.microsoft.com/office/drawing/2014/main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25" name="Text Box 1">
          <a:extLst>
            <a:ext uri="{FF2B5EF4-FFF2-40B4-BE49-F238E27FC236}">
              <a16:creationId xmlns="" xmlns:a16="http://schemas.microsoft.com/office/drawing/2014/main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26" name="Text Box 1">
          <a:extLst>
            <a:ext uri="{FF2B5EF4-FFF2-40B4-BE49-F238E27FC236}">
              <a16:creationId xmlns=""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27" name="Text Box 1">
          <a:extLst>
            <a:ext uri="{FF2B5EF4-FFF2-40B4-BE49-F238E27FC236}">
              <a16:creationId xmlns=""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28" name="Text Box 1">
          <a:extLst>
            <a:ext uri="{FF2B5EF4-FFF2-40B4-BE49-F238E27FC236}">
              <a16:creationId xmlns="" xmlns:a16="http://schemas.microsoft.com/office/drawing/2014/main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29" name="Text Box 1">
          <a:extLst>
            <a:ext uri="{FF2B5EF4-FFF2-40B4-BE49-F238E27FC236}">
              <a16:creationId xmlns=""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30" name="Text Box 1">
          <a:extLst>
            <a:ext uri="{FF2B5EF4-FFF2-40B4-BE49-F238E27FC236}">
              <a16:creationId xmlns="" xmlns:a16="http://schemas.microsoft.com/office/drawing/2014/main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31" name="Text Box 1">
          <a:extLst>
            <a:ext uri="{FF2B5EF4-FFF2-40B4-BE49-F238E27FC236}">
              <a16:creationId xmlns="" xmlns:a16="http://schemas.microsoft.com/office/drawing/2014/main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32" name="Text Box 1">
          <a:extLst>
            <a:ext uri="{FF2B5EF4-FFF2-40B4-BE49-F238E27FC236}">
              <a16:creationId xmlns="" xmlns:a16="http://schemas.microsoft.com/office/drawing/2014/main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33" name="Text Box 1">
          <a:extLst>
            <a:ext uri="{FF2B5EF4-FFF2-40B4-BE49-F238E27FC236}">
              <a16:creationId xmlns=""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34" name="Text Box 1">
          <a:extLst>
            <a:ext uri="{FF2B5EF4-FFF2-40B4-BE49-F238E27FC236}">
              <a16:creationId xmlns="" xmlns:a16="http://schemas.microsoft.com/office/drawing/2014/main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35" name="Text Box 1">
          <a:extLst>
            <a:ext uri="{FF2B5EF4-FFF2-40B4-BE49-F238E27FC236}">
              <a16:creationId xmlns="" xmlns:a16="http://schemas.microsoft.com/office/drawing/2014/main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36" name="Text Box 1">
          <a:extLst>
            <a:ext uri="{FF2B5EF4-FFF2-40B4-BE49-F238E27FC236}">
              <a16:creationId xmlns="" xmlns:a16="http://schemas.microsoft.com/office/drawing/2014/main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37" name="Text Box 1">
          <a:extLst>
            <a:ext uri="{FF2B5EF4-FFF2-40B4-BE49-F238E27FC236}">
              <a16:creationId xmlns="" xmlns:a16="http://schemas.microsoft.com/office/drawing/2014/main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38" name="Text Box 1">
          <a:extLst>
            <a:ext uri="{FF2B5EF4-FFF2-40B4-BE49-F238E27FC236}">
              <a16:creationId xmlns="" xmlns:a16="http://schemas.microsoft.com/office/drawing/2014/main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39" name="Text Box 1">
          <a:extLst>
            <a:ext uri="{FF2B5EF4-FFF2-40B4-BE49-F238E27FC236}">
              <a16:creationId xmlns="" xmlns:a16="http://schemas.microsoft.com/office/drawing/2014/main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40" name="Text Box 1">
          <a:extLst>
            <a:ext uri="{FF2B5EF4-FFF2-40B4-BE49-F238E27FC236}">
              <a16:creationId xmlns="" xmlns:a16="http://schemas.microsoft.com/office/drawing/2014/main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41" name="Text Box 1">
          <a:extLst>
            <a:ext uri="{FF2B5EF4-FFF2-40B4-BE49-F238E27FC236}">
              <a16:creationId xmlns="" xmlns:a16="http://schemas.microsoft.com/office/drawing/2014/main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42" name="Text Box 1">
          <a:extLst>
            <a:ext uri="{FF2B5EF4-FFF2-40B4-BE49-F238E27FC236}">
              <a16:creationId xmlns=""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43" name="Text Box 1">
          <a:extLst>
            <a:ext uri="{FF2B5EF4-FFF2-40B4-BE49-F238E27FC236}">
              <a16:creationId xmlns=""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44" name="Text Box 1">
          <a:extLst>
            <a:ext uri="{FF2B5EF4-FFF2-40B4-BE49-F238E27FC236}">
              <a16:creationId xmlns="" xmlns:a16="http://schemas.microsoft.com/office/drawing/2014/main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45" name="Text Box 1">
          <a:extLst>
            <a:ext uri="{FF2B5EF4-FFF2-40B4-BE49-F238E27FC236}">
              <a16:creationId xmlns=""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46" name="Text Box 1">
          <a:extLst>
            <a:ext uri="{FF2B5EF4-FFF2-40B4-BE49-F238E27FC236}">
              <a16:creationId xmlns="" xmlns:a16="http://schemas.microsoft.com/office/drawing/2014/main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47" name="Text Box 1">
          <a:extLst>
            <a:ext uri="{FF2B5EF4-FFF2-40B4-BE49-F238E27FC236}">
              <a16:creationId xmlns="" xmlns:a16="http://schemas.microsoft.com/office/drawing/2014/main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48" name="Text Box 1">
          <a:extLst>
            <a:ext uri="{FF2B5EF4-FFF2-40B4-BE49-F238E27FC236}">
              <a16:creationId xmlns="" xmlns:a16="http://schemas.microsoft.com/office/drawing/2014/main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49" name="Text Box 1">
          <a:extLst>
            <a:ext uri="{FF2B5EF4-FFF2-40B4-BE49-F238E27FC236}">
              <a16:creationId xmlns="" xmlns:a16="http://schemas.microsoft.com/office/drawing/2014/main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50" name="Text Box 1">
          <a:extLst>
            <a:ext uri="{FF2B5EF4-FFF2-40B4-BE49-F238E27FC236}">
              <a16:creationId xmlns="" xmlns:a16="http://schemas.microsoft.com/office/drawing/2014/main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51" name="Text Box 1">
          <a:extLst>
            <a:ext uri="{FF2B5EF4-FFF2-40B4-BE49-F238E27FC236}">
              <a16:creationId xmlns="" xmlns:a16="http://schemas.microsoft.com/office/drawing/2014/main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52" name="Text Box 1">
          <a:extLst>
            <a:ext uri="{FF2B5EF4-FFF2-40B4-BE49-F238E27FC236}">
              <a16:creationId xmlns=""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53" name="Text Box 1">
          <a:extLst>
            <a:ext uri="{FF2B5EF4-FFF2-40B4-BE49-F238E27FC236}">
              <a16:creationId xmlns="" xmlns:a16="http://schemas.microsoft.com/office/drawing/2014/main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54" name="Text Box 1">
          <a:extLst>
            <a:ext uri="{FF2B5EF4-FFF2-40B4-BE49-F238E27FC236}">
              <a16:creationId xmlns="" xmlns:a16="http://schemas.microsoft.com/office/drawing/2014/main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55" name="Text Box 1">
          <a:extLst>
            <a:ext uri="{FF2B5EF4-FFF2-40B4-BE49-F238E27FC236}">
              <a16:creationId xmlns="" xmlns:a16="http://schemas.microsoft.com/office/drawing/2014/main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56" name="Text Box 1">
          <a:extLst>
            <a:ext uri="{FF2B5EF4-FFF2-40B4-BE49-F238E27FC236}">
              <a16:creationId xmlns="" xmlns:a16="http://schemas.microsoft.com/office/drawing/2014/main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57" name="Text Box 1">
          <a:extLst>
            <a:ext uri="{FF2B5EF4-FFF2-40B4-BE49-F238E27FC236}">
              <a16:creationId xmlns="" xmlns:a16="http://schemas.microsoft.com/office/drawing/2014/main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58" name="Text Box 1">
          <a:extLst>
            <a:ext uri="{FF2B5EF4-FFF2-40B4-BE49-F238E27FC236}">
              <a16:creationId xmlns=""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59" name="Text Box 1">
          <a:extLst>
            <a:ext uri="{FF2B5EF4-FFF2-40B4-BE49-F238E27FC236}">
              <a16:creationId xmlns=""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60" name="Text Box 1">
          <a:extLst>
            <a:ext uri="{FF2B5EF4-FFF2-40B4-BE49-F238E27FC236}">
              <a16:creationId xmlns="" xmlns:a16="http://schemas.microsoft.com/office/drawing/2014/main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61" name="Text Box 1">
          <a:extLst>
            <a:ext uri="{FF2B5EF4-FFF2-40B4-BE49-F238E27FC236}">
              <a16:creationId xmlns="" xmlns:a16="http://schemas.microsoft.com/office/drawing/2014/main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62" name="Text Box 1">
          <a:extLst>
            <a:ext uri="{FF2B5EF4-FFF2-40B4-BE49-F238E27FC236}">
              <a16:creationId xmlns="" xmlns:a16="http://schemas.microsoft.com/office/drawing/2014/main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63" name="Text Box 1">
          <a:extLst>
            <a:ext uri="{FF2B5EF4-FFF2-40B4-BE49-F238E27FC236}">
              <a16:creationId xmlns="" xmlns:a16="http://schemas.microsoft.com/office/drawing/2014/main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64" name="Text Box 1">
          <a:extLst>
            <a:ext uri="{FF2B5EF4-FFF2-40B4-BE49-F238E27FC236}">
              <a16:creationId xmlns=""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65" name="Text Box 1">
          <a:extLst>
            <a:ext uri="{FF2B5EF4-FFF2-40B4-BE49-F238E27FC236}">
              <a16:creationId xmlns="" xmlns:a16="http://schemas.microsoft.com/office/drawing/2014/main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66" name="Text Box 1">
          <a:extLst>
            <a:ext uri="{FF2B5EF4-FFF2-40B4-BE49-F238E27FC236}">
              <a16:creationId xmlns="" xmlns:a16="http://schemas.microsoft.com/office/drawing/2014/main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67" name="Text Box 1">
          <a:extLst>
            <a:ext uri="{FF2B5EF4-FFF2-40B4-BE49-F238E27FC236}">
              <a16:creationId xmlns="" xmlns:a16="http://schemas.microsoft.com/office/drawing/2014/main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68" name="Text Box 1">
          <a:extLst>
            <a:ext uri="{FF2B5EF4-FFF2-40B4-BE49-F238E27FC236}">
              <a16:creationId xmlns=""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69" name="Text Box 1">
          <a:extLst>
            <a:ext uri="{FF2B5EF4-FFF2-40B4-BE49-F238E27FC236}">
              <a16:creationId xmlns="" xmlns:a16="http://schemas.microsoft.com/office/drawing/2014/main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70" name="Text Box 1">
          <a:extLst>
            <a:ext uri="{FF2B5EF4-FFF2-40B4-BE49-F238E27FC236}">
              <a16:creationId xmlns="" xmlns:a16="http://schemas.microsoft.com/office/drawing/2014/main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71" name="Text Box 1">
          <a:extLst>
            <a:ext uri="{FF2B5EF4-FFF2-40B4-BE49-F238E27FC236}">
              <a16:creationId xmlns="" xmlns:a16="http://schemas.microsoft.com/office/drawing/2014/main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72" name="Text Box 1">
          <a:extLst>
            <a:ext uri="{FF2B5EF4-FFF2-40B4-BE49-F238E27FC236}">
              <a16:creationId xmlns="" xmlns:a16="http://schemas.microsoft.com/office/drawing/2014/main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73" name="Text Box 1">
          <a:extLst>
            <a:ext uri="{FF2B5EF4-FFF2-40B4-BE49-F238E27FC236}">
              <a16:creationId xmlns=""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74" name="Text Box 1">
          <a:extLst>
            <a:ext uri="{FF2B5EF4-FFF2-40B4-BE49-F238E27FC236}">
              <a16:creationId xmlns=""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75" name="Text Box 1">
          <a:extLst>
            <a:ext uri="{FF2B5EF4-FFF2-40B4-BE49-F238E27FC236}">
              <a16:creationId xmlns=""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76" name="Text Box 1">
          <a:extLst>
            <a:ext uri="{FF2B5EF4-FFF2-40B4-BE49-F238E27FC236}">
              <a16:creationId xmlns=""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77" name="Text Box 1">
          <a:extLst>
            <a:ext uri="{FF2B5EF4-FFF2-40B4-BE49-F238E27FC236}">
              <a16:creationId xmlns=""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78" name="Text Box 1">
          <a:extLst>
            <a:ext uri="{FF2B5EF4-FFF2-40B4-BE49-F238E27FC236}">
              <a16:creationId xmlns=""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79" name="Text Box 1">
          <a:extLst>
            <a:ext uri="{FF2B5EF4-FFF2-40B4-BE49-F238E27FC236}">
              <a16:creationId xmlns="" xmlns:a16="http://schemas.microsoft.com/office/drawing/2014/main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80" name="Text Box 1">
          <a:extLst>
            <a:ext uri="{FF2B5EF4-FFF2-40B4-BE49-F238E27FC236}">
              <a16:creationId xmlns=""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81" name="Text Box 1">
          <a:extLst>
            <a:ext uri="{FF2B5EF4-FFF2-40B4-BE49-F238E27FC236}">
              <a16:creationId xmlns=""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82" name="Text Box 1">
          <a:extLst>
            <a:ext uri="{FF2B5EF4-FFF2-40B4-BE49-F238E27FC236}">
              <a16:creationId xmlns=""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83" name="Text Box 1">
          <a:extLst>
            <a:ext uri="{FF2B5EF4-FFF2-40B4-BE49-F238E27FC236}">
              <a16:creationId xmlns=""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84" name="Text Box 1">
          <a:extLst>
            <a:ext uri="{FF2B5EF4-FFF2-40B4-BE49-F238E27FC236}">
              <a16:creationId xmlns=""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85" name="Text Box 1">
          <a:extLst>
            <a:ext uri="{FF2B5EF4-FFF2-40B4-BE49-F238E27FC236}">
              <a16:creationId xmlns="" xmlns:a16="http://schemas.microsoft.com/office/drawing/2014/main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86" name="Text Box 1">
          <a:extLst>
            <a:ext uri="{FF2B5EF4-FFF2-40B4-BE49-F238E27FC236}">
              <a16:creationId xmlns="" xmlns:a16="http://schemas.microsoft.com/office/drawing/2014/main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87" name="Text Box 1">
          <a:extLst>
            <a:ext uri="{FF2B5EF4-FFF2-40B4-BE49-F238E27FC236}">
              <a16:creationId xmlns=""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88" name="Text Box 1">
          <a:extLst>
            <a:ext uri="{FF2B5EF4-FFF2-40B4-BE49-F238E27FC236}">
              <a16:creationId xmlns=""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89" name="Text Box 1">
          <a:extLst>
            <a:ext uri="{FF2B5EF4-FFF2-40B4-BE49-F238E27FC236}">
              <a16:creationId xmlns="" xmlns:a16="http://schemas.microsoft.com/office/drawing/2014/main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90" name="Text Box 1">
          <a:extLst>
            <a:ext uri="{FF2B5EF4-FFF2-40B4-BE49-F238E27FC236}">
              <a16:creationId xmlns=""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91" name="Text Box 1">
          <a:extLst>
            <a:ext uri="{FF2B5EF4-FFF2-40B4-BE49-F238E27FC236}">
              <a16:creationId xmlns=""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92" name="Text Box 1">
          <a:extLst>
            <a:ext uri="{FF2B5EF4-FFF2-40B4-BE49-F238E27FC236}">
              <a16:creationId xmlns=""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93" name="Text Box 1">
          <a:extLst>
            <a:ext uri="{FF2B5EF4-FFF2-40B4-BE49-F238E27FC236}">
              <a16:creationId xmlns=""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94" name="Text Box 1">
          <a:extLst>
            <a:ext uri="{FF2B5EF4-FFF2-40B4-BE49-F238E27FC236}">
              <a16:creationId xmlns="" xmlns:a16="http://schemas.microsoft.com/office/drawing/2014/main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95" name="Text Box 1">
          <a:extLst>
            <a:ext uri="{FF2B5EF4-FFF2-40B4-BE49-F238E27FC236}">
              <a16:creationId xmlns=""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96" name="Text Box 1">
          <a:extLst>
            <a:ext uri="{FF2B5EF4-FFF2-40B4-BE49-F238E27FC236}">
              <a16:creationId xmlns=""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97" name="Text Box 1">
          <a:extLst>
            <a:ext uri="{FF2B5EF4-FFF2-40B4-BE49-F238E27FC236}">
              <a16:creationId xmlns="" xmlns:a16="http://schemas.microsoft.com/office/drawing/2014/main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98" name="Text Box 1">
          <a:extLst>
            <a:ext uri="{FF2B5EF4-FFF2-40B4-BE49-F238E27FC236}">
              <a16:creationId xmlns=""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099" name="Text Box 1">
          <a:extLst>
            <a:ext uri="{FF2B5EF4-FFF2-40B4-BE49-F238E27FC236}">
              <a16:creationId xmlns=""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00" name="Text Box 1">
          <a:extLst>
            <a:ext uri="{FF2B5EF4-FFF2-40B4-BE49-F238E27FC236}">
              <a16:creationId xmlns=""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01" name="Text Box 1">
          <a:extLst>
            <a:ext uri="{FF2B5EF4-FFF2-40B4-BE49-F238E27FC236}">
              <a16:creationId xmlns=""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02" name="Text Box 1">
          <a:extLst>
            <a:ext uri="{FF2B5EF4-FFF2-40B4-BE49-F238E27FC236}">
              <a16:creationId xmlns=""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03" name="Text Box 1">
          <a:extLst>
            <a:ext uri="{FF2B5EF4-FFF2-40B4-BE49-F238E27FC236}">
              <a16:creationId xmlns=""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04" name="Text Box 1">
          <a:extLst>
            <a:ext uri="{FF2B5EF4-FFF2-40B4-BE49-F238E27FC236}">
              <a16:creationId xmlns=""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05" name="Text Box 1">
          <a:extLst>
            <a:ext uri="{FF2B5EF4-FFF2-40B4-BE49-F238E27FC236}">
              <a16:creationId xmlns=""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06" name="Text Box 1">
          <a:extLst>
            <a:ext uri="{FF2B5EF4-FFF2-40B4-BE49-F238E27FC236}">
              <a16:creationId xmlns="" xmlns:a16="http://schemas.microsoft.com/office/drawing/2014/main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07" name="Text Box 1">
          <a:extLst>
            <a:ext uri="{FF2B5EF4-FFF2-40B4-BE49-F238E27FC236}">
              <a16:creationId xmlns="" xmlns:a16="http://schemas.microsoft.com/office/drawing/2014/main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08" name="Text Box 1">
          <a:extLst>
            <a:ext uri="{FF2B5EF4-FFF2-40B4-BE49-F238E27FC236}">
              <a16:creationId xmlns="" xmlns:a16="http://schemas.microsoft.com/office/drawing/2014/main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09" name="Text Box 1">
          <a:extLst>
            <a:ext uri="{FF2B5EF4-FFF2-40B4-BE49-F238E27FC236}">
              <a16:creationId xmlns="" xmlns:a16="http://schemas.microsoft.com/office/drawing/2014/main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10" name="Text Box 1">
          <a:extLst>
            <a:ext uri="{FF2B5EF4-FFF2-40B4-BE49-F238E27FC236}">
              <a16:creationId xmlns="" xmlns:a16="http://schemas.microsoft.com/office/drawing/2014/main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11" name="Text Box 1">
          <a:extLst>
            <a:ext uri="{FF2B5EF4-FFF2-40B4-BE49-F238E27FC236}">
              <a16:creationId xmlns="" xmlns:a16="http://schemas.microsoft.com/office/drawing/2014/main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12" name="Text Box 1">
          <a:extLst>
            <a:ext uri="{FF2B5EF4-FFF2-40B4-BE49-F238E27FC236}">
              <a16:creationId xmlns="" xmlns:a16="http://schemas.microsoft.com/office/drawing/2014/main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13" name="Text Box 1">
          <a:extLst>
            <a:ext uri="{FF2B5EF4-FFF2-40B4-BE49-F238E27FC236}">
              <a16:creationId xmlns="" xmlns:a16="http://schemas.microsoft.com/office/drawing/2014/main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14" name="Text Box 1">
          <a:extLst>
            <a:ext uri="{FF2B5EF4-FFF2-40B4-BE49-F238E27FC236}">
              <a16:creationId xmlns="" xmlns:a16="http://schemas.microsoft.com/office/drawing/2014/main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15" name="Text Box 1">
          <a:extLst>
            <a:ext uri="{FF2B5EF4-FFF2-40B4-BE49-F238E27FC236}">
              <a16:creationId xmlns="" xmlns:a16="http://schemas.microsoft.com/office/drawing/2014/main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16" name="Text Box 1">
          <a:extLst>
            <a:ext uri="{FF2B5EF4-FFF2-40B4-BE49-F238E27FC236}">
              <a16:creationId xmlns="" xmlns:a16="http://schemas.microsoft.com/office/drawing/2014/main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17" name="Text Box 1">
          <a:extLst>
            <a:ext uri="{FF2B5EF4-FFF2-40B4-BE49-F238E27FC236}">
              <a16:creationId xmlns="" xmlns:a16="http://schemas.microsoft.com/office/drawing/2014/main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18" name="Text Box 1">
          <a:extLst>
            <a:ext uri="{FF2B5EF4-FFF2-40B4-BE49-F238E27FC236}">
              <a16:creationId xmlns="" xmlns:a16="http://schemas.microsoft.com/office/drawing/2014/main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19" name="Text Box 1">
          <a:extLst>
            <a:ext uri="{FF2B5EF4-FFF2-40B4-BE49-F238E27FC236}">
              <a16:creationId xmlns="" xmlns:a16="http://schemas.microsoft.com/office/drawing/2014/main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20" name="Text Box 1">
          <a:extLst>
            <a:ext uri="{FF2B5EF4-FFF2-40B4-BE49-F238E27FC236}">
              <a16:creationId xmlns="" xmlns:a16="http://schemas.microsoft.com/office/drawing/2014/main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21" name="Text Box 1">
          <a:extLst>
            <a:ext uri="{FF2B5EF4-FFF2-40B4-BE49-F238E27FC236}">
              <a16:creationId xmlns="" xmlns:a16="http://schemas.microsoft.com/office/drawing/2014/main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22" name="Text Box 1">
          <a:extLst>
            <a:ext uri="{FF2B5EF4-FFF2-40B4-BE49-F238E27FC236}">
              <a16:creationId xmlns="" xmlns:a16="http://schemas.microsoft.com/office/drawing/2014/main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23" name="Text Box 1">
          <a:extLst>
            <a:ext uri="{FF2B5EF4-FFF2-40B4-BE49-F238E27FC236}">
              <a16:creationId xmlns="" xmlns:a16="http://schemas.microsoft.com/office/drawing/2014/main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24" name="Text Box 1">
          <a:extLst>
            <a:ext uri="{FF2B5EF4-FFF2-40B4-BE49-F238E27FC236}">
              <a16:creationId xmlns="" xmlns:a16="http://schemas.microsoft.com/office/drawing/2014/main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25" name="Text Box 1">
          <a:extLst>
            <a:ext uri="{FF2B5EF4-FFF2-40B4-BE49-F238E27FC236}">
              <a16:creationId xmlns="" xmlns:a16="http://schemas.microsoft.com/office/drawing/2014/main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26" name="Text Box 1">
          <a:extLst>
            <a:ext uri="{FF2B5EF4-FFF2-40B4-BE49-F238E27FC236}">
              <a16:creationId xmlns="" xmlns:a16="http://schemas.microsoft.com/office/drawing/2014/main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27" name="Text Box 1">
          <a:extLst>
            <a:ext uri="{FF2B5EF4-FFF2-40B4-BE49-F238E27FC236}">
              <a16:creationId xmlns="" xmlns:a16="http://schemas.microsoft.com/office/drawing/2014/main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28" name="Text Box 1">
          <a:extLst>
            <a:ext uri="{FF2B5EF4-FFF2-40B4-BE49-F238E27FC236}">
              <a16:creationId xmlns="" xmlns:a16="http://schemas.microsoft.com/office/drawing/2014/main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29" name="Text Box 1">
          <a:extLst>
            <a:ext uri="{FF2B5EF4-FFF2-40B4-BE49-F238E27FC236}">
              <a16:creationId xmlns="" xmlns:a16="http://schemas.microsoft.com/office/drawing/2014/main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30" name="Text Box 1">
          <a:extLst>
            <a:ext uri="{FF2B5EF4-FFF2-40B4-BE49-F238E27FC236}">
              <a16:creationId xmlns="" xmlns:a16="http://schemas.microsoft.com/office/drawing/2014/main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31" name="Text Box 1">
          <a:extLst>
            <a:ext uri="{FF2B5EF4-FFF2-40B4-BE49-F238E27FC236}">
              <a16:creationId xmlns="" xmlns:a16="http://schemas.microsoft.com/office/drawing/2014/main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32" name="Text Box 1">
          <a:extLst>
            <a:ext uri="{FF2B5EF4-FFF2-40B4-BE49-F238E27FC236}">
              <a16:creationId xmlns="" xmlns:a16="http://schemas.microsoft.com/office/drawing/2014/main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33" name="Text Box 1">
          <a:extLst>
            <a:ext uri="{FF2B5EF4-FFF2-40B4-BE49-F238E27FC236}">
              <a16:creationId xmlns="" xmlns:a16="http://schemas.microsoft.com/office/drawing/2014/main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34" name="Text Box 1">
          <a:extLst>
            <a:ext uri="{FF2B5EF4-FFF2-40B4-BE49-F238E27FC236}">
              <a16:creationId xmlns="" xmlns:a16="http://schemas.microsoft.com/office/drawing/2014/main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35" name="Text Box 1">
          <a:extLst>
            <a:ext uri="{FF2B5EF4-FFF2-40B4-BE49-F238E27FC236}">
              <a16:creationId xmlns="" xmlns:a16="http://schemas.microsoft.com/office/drawing/2014/main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36" name="Text Box 1">
          <a:extLst>
            <a:ext uri="{FF2B5EF4-FFF2-40B4-BE49-F238E27FC236}">
              <a16:creationId xmlns="" xmlns:a16="http://schemas.microsoft.com/office/drawing/2014/main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37" name="Text Box 1">
          <a:extLst>
            <a:ext uri="{FF2B5EF4-FFF2-40B4-BE49-F238E27FC236}">
              <a16:creationId xmlns="" xmlns:a16="http://schemas.microsoft.com/office/drawing/2014/main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38" name="Text Box 1">
          <a:extLst>
            <a:ext uri="{FF2B5EF4-FFF2-40B4-BE49-F238E27FC236}">
              <a16:creationId xmlns="" xmlns:a16="http://schemas.microsoft.com/office/drawing/2014/main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39" name="Text Box 1">
          <a:extLst>
            <a:ext uri="{FF2B5EF4-FFF2-40B4-BE49-F238E27FC236}">
              <a16:creationId xmlns="" xmlns:a16="http://schemas.microsoft.com/office/drawing/2014/main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40" name="Text Box 1">
          <a:extLst>
            <a:ext uri="{FF2B5EF4-FFF2-40B4-BE49-F238E27FC236}">
              <a16:creationId xmlns="" xmlns:a16="http://schemas.microsoft.com/office/drawing/2014/main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41" name="Text Box 1">
          <a:extLst>
            <a:ext uri="{FF2B5EF4-FFF2-40B4-BE49-F238E27FC236}">
              <a16:creationId xmlns="" xmlns:a16="http://schemas.microsoft.com/office/drawing/2014/main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42" name="Text Box 1">
          <a:extLst>
            <a:ext uri="{FF2B5EF4-FFF2-40B4-BE49-F238E27FC236}">
              <a16:creationId xmlns="" xmlns:a16="http://schemas.microsoft.com/office/drawing/2014/main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43" name="Text Box 1">
          <a:extLst>
            <a:ext uri="{FF2B5EF4-FFF2-40B4-BE49-F238E27FC236}">
              <a16:creationId xmlns="" xmlns:a16="http://schemas.microsoft.com/office/drawing/2014/main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44" name="Text Box 1">
          <a:extLst>
            <a:ext uri="{FF2B5EF4-FFF2-40B4-BE49-F238E27FC236}">
              <a16:creationId xmlns="" xmlns:a16="http://schemas.microsoft.com/office/drawing/2014/main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45" name="Text Box 1">
          <a:extLst>
            <a:ext uri="{FF2B5EF4-FFF2-40B4-BE49-F238E27FC236}">
              <a16:creationId xmlns="" xmlns:a16="http://schemas.microsoft.com/office/drawing/2014/main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46" name="Text Box 1">
          <a:extLst>
            <a:ext uri="{FF2B5EF4-FFF2-40B4-BE49-F238E27FC236}">
              <a16:creationId xmlns="" xmlns:a16="http://schemas.microsoft.com/office/drawing/2014/main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47" name="Text Box 1">
          <a:extLst>
            <a:ext uri="{FF2B5EF4-FFF2-40B4-BE49-F238E27FC236}">
              <a16:creationId xmlns="" xmlns:a16="http://schemas.microsoft.com/office/drawing/2014/main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48" name="Text Box 1">
          <a:extLst>
            <a:ext uri="{FF2B5EF4-FFF2-40B4-BE49-F238E27FC236}">
              <a16:creationId xmlns="" xmlns:a16="http://schemas.microsoft.com/office/drawing/2014/main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49" name="Text Box 1">
          <a:extLst>
            <a:ext uri="{FF2B5EF4-FFF2-40B4-BE49-F238E27FC236}">
              <a16:creationId xmlns="" xmlns:a16="http://schemas.microsoft.com/office/drawing/2014/main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50" name="Text Box 1">
          <a:extLst>
            <a:ext uri="{FF2B5EF4-FFF2-40B4-BE49-F238E27FC236}">
              <a16:creationId xmlns="" xmlns:a16="http://schemas.microsoft.com/office/drawing/2014/main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51" name="Text Box 1">
          <a:extLst>
            <a:ext uri="{FF2B5EF4-FFF2-40B4-BE49-F238E27FC236}">
              <a16:creationId xmlns="" xmlns:a16="http://schemas.microsoft.com/office/drawing/2014/main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52" name="Text Box 1">
          <a:extLst>
            <a:ext uri="{FF2B5EF4-FFF2-40B4-BE49-F238E27FC236}">
              <a16:creationId xmlns="" xmlns:a16="http://schemas.microsoft.com/office/drawing/2014/main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53" name="Text Box 1">
          <a:extLst>
            <a:ext uri="{FF2B5EF4-FFF2-40B4-BE49-F238E27FC236}">
              <a16:creationId xmlns="" xmlns:a16="http://schemas.microsoft.com/office/drawing/2014/main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54" name="Text Box 1">
          <a:extLst>
            <a:ext uri="{FF2B5EF4-FFF2-40B4-BE49-F238E27FC236}">
              <a16:creationId xmlns="" xmlns:a16="http://schemas.microsoft.com/office/drawing/2014/main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55" name="Text Box 1">
          <a:extLst>
            <a:ext uri="{FF2B5EF4-FFF2-40B4-BE49-F238E27FC236}">
              <a16:creationId xmlns="" xmlns:a16="http://schemas.microsoft.com/office/drawing/2014/main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56" name="Text Box 1">
          <a:extLst>
            <a:ext uri="{FF2B5EF4-FFF2-40B4-BE49-F238E27FC236}">
              <a16:creationId xmlns="" xmlns:a16="http://schemas.microsoft.com/office/drawing/2014/main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57" name="Text Box 1">
          <a:extLst>
            <a:ext uri="{FF2B5EF4-FFF2-40B4-BE49-F238E27FC236}">
              <a16:creationId xmlns="" xmlns:a16="http://schemas.microsoft.com/office/drawing/2014/main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58" name="Text Box 1">
          <a:extLst>
            <a:ext uri="{FF2B5EF4-FFF2-40B4-BE49-F238E27FC236}">
              <a16:creationId xmlns="" xmlns:a16="http://schemas.microsoft.com/office/drawing/2014/main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59" name="Text Box 1">
          <a:extLst>
            <a:ext uri="{FF2B5EF4-FFF2-40B4-BE49-F238E27FC236}">
              <a16:creationId xmlns="" xmlns:a16="http://schemas.microsoft.com/office/drawing/2014/main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60" name="Text Box 1">
          <a:extLst>
            <a:ext uri="{FF2B5EF4-FFF2-40B4-BE49-F238E27FC236}">
              <a16:creationId xmlns="" xmlns:a16="http://schemas.microsoft.com/office/drawing/2014/main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61" name="Text Box 1">
          <a:extLst>
            <a:ext uri="{FF2B5EF4-FFF2-40B4-BE49-F238E27FC236}">
              <a16:creationId xmlns="" xmlns:a16="http://schemas.microsoft.com/office/drawing/2014/main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62" name="Text Box 1">
          <a:extLst>
            <a:ext uri="{FF2B5EF4-FFF2-40B4-BE49-F238E27FC236}">
              <a16:creationId xmlns="" xmlns:a16="http://schemas.microsoft.com/office/drawing/2014/main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63" name="Text Box 1">
          <a:extLst>
            <a:ext uri="{FF2B5EF4-FFF2-40B4-BE49-F238E27FC236}">
              <a16:creationId xmlns="" xmlns:a16="http://schemas.microsoft.com/office/drawing/2014/main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64" name="Text Box 1">
          <a:extLst>
            <a:ext uri="{FF2B5EF4-FFF2-40B4-BE49-F238E27FC236}">
              <a16:creationId xmlns="" xmlns:a16="http://schemas.microsoft.com/office/drawing/2014/main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65" name="Text Box 1">
          <a:extLst>
            <a:ext uri="{FF2B5EF4-FFF2-40B4-BE49-F238E27FC236}">
              <a16:creationId xmlns="" xmlns:a16="http://schemas.microsoft.com/office/drawing/2014/main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66" name="Text Box 1">
          <a:extLst>
            <a:ext uri="{FF2B5EF4-FFF2-40B4-BE49-F238E27FC236}">
              <a16:creationId xmlns="" xmlns:a16="http://schemas.microsoft.com/office/drawing/2014/main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67" name="Text Box 1">
          <a:extLst>
            <a:ext uri="{FF2B5EF4-FFF2-40B4-BE49-F238E27FC236}">
              <a16:creationId xmlns="" xmlns:a16="http://schemas.microsoft.com/office/drawing/2014/main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68" name="Text Box 1">
          <a:extLst>
            <a:ext uri="{FF2B5EF4-FFF2-40B4-BE49-F238E27FC236}">
              <a16:creationId xmlns="" xmlns:a16="http://schemas.microsoft.com/office/drawing/2014/main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69" name="Text Box 1">
          <a:extLst>
            <a:ext uri="{FF2B5EF4-FFF2-40B4-BE49-F238E27FC236}">
              <a16:creationId xmlns="" xmlns:a16="http://schemas.microsoft.com/office/drawing/2014/main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70" name="Text Box 1">
          <a:extLst>
            <a:ext uri="{FF2B5EF4-FFF2-40B4-BE49-F238E27FC236}">
              <a16:creationId xmlns="" xmlns:a16="http://schemas.microsoft.com/office/drawing/2014/main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71" name="Text Box 1">
          <a:extLst>
            <a:ext uri="{FF2B5EF4-FFF2-40B4-BE49-F238E27FC236}">
              <a16:creationId xmlns="" xmlns:a16="http://schemas.microsoft.com/office/drawing/2014/main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72" name="Text Box 1">
          <a:extLst>
            <a:ext uri="{FF2B5EF4-FFF2-40B4-BE49-F238E27FC236}">
              <a16:creationId xmlns="" xmlns:a16="http://schemas.microsoft.com/office/drawing/2014/main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73" name="Text Box 1">
          <a:extLst>
            <a:ext uri="{FF2B5EF4-FFF2-40B4-BE49-F238E27FC236}">
              <a16:creationId xmlns="" xmlns:a16="http://schemas.microsoft.com/office/drawing/2014/main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74" name="Text Box 1">
          <a:extLst>
            <a:ext uri="{FF2B5EF4-FFF2-40B4-BE49-F238E27FC236}">
              <a16:creationId xmlns="" xmlns:a16="http://schemas.microsoft.com/office/drawing/2014/main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75" name="Text Box 1">
          <a:extLst>
            <a:ext uri="{FF2B5EF4-FFF2-40B4-BE49-F238E27FC236}">
              <a16:creationId xmlns="" xmlns:a16="http://schemas.microsoft.com/office/drawing/2014/main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76" name="Text Box 1">
          <a:extLst>
            <a:ext uri="{FF2B5EF4-FFF2-40B4-BE49-F238E27FC236}">
              <a16:creationId xmlns="" xmlns:a16="http://schemas.microsoft.com/office/drawing/2014/main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77" name="Text Box 1">
          <a:extLst>
            <a:ext uri="{FF2B5EF4-FFF2-40B4-BE49-F238E27FC236}">
              <a16:creationId xmlns="" xmlns:a16="http://schemas.microsoft.com/office/drawing/2014/main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78" name="Text Box 1">
          <a:extLst>
            <a:ext uri="{FF2B5EF4-FFF2-40B4-BE49-F238E27FC236}">
              <a16:creationId xmlns="" xmlns:a16="http://schemas.microsoft.com/office/drawing/2014/main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79" name="Text Box 1">
          <a:extLst>
            <a:ext uri="{FF2B5EF4-FFF2-40B4-BE49-F238E27FC236}">
              <a16:creationId xmlns="" xmlns:a16="http://schemas.microsoft.com/office/drawing/2014/main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80" name="Text Box 1">
          <a:extLst>
            <a:ext uri="{FF2B5EF4-FFF2-40B4-BE49-F238E27FC236}">
              <a16:creationId xmlns="" xmlns:a16="http://schemas.microsoft.com/office/drawing/2014/main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81" name="Text Box 1">
          <a:extLst>
            <a:ext uri="{FF2B5EF4-FFF2-40B4-BE49-F238E27FC236}">
              <a16:creationId xmlns="" xmlns:a16="http://schemas.microsoft.com/office/drawing/2014/main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82" name="Text Box 1">
          <a:extLst>
            <a:ext uri="{FF2B5EF4-FFF2-40B4-BE49-F238E27FC236}">
              <a16:creationId xmlns="" xmlns:a16="http://schemas.microsoft.com/office/drawing/2014/main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83" name="Text Box 1">
          <a:extLst>
            <a:ext uri="{FF2B5EF4-FFF2-40B4-BE49-F238E27FC236}">
              <a16:creationId xmlns="" xmlns:a16="http://schemas.microsoft.com/office/drawing/2014/main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84" name="Text Box 1">
          <a:extLst>
            <a:ext uri="{FF2B5EF4-FFF2-40B4-BE49-F238E27FC236}">
              <a16:creationId xmlns="" xmlns:a16="http://schemas.microsoft.com/office/drawing/2014/main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85" name="Text Box 1">
          <a:extLst>
            <a:ext uri="{FF2B5EF4-FFF2-40B4-BE49-F238E27FC236}">
              <a16:creationId xmlns="" xmlns:a16="http://schemas.microsoft.com/office/drawing/2014/main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86" name="Text Box 1">
          <a:extLst>
            <a:ext uri="{FF2B5EF4-FFF2-40B4-BE49-F238E27FC236}">
              <a16:creationId xmlns="" xmlns:a16="http://schemas.microsoft.com/office/drawing/2014/main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87" name="Text Box 1">
          <a:extLst>
            <a:ext uri="{FF2B5EF4-FFF2-40B4-BE49-F238E27FC236}">
              <a16:creationId xmlns="" xmlns:a16="http://schemas.microsoft.com/office/drawing/2014/main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88" name="Text Box 1">
          <a:extLst>
            <a:ext uri="{FF2B5EF4-FFF2-40B4-BE49-F238E27FC236}">
              <a16:creationId xmlns="" xmlns:a16="http://schemas.microsoft.com/office/drawing/2014/main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89" name="Text Box 1">
          <a:extLst>
            <a:ext uri="{FF2B5EF4-FFF2-40B4-BE49-F238E27FC236}">
              <a16:creationId xmlns="" xmlns:a16="http://schemas.microsoft.com/office/drawing/2014/main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90" name="Text Box 1">
          <a:extLst>
            <a:ext uri="{FF2B5EF4-FFF2-40B4-BE49-F238E27FC236}">
              <a16:creationId xmlns="" xmlns:a16="http://schemas.microsoft.com/office/drawing/2014/main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91" name="Text Box 1">
          <a:extLst>
            <a:ext uri="{FF2B5EF4-FFF2-40B4-BE49-F238E27FC236}">
              <a16:creationId xmlns="" xmlns:a16="http://schemas.microsoft.com/office/drawing/2014/main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92" name="Text Box 1">
          <a:extLst>
            <a:ext uri="{FF2B5EF4-FFF2-40B4-BE49-F238E27FC236}">
              <a16:creationId xmlns="" xmlns:a16="http://schemas.microsoft.com/office/drawing/2014/main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93" name="Text Box 1">
          <a:extLst>
            <a:ext uri="{FF2B5EF4-FFF2-40B4-BE49-F238E27FC236}">
              <a16:creationId xmlns="" xmlns:a16="http://schemas.microsoft.com/office/drawing/2014/main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94" name="Text Box 1">
          <a:extLst>
            <a:ext uri="{FF2B5EF4-FFF2-40B4-BE49-F238E27FC236}">
              <a16:creationId xmlns="" xmlns:a16="http://schemas.microsoft.com/office/drawing/2014/main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95" name="Text Box 1">
          <a:extLst>
            <a:ext uri="{FF2B5EF4-FFF2-40B4-BE49-F238E27FC236}">
              <a16:creationId xmlns="" xmlns:a16="http://schemas.microsoft.com/office/drawing/2014/main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96" name="Text Box 1">
          <a:extLst>
            <a:ext uri="{FF2B5EF4-FFF2-40B4-BE49-F238E27FC236}">
              <a16:creationId xmlns="" xmlns:a16="http://schemas.microsoft.com/office/drawing/2014/main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97" name="Text Box 1">
          <a:extLst>
            <a:ext uri="{FF2B5EF4-FFF2-40B4-BE49-F238E27FC236}">
              <a16:creationId xmlns="" xmlns:a16="http://schemas.microsoft.com/office/drawing/2014/main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98" name="Text Box 1">
          <a:extLst>
            <a:ext uri="{FF2B5EF4-FFF2-40B4-BE49-F238E27FC236}">
              <a16:creationId xmlns="" xmlns:a16="http://schemas.microsoft.com/office/drawing/2014/main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199" name="Text Box 1">
          <a:extLst>
            <a:ext uri="{FF2B5EF4-FFF2-40B4-BE49-F238E27FC236}">
              <a16:creationId xmlns="" xmlns:a16="http://schemas.microsoft.com/office/drawing/2014/main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00" name="Text Box 1">
          <a:extLst>
            <a:ext uri="{FF2B5EF4-FFF2-40B4-BE49-F238E27FC236}">
              <a16:creationId xmlns="" xmlns:a16="http://schemas.microsoft.com/office/drawing/2014/main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01" name="Text Box 1">
          <a:extLst>
            <a:ext uri="{FF2B5EF4-FFF2-40B4-BE49-F238E27FC236}">
              <a16:creationId xmlns="" xmlns:a16="http://schemas.microsoft.com/office/drawing/2014/main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02" name="Text Box 1">
          <a:extLst>
            <a:ext uri="{FF2B5EF4-FFF2-40B4-BE49-F238E27FC236}">
              <a16:creationId xmlns="" xmlns:a16="http://schemas.microsoft.com/office/drawing/2014/main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03" name="Text Box 1">
          <a:extLst>
            <a:ext uri="{FF2B5EF4-FFF2-40B4-BE49-F238E27FC236}">
              <a16:creationId xmlns="" xmlns:a16="http://schemas.microsoft.com/office/drawing/2014/main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04" name="Text Box 1">
          <a:extLst>
            <a:ext uri="{FF2B5EF4-FFF2-40B4-BE49-F238E27FC236}">
              <a16:creationId xmlns="" xmlns:a16="http://schemas.microsoft.com/office/drawing/2014/main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05" name="Text Box 1">
          <a:extLst>
            <a:ext uri="{FF2B5EF4-FFF2-40B4-BE49-F238E27FC236}">
              <a16:creationId xmlns="" xmlns:a16="http://schemas.microsoft.com/office/drawing/2014/main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06" name="Text Box 1">
          <a:extLst>
            <a:ext uri="{FF2B5EF4-FFF2-40B4-BE49-F238E27FC236}">
              <a16:creationId xmlns="" xmlns:a16="http://schemas.microsoft.com/office/drawing/2014/main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07" name="Text Box 1">
          <a:extLst>
            <a:ext uri="{FF2B5EF4-FFF2-40B4-BE49-F238E27FC236}">
              <a16:creationId xmlns="" xmlns:a16="http://schemas.microsoft.com/office/drawing/2014/main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08" name="Text Box 1">
          <a:extLst>
            <a:ext uri="{FF2B5EF4-FFF2-40B4-BE49-F238E27FC236}">
              <a16:creationId xmlns="" xmlns:a16="http://schemas.microsoft.com/office/drawing/2014/main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09" name="Text Box 1">
          <a:extLst>
            <a:ext uri="{FF2B5EF4-FFF2-40B4-BE49-F238E27FC236}">
              <a16:creationId xmlns="" xmlns:a16="http://schemas.microsoft.com/office/drawing/2014/main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10" name="Text Box 1">
          <a:extLst>
            <a:ext uri="{FF2B5EF4-FFF2-40B4-BE49-F238E27FC236}">
              <a16:creationId xmlns="" xmlns:a16="http://schemas.microsoft.com/office/drawing/2014/main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11" name="Text Box 1">
          <a:extLst>
            <a:ext uri="{FF2B5EF4-FFF2-40B4-BE49-F238E27FC236}">
              <a16:creationId xmlns=""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12" name="Text Box 1">
          <a:extLst>
            <a:ext uri="{FF2B5EF4-FFF2-40B4-BE49-F238E27FC236}">
              <a16:creationId xmlns="" xmlns:a16="http://schemas.microsoft.com/office/drawing/2014/main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13" name="Text Box 1">
          <a:extLst>
            <a:ext uri="{FF2B5EF4-FFF2-40B4-BE49-F238E27FC236}">
              <a16:creationId xmlns="" xmlns:a16="http://schemas.microsoft.com/office/drawing/2014/main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14" name="Text Box 1">
          <a:extLst>
            <a:ext uri="{FF2B5EF4-FFF2-40B4-BE49-F238E27FC236}">
              <a16:creationId xmlns="" xmlns:a16="http://schemas.microsoft.com/office/drawing/2014/main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15" name="Text Box 1">
          <a:extLst>
            <a:ext uri="{FF2B5EF4-FFF2-40B4-BE49-F238E27FC236}">
              <a16:creationId xmlns="" xmlns:a16="http://schemas.microsoft.com/office/drawing/2014/main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16" name="Text Box 1">
          <a:extLst>
            <a:ext uri="{FF2B5EF4-FFF2-40B4-BE49-F238E27FC236}">
              <a16:creationId xmlns="" xmlns:a16="http://schemas.microsoft.com/office/drawing/2014/main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17" name="Text Box 1">
          <a:extLst>
            <a:ext uri="{FF2B5EF4-FFF2-40B4-BE49-F238E27FC236}">
              <a16:creationId xmlns="" xmlns:a16="http://schemas.microsoft.com/office/drawing/2014/main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18" name="Text Box 1">
          <a:extLst>
            <a:ext uri="{FF2B5EF4-FFF2-40B4-BE49-F238E27FC236}">
              <a16:creationId xmlns=""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19" name="Text Box 1">
          <a:extLst>
            <a:ext uri="{FF2B5EF4-FFF2-40B4-BE49-F238E27FC236}">
              <a16:creationId xmlns=""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20" name="Text Box 1">
          <a:extLst>
            <a:ext uri="{FF2B5EF4-FFF2-40B4-BE49-F238E27FC236}">
              <a16:creationId xmlns="" xmlns:a16="http://schemas.microsoft.com/office/drawing/2014/main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21" name="Text Box 1">
          <a:extLst>
            <a:ext uri="{FF2B5EF4-FFF2-40B4-BE49-F238E27FC236}">
              <a16:creationId xmlns="" xmlns:a16="http://schemas.microsoft.com/office/drawing/2014/main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22" name="Text Box 1">
          <a:extLst>
            <a:ext uri="{FF2B5EF4-FFF2-40B4-BE49-F238E27FC236}">
              <a16:creationId xmlns="" xmlns:a16="http://schemas.microsoft.com/office/drawing/2014/main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23" name="Text Box 1">
          <a:extLst>
            <a:ext uri="{FF2B5EF4-FFF2-40B4-BE49-F238E27FC236}">
              <a16:creationId xmlns="" xmlns:a16="http://schemas.microsoft.com/office/drawing/2014/main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24" name="Text Box 1">
          <a:extLst>
            <a:ext uri="{FF2B5EF4-FFF2-40B4-BE49-F238E27FC236}">
              <a16:creationId xmlns="" xmlns:a16="http://schemas.microsoft.com/office/drawing/2014/main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25" name="Text Box 1">
          <a:extLst>
            <a:ext uri="{FF2B5EF4-FFF2-40B4-BE49-F238E27FC236}">
              <a16:creationId xmlns="" xmlns:a16="http://schemas.microsoft.com/office/drawing/2014/main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26" name="Text Box 1">
          <a:extLst>
            <a:ext uri="{FF2B5EF4-FFF2-40B4-BE49-F238E27FC236}">
              <a16:creationId xmlns="" xmlns:a16="http://schemas.microsoft.com/office/drawing/2014/main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27" name="Text Box 1">
          <a:extLst>
            <a:ext uri="{FF2B5EF4-FFF2-40B4-BE49-F238E27FC236}">
              <a16:creationId xmlns=""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28" name="Text Box 1">
          <a:extLst>
            <a:ext uri="{FF2B5EF4-FFF2-40B4-BE49-F238E27FC236}">
              <a16:creationId xmlns="" xmlns:a16="http://schemas.microsoft.com/office/drawing/2014/main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29" name="Text Box 1">
          <a:extLst>
            <a:ext uri="{FF2B5EF4-FFF2-40B4-BE49-F238E27FC236}">
              <a16:creationId xmlns="" xmlns:a16="http://schemas.microsoft.com/office/drawing/2014/main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30" name="Text Box 1">
          <a:extLst>
            <a:ext uri="{FF2B5EF4-FFF2-40B4-BE49-F238E27FC236}">
              <a16:creationId xmlns="" xmlns:a16="http://schemas.microsoft.com/office/drawing/2014/main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31" name="Text Box 1">
          <a:extLst>
            <a:ext uri="{FF2B5EF4-FFF2-40B4-BE49-F238E27FC236}">
              <a16:creationId xmlns="" xmlns:a16="http://schemas.microsoft.com/office/drawing/2014/main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32" name="Text Box 1">
          <a:extLst>
            <a:ext uri="{FF2B5EF4-FFF2-40B4-BE49-F238E27FC236}">
              <a16:creationId xmlns="" xmlns:a16="http://schemas.microsoft.com/office/drawing/2014/main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33" name="Text Box 1">
          <a:extLst>
            <a:ext uri="{FF2B5EF4-FFF2-40B4-BE49-F238E27FC236}">
              <a16:creationId xmlns="" xmlns:a16="http://schemas.microsoft.com/office/drawing/2014/main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34" name="Text Box 1">
          <a:extLst>
            <a:ext uri="{FF2B5EF4-FFF2-40B4-BE49-F238E27FC236}">
              <a16:creationId xmlns="" xmlns:a16="http://schemas.microsoft.com/office/drawing/2014/main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35" name="Text Box 1">
          <a:extLst>
            <a:ext uri="{FF2B5EF4-FFF2-40B4-BE49-F238E27FC236}">
              <a16:creationId xmlns=""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36" name="Text Box 1">
          <a:extLst>
            <a:ext uri="{FF2B5EF4-FFF2-40B4-BE49-F238E27FC236}">
              <a16:creationId xmlns="" xmlns:a16="http://schemas.microsoft.com/office/drawing/2014/main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37" name="Text Box 1">
          <a:extLst>
            <a:ext uri="{FF2B5EF4-FFF2-40B4-BE49-F238E27FC236}">
              <a16:creationId xmlns="" xmlns:a16="http://schemas.microsoft.com/office/drawing/2014/main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38" name="Text Box 1">
          <a:extLst>
            <a:ext uri="{FF2B5EF4-FFF2-40B4-BE49-F238E27FC236}">
              <a16:creationId xmlns="" xmlns:a16="http://schemas.microsoft.com/office/drawing/2014/main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39" name="Text Box 1">
          <a:extLst>
            <a:ext uri="{FF2B5EF4-FFF2-40B4-BE49-F238E27FC236}">
              <a16:creationId xmlns="" xmlns:a16="http://schemas.microsoft.com/office/drawing/2014/main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40" name="Text Box 1">
          <a:extLst>
            <a:ext uri="{FF2B5EF4-FFF2-40B4-BE49-F238E27FC236}">
              <a16:creationId xmlns="" xmlns:a16="http://schemas.microsoft.com/office/drawing/2014/main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41" name="Text Box 1">
          <a:extLst>
            <a:ext uri="{FF2B5EF4-FFF2-40B4-BE49-F238E27FC236}">
              <a16:creationId xmlns="" xmlns:a16="http://schemas.microsoft.com/office/drawing/2014/main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42" name="Text Box 1">
          <a:extLst>
            <a:ext uri="{FF2B5EF4-FFF2-40B4-BE49-F238E27FC236}">
              <a16:creationId xmlns="" xmlns:a16="http://schemas.microsoft.com/office/drawing/2014/main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43" name="Text Box 1">
          <a:extLst>
            <a:ext uri="{FF2B5EF4-FFF2-40B4-BE49-F238E27FC236}">
              <a16:creationId xmlns=""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44" name="Text Box 1">
          <a:extLst>
            <a:ext uri="{FF2B5EF4-FFF2-40B4-BE49-F238E27FC236}">
              <a16:creationId xmlns="" xmlns:a16="http://schemas.microsoft.com/office/drawing/2014/main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45" name="Text Box 1">
          <a:extLst>
            <a:ext uri="{FF2B5EF4-FFF2-40B4-BE49-F238E27FC236}">
              <a16:creationId xmlns="" xmlns:a16="http://schemas.microsoft.com/office/drawing/2014/main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46" name="Text Box 1">
          <a:extLst>
            <a:ext uri="{FF2B5EF4-FFF2-40B4-BE49-F238E27FC236}">
              <a16:creationId xmlns="" xmlns:a16="http://schemas.microsoft.com/office/drawing/2014/main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47" name="Text Box 1">
          <a:extLst>
            <a:ext uri="{FF2B5EF4-FFF2-40B4-BE49-F238E27FC236}">
              <a16:creationId xmlns="" xmlns:a16="http://schemas.microsoft.com/office/drawing/2014/main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48" name="Text Box 1">
          <a:extLst>
            <a:ext uri="{FF2B5EF4-FFF2-40B4-BE49-F238E27FC236}">
              <a16:creationId xmlns="" xmlns:a16="http://schemas.microsoft.com/office/drawing/2014/main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49" name="Text Box 1">
          <a:extLst>
            <a:ext uri="{FF2B5EF4-FFF2-40B4-BE49-F238E27FC236}">
              <a16:creationId xmlns="" xmlns:a16="http://schemas.microsoft.com/office/drawing/2014/main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50" name="Text Box 1">
          <a:extLst>
            <a:ext uri="{FF2B5EF4-FFF2-40B4-BE49-F238E27FC236}">
              <a16:creationId xmlns="" xmlns:a16="http://schemas.microsoft.com/office/drawing/2014/main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51" name="Text Box 1">
          <a:extLst>
            <a:ext uri="{FF2B5EF4-FFF2-40B4-BE49-F238E27FC236}">
              <a16:creationId xmlns="" xmlns:a16="http://schemas.microsoft.com/office/drawing/2014/main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52" name="Text Box 1">
          <a:extLst>
            <a:ext uri="{FF2B5EF4-FFF2-40B4-BE49-F238E27FC236}">
              <a16:creationId xmlns="" xmlns:a16="http://schemas.microsoft.com/office/drawing/2014/main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53" name="Text Box 1">
          <a:extLst>
            <a:ext uri="{FF2B5EF4-FFF2-40B4-BE49-F238E27FC236}">
              <a16:creationId xmlns="" xmlns:a16="http://schemas.microsoft.com/office/drawing/2014/main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54" name="Text Box 1">
          <a:extLst>
            <a:ext uri="{FF2B5EF4-FFF2-40B4-BE49-F238E27FC236}">
              <a16:creationId xmlns="" xmlns:a16="http://schemas.microsoft.com/office/drawing/2014/main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55" name="Text Box 1">
          <a:extLst>
            <a:ext uri="{FF2B5EF4-FFF2-40B4-BE49-F238E27FC236}">
              <a16:creationId xmlns="" xmlns:a16="http://schemas.microsoft.com/office/drawing/2014/main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56" name="Text Box 1">
          <a:extLst>
            <a:ext uri="{FF2B5EF4-FFF2-40B4-BE49-F238E27FC236}">
              <a16:creationId xmlns="" xmlns:a16="http://schemas.microsoft.com/office/drawing/2014/main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57" name="Text Box 1">
          <a:extLst>
            <a:ext uri="{FF2B5EF4-FFF2-40B4-BE49-F238E27FC236}">
              <a16:creationId xmlns="" xmlns:a16="http://schemas.microsoft.com/office/drawing/2014/main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58" name="Text Box 1">
          <a:extLst>
            <a:ext uri="{FF2B5EF4-FFF2-40B4-BE49-F238E27FC236}">
              <a16:creationId xmlns="" xmlns:a16="http://schemas.microsoft.com/office/drawing/2014/main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59" name="Text Box 1">
          <a:extLst>
            <a:ext uri="{FF2B5EF4-FFF2-40B4-BE49-F238E27FC236}">
              <a16:creationId xmlns=""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60" name="Text Box 1">
          <a:extLst>
            <a:ext uri="{FF2B5EF4-FFF2-40B4-BE49-F238E27FC236}">
              <a16:creationId xmlns="" xmlns:a16="http://schemas.microsoft.com/office/drawing/2014/main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61" name="Text Box 1">
          <a:extLst>
            <a:ext uri="{FF2B5EF4-FFF2-40B4-BE49-F238E27FC236}">
              <a16:creationId xmlns="" xmlns:a16="http://schemas.microsoft.com/office/drawing/2014/main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62" name="Text Box 1">
          <a:extLst>
            <a:ext uri="{FF2B5EF4-FFF2-40B4-BE49-F238E27FC236}">
              <a16:creationId xmlns="" xmlns:a16="http://schemas.microsoft.com/office/drawing/2014/main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63" name="Text Box 1">
          <a:extLst>
            <a:ext uri="{FF2B5EF4-FFF2-40B4-BE49-F238E27FC236}">
              <a16:creationId xmlns="" xmlns:a16="http://schemas.microsoft.com/office/drawing/2014/main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64" name="Text Box 1">
          <a:extLst>
            <a:ext uri="{FF2B5EF4-FFF2-40B4-BE49-F238E27FC236}">
              <a16:creationId xmlns="" xmlns:a16="http://schemas.microsoft.com/office/drawing/2014/main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65" name="Text Box 1">
          <a:extLst>
            <a:ext uri="{FF2B5EF4-FFF2-40B4-BE49-F238E27FC236}">
              <a16:creationId xmlns="" xmlns:a16="http://schemas.microsoft.com/office/drawing/2014/main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66" name="Text Box 1">
          <a:extLst>
            <a:ext uri="{FF2B5EF4-FFF2-40B4-BE49-F238E27FC236}">
              <a16:creationId xmlns="" xmlns:a16="http://schemas.microsoft.com/office/drawing/2014/main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67" name="Text Box 1">
          <a:extLst>
            <a:ext uri="{FF2B5EF4-FFF2-40B4-BE49-F238E27FC236}">
              <a16:creationId xmlns="" xmlns:a16="http://schemas.microsoft.com/office/drawing/2014/main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68" name="Text Box 1">
          <a:extLst>
            <a:ext uri="{FF2B5EF4-FFF2-40B4-BE49-F238E27FC236}">
              <a16:creationId xmlns="" xmlns:a16="http://schemas.microsoft.com/office/drawing/2014/main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69" name="Text Box 1">
          <a:extLst>
            <a:ext uri="{FF2B5EF4-FFF2-40B4-BE49-F238E27FC236}">
              <a16:creationId xmlns="" xmlns:a16="http://schemas.microsoft.com/office/drawing/2014/main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70" name="Text Box 1">
          <a:extLst>
            <a:ext uri="{FF2B5EF4-FFF2-40B4-BE49-F238E27FC236}">
              <a16:creationId xmlns="" xmlns:a16="http://schemas.microsoft.com/office/drawing/2014/main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71" name="Text Box 1">
          <a:extLst>
            <a:ext uri="{FF2B5EF4-FFF2-40B4-BE49-F238E27FC236}">
              <a16:creationId xmlns="" xmlns:a16="http://schemas.microsoft.com/office/drawing/2014/main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72" name="Text Box 1">
          <a:extLst>
            <a:ext uri="{FF2B5EF4-FFF2-40B4-BE49-F238E27FC236}">
              <a16:creationId xmlns="" xmlns:a16="http://schemas.microsoft.com/office/drawing/2014/main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73" name="Text Box 1">
          <a:extLst>
            <a:ext uri="{FF2B5EF4-FFF2-40B4-BE49-F238E27FC236}">
              <a16:creationId xmlns="" xmlns:a16="http://schemas.microsoft.com/office/drawing/2014/main" id="{00000000-0008-0000-0000-0000C9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74" name="Text Box 1">
          <a:extLst>
            <a:ext uri="{FF2B5EF4-FFF2-40B4-BE49-F238E27FC236}">
              <a16:creationId xmlns="" xmlns:a16="http://schemas.microsoft.com/office/drawing/2014/main" id="{00000000-0008-0000-0000-0000CA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75" name="Text Box 1">
          <a:extLst>
            <a:ext uri="{FF2B5EF4-FFF2-40B4-BE49-F238E27FC236}">
              <a16:creationId xmlns="" xmlns:a16="http://schemas.microsoft.com/office/drawing/2014/main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76" name="Text Box 1">
          <a:extLst>
            <a:ext uri="{FF2B5EF4-FFF2-40B4-BE49-F238E27FC236}">
              <a16:creationId xmlns="" xmlns:a16="http://schemas.microsoft.com/office/drawing/2014/main" id="{00000000-0008-0000-0000-0000CC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77" name="Text Box 1">
          <a:extLst>
            <a:ext uri="{FF2B5EF4-FFF2-40B4-BE49-F238E27FC236}">
              <a16:creationId xmlns="" xmlns:a16="http://schemas.microsoft.com/office/drawing/2014/main" id="{00000000-0008-0000-0000-0000CD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78" name="Text Box 1">
          <a:extLst>
            <a:ext uri="{FF2B5EF4-FFF2-40B4-BE49-F238E27FC236}">
              <a16:creationId xmlns="" xmlns:a16="http://schemas.microsoft.com/office/drawing/2014/main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79" name="Text Box 1">
          <a:extLst>
            <a:ext uri="{FF2B5EF4-FFF2-40B4-BE49-F238E27FC236}">
              <a16:creationId xmlns="" xmlns:a16="http://schemas.microsoft.com/office/drawing/2014/main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80" name="Text Box 1">
          <a:extLst>
            <a:ext uri="{FF2B5EF4-FFF2-40B4-BE49-F238E27FC236}">
              <a16:creationId xmlns="" xmlns:a16="http://schemas.microsoft.com/office/drawing/2014/main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81" name="Text Box 1">
          <a:extLst>
            <a:ext uri="{FF2B5EF4-FFF2-40B4-BE49-F238E27FC236}">
              <a16:creationId xmlns="" xmlns:a16="http://schemas.microsoft.com/office/drawing/2014/main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82" name="Text Box 1">
          <a:extLst>
            <a:ext uri="{FF2B5EF4-FFF2-40B4-BE49-F238E27FC236}">
              <a16:creationId xmlns="" xmlns:a16="http://schemas.microsoft.com/office/drawing/2014/main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83" name="Text Box 1">
          <a:extLst>
            <a:ext uri="{FF2B5EF4-FFF2-40B4-BE49-F238E27FC236}">
              <a16:creationId xmlns="" xmlns:a16="http://schemas.microsoft.com/office/drawing/2014/main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84" name="Text Box 1">
          <a:extLst>
            <a:ext uri="{FF2B5EF4-FFF2-40B4-BE49-F238E27FC236}">
              <a16:creationId xmlns="" xmlns:a16="http://schemas.microsoft.com/office/drawing/2014/main" id="{00000000-0008-0000-0000-0000D4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85" name="Text Box 1">
          <a:extLst>
            <a:ext uri="{FF2B5EF4-FFF2-40B4-BE49-F238E27FC236}">
              <a16:creationId xmlns="" xmlns:a16="http://schemas.microsoft.com/office/drawing/2014/main" id="{00000000-0008-0000-0000-0000D5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86" name="Text Box 1">
          <a:extLst>
            <a:ext uri="{FF2B5EF4-FFF2-40B4-BE49-F238E27FC236}">
              <a16:creationId xmlns="" xmlns:a16="http://schemas.microsoft.com/office/drawing/2014/main" id="{00000000-0008-0000-0000-0000D6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87" name="Text Box 1">
          <a:extLst>
            <a:ext uri="{FF2B5EF4-FFF2-40B4-BE49-F238E27FC236}">
              <a16:creationId xmlns="" xmlns:a16="http://schemas.microsoft.com/office/drawing/2014/main" id="{00000000-0008-0000-0000-0000D7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88" name="Text Box 1">
          <a:extLst>
            <a:ext uri="{FF2B5EF4-FFF2-40B4-BE49-F238E27FC236}">
              <a16:creationId xmlns="" xmlns:a16="http://schemas.microsoft.com/office/drawing/2014/main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89" name="Text Box 1">
          <a:extLst>
            <a:ext uri="{FF2B5EF4-FFF2-40B4-BE49-F238E27FC236}">
              <a16:creationId xmlns="" xmlns:a16="http://schemas.microsoft.com/office/drawing/2014/main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90" name="Text Box 1">
          <a:extLst>
            <a:ext uri="{FF2B5EF4-FFF2-40B4-BE49-F238E27FC236}">
              <a16:creationId xmlns="" xmlns:a16="http://schemas.microsoft.com/office/drawing/2014/main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91" name="Text Box 1">
          <a:extLst>
            <a:ext uri="{FF2B5EF4-FFF2-40B4-BE49-F238E27FC236}">
              <a16:creationId xmlns=""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92" name="Text Box 1">
          <a:extLst>
            <a:ext uri="{FF2B5EF4-FFF2-40B4-BE49-F238E27FC236}">
              <a16:creationId xmlns="" xmlns:a16="http://schemas.microsoft.com/office/drawing/2014/main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93" name="Text Box 1">
          <a:extLst>
            <a:ext uri="{FF2B5EF4-FFF2-40B4-BE49-F238E27FC236}">
              <a16:creationId xmlns="" xmlns:a16="http://schemas.microsoft.com/office/drawing/2014/main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94" name="Text Box 1">
          <a:extLst>
            <a:ext uri="{FF2B5EF4-FFF2-40B4-BE49-F238E27FC236}">
              <a16:creationId xmlns="" xmlns:a16="http://schemas.microsoft.com/office/drawing/2014/main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95" name="Text Box 1">
          <a:extLst>
            <a:ext uri="{FF2B5EF4-FFF2-40B4-BE49-F238E27FC236}">
              <a16:creationId xmlns="" xmlns:a16="http://schemas.microsoft.com/office/drawing/2014/main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96" name="Text Box 1">
          <a:extLst>
            <a:ext uri="{FF2B5EF4-FFF2-40B4-BE49-F238E27FC236}">
              <a16:creationId xmlns="" xmlns:a16="http://schemas.microsoft.com/office/drawing/2014/main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97" name="Text Box 1">
          <a:extLst>
            <a:ext uri="{FF2B5EF4-FFF2-40B4-BE49-F238E27FC236}">
              <a16:creationId xmlns="" xmlns:a16="http://schemas.microsoft.com/office/drawing/2014/main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98" name="Text Box 1">
          <a:extLst>
            <a:ext uri="{FF2B5EF4-FFF2-40B4-BE49-F238E27FC236}">
              <a16:creationId xmlns="" xmlns:a16="http://schemas.microsoft.com/office/drawing/2014/main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299" name="Text Box 1">
          <a:extLst>
            <a:ext uri="{FF2B5EF4-FFF2-40B4-BE49-F238E27FC236}">
              <a16:creationId xmlns="" xmlns:a16="http://schemas.microsoft.com/office/drawing/2014/main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00" name="Text Box 1">
          <a:extLst>
            <a:ext uri="{FF2B5EF4-FFF2-40B4-BE49-F238E27FC236}">
              <a16:creationId xmlns=""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01" name="Text Box 1">
          <a:extLst>
            <a:ext uri="{FF2B5EF4-FFF2-40B4-BE49-F238E27FC236}">
              <a16:creationId xmlns="" xmlns:a16="http://schemas.microsoft.com/office/drawing/2014/main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02" name="Text Box 1">
          <a:extLst>
            <a:ext uri="{FF2B5EF4-FFF2-40B4-BE49-F238E27FC236}">
              <a16:creationId xmlns="" xmlns:a16="http://schemas.microsoft.com/office/drawing/2014/main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03" name="Text Box 1">
          <a:extLst>
            <a:ext uri="{FF2B5EF4-FFF2-40B4-BE49-F238E27FC236}">
              <a16:creationId xmlns="" xmlns:a16="http://schemas.microsoft.com/office/drawing/2014/main" id="{00000000-0008-0000-0000-0000E7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04" name="Text Box 1">
          <a:extLst>
            <a:ext uri="{FF2B5EF4-FFF2-40B4-BE49-F238E27FC236}">
              <a16:creationId xmlns="" xmlns:a16="http://schemas.microsoft.com/office/drawing/2014/main" id="{00000000-0008-0000-0000-0000E8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05" name="Text Box 1">
          <a:extLst>
            <a:ext uri="{FF2B5EF4-FFF2-40B4-BE49-F238E27FC236}">
              <a16:creationId xmlns="" xmlns:a16="http://schemas.microsoft.com/office/drawing/2014/main" id="{00000000-0008-0000-0000-0000E9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06" name="Text Box 1">
          <a:extLst>
            <a:ext uri="{FF2B5EF4-FFF2-40B4-BE49-F238E27FC236}">
              <a16:creationId xmlns="" xmlns:a16="http://schemas.microsoft.com/office/drawing/2014/main" id="{00000000-0008-0000-0000-0000EA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07" name="Text Box 1">
          <a:extLst>
            <a:ext uri="{FF2B5EF4-FFF2-40B4-BE49-F238E27FC236}">
              <a16:creationId xmlns="" xmlns:a16="http://schemas.microsoft.com/office/drawing/2014/main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08" name="Text Box 1">
          <a:extLst>
            <a:ext uri="{FF2B5EF4-FFF2-40B4-BE49-F238E27FC236}">
              <a16:creationId xmlns="" xmlns:a16="http://schemas.microsoft.com/office/drawing/2014/main" id="{00000000-0008-0000-0000-0000EC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09" name="Text Box 1">
          <a:extLst>
            <a:ext uri="{FF2B5EF4-FFF2-40B4-BE49-F238E27FC236}">
              <a16:creationId xmlns="" xmlns:a16="http://schemas.microsoft.com/office/drawing/2014/main" id="{00000000-0008-0000-0000-0000ED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10" name="Text Box 1">
          <a:extLst>
            <a:ext uri="{FF2B5EF4-FFF2-40B4-BE49-F238E27FC236}">
              <a16:creationId xmlns="" xmlns:a16="http://schemas.microsoft.com/office/drawing/2014/main" id="{00000000-0008-0000-0000-0000EE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11" name="Text Box 1">
          <a:extLst>
            <a:ext uri="{FF2B5EF4-FFF2-40B4-BE49-F238E27FC236}">
              <a16:creationId xmlns="" xmlns:a16="http://schemas.microsoft.com/office/drawing/2014/main" id="{00000000-0008-0000-0000-0000EF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12" name="Text Box 1">
          <a:extLst>
            <a:ext uri="{FF2B5EF4-FFF2-40B4-BE49-F238E27FC236}">
              <a16:creationId xmlns="" xmlns:a16="http://schemas.microsoft.com/office/drawing/2014/main" id="{00000000-0008-0000-0000-0000F0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13" name="Text Box 1">
          <a:extLst>
            <a:ext uri="{FF2B5EF4-FFF2-40B4-BE49-F238E27FC236}">
              <a16:creationId xmlns="" xmlns:a16="http://schemas.microsoft.com/office/drawing/2014/main" id="{00000000-0008-0000-0000-0000F1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14" name="Text Box 1">
          <a:extLst>
            <a:ext uri="{FF2B5EF4-FFF2-40B4-BE49-F238E27FC236}">
              <a16:creationId xmlns="" xmlns:a16="http://schemas.microsoft.com/office/drawing/2014/main" id="{00000000-0008-0000-0000-0000F2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15" name="Text Box 1">
          <a:extLst>
            <a:ext uri="{FF2B5EF4-FFF2-40B4-BE49-F238E27FC236}">
              <a16:creationId xmlns="" xmlns:a16="http://schemas.microsoft.com/office/drawing/2014/main" id="{00000000-0008-0000-0000-0000F3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16" name="Text Box 1">
          <a:extLst>
            <a:ext uri="{FF2B5EF4-FFF2-40B4-BE49-F238E27FC236}">
              <a16:creationId xmlns="" xmlns:a16="http://schemas.microsoft.com/office/drawing/2014/main" id="{00000000-0008-0000-0000-0000F4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17" name="Text Box 1">
          <a:extLst>
            <a:ext uri="{FF2B5EF4-FFF2-40B4-BE49-F238E27FC236}">
              <a16:creationId xmlns="" xmlns:a16="http://schemas.microsoft.com/office/drawing/2014/main" id="{00000000-0008-0000-0000-0000F5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18" name="Text Box 1">
          <a:extLst>
            <a:ext uri="{FF2B5EF4-FFF2-40B4-BE49-F238E27FC236}">
              <a16:creationId xmlns="" xmlns:a16="http://schemas.microsoft.com/office/drawing/2014/main" id="{00000000-0008-0000-0000-0000F6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19" name="Text Box 1">
          <a:extLst>
            <a:ext uri="{FF2B5EF4-FFF2-40B4-BE49-F238E27FC236}">
              <a16:creationId xmlns="" xmlns:a16="http://schemas.microsoft.com/office/drawing/2014/main" id="{00000000-0008-0000-0000-0000F7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20" name="Text Box 1">
          <a:extLst>
            <a:ext uri="{FF2B5EF4-FFF2-40B4-BE49-F238E27FC236}">
              <a16:creationId xmlns="" xmlns:a16="http://schemas.microsoft.com/office/drawing/2014/main" id="{00000000-0008-0000-0000-0000F8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21" name="Text Box 1">
          <a:extLst>
            <a:ext uri="{FF2B5EF4-FFF2-40B4-BE49-F238E27FC236}">
              <a16:creationId xmlns="" xmlns:a16="http://schemas.microsoft.com/office/drawing/2014/main" id="{00000000-0008-0000-0000-0000F9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22" name="Text Box 1">
          <a:extLst>
            <a:ext uri="{FF2B5EF4-FFF2-40B4-BE49-F238E27FC236}">
              <a16:creationId xmlns="" xmlns:a16="http://schemas.microsoft.com/office/drawing/2014/main" id="{00000000-0008-0000-0000-0000FA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23" name="Text Box 1">
          <a:extLst>
            <a:ext uri="{FF2B5EF4-FFF2-40B4-BE49-F238E27FC236}">
              <a16:creationId xmlns="" xmlns:a16="http://schemas.microsoft.com/office/drawing/2014/main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24" name="Text Box 1">
          <a:extLst>
            <a:ext uri="{FF2B5EF4-FFF2-40B4-BE49-F238E27FC236}">
              <a16:creationId xmlns="" xmlns:a16="http://schemas.microsoft.com/office/drawing/2014/main" id="{00000000-0008-0000-0000-0000FC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25" name="Text Box 1">
          <a:extLst>
            <a:ext uri="{FF2B5EF4-FFF2-40B4-BE49-F238E27FC236}">
              <a16:creationId xmlns="" xmlns:a16="http://schemas.microsoft.com/office/drawing/2014/main" id="{00000000-0008-0000-0000-0000FD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26" name="Text Box 1">
          <a:extLst>
            <a:ext uri="{FF2B5EF4-FFF2-40B4-BE49-F238E27FC236}">
              <a16:creationId xmlns="" xmlns:a16="http://schemas.microsoft.com/office/drawing/2014/main" id="{00000000-0008-0000-0000-0000FE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27" name="Text Box 1">
          <a:extLst>
            <a:ext uri="{FF2B5EF4-FFF2-40B4-BE49-F238E27FC236}">
              <a16:creationId xmlns="" xmlns:a16="http://schemas.microsoft.com/office/drawing/2014/main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28" name="Text Box 1">
          <a:extLst>
            <a:ext uri="{FF2B5EF4-FFF2-40B4-BE49-F238E27FC236}">
              <a16:creationId xmlns="" xmlns:a16="http://schemas.microsoft.com/office/drawing/2014/main" id="{00000000-0008-0000-0000-000000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29" name="Text Box 1">
          <a:extLst>
            <a:ext uri="{FF2B5EF4-FFF2-40B4-BE49-F238E27FC236}">
              <a16:creationId xmlns="" xmlns:a16="http://schemas.microsoft.com/office/drawing/2014/main" id="{00000000-0008-0000-0000-000001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30" name="Text Box 1">
          <a:extLst>
            <a:ext uri="{FF2B5EF4-FFF2-40B4-BE49-F238E27FC236}">
              <a16:creationId xmlns="" xmlns:a16="http://schemas.microsoft.com/office/drawing/2014/main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31" name="Text Box 1">
          <a:extLst>
            <a:ext uri="{FF2B5EF4-FFF2-40B4-BE49-F238E27FC236}">
              <a16:creationId xmlns="" xmlns:a16="http://schemas.microsoft.com/office/drawing/2014/main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32" name="Text Box 1">
          <a:extLst>
            <a:ext uri="{FF2B5EF4-FFF2-40B4-BE49-F238E27FC236}">
              <a16:creationId xmlns="" xmlns:a16="http://schemas.microsoft.com/office/drawing/2014/main" id="{00000000-0008-0000-0000-000004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33" name="Text Box 1">
          <a:extLst>
            <a:ext uri="{FF2B5EF4-FFF2-40B4-BE49-F238E27FC236}">
              <a16:creationId xmlns="" xmlns:a16="http://schemas.microsoft.com/office/drawing/2014/main" id="{00000000-0008-0000-0000-000005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34" name="Text Box 1">
          <a:extLst>
            <a:ext uri="{FF2B5EF4-FFF2-40B4-BE49-F238E27FC236}">
              <a16:creationId xmlns="" xmlns:a16="http://schemas.microsoft.com/office/drawing/2014/main" id="{00000000-0008-0000-0000-000006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35" name="Text Box 1">
          <a:extLst>
            <a:ext uri="{FF2B5EF4-FFF2-40B4-BE49-F238E27FC236}">
              <a16:creationId xmlns="" xmlns:a16="http://schemas.microsoft.com/office/drawing/2014/main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36" name="Text Box 1">
          <a:extLst>
            <a:ext uri="{FF2B5EF4-FFF2-40B4-BE49-F238E27FC236}">
              <a16:creationId xmlns="" xmlns:a16="http://schemas.microsoft.com/office/drawing/2014/main" id="{00000000-0008-0000-0000-000008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37" name="Text Box 1">
          <a:extLst>
            <a:ext uri="{FF2B5EF4-FFF2-40B4-BE49-F238E27FC236}">
              <a16:creationId xmlns="" xmlns:a16="http://schemas.microsoft.com/office/drawing/2014/main" id="{00000000-0008-0000-0000-000009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38" name="Text Box 1">
          <a:extLst>
            <a:ext uri="{FF2B5EF4-FFF2-40B4-BE49-F238E27FC236}">
              <a16:creationId xmlns="" xmlns:a16="http://schemas.microsoft.com/office/drawing/2014/main" id="{00000000-0008-0000-0000-00000A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39" name="Text Box 1">
          <a:extLst>
            <a:ext uri="{FF2B5EF4-FFF2-40B4-BE49-F238E27FC236}">
              <a16:creationId xmlns="" xmlns:a16="http://schemas.microsoft.com/office/drawing/2014/main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40" name="Text Box 1">
          <a:extLst>
            <a:ext uri="{FF2B5EF4-FFF2-40B4-BE49-F238E27FC236}">
              <a16:creationId xmlns="" xmlns:a16="http://schemas.microsoft.com/office/drawing/2014/main" id="{00000000-0008-0000-0000-00000C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41" name="Text Box 1">
          <a:extLst>
            <a:ext uri="{FF2B5EF4-FFF2-40B4-BE49-F238E27FC236}">
              <a16:creationId xmlns="" xmlns:a16="http://schemas.microsoft.com/office/drawing/2014/main" id="{00000000-0008-0000-0000-00000D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42" name="Text Box 1">
          <a:extLst>
            <a:ext uri="{FF2B5EF4-FFF2-40B4-BE49-F238E27FC236}">
              <a16:creationId xmlns="" xmlns:a16="http://schemas.microsoft.com/office/drawing/2014/main" id="{00000000-0008-0000-0000-00000E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43" name="Text Box 1">
          <a:extLst>
            <a:ext uri="{FF2B5EF4-FFF2-40B4-BE49-F238E27FC236}">
              <a16:creationId xmlns="" xmlns:a16="http://schemas.microsoft.com/office/drawing/2014/main" id="{00000000-0008-0000-0000-00000F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44" name="Text Box 1">
          <a:extLst>
            <a:ext uri="{FF2B5EF4-FFF2-40B4-BE49-F238E27FC236}">
              <a16:creationId xmlns="" xmlns:a16="http://schemas.microsoft.com/office/drawing/2014/main" id="{00000000-0008-0000-0000-000010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45" name="Text Box 1">
          <a:extLst>
            <a:ext uri="{FF2B5EF4-FFF2-40B4-BE49-F238E27FC236}">
              <a16:creationId xmlns="" xmlns:a16="http://schemas.microsoft.com/office/drawing/2014/main" id="{00000000-0008-0000-0000-000011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46" name="Text Box 1">
          <a:extLst>
            <a:ext uri="{FF2B5EF4-FFF2-40B4-BE49-F238E27FC236}">
              <a16:creationId xmlns="" xmlns:a16="http://schemas.microsoft.com/office/drawing/2014/main" id="{00000000-0008-0000-0000-000012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47" name="Text Box 1">
          <a:extLst>
            <a:ext uri="{FF2B5EF4-FFF2-40B4-BE49-F238E27FC236}">
              <a16:creationId xmlns="" xmlns:a16="http://schemas.microsoft.com/office/drawing/2014/main" id="{00000000-0008-0000-0000-000013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48" name="Text Box 1">
          <a:extLst>
            <a:ext uri="{FF2B5EF4-FFF2-40B4-BE49-F238E27FC236}">
              <a16:creationId xmlns="" xmlns:a16="http://schemas.microsoft.com/office/drawing/2014/main" id="{00000000-0008-0000-0000-000014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49" name="Text Box 1">
          <a:extLst>
            <a:ext uri="{FF2B5EF4-FFF2-40B4-BE49-F238E27FC236}">
              <a16:creationId xmlns="" xmlns:a16="http://schemas.microsoft.com/office/drawing/2014/main" id="{00000000-0008-0000-0000-000015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50" name="Text Box 1">
          <a:extLst>
            <a:ext uri="{FF2B5EF4-FFF2-40B4-BE49-F238E27FC236}">
              <a16:creationId xmlns="" xmlns:a16="http://schemas.microsoft.com/office/drawing/2014/main" id="{00000000-0008-0000-0000-000016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51" name="Text Box 1">
          <a:extLst>
            <a:ext uri="{FF2B5EF4-FFF2-40B4-BE49-F238E27FC236}">
              <a16:creationId xmlns="" xmlns:a16="http://schemas.microsoft.com/office/drawing/2014/main" id="{00000000-0008-0000-0000-000017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52" name="Text Box 1">
          <a:extLst>
            <a:ext uri="{FF2B5EF4-FFF2-40B4-BE49-F238E27FC236}">
              <a16:creationId xmlns="" xmlns:a16="http://schemas.microsoft.com/office/drawing/2014/main" id="{00000000-0008-0000-0000-000018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53" name="Text Box 1">
          <a:extLst>
            <a:ext uri="{FF2B5EF4-FFF2-40B4-BE49-F238E27FC236}">
              <a16:creationId xmlns="" xmlns:a16="http://schemas.microsoft.com/office/drawing/2014/main" id="{00000000-0008-0000-0000-000019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54" name="Text Box 1">
          <a:extLst>
            <a:ext uri="{FF2B5EF4-FFF2-40B4-BE49-F238E27FC236}">
              <a16:creationId xmlns="" xmlns:a16="http://schemas.microsoft.com/office/drawing/2014/main" id="{00000000-0008-0000-0000-00001A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55" name="Text Box 1">
          <a:extLst>
            <a:ext uri="{FF2B5EF4-FFF2-40B4-BE49-F238E27FC236}">
              <a16:creationId xmlns="" xmlns:a16="http://schemas.microsoft.com/office/drawing/2014/main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56" name="Text Box 1">
          <a:extLst>
            <a:ext uri="{FF2B5EF4-FFF2-40B4-BE49-F238E27FC236}">
              <a16:creationId xmlns="" xmlns:a16="http://schemas.microsoft.com/office/drawing/2014/main" id="{00000000-0008-0000-0000-00001C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57" name="Text Box 1">
          <a:extLst>
            <a:ext uri="{FF2B5EF4-FFF2-40B4-BE49-F238E27FC236}">
              <a16:creationId xmlns="" xmlns:a16="http://schemas.microsoft.com/office/drawing/2014/main" id="{00000000-0008-0000-0000-00001D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58" name="Text Box 1">
          <a:extLst>
            <a:ext uri="{FF2B5EF4-FFF2-40B4-BE49-F238E27FC236}">
              <a16:creationId xmlns="" xmlns:a16="http://schemas.microsoft.com/office/drawing/2014/main" id="{00000000-0008-0000-0000-00001E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59" name="Text Box 1">
          <a:extLst>
            <a:ext uri="{FF2B5EF4-FFF2-40B4-BE49-F238E27FC236}">
              <a16:creationId xmlns="" xmlns:a16="http://schemas.microsoft.com/office/drawing/2014/main" id="{00000000-0008-0000-0000-00001F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60" name="Text Box 1">
          <a:extLst>
            <a:ext uri="{FF2B5EF4-FFF2-40B4-BE49-F238E27FC236}">
              <a16:creationId xmlns="" xmlns:a16="http://schemas.microsoft.com/office/drawing/2014/main" id="{00000000-0008-0000-0000-000020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61" name="Text Box 1">
          <a:extLst>
            <a:ext uri="{FF2B5EF4-FFF2-40B4-BE49-F238E27FC236}">
              <a16:creationId xmlns="" xmlns:a16="http://schemas.microsoft.com/office/drawing/2014/main" id="{00000000-0008-0000-0000-000021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62" name="Text Box 1">
          <a:extLst>
            <a:ext uri="{FF2B5EF4-FFF2-40B4-BE49-F238E27FC236}">
              <a16:creationId xmlns="" xmlns:a16="http://schemas.microsoft.com/office/drawing/2014/main" id="{00000000-0008-0000-0000-000022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63" name="Text Box 1">
          <a:extLst>
            <a:ext uri="{FF2B5EF4-FFF2-40B4-BE49-F238E27FC236}">
              <a16:creationId xmlns="" xmlns:a16="http://schemas.microsoft.com/office/drawing/2014/main" id="{00000000-0008-0000-0000-000023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64" name="Text Box 1">
          <a:extLst>
            <a:ext uri="{FF2B5EF4-FFF2-40B4-BE49-F238E27FC236}">
              <a16:creationId xmlns="" xmlns:a16="http://schemas.microsoft.com/office/drawing/2014/main" id="{00000000-0008-0000-0000-000024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65" name="Text Box 1">
          <a:extLst>
            <a:ext uri="{FF2B5EF4-FFF2-40B4-BE49-F238E27FC236}">
              <a16:creationId xmlns="" xmlns:a16="http://schemas.microsoft.com/office/drawing/2014/main" id="{00000000-0008-0000-0000-000025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66" name="Text Box 1">
          <a:extLst>
            <a:ext uri="{FF2B5EF4-FFF2-40B4-BE49-F238E27FC236}">
              <a16:creationId xmlns="" xmlns:a16="http://schemas.microsoft.com/office/drawing/2014/main" id="{00000000-0008-0000-0000-000026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67" name="Text Box 1">
          <a:extLst>
            <a:ext uri="{FF2B5EF4-FFF2-40B4-BE49-F238E27FC236}">
              <a16:creationId xmlns="" xmlns:a16="http://schemas.microsoft.com/office/drawing/2014/main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68" name="Text Box 1">
          <a:extLst>
            <a:ext uri="{FF2B5EF4-FFF2-40B4-BE49-F238E27FC236}">
              <a16:creationId xmlns="" xmlns:a16="http://schemas.microsoft.com/office/drawing/2014/main" id="{00000000-0008-0000-0000-000028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69" name="Text Box 1">
          <a:extLst>
            <a:ext uri="{FF2B5EF4-FFF2-40B4-BE49-F238E27FC236}">
              <a16:creationId xmlns="" xmlns:a16="http://schemas.microsoft.com/office/drawing/2014/main" id="{00000000-0008-0000-0000-000029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70" name="Text Box 1">
          <a:extLst>
            <a:ext uri="{FF2B5EF4-FFF2-40B4-BE49-F238E27FC236}">
              <a16:creationId xmlns="" xmlns:a16="http://schemas.microsoft.com/office/drawing/2014/main" id="{00000000-0008-0000-0000-00002A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71" name="Text Box 1">
          <a:extLst>
            <a:ext uri="{FF2B5EF4-FFF2-40B4-BE49-F238E27FC236}">
              <a16:creationId xmlns="" xmlns:a16="http://schemas.microsoft.com/office/drawing/2014/main" id="{00000000-0008-0000-0000-00002B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72" name="Text Box 1">
          <a:extLst>
            <a:ext uri="{FF2B5EF4-FFF2-40B4-BE49-F238E27FC236}">
              <a16:creationId xmlns="" xmlns:a16="http://schemas.microsoft.com/office/drawing/2014/main" id="{00000000-0008-0000-0000-00002C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73" name="Text Box 1">
          <a:extLst>
            <a:ext uri="{FF2B5EF4-FFF2-40B4-BE49-F238E27FC236}">
              <a16:creationId xmlns="" xmlns:a16="http://schemas.microsoft.com/office/drawing/2014/main" id="{00000000-0008-0000-0000-00002D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74" name="Text Box 1">
          <a:extLst>
            <a:ext uri="{FF2B5EF4-FFF2-40B4-BE49-F238E27FC236}">
              <a16:creationId xmlns="" xmlns:a16="http://schemas.microsoft.com/office/drawing/2014/main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75" name="Text Box 1">
          <a:extLst>
            <a:ext uri="{FF2B5EF4-FFF2-40B4-BE49-F238E27FC236}">
              <a16:creationId xmlns="" xmlns:a16="http://schemas.microsoft.com/office/drawing/2014/main" id="{00000000-0008-0000-0000-00002F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76" name="Text Box 1">
          <a:extLst>
            <a:ext uri="{FF2B5EF4-FFF2-40B4-BE49-F238E27FC236}">
              <a16:creationId xmlns="" xmlns:a16="http://schemas.microsoft.com/office/drawing/2014/main" id="{00000000-0008-0000-0000-000030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77" name="Text Box 1">
          <a:extLst>
            <a:ext uri="{FF2B5EF4-FFF2-40B4-BE49-F238E27FC236}">
              <a16:creationId xmlns="" xmlns:a16="http://schemas.microsoft.com/office/drawing/2014/main" id="{00000000-0008-0000-0000-000031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78" name="Text Box 1">
          <a:extLst>
            <a:ext uri="{FF2B5EF4-FFF2-40B4-BE49-F238E27FC236}">
              <a16:creationId xmlns="" xmlns:a16="http://schemas.microsoft.com/office/drawing/2014/main" id="{00000000-0008-0000-0000-000032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79" name="Text Box 1">
          <a:extLst>
            <a:ext uri="{FF2B5EF4-FFF2-40B4-BE49-F238E27FC236}">
              <a16:creationId xmlns="" xmlns:a16="http://schemas.microsoft.com/office/drawing/2014/main" id="{00000000-0008-0000-0000-000033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80" name="Text Box 1">
          <a:extLst>
            <a:ext uri="{FF2B5EF4-FFF2-40B4-BE49-F238E27FC236}">
              <a16:creationId xmlns="" xmlns:a16="http://schemas.microsoft.com/office/drawing/2014/main" id="{00000000-0008-0000-0000-000034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81" name="Text Box 1">
          <a:extLst>
            <a:ext uri="{FF2B5EF4-FFF2-40B4-BE49-F238E27FC236}">
              <a16:creationId xmlns="" xmlns:a16="http://schemas.microsoft.com/office/drawing/2014/main" id="{00000000-0008-0000-0000-000035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82" name="Text Box 1">
          <a:extLst>
            <a:ext uri="{FF2B5EF4-FFF2-40B4-BE49-F238E27FC236}">
              <a16:creationId xmlns="" xmlns:a16="http://schemas.microsoft.com/office/drawing/2014/main" id="{00000000-0008-0000-0000-000036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83" name="Text Box 1">
          <a:extLst>
            <a:ext uri="{FF2B5EF4-FFF2-40B4-BE49-F238E27FC236}">
              <a16:creationId xmlns="" xmlns:a16="http://schemas.microsoft.com/office/drawing/2014/main" id="{00000000-0008-0000-0000-000037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84" name="Text Box 1">
          <a:extLst>
            <a:ext uri="{FF2B5EF4-FFF2-40B4-BE49-F238E27FC236}">
              <a16:creationId xmlns="" xmlns:a16="http://schemas.microsoft.com/office/drawing/2014/main" id="{00000000-0008-0000-0000-000038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85" name="Text Box 1">
          <a:extLst>
            <a:ext uri="{FF2B5EF4-FFF2-40B4-BE49-F238E27FC236}">
              <a16:creationId xmlns="" xmlns:a16="http://schemas.microsoft.com/office/drawing/2014/main" id="{00000000-0008-0000-0000-000039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86" name="Text Box 1">
          <a:extLst>
            <a:ext uri="{FF2B5EF4-FFF2-40B4-BE49-F238E27FC236}">
              <a16:creationId xmlns="" xmlns:a16="http://schemas.microsoft.com/office/drawing/2014/main" id="{00000000-0008-0000-0000-00003A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87" name="Text Box 1">
          <a:extLst>
            <a:ext uri="{FF2B5EF4-FFF2-40B4-BE49-F238E27FC236}">
              <a16:creationId xmlns="" xmlns:a16="http://schemas.microsoft.com/office/drawing/2014/main" id="{00000000-0008-0000-0000-00003B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88" name="Text Box 1">
          <a:extLst>
            <a:ext uri="{FF2B5EF4-FFF2-40B4-BE49-F238E27FC236}">
              <a16:creationId xmlns="" xmlns:a16="http://schemas.microsoft.com/office/drawing/2014/main" id="{00000000-0008-0000-0000-00003C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89" name="Text Box 1">
          <a:extLst>
            <a:ext uri="{FF2B5EF4-FFF2-40B4-BE49-F238E27FC236}">
              <a16:creationId xmlns="" xmlns:a16="http://schemas.microsoft.com/office/drawing/2014/main" id="{00000000-0008-0000-0000-00003D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90" name="Text Box 1">
          <a:extLst>
            <a:ext uri="{FF2B5EF4-FFF2-40B4-BE49-F238E27FC236}">
              <a16:creationId xmlns="" xmlns:a16="http://schemas.microsoft.com/office/drawing/2014/main" id="{00000000-0008-0000-0000-00003E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91" name="Text Box 1">
          <a:extLst>
            <a:ext uri="{FF2B5EF4-FFF2-40B4-BE49-F238E27FC236}">
              <a16:creationId xmlns="" xmlns:a16="http://schemas.microsoft.com/office/drawing/2014/main" id="{00000000-0008-0000-0000-00003F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92" name="Text Box 1">
          <a:extLst>
            <a:ext uri="{FF2B5EF4-FFF2-40B4-BE49-F238E27FC236}">
              <a16:creationId xmlns="" xmlns:a16="http://schemas.microsoft.com/office/drawing/2014/main" id="{00000000-0008-0000-0000-000040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93" name="Text Box 1">
          <a:extLst>
            <a:ext uri="{FF2B5EF4-FFF2-40B4-BE49-F238E27FC236}">
              <a16:creationId xmlns="" xmlns:a16="http://schemas.microsoft.com/office/drawing/2014/main" id="{00000000-0008-0000-0000-000041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94" name="Text Box 1">
          <a:extLst>
            <a:ext uri="{FF2B5EF4-FFF2-40B4-BE49-F238E27FC236}">
              <a16:creationId xmlns="" xmlns:a16="http://schemas.microsoft.com/office/drawing/2014/main" id="{00000000-0008-0000-0000-000042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95" name="Text Box 1">
          <a:extLst>
            <a:ext uri="{FF2B5EF4-FFF2-40B4-BE49-F238E27FC236}">
              <a16:creationId xmlns="" xmlns:a16="http://schemas.microsoft.com/office/drawing/2014/main" id="{00000000-0008-0000-0000-000043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96" name="Text Box 1">
          <a:extLst>
            <a:ext uri="{FF2B5EF4-FFF2-40B4-BE49-F238E27FC236}">
              <a16:creationId xmlns="" xmlns:a16="http://schemas.microsoft.com/office/drawing/2014/main" id="{00000000-0008-0000-0000-000044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97" name="Text Box 1">
          <a:extLst>
            <a:ext uri="{FF2B5EF4-FFF2-40B4-BE49-F238E27FC236}">
              <a16:creationId xmlns="" xmlns:a16="http://schemas.microsoft.com/office/drawing/2014/main" id="{00000000-0008-0000-0000-000045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98" name="Text Box 1">
          <a:extLst>
            <a:ext uri="{FF2B5EF4-FFF2-40B4-BE49-F238E27FC236}">
              <a16:creationId xmlns="" xmlns:a16="http://schemas.microsoft.com/office/drawing/2014/main" id="{00000000-0008-0000-0000-000046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399" name="Text Box 1">
          <a:extLst>
            <a:ext uri="{FF2B5EF4-FFF2-40B4-BE49-F238E27FC236}">
              <a16:creationId xmlns="" xmlns:a16="http://schemas.microsoft.com/office/drawing/2014/main" id="{00000000-0008-0000-0000-000047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00" name="Text Box 1">
          <a:extLst>
            <a:ext uri="{FF2B5EF4-FFF2-40B4-BE49-F238E27FC236}">
              <a16:creationId xmlns="" xmlns:a16="http://schemas.microsoft.com/office/drawing/2014/main" id="{00000000-0008-0000-0000-000048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01" name="Text Box 1">
          <a:extLst>
            <a:ext uri="{FF2B5EF4-FFF2-40B4-BE49-F238E27FC236}">
              <a16:creationId xmlns="" xmlns:a16="http://schemas.microsoft.com/office/drawing/2014/main" id="{00000000-0008-0000-0000-000049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02" name="Text Box 1">
          <a:extLst>
            <a:ext uri="{FF2B5EF4-FFF2-40B4-BE49-F238E27FC236}">
              <a16:creationId xmlns="" xmlns:a16="http://schemas.microsoft.com/office/drawing/2014/main" id="{00000000-0008-0000-0000-00004A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03" name="Text Box 1">
          <a:extLst>
            <a:ext uri="{FF2B5EF4-FFF2-40B4-BE49-F238E27FC236}">
              <a16:creationId xmlns="" xmlns:a16="http://schemas.microsoft.com/office/drawing/2014/main" id="{00000000-0008-0000-0000-00004B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04" name="Text Box 1">
          <a:extLst>
            <a:ext uri="{FF2B5EF4-FFF2-40B4-BE49-F238E27FC236}">
              <a16:creationId xmlns="" xmlns:a16="http://schemas.microsoft.com/office/drawing/2014/main" id="{00000000-0008-0000-0000-00004C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05" name="Text Box 1">
          <a:extLst>
            <a:ext uri="{FF2B5EF4-FFF2-40B4-BE49-F238E27FC236}">
              <a16:creationId xmlns="" xmlns:a16="http://schemas.microsoft.com/office/drawing/2014/main" id="{00000000-0008-0000-0000-00004D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06" name="Text Box 1">
          <a:extLst>
            <a:ext uri="{FF2B5EF4-FFF2-40B4-BE49-F238E27FC236}">
              <a16:creationId xmlns="" xmlns:a16="http://schemas.microsoft.com/office/drawing/2014/main" id="{00000000-0008-0000-0000-00004E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07" name="Text Box 1">
          <a:extLst>
            <a:ext uri="{FF2B5EF4-FFF2-40B4-BE49-F238E27FC236}">
              <a16:creationId xmlns="" xmlns:a16="http://schemas.microsoft.com/office/drawing/2014/main" id="{00000000-0008-0000-0000-00004F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08" name="Text Box 1">
          <a:extLst>
            <a:ext uri="{FF2B5EF4-FFF2-40B4-BE49-F238E27FC236}">
              <a16:creationId xmlns="" xmlns:a16="http://schemas.microsoft.com/office/drawing/2014/main" id="{00000000-0008-0000-0000-000050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09" name="Text Box 1">
          <a:extLst>
            <a:ext uri="{FF2B5EF4-FFF2-40B4-BE49-F238E27FC236}">
              <a16:creationId xmlns="" xmlns:a16="http://schemas.microsoft.com/office/drawing/2014/main" id="{00000000-0008-0000-0000-000051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10" name="Text Box 1">
          <a:extLst>
            <a:ext uri="{FF2B5EF4-FFF2-40B4-BE49-F238E27FC236}">
              <a16:creationId xmlns="" xmlns:a16="http://schemas.microsoft.com/office/drawing/2014/main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11" name="Text Box 1">
          <a:extLst>
            <a:ext uri="{FF2B5EF4-FFF2-40B4-BE49-F238E27FC236}">
              <a16:creationId xmlns="" xmlns:a16="http://schemas.microsoft.com/office/drawing/2014/main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12" name="Text Box 1">
          <a:extLst>
            <a:ext uri="{FF2B5EF4-FFF2-40B4-BE49-F238E27FC236}">
              <a16:creationId xmlns="" xmlns:a16="http://schemas.microsoft.com/office/drawing/2014/main" id="{00000000-0008-0000-0000-000054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13" name="Text Box 1">
          <a:extLst>
            <a:ext uri="{FF2B5EF4-FFF2-40B4-BE49-F238E27FC236}">
              <a16:creationId xmlns="" xmlns:a16="http://schemas.microsoft.com/office/drawing/2014/main" id="{00000000-0008-0000-0000-000055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14" name="Text Box 1">
          <a:extLst>
            <a:ext uri="{FF2B5EF4-FFF2-40B4-BE49-F238E27FC236}">
              <a16:creationId xmlns="" xmlns:a16="http://schemas.microsoft.com/office/drawing/2014/main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15" name="Text Box 1">
          <a:extLst>
            <a:ext uri="{FF2B5EF4-FFF2-40B4-BE49-F238E27FC236}">
              <a16:creationId xmlns="" xmlns:a16="http://schemas.microsoft.com/office/drawing/2014/main" id="{00000000-0008-0000-0000-000057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16" name="Text Box 1">
          <a:extLst>
            <a:ext uri="{FF2B5EF4-FFF2-40B4-BE49-F238E27FC236}">
              <a16:creationId xmlns="" xmlns:a16="http://schemas.microsoft.com/office/drawing/2014/main" id="{00000000-0008-0000-0000-000058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17" name="Text Box 1">
          <a:extLst>
            <a:ext uri="{FF2B5EF4-FFF2-40B4-BE49-F238E27FC236}">
              <a16:creationId xmlns="" xmlns:a16="http://schemas.microsoft.com/office/drawing/2014/main" id="{00000000-0008-0000-0000-000059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18" name="Text Box 1">
          <a:extLst>
            <a:ext uri="{FF2B5EF4-FFF2-40B4-BE49-F238E27FC236}">
              <a16:creationId xmlns="" xmlns:a16="http://schemas.microsoft.com/office/drawing/2014/main" id="{00000000-0008-0000-0000-00005A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19" name="Text Box 1">
          <a:extLst>
            <a:ext uri="{FF2B5EF4-FFF2-40B4-BE49-F238E27FC236}">
              <a16:creationId xmlns="" xmlns:a16="http://schemas.microsoft.com/office/drawing/2014/main" id="{00000000-0008-0000-0000-00005B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20" name="Text Box 1">
          <a:extLst>
            <a:ext uri="{FF2B5EF4-FFF2-40B4-BE49-F238E27FC236}">
              <a16:creationId xmlns="" xmlns:a16="http://schemas.microsoft.com/office/drawing/2014/main" id="{00000000-0008-0000-0000-00005C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21" name="Text Box 1">
          <a:extLst>
            <a:ext uri="{FF2B5EF4-FFF2-40B4-BE49-F238E27FC236}">
              <a16:creationId xmlns="" xmlns:a16="http://schemas.microsoft.com/office/drawing/2014/main" id="{00000000-0008-0000-0000-00005D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22" name="Text Box 1">
          <a:extLst>
            <a:ext uri="{FF2B5EF4-FFF2-40B4-BE49-F238E27FC236}">
              <a16:creationId xmlns="" xmlns:a16="http://schemas.microsoft.com/office/drawing/2014/main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23" name="Text Box 1">
          <a:extLst>
            <a:ext uri="{FF2B5EF4-FFF2-40B4-BE49-F238E27FC236}">
              <a16:creationId xmlns="" xmlns:a16="http://schemas.microsoft.com/office/drawing/2014/main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24" name="Text Box 1">
          <a:extLst>
            <a:ext uri="{FF2B5EF4-FFF2-40B4-BE49-F238E27FC236}">
              <a16:creationId xmlns="" xmlns:a16="http://schemas.microsoft.com/office/drawing/2014/main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25" name="Text Box 1">
          <a:extLst>
            <a:ext uri="{FF2B5EF4-FFF2-40B4-BE49-F238E27FC236}">
              <a16:creationId xmlns="" xmlns:a16="http://schemas.microsoft.com/office/drawing/2014/main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26" name="Text Box 1">
          <a:extLst>
            <a:ext uri="{FF2B5EF4-FFF2-40B4-BE49-F238E27FC236}">
              <a16:creationId xmlns="" xmlns:a16="http://schemas.microsoft.com/office/drawing/2014/main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27" name="Text Box 1">
          <a:extLst>
            <a:ext uri="{FF2B5EF4-FFF2-40B4-BE49-F238E27FC236}">
              <a16:creationId xmlns="" xmlns:a16="http://schemas.microsoft.com/office/drawing/2014/main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28" name="Text Box 1">
          <a:extLst>
            <a:ext uri="{FF2B5EF4-FFF2-40B4-BE49-F238E27FC236}">
              <a16:creationId xmlns="" xmlns:a16="http://schemas.microsoft.com/office/drawing/2014/main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29" name="Text Box 1">
          <a:extLst>
            <a:ext uri="{FF2B5EF4-FFF2-40B4-BE49-F238E27FC236}">
              <a16:creationId xmlns="" xmlns:a16="http://schemas.microsoft.com/office/drawing/2014/main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30" name="Text Box 1">
          <a:extLst>
            <a:ext uri="{FF2B5EF4-FFF2-40B4-BE49-F238E27FC236}">
              <a16:creationId xmlns="" xmlns:a16="http://schemas.microsoft.com/office/drawing/2014/main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31" name="Text Box 1">
          <a:extLst>
            <a:ext uri="{FF2B5EF4-FFF2-40B4-BE49-F238E27FC236}">
              <a16:creationId xmlns="" xmlns:a16="http://schemas.microsoft.com/office/drawing/2014/main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32" name="Text Box 1">
          <a:extLst>
            <a:ext uri="{FF2B5EF4-FFF2-40B4-BE49-F238E27FC236}">
              <a16:creationId xmlns="" xmlns:a16="http://schemas.microsoft.com/office/drawing/2014/main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33" name="Text Box 1">
          <a:extLst>
            <a:ext uri="{FF2B5EF4-FFF2-40B4-BE49-F238E27FC236}">
              <a16:creationId xmlns="" xmlns:a16="http://schemas.microsoft.com/office/drawing/2014/main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34" name="Text Box 1">
          <a:extLst>
            <a:ext uri="{FF2B5EF4-FFF2-40B4-BE49-F238E27FC236}">
              <a16:creationId xmlns="" xmlns:a16="http://schemas.microsoft.com/office/drawing/2014/main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35" name="Text Box 1">
          <a:extLst>
            <a:ext uri="{FF2B5EF4-FFF2-40B4-BE49-F238E27FC236}">
              <a16:creationId xmlns="" xmlns:a16="http://schemas.microsoft.com/office/drawing/2014/main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36" name="Text Box 1">
          <a:extLst>
            <a:ext uri="{FF2B5EF4-FFF2-40B4-BE49-F238E27FC236}">
              <a16:creationId xmlns="" xmlns:a16="http://schemas.microsoft.com/office/drawing/2014/main" id="{00000000-0008-0000-0000-00006C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37" name="Text Box 1">
          <a:extLst>
            <a:ext uri="{FF2B5EF4-FFF2-40B4-BE49-F238E27FC236}">
              <a16:creationId xmlns="" xmlns:a16="http://schemas.microsoft.com/office/drawing/2014/main" id="{00000000-0008-0000-0000-00006D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38" name="Text Box 1">
          <a:extLst>
            <a:ext uri="{FF2B5EF4-FFF2-40B4-BE49-F238E27FC236}">
              <a16:creationId xmlns="" xmlns:a16="http://schemas.microsoft.com/office/drawing/2014/main" id="{00000000-0008-0000-0000-00006E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39" name="Text Box 1">
          <a:extLst>
            <a:ext uri="{FF2B5EF4-FFF2-40B4-BE49-F238E27FC236}">
              <a16:creationId xmlns="" xmlns:a16="http://schemas.microsoft.com/office/drawing/2014/main" id="{00000000-0008-0000-0000-00006F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40" name="Text Box 1">
          <a:extLst>
            <a:ext uri="{FF2B5EF4-FFF2-40B4-BE49-F238E27FC236}">
              <a16:creationId xmlns="" xmlns:a16="http://schemas.microsoft.com/office/drawing/2014/main" id="{00000000-0008-0000-0000-000070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41" name="Text Box 1">
          <a:extLst>
            <a:ext uri="{FF2B5EF4-FFF2-40B4-BE49-F238E27FC236}">
              <a16:creationId xmlns="" xmlns:a16="http://schemas.microsoft.com/office/drawing/2014/main" id="{00000000-0008-0000-0000-000071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42" name="Text Box 1">
          <a:extLst>
            <a:ext uri="{FF2B5EF4-FFF2-40B4-BE49-F238E27FC236}">
              <a16:creationId xmlns="" xmlns:a16="http://schemas.microsoft.com/office/drawing/2014/main" id="{00000000-0008-0000-0000-000072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43" name="Text Box 1">
          <a:extLst>
            <a:ext uri="{FF2B5EF4-FFF2-40B4-BE49-F238E27FC236}">
              <a16:creationId xmlns="" xmlns:a16="http://schemas.microsoft.com/office/drawing/2014/main" id="{00000000-0008-0000-0000-000073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44" name="Text Box 1">
          <a:extLst>
            <a:ext uri="{FF2B5EF4-FFF2-40B4-BE49-F238E27FC236}">
              <a16:creationId xmlns="" xmlns:a16="http://schemas.microsoft.com/office/drawing/2014/main" id="{00000000-0008-0000-0000-000074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45" name="Text Box 1">
          <a:extLst>
            <a:ext uri="{FF2B5EF4-FFF2-40B4-BE49-F238E27FC236}">
              <a16:creationId xmlns="" xmlns:a16="http://schemas.microsoft.com/office/drawing/2014/main" id="{00000000-0008-0000-0000-000075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46" name="Text Box 1">
          <a:extLst>
            <a:ext uri="{FF2B5EF4-FFF2-40B4-BE49-F238E27FC236}">
              <a16:creationId xmlns="" xmlns:a16="http://schemas.microsoft.com/office/drawing/2014/main" id="{00000000-0008-0000-0000-000076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47" name="Text Box 1">
          <a:extLst>
            <a:ext uri="{FF2B5EF4-FFF2-40B4-BE49-F238E27FC236}">
              <a16:creationId xmlns="" xmlns:a16="http://schemas.microsoft.com/office/drawing/2014/main" id="{00000000-0008-0000-0000-000077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48" name="Text Box 1">
          <a:extLst>
            <a:ext uri="{FF2B5EF4-FFF2-40B4-BE49-F238E27FC236}">
              <a16:creationId xmlns="" xmlns:a16="http://schemas.microsoft.com/office/drawing/2014/main" id="{00000000-0008-0000-0000-000078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49" name="Text Box 1">
          <a:extLst>
            <a:ext uri="{FF2B5EF4-FFF2-40B4-BE49-F238E27FC236}">
              <a16:creationId xmlns="" xmlns:a16="http://schemas.microsoft.com/office/drawing/2014/main" id="{00000000-0008-0000-0000-000079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50" name="Text Box 1">
          <a:extLst>
            <a:ext uri="{FF2B5EF4-FFF2-40B4-BE49-F238E27FC236}">
              <a16:creationId xmlns="" xmlns:a16="http://schemas.microsoft.com/office/drawing/2014/main" id="{00000000-0008-0000-0000-00007A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51" name="Text Box 1">
          <a:extLst>
            <a:ext uri="{FF2B5EF4-FFF2-40B4-BE49-F238E27FC236}">
              <a16:creationId xmlns="" xmlns:a16="http://schemas.microsoft.com/office/drawing/2014/main" id="{00000000-0008-0000-0000-00007B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52" name="Text Box 1">
          <a:extLst>
            <a:ext uri="{FF2B5EF4-FFF2-40B4-BE49-F238E27FC236}">
              <a16:creationId xmlns="" xmlns:a16="http://schemas.microsoft.com/office/drawing/2014/main" id="{00000000-0008-0000-0000-00007C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53" name="Text Box 1">
          <a:extLst>
            <a:ext uri="{FF2B5EF4-FFF2-40B4-BE49-F238E27FC236}">
              <a16:creationId xmlns="" xmlns:a16="http://schemas.microsoft.com/office/drawing/2014/main" id="{00000000-0008-0000-0000-00007D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54" name="Text Box 1">
          <a:extLst>
            <a:ext uri="{FF2B5EF4-FFF2-40B4-BE49-F238E27FC236}">
              <a16:creationId xmlns="" xmlns:a16="http://schemas.microsoft.com/office/drawing/2014/main" id="{00000000-0008-0000-0000-00007E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55" name="Text Box 1">
          <a:extLst>
            <a:ext uri="{FF2B5EF4-FFF2-40B4-BE49-F238E27FC236}">
              <a16:creationId xmlns="" xmlns:a16="http://schemas.microsoft.com/office/drawing/2014/main" id="{00000000-0008-0000-0000-00007F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56" name="Text Box 1">
          <a:extLst>
            <a:ext uri="{FF2B5EF4-FFF2-40B4-BE49-F238E27FC236}">
              <a16:creationId xmlns="" xmlns:a16="http://schemas.microsoft.com/office/drawing/2014/main" id="{00000000-0008-0000-0000-000080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57" name="Text Box 1">
          <a:extLst>
            <a:ext uri="{FF2B5EF4-FFF2-40B4-BE49-F238E27FC236}">
              <a16:creationId xmlns="" xmlns:a16="http://schemas.microsoft.com/office/drawing/2014/main" id="{00000000-0008-0000-0000-000081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58" name="Text Box 1">
          <a:extLst>
            <a:ext uri="{FF2B5EF4-FFF2-40B4-BE49-F238E27FC236}">
              <a16:creationId xmlns="" xmlns:a16="http://schemas.microsoft.com/office/drawing/2014/main" id="{00000000-0008-0000-0000-000082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59" name="Text Box 1">
          <a:extLst>
            <a:ext uri="{FF2B5EF4-FFF2-40B4-BE49-F238E27FC236}">
              <a16:creationId xmlns="" xmlns:a16="http://schemas.microsoft.com/office/drawing/2014/main" id="{00000000-0008-0000-0000-000083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60" name="Text Box 1">
          <a:extLst>
            <a:ext uri="{FF2B5EF4-FFF2-40B4-BE49-F238E27FC236}">
              <a16:creationId xmlns="" xmlns:a16="http://schemas.microsoft.com/office/drawing/2014/main" id="{00000000-0008-0000-0000-000084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61" name="Text Box 1">
          <a:extLst>
            <a:ext uri="{FF2B5EF4-FFF2-40B4-BE49-F238E27FC236}">
              <a16:creationId xmlns="" xmlns:a16="http://schemas.microsoft.com/office/drawing/2014/main" id="{00000000-0008-0000-0000-000085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62" name="Text Box 1">
          <a:extLst>
            <a:ext uri="{FF2B5EF4-FFF2-40B4-BE49-F238E27FC236}">
              <a16:creationId xmlns="" xmlns:a16="http://schemas.microsoft.com/office/drawing/2014/main" id="{00000000-0008-0000-0000-000086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63" name="Text Box 1">
          <a:extLst>
            <a:ext uri="{FF2B5EF4-FFF2-40B4-BE49-F238E27FC236}">
              <a16:creationId xmlns="" xmlns:a16="http://schemas.microsoft.com/office/drawing/2014/main" id="{00000000-0008-0000-0000-000087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64" name="Text Box 1">
          <a:extLst>
            <a:ext uri="{FF2B5EF4-FFF2-40B4-BE49-F238E27FC236}">
              <a16:creationId xmlns="" xmlns:a16="http://schemas.microsoft.com/office/drawing/2014/main" id="{00000000-0008-0000-0000-000088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65" name="Text Box 1">
          <a:extLst>
            <a:ext uri="{FF2B5EF4-FFF2-40B4-BE49-F238E27FC236}">
              <a16:creationId xmlns="" xmlns:a16="http://schemas.microsoft.com/office/drawing/2014/main" id="{00000000-0008-0000-0000-000089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66" name="Text Box 1">
          <a:extLst>
            <a:ext uri="{FF2B5EF4-FFF2-40B4-BE49-F238E27FC236}">
              <a16:creationId xmlns="" xmlns:a16="http://schemas.microsoft.com/office/drawing/2014/main" id="{00000000-0008-0000-0000-00008A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67" name="Text Box 1">
          <a:extLst>
            <a:ext uri="{FF2B5EF4-FFF2-40B4-BE49-F238E27FC236}">
              <a16:creationId xmlns="" xmlns:a16="http://schemas.microsoft.com/office/drawing/2014/main" id="{00000000-0008-0000-0000-00008B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68" name="Text Box 1">
          <a:extLst>
            <a:ext uri="{FF2B5EF4-FFF2-40B4-BE49-F238E27FC236}">
              <a16:creationId xmlns="" xmlns:a16="http://schemas.microsoft.com/office/drawing/2014/main" id="{00000000-0008-0000-0000-00008C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69" name="Text Box 1">
          <a:extLst>
            <a:ext uri="{FF2B5EF4-FFF2-40B4-BE49-F238E27FC236}">
              <a16:creationId xmlns="" xmlns:a16="http://schemas.microsoft.com/office/drawing/2014/main" id="{00000000-0008-0000-0000-00008D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70" name="Text Box 1">
          <a:extLst>
            <a:ext uri="{FF2B5EF4-FFF2-40B4-BE49-F238E27FC236}">
              <a16:creationId xmlns="" xmlns:a16="http://schemas.microsoft.com/office/drawing/2014/main" id="{00000000-0008-0000-0000-00008E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71" name="Text Box 1">
          <a:extLst>
            <a:ext uri="{FF2B5EF4-FFF2-40B4-BE49-F238E27FC236}">
              <a16:creationId xmlns="" xmlns:a16="http://schemas.microsoft.com/office/drawing/2014/main" id="{00000000-0008-0000-0000-00008F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72" name="Text Box 1">
          <a:extLst>
            <a:ext uri="{FF2B5EF4-FFF2-40B4-BE49-F238E27FC236}">
              <a16:creationId xmlns="" xmlns:a16="http://schemas.microsoft.com/office/drawing/2014/main" id="{00000000-0008-0000-0000-000090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73" name="Text Box 1">
          <a:extLst>
            <a:ext uri="{FF2B5EF4-FFF2-40B4-BE49-F238E27FC236}">
              <a16:creationId xmlns="" xmlns:a16="http://schemas.microsoft.com/office/drawing/2014/main" id="{00000000-0008-0000-0000-000091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74" name="Text Box 1">
          <a:extLst>
            <a:ext uri="{FF2B5EF4-FFF2-40B4-BE49-F238E27FC236}">
              <a16:creationId xmlns="" xmlns:a16="http://schemas.microsoft.com/office/drawing/2014/main" id="{00000000-0008-0000-0000-000092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75" name="Text Box 1">
          <a:extLst>
            <a:ext uri="{FF2B5EF4-FFF2-40B4-BE49-F238E27FC236}">
              <a16:creationId xmlns="" xmlns:a16="http://schemas.microsoft.com/office/drawing/2014/main" id="{00000000-0008-0000-0000-000093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76" name="Text Box 1">
          <a:extLst>
            <a:ext uri="{FF2B5EF4-FFF2-40B4-BE49-F238E27FC236}">
              <a16:creationId xmlns="" xmlns:a16="http://schemas.microsoft.com/office/drawing/2014/main" id="{00000000-0008-0000-0000-000094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77" name="Text Box 1">
          <a:extLst>
            <a:ext uri="{FF2B5EF4-FFF2-40B4-BE49-F238E27FC236}">
              <a16:creationId xmlns="" xmlns:a16="http://schemas.microsoft.com/office/drawing/2014/main" id="{00000000-0008-0000-0000-000095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78" name="Text Box 1">
          <a:extLst>
            <a:ext uri="{FF2B5EF4-FFF2-40B4-BE49-F238E27FC236}">
              <a16:creationId xmlns="" xmlns:a16="http://schemas.microsoft.com/office/drawing/2014/main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79" name="Text Box 1">
          <a:extLst>
            <a:ext uri="{FF2B5EF4-FFF2-40B4-BE49-F238E27FC236}">
              <a16:creationId xmlns="" xmlns:a16="http://schemas.microsoft.com/office/drawing/2014/main" id="{00000000-0008-0000-0000-000097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80" name="Text Box 1">
          <a:extLst>
            <a:ext uri="{FF2B5EF4-FFF2-40B4-BE49-F238E27FC236}">
              <a16:creationId xmlns="" xmlns:a16="http://schemas.microsoft.com/office/drawing/2014/main" id="{00000000-0008-0000-0000-000098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81" name="Text Box 1">
          <a:extLst>
            <a:ext uri="{FF2B5EF4-FFF2-40B4-BE49-F238E27FC236}">
              <a16:creationId xmlns="" xmlns:a16="http://schemas.microsoft.com/office/drawing/2014/main" id="{00000000-0008-0000-0000-000099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82" name="Text Box 1">
          <a:extLst>
            <a:ext uri="{FF2B5EF4-FFF2-40B4-BE49-F238E27FC236}">
              <a16:creationId xmlns="" xmlns:a16="http://schemas.microsoft.com/office/drawing/2014/main" id="{00000000-0008-0000-0000-00009A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83" name="Text Box 1">
          <a:extLst>
            <a:ext uri="{FF2B5EF4-FFF2-40B4-BE49-F238E27FC236}">
              <a16:creationId xmlns="" xmlns:a16="http://schemas.microsoft.com/office/drawing/2014/main" id="{00000000-0008-0000-0000-00009B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84" name="Text Box 1">
          <a:extLst>
            <a:ext uri="{FF2B5EF4-FFF2-40B4-BE49-F238E27FC236}">
              <a16:creationId xmlns="" xmlns:a16="http://schemas.microsoft.com/office/drawing/2014/main" id="{00000000-0008-0000-0000-00009C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85" name="Text Box 1">
          <a:extLst>
            <a:ext uri="{FF2B5EF4-FFF2-40B4-BE49-F238E27FC236}">
              <a16:creationId xmlns="" xmlns:a16="http://schemas.microsoft.com/office/drawing/2014/main" id="{00000000-0008-0000-0000-00009D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86" name="Text Box 1">
          <a:extLst>
            <a:ext uri="{FF2B5EF4-FFF2-40B4-BE49-F238E27FC236}">
              <a16:creationId xmlns="" xmlns:a16="http://schemas.microsoft.com/office/drawing/2014/main" id="{00000000-0008-0000-0000-00009E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87" name="Text Box 1">
          <a:extLst>
            <a:ext uri="{FF2B5EF4-FFF2-40B4-BE49-F238E27FC236}">
              <a16:creationId xmlns="" xmlns:a16="http://schemas.microsoft.com/office/drawing/2014/main" id="{00000000-0008-0000-0000-00009F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88" name="Text Box 1">
          <a:extLst>
            <a:ext uri="{FF2B5EF4-FFF2-40B4-BE49-F238E27FC236}">
              <a16:creationId xmlns="" xmlns:a16="http://schemas.microsoft.com/office/drawing/2014/main" id="{00000000-0008-0000-0000-0000A0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89" name="Text Box 1">
          <a:extLst>
            <a:ext uri="{FF2B5EF4-FFF2-40B4-BE49-F238E27FC236}">
              <a16:creationId xmlns="" xmlns:a16="http://schemas.microsoft.com/office/drawing/2014/main" id="{00000000-0008-0000-0000-0000A1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90" name="Text Box 1">
          <a:extLst>
            <a:ext uri="{FF2B5EF4-FFF2-40B4-BE49-F238E27FC236}">
              <a16:creationId xmlns="" xmlns:a16="http://schemas.microsoft.com/office/drawing/2014/main" id="{00000000-0008-0000-0000-0000A2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91" name="Text Box 1">
          <a:extLst>
            <a:ext uri="{FF2B5EF4-FFF2-40B4-BE49-F238E27FC236}">
              <a16:creationId xmlns="" xmlns:a16="http://schemas.microsoft.com/office/drawing/2014/main" id="{00000000-0008-0000-0000-0000A3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92" name="Text Box 1">
          <a:extLst>
            <a:ext uri="{FF2B5EF4-FFF2-40B4-BE49-F238E27FC236}">
              <a16:creationId xmlns="" xmlns:a16="http://schemas.microsoft.com/office/drawing/2014/main" id="{00000000-0008-0000-0000-0000A4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93" name="Text Box 1">
          <a:extLst>
            <a:ext uri="{FF2B5EF4-FFF2-40B4-BE49-F238E27FC236}">
              <a16:creationId xmlns="" xmlns:a16="http://schemas.microsoft.com/office/drawing/2014/main" id="{00000000-0008-0000-0000-0000A5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94" name="Text Box 1">
          <a:extLst>
            <a:ext uri="{FF2B5EF4-FFF2-40B4-BE49-F238E27FC236}">
              <a16:creationId xmlns="" xmlns:a16="http://schemas.microsoft.com/office/drawing/2014/main" id="{00000000-0008-0000-0000-0000A6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95" name="Text Box 1">
          <a:extLst>
            <a:ext uri="{FF2B5EF4-FFF2-40B4-BE49-F238E27FC236}">
              <a16:creationId xmlns="" xmlns:a16="http://schemas.microsoft.com/office/drawing/2014/main" id="{00000000-0008-0000-0000-0000A7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96" name="Text Box 1">
          <a:extLst>
            <a:ext uri="{FF2B5EF4-FFF2-40B4-BE49-F238E27FC236}">
              <a16:creationId xmlns="" xmlns:a16="http://schemas.microsoft.com/office/drawing/2014/main" id="{00000000-0008-0000-0000-0000A8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97" name="Text Box 1">
          <a:extLst>
            <a:ext uri="{FF2B5EF4-FFF2-40B4-BE49-F238E27FC236}">
              <a16:creationId xmlns="" xmlns:a16="http://schemas.microsoft.com/office/drawing/2014/main" id="{00000000-0008-0000-0000-0000A9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98" name="Text Box 1">
          <a:extLst>
            <a:ext uri="{FF2B5EF4-FFF2-40B4-BE49-F238E27FC236}">
              <a16:creationId xmlns="" xmlns:a16="http://schemas.microsoft.com/office/drawing/2014/main" id="{00000000-0008-0000-0000-0000AA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499" name="Text Box 1">
          <a:extLst>
            <a:ext uri="{FF2B5EF4-FFF2-40B4-BE49-F238E27FC236}">
              <a16:creationId xmlns="" xmlns:a16="http://schemas.microsoft.com/office/drawing/2014/main" id="{00000000-0008-0000-0000-0000AB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00" name="Text Box 1">
          <a:extLst>
            <a:ext uri="{FF2B5EF4-FFF2-40B4-BE49-F238E27FC236}">
              <a16:creationId xmlns="" xmlns:a16="http://schemas.microsoft.com/office/drawing/2014/main" id="{00000000-0008-0000-0000-0000AC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01" name="Text Box 1">
          <a:extLst>
            <a:ext uri="{FF2B5EF4-FFF2-40B4-BE49-F238E27FC236}">
              <a16:creationId xmlns="" xmlns:a16="http://schemas.microsoft.com/office/drawing/2014/main" id="{00000000-0008-0000-0000-0000AD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02" name="Text Box 1">
          <a:extLst>
            <a:ext uri="{FF2B5EF4-FFF2-40B4-BE49-F238E27FC236}">
              <a16:creationId xmlns="" xmlns:a16="http://schemas.microsoft.com/office/drawing/2014/main" id="{00000000-0008-0000-0000-0000AE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03" name="Text Box 1">
          <a:extLst>
            <a:ext uri="{FF2B5EF4-FFF2-40B4-BE49-F238E27FC236}">
              <a16:creationId xmlns="" xmlns:a16="http://schemas.microsoft.com/office/drawing/2014/main" id="{00000000-0008-0000-0000-0000AF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04" name="Text Box 1">
          <a:extLst>
            <a:ext uri="{FF2B5EF4-FFF2-40B4-BE49-F238E27FC236}">
              <a16:creationId xmlns="" xmlns:a16="http://schemas.microsoft.com/office/drawing/2014/main" id="{00000000-0008-0000-0000-0000B0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05" name="Text Box 1">
          <a:extLst>
            <a:ext uri="{FF2B5EF4-FFF2-40B4-BE49-F238E27FC236}">
              <a16:creationId xmlns="" xmlns:a16="http://schemas.microsoft.com/office/drawing/2014/main" id="{00000000-0008-0000-0000-0000B1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06" name="Text Box 1">
          <a:extLst>
            <a:ext uri="{FF2B5EF4-FFF2-40B4-BE49-F238E27FC236}">
              <a16:creationId xmlns="" xmlns:a16="http://schemas.microsoft.com/office/drawing/2014/main" id="{00000000-0008-0000-0000-0000B2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07" name="Text Box 1">
          <a:extLst>
            <a:ext uri="{FF2B5EF4-FFF2-40B4-BE49-F238E27FC236}">
              <a16:creationId xmlns="" xmlns:a16="http://schemas.microsoft.com/office/drawing/2014/main" id="{00000000-0008-0000-0000-0000B3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08" name="Text Box 1">
          <a:extLst>
            <a:ext uri="{FF2B5EF4-FFF2-40B4-BE49-F238E27FC236}">
              <a16:creationId xmlns="" xmlns:a16="http://schemas.microsoft.com/office/drawing/2014/main" id="{00000000-0008-0000-0000-0000B4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09" name="Text Box 1">
          <a:extLst>
            <a:ext uri="{FF2B5EF4-FFF2-40B4-BE49-F238E27FC236}">
              <a16:creationId xmlns="" xmlns:a16="http://schemas.microsoft.com/office/drawing/2014/main" id="{00000000-0008-0000-0000-0000B5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10" name="Text Box 1">
          <a:extLst>
            <a:ext uri="{FF2B5EF4-FFF2-40B4-BE49-F238E27FC236}">
              <a16:creationId xmlns="" xmlns:a16="http://schemas.microsoft.com/office/drawing/2014/main" id="{00000000-0008-0000-0000-0000B6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11" name="Text Box 1">
          <a:extLst>
            <a:ext uri="{FF2B5EF4-FFF2-40B4-BE49-F238E27FC236}">
              <a16:creationId xmlns="" xmlns:a16="http://schemas.microsoft.com/office/drawing/2014/main" id="{00000000-0008-0000-0000-0000B7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12" name="Text Box 1">
          <a:extLst>
            <a:ext uri="{FF2B5EF4-FFF2-40B4-BE49-F238E27FC236}">
              <a16:creationId xmlns="" xmlns:a16="http://schemas.microsoft.com/office/drawing/2014/main" id="{00000000-0008-0000-0000-0000B8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13" name="Text Box 1">
          <a:extLst>
            <a:ext uri="{FF2B5EF4-FFF2-40B4-BE49-F238E27FC236}">
              <a16:creationId xmlns="" xmlns:a16="http://schemas.microsoft.com/office/drawing/2014/main" id="{00000000-0008-0000-0000-0000B9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14" name="Text Box 1">
          <a:extLst>
            <a:ext uri="{FF2B5EF4-FFF2-40B4-BE49-F238E27FC236}">
              <a16:creationId xmlns="" xmlns:a16="http://schemas.microsoft.com/office/drawing/2014/main" id="{00000000-0008-0000-0000-0000BA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15" name="Text Box 1">
          <a:extLst>
            <a:ext uri="{FF2B5EF4-FFF2-40B4-BE49-F238E27FC236}">
              <a16:creationId xmlns="" xmlns:a16="http://schemas.microsoft.com/office/drawing/2014/main" id="{00000000-0008-0000-0000-0000BB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16" name="Text Box 1">
          <a:extLst>
            <a:ext uri="{FF2B5EF4-FFF2-40B4-BE49-F238E27FC236}">
              <a16:creationId xmlns="" xmlns:a16="http://schemas.microsoft.com/office/drawing/2014/main" id="{00000000-0008-0000-0000-0000BC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17" name="Text Box 1">
          <a:extLst>
            <a:ext uri="{FF2B5EF4-FFF2-40B4-BE49-F238E27FC236}">
              <a16:creationId xmlns="" xmlns:a16="http://schemas.microsoft.com/office/drawing/2014/main" id="{00000000-0008-0000-0000-0000BD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18" name="Text Box 1">
          <a:extLst>
            <a:ext uri="{FF2B5EF4-FFF2-40B4-BE49-F238E27FC236}">
              <a16:creationId xmlns="" xmlns:a16="http://schemas.microsoft.com/office/drawing/2014/main" id="{00000000-0008-0000-0000-0000BE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19" name="Text Box 1">
          <a:extLst>
            <a:ext uri="{FF2B5EF4-FFF2-40B4-BE49-F238E27FC236}">
              <a16:creationId xmlns="" xmlns:a16="http://schemas.microsoft.com/office/drawing/2014/main" id="{00000000-0008-0000-0000-0000BF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20" name="Text Box 1">
          <a:extLst>
            <a:ext uri="{FF2B5EF4-FFF2-40B4-BE49-F238E27FC236}">
              <a16:creationId xmlns="" xmlns:a16="http://schemas.microsoft.com/office/drawing/2014/main" id="{00000000-0008-0000-0000-0000C0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21" name="Text Box 1">
          <a:extLst>
            <a:ext uri="{FF2B5EF4-FFF2-40B4-BE49-F238E27FC236}">
              <a16:creationId xmlns="" xmlns:a16="http://schemas.microsoft.com/office/drawing/2014/main" id="{00000000-0008-0000-0000-0000C1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22" name="Text Box 1">
          <a:extLst>
            <a:ext uri="{FF2B5EF4-FFF2-40B4-BE49-F238E27FC236}">
              <a16:creationId xmlns="" xmlns:a16="http://schemas.microsoft.com/office/drawing/2014/main" id="{00000000-0008-0000-0000-0000C2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23" name="Text Box 1">
          <a:extLst>
            <a:ext uri="{FF2B5EF4-FFF2-40B4-BE49-F238E27FC236}">
              <a16:creationId xmlns="" xmlns:a16="http://schemas.microsoft.com/office/drawing/2014/main" id="{00000000-0008-0000-0000-0000C3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24" name="Text Box 1">
          <a:extLst>
            <a:ext uri="{FF2B5EF4-FFF2-40B4-BE49-F238E27FC236}">
              <a16:creationId xmlns="" xmlns:a16="http://schemas.microsoft.com/office/drawing/2014/main" id="{00000000-0008-0000-0000-0000C4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25" name="Text Box 1">
          <a:extLst>
            <a:ext uri="{FF2B5EF4-FFF2-40B4-BE49-F238E27FC236}">
              <a16:creationId xmlns="" xmlns:a16="http://schemas.microsoft.com/office/drawing/2014/main" id="{00000000-0008-0000-0000-0000C5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26" name="Text Box 1">
          <a:extLst>
            <a:ext uri="{FF2B5EF4-FFF2-40B4-BE49-F238E27FC236}">
              <a16:creationId xmlns="" xmlns:a16="http://schemas.microsoft.com/office/drawing/2014/main" id="{00000000-0008-0000-0000-0000C6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27" name="Text Box 1">
          <a:extLst>
            <a:ext uri="{FF2B5EF4-FFF2-40B4-BE49-F238E27FC236}">
              <a16:creationId xmlns="" xmlns:a16="http://schemas.microsoft.com/office/drawing/2014/main" id="{00000000-0008-0000-0000-0000C7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28" name="Text Box 1">
          <a:extLst>
            <a:ext uri="{FF2B5EF4-FFF2-40B4-BE49-F238E27FC236}">
              <a16:creationId xmlns="" xmlns:a16="http://schemas.microsoft.com/office/drawing/2014/main" id="{00000000-0008-0000-0000-0000C8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29" name="Text Box 1">
          <a:extLst>
            <a:ext uri="{FF2B5EF4-FFF2-40B4-BE49-F238E27FC236}">
              <a16:creationId xmlns="" xmlns:a16="http://schemas.microsoft.com/office/drawing/2014/main" id="{00000000-0008-0000-0000-0000C9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30" name="Text Box 1">
          <a:extLst>
            <a:ext uri="{FF2B5EF4-FFF2-40B4-BE49-F238E27FC236}">
              <a16:creationId xmlns="" xmlns:a16="http://schemas.microsoft.com/office/drawing/2014/main" id="{00000000-0008-0000-0000-0000CA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31" name="Text Box 1">
          <a:extLst>
            <a:ext uri="{FF2B5EF4-FFF2-40B4-BE49-F238E27FC236}">
              <a16:creationId xmlns="" xmlns:a16="http://schemas.microsoft.com/office/drawing/2014/main" id="{00000000-0008-0000-0000-0000CB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32" name="Text Box 1">
          <a:extLst>
            <a:ext uri="{FF2B5EF4-FFF2-40B4-BE49-F238E27FC236}">
              <a16:creationId xmlns="" xmlns:a16="http://schemas.microsoft.com/office/drawing/2014/main" id="{00000000-0008-0000-0000-0000CC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33" name="Text Box 1">
          <a:extLst>
            <a:ext uri="{FF2B5EF4-FFF2-40B4-BE49-F238E27FC236}">
              <a16:creationId xmlns="" xmlns:a16="http://schemas.microsoft.com/office/drawing/2014/main" id="{00000000-0008-0000-0000-0000CD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34" name="Text Box 1">
          <a:extLst>
            <a:ext uri="{FF2B5EF4-FFF2-40B4-BE49-F238E27FC236}">
              <a16:creationId xmlns="" xmlns:a16="http://schemas.microsoft.com/office/drawing/2014/main" id="{00000000-0008-0000-0000-0000CE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35" name="Text Box 1">
          <a:extLst>
            <a:ext uri="{FF2B5EF4-FFF2-40B4-BE49-F238E27FC236}">
              <a16:creationId xmlns="" xmlns:a16="http://schemas.microsoft.com/office/drawing/2014/main" id="{00000000-0008-0000-0000-0000CF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36" name="Text Box 1">
          <a:extLst>
            <a:ext uri="{FF2B5EF4-FFF2-40B4-BE49-F238E27FC236}">
              <a16:creationId xmlns="" xmlns:a16="http://schemas.microsoft.com/office/drawing/2014/main" id="{00000000-0008-0000-0000-0000D0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37" name="Text Box 1">
          <a:extLst>
            <a:ext uri="{FF2B5EF4-FFF2-40B4-BE49-F238E27FC236}">
              <a16:creationId xmlns="" xmlns:a16="http://schemas.microsoft.com/office/drawing/2014/main" id="{00000000-0008-0000-0000-0000D1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38" name="Text Box 1">
          <a:extLst>
            <a:ext uri="{FF2B5EF4-FFF2-40B4-BE49-F238E27FC236}">
              <a16:creationId xmlns="" xmlns:a16="http://schemas.microsoft.com/office/drawing/2014/main" id="{00000000-0008-0000-0000-0000D2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39" name="Text Box 1">
          <a:extLst>
            <a:ext uri="{FF2B5EF4-FFF2-40B4-BE49-F238E27FC236}">
              <a16:creationId xmlns="" xmlns:a16="http://schemas.microsoft.com/office/drawing/2014/main" id="{00000000-0008-0000-0000-0000D3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40" name="Text Box 1">
          <a:extLst>
            <a:ext uri="{FF2B5EF4-FFF2-40B4-BE49-F238E27FC236}">
              <a16:creationId xmlns="" xmlns:a16="http://schemas.microsoft.com/office/drawing/2014/main" id="{00000000-0008-0000-0000-0000D4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41" name="Text Box 1">
          <a:extLst>
            <a:ext uri="{FF2B5EF4-FFF2-40B4-BE49-F238E27FC236}">
              <a16:creationId xmlns="" xmlns:a16="http://schemas.microsoft.com/office/drawing/2014/main" id="{00000000-0008-0000-0000-0000D5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42" name="Text Box 1">
          <a:extLst>
            <a:ext uri="{FF2B5EF4-FFF2-40B4-BE49-F238E27FC236}">
              <a16:creationId xmlns="" xmlns:a16="http://schemas.microsoft.com/office/drawing/2014/main" id="{00000000-0008-0000-0000-0000D6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43" name="Text Box 1">
          <a:extLst>
            <a:ext uri="{FF2B5EF4-FFF2-40B4-BE49-F238E27FC236}">
              <a16:creationId xmlns="" xmlns:a16="http://schemas.microsoft.com/office/drawing/2014/main" id="{00000000-0008-0000-0000-0000D7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44" name="Text Box 1">
          <a:extLst>
            <a:ext uri="{FF2B5EF4-FFF2-40B4-BE49-F238E27FC236}">
              <a16:creationId xmlns="" xmlns:a16="http://schemas.microsoft.com/office/drawing/2014/main" id="{00000000-0008-0000-0000-0000D8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45" name="Text Box 1">
          <a:extLst>
            <a:ext uri="{FF2B5EF4-FFF2-40B4-BE49-F238E27FC236}">
              <a16:creationId xmlns="" xmlns:a16="http://schemas.microsoft.com/office/drawing/2014/main" id="{00000000-0008-0000-0000-0000D9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46" name="Text Box 1">
          <a:extLst>
            <a:ext uri="{FF2B5EF4-FFF2-40B4-BE49-F238E27FC236}">
              <a16:creationId xmlns="" xmlns:a16="http://schemas.microsoft.com/office/drawing/2014/main" id="{00000000-0008-0000-0000-0000DA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47" name="Text Box 1">
          <a:extLst>
            <a:ext uri="{FF2B5EF4-FFF2-40B4-BE49-F238E27FC236}">
              <a16:creationId xmlns="" xmlns:a16="http://schemas.microsoft.com/office/drawing/2014/main" id="{00000000-0008-0000-0000-0000DB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48" name="Text Box 1">
          <a:extLst>
            <a:ext uri="{FF2B5EF4-FFF2-40B4-BE49-F238E27FC236}">
              <a16:creationId xmlns="" xmlns:a16="http://schemas.microsoft.com/office/drawing/2014/main" id="{00000000-0008-0000-0000-0000DC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49" name="Text Box 1">
          <a:extLst>
            <a:ext uri="{FF2B5EF4-FFF2-40B4-BE49-F238E27FC236}">
              <a16:creationId xmlns="" xmlns:a16="http://schemas.microsoft.com/office/drawing/2014/main" id="{00000000-0008-0000-0000-0000DD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50" name="Text Box 1">
          <a:extLst>
            <a:ext uri="{FF2B5EF4-FFF2-40B4-BE49-F238E27FC236}">
              <a16:creationId xmlns="" xmlns:a16="http://schemas.microsoft.com/office/drawing/2014/main" id="{00000000-0008-0000-0000-0000DE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51" name="Text Box 1">
          <a:extLst>
            <a:ext uri="{FF2B5EF4-FFF2-40B4-BE49-F238E27FC236}">
              <a16:creationId xmlns="" xmlns:a16="http://schemas.microsoft.com/office/drawing/2014/main" id="{00000000-0008-0000-0000-0000DF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52" name="Text Box 1">
          <a:extLst>
            <a:ext uri="{FF2B5EF4-FFF2-40B4-BE49-F238E27FC236}">
              <a16:creationId xmlns="" xmlns:a16="http://schemas.microsoft.com/office/drawing/2014/main" id="{00000000-0008-0000-0000-0000E0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53" name="Text Box 1">
          <a:extLst>
            <a:ext uri="{FF2B5EF4-FFF2-40B4-BE49-F238E27FC236}">
              <a16:creationId xmlns="" xmlns:a16="http://schemas.microsoft.com/office/drawing/2014/main" id="{00000000-0008-0000-0000-0000E1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54" name="Text Box 1">
          <a:extLst>
            <a:ext uri="{FF2B5EF4-FFF2-40B4-BE49-F238E27FC236}">
              <a16:creationId xmlns="" xmlns:a16="http://schemas.microsoft.com/office/drawing/2014/main" id="{00000000-0008-0000-0000-0000E2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55" name="Text Box 1">
          <a:extLst>
            <a:ext uri="{FF2B5EF4-FFF2-40B4-BE49-F238E27FC236}">
              <a16:creationId xmlns="" xmlns:a16="http://schemas.microsoft.com/office/drawing/2014/main" id="{00000000-0008-0000-0000-0000E3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56" name="Text Box 1">
          <a:extLst>
            <a:ext uri="{FF2B5EF4-FFF2-40B4-BE49-F238E27FC236}">
              <a16:creationId xmlns="" xmlns:a16="http://schemas.microsoft.com/office/drawing/2014/main" id="{00000000-0008-0000-0000-0000E4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57" name="Text Box 1">
          <a:extLst>
            <a:ext uri="{FF2B5EF4-FFF2-40B4-BE49-F238E27FC236}">
              <a16:creationId xmlns="" xmlns:a16="http://schemas.microsoft.com/office/drawing/2014/main" id="{00000000-0008-0000-0000-0000E5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58" name="Text Box 1">
          <a:extLst>
            <a:ext uri="{FF2B5EF4-FFF2-40B4-BE49-F238E27FC236}">
              <a16:creationId xmlns="" xmlns:a16="http://schemas.microsoft.com/office/drawing/2014/main" id="{00000000-0008-0000-0000-0000E6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59" name="Text Box 1">
          <a:extLst>
            <a:ext uri="{FF2B5EF4-FFF2-40B4-BE49-F238E27FC236}">
              <a16:creationId xmlns="" xmlns:a16="http://schemas.microsoft.com/office/drawing/2014/main" id="{00000000-0008-0000-0000-0000E7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60" name="Text Box 1">
          <a:extLst>
            <a:ext uri="{FF2B5EF4-FFF2-40B4-BE49-F238E27FC236}">
              <a16:creationId xmlns="" xmlns:a16="http://schemas.microsoft.com/office/drawing/2014/main" id="{00000000-0008-0000-0000-0000E8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61" name="Text Box 1">
          <a:extLst>
            <a:ext uri="{FF2B5EF4-FFF2-40B4-BE49-F238E27FC236}">
              <a16:creationId xmlns="" xmlns:a16="http://schemas.microsoft.com/office/drawing/2014/main" id="{00000000-0008-0000-0000-0000E9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62" name="Text Box 1">
          <a:extLst>
            <a:ext uri="{FF2B5EF4-FFF2-40B4-BE49-F238E27FC236}">
              <a16:creationId xmlns="" xmlns:a16="http://schemas.microsoft.com/office/drawing/2014/main" id="{00000000-0008-0000-0000-0000EA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63" name="Text Box 1">
          <a:extLst>
            <a:ext uri="{FF2B5EF4-FFF2-40B4-BE49-F238E27FC236}">
              <a16:creationId xmlns="" xmlns:a16="http://schemas.microsoft.com/office/drawing/2014/main" id="{00000000-0008-0000-0000-0000EB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64" name="Text Box 1">
          <a:extLst>
            <a:ext uri="{FF2B5EF4-FFF2-40B4-BE49-F238E27FC236}">
              <a16:creationId xmlns="" xmlns:a16="http://schemas.microsoft.com/office/drawing/2014/main" id="{00000000-0008-0000-0000-0000EC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65" name="Text Box 1">
          <a:extLst>
            <a:ext uri="{FF2B5EF4-FFF2-40B4-BE49-F238E27FC236}">
              <a16:creationId xmlns="" xmlns:a16="http://schemas.microsoft.com/office/drawing/2014/main" id="{00000000-0008-0000-0000-0000ED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66" name="Text Box 1">
          <a:extLst>
            <a:ext uri="{FF2B5EF4-FFF2-40B4-BE49-F238E27FC236}">
              <a16:creationId xmlns="" xmlns:a16="http://schemas.microsoft.com/office/drawing/2014/main" id="{00000000-0008-0000-0000-0000EE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67" name="Text Box 1">
          <a:extLst>
            <a:ext uri="{FF2B5EF4-FFF2-40B4-BE49-F238E27FC236}">
              <a16:creationId xmlns="" xmlns:a16="http://schemas.microsoft.com/office/drawing/2014/main" id="{00000000-0008-0000-0000-0000EF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68" name="Text Box 1">
          <a:extLst>
            <a:ext uri="{FF2B5EF4-FFF2-40B4-BE49-F238E27FC236}">
              <a16:creationId xmlns="" xmlns:a16="http://schemas.microsoft.com/office/drawing/2014/main" id="{00000000-0008-0000-0000-0000F0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69" name="Text Box 1">
          <a:extLst>
            <a:ext uri="{FF2B5EF4-FFF2-40B4-BE49-F238E27FC236}">
              <a16:creationId xmlns="" xmlns:a16="http://schemas.microsoft.com/office/drawing/2014/main" id="{00000000-0008-0000-0000-0000F1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70" name="Text Box 1">
          <a:extLst>
            <a:ext uri="{FF2B5EF4-FFF2-40B4-BE49-F238E27FC236}">
              <a16:creationId xmlns="" xmlns:a16="http://schemas.microsoft.com/office/drawing/2014/main" id="{00000000-0008-0000-0000-0000F2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71" name="Text Box 1">
          <a:extLst>
            <a:ext uri="{FF2B5EF4-FFF2-40B4-BE49-F238E27FC236}">
              <a16:creationId xmlns="" xmlns:a16="http://schemas.microsoft.com/office/drawing/2014/main" id="{00000000-0008-0000-0000-0000F3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72" name="Text Box 1">
          <a:extLst>
            <a:ext uri="{FF2B5EF4-FFF2-40B4-BE49-F238E27FC236}">
              <a16:creationId xmlns="" xmlns:a16="http://schemas.microsoft.com/office/drawing/2014/main" id="{00000000-0008-0000-0000-0000F4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73" name="Text Box 1">
          <a:extLst>
            <a:ext uri="{FF2B5EF4-FFF2-40B4-BE49-F238E27FC236}">
              <a16:creationId xmlns="" xmlns:a16="http://schemas.microsoft.com/office/drawing/2014/main" id="{00000000-0008-0000-0000-0000F5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74" name="Text Box 1">
          <a:extLst>
            <a:ext uri="{FF2B5EF4-FFF2-40B4-BE49-F238E27FC236}">
              <a16:creationId xmlns="" xmlns:a16="http://schemas.microsoft.com/office/drawing/2014/main" id="{00000000-0008-0000-0000-0000F6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75" name="Text Box 1">
          <a:extLst>
            <a:ext uri="{FF2B5EF4-FFF2-40B4-BE49-F238E27FC236}">
              <a16:creationId xmlns="" xmlns:a16="http://schemas.microsoft.com/office/drawing/2014/main" id="{00000000-0008-0000-0000-0000F7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76" name="Text Box 1">
          <a:extLst>
            <a:ext uri="{FF2B5EF4-FFF2-40B4-BE49-F238E27FC236}">
              <a16:creationId xmlns="" xmlns:a16="http://schemas.microsoft.com/office/drawing/2014/main" id="{00000000-0008-0000-0000-0000F8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77" name="Text Box 1">
          <a:extLst>
            <a:ext uri="{FF2B5EF4-FFF2-40B4-BE49-F238E27FC236}">
              <a16:creationId xmlns="" xmlns:a16="http://schemas.microsoft.com/office/drawing/2014/main" id="{00000000-0008-0000-0000-0000F9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78" name="Text Box 1">
          <a:extLst>
            <a:ext uri="{FF2B5EF4-FFF2-40B4-BE49-F238E27FC236}">
              <a16:creationId xmlns="" xmlns:a16="http://schemas.microsoft.com/office/drawing/2014/main" id="{00000000-0008-0000-0000-0000FA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79" name="Text Box 1">
          <a:extLst>
            <a:ext uri="{FF2B5EF4-FFF2-40B4-BE49-F238E27FC236}">
              <a16:creationId xmlns="" xmlns:a16="http://schemas.microsoft.com/office/drawing/2014/main" id="{00000000-0008-0000-0000-0000FB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80" name="Text Box 1">
          <a:extLst>
            <a:ext uri="{FF2B5EF4-FFF2-40B4-BE49-F238E27FC236}">
              <a16:creationId xmlns="" xmlns:a16="http://schemas.microsoft.com/office/drawing/2014/main" id="{00000000-0008-0000-0000-0000FC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81" name="Text Box 1">
          <a:extLst>
            <a:ext uri="{FF2B5EF4-FFF2-40B4-BE49-F238E27FC236}">
              <a16:creationId xmlns="" xmlns:a16="http://schemas.microsoft.com/office/drawing/2014/main" id="{00000000-0008-0000-0000-0000FD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82" name="Text Box 1">
          <a:extLst>
            <a:ext uri="{FF2B5EF4-FFF2-40B4-BE49-F238E27FC236}">
              <a16:creationId xmlns="" xmlns:a16="http://schemas.microsoft.com/office/drawing/2014/main" id="{00000000-0008-0000-0000-0000FE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83" name="Text Box 1">
          <a:extLst>
            <a:ext uri="{FF2B5EF4-FFF2-40B4-BE49-F238E27FC236}">
              <a16:creationId xmlns="" xmlns:a16="http://schemas.microsoft.com/office/drawing/2014/main" id="{00000000-0008-0000-0000-0000FF0D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84" name="Text Box 1">
          <a:extLst>
            <a:ext uri="{FF2B5EF4-FFF2-40B4-BE49-F238E27FC236}">
              <a16:creationId xmlns="" xmlns:a16="http://schemas.microsoft.com/office/drawing/2014/main" id="{00000000-0008-0000-0000-000000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85" name="Text Box 1">
          <a:extLst>
            <a:ext uri="{FF2B5EF4-FFF2-40B4-BE49-F238E27FC236}">
              <a16:creationId xmlns="" xmlns:a16="http://schemas.microsoft.com/office/drawing/2014/main" id="{00000000-0008-0000-0000-000001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86" name="Text Box 1">
          <a:extLst>
            <a:ext uri="{FF2B5EF4-FFF2-40B4-BE49-F238E27FC236}">
              <a16:creationId xmlns="" xmlns:a16="http://schemas.microsoft.com/office/drawing/2014/main" id="{00000000-0008-0000-0000-000002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87" name="Text Box 1">
          <a:extLst>
            <a:ext uri="{FF2B5EF4-FFF2-40B4-BE49-F238E27FC236}">
              <a16:creationId xmlns="" xmlns:a16="http://schemas.microsoft.com/office/drawing/2014/main" id="{00000000-0008-0000-0000-000003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88" name="Text Box 1">
          <a:extLst>
            <a:ext uri="{FF2B5EF4-FFF2-40B4-BE49-F238E27FC236}">
              <a16:creationId xmlns="" xmlns:a16="http://schemas.microsoft.com/office/drawing/2014/main" id="{00000000-0008-0000-0000-000004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89" name="Text Box 1">
          <a:extLst>
            <a:ext uri="{FF2B5EF4-FFF2-40B4-BE49-F238E27FC236}">
              <a16:creationId xmlns="" xmlns:a16="http://schemas.microsoft.com/office/drawing/2014/main" id="{00000000-0008-0000-0000-000005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90" name="Text Box 1">
          <a:extLst>
            <a:ext uri="{FF2B5EF4-FFF2-40B4-BE49-F238E27FC236}">
              <a16:creationId xmlns="" xmlns:a16="http://schemas.microsoft.com/office/drawing/2014/main" id="{00000000-0008-0000-0000-000006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91" name="Text Box 1">
          <a:extLst>
            <a:ext uri="{FF2B5EF4-FFF2-40B4-BE49-F238E27FC236}">
              <a16:creationId xmlns="" xmlns:a16="http://schemas.microsoft.com/office/drawing/2014/main" id="{00000000-0008-0000-0000-000007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92" name="Text Box 1">
          <a:extLst>
            <a:ext uri="{FF2B5EF4-FFF2-40B4-BE49-F238E27FC236}">
              <a16:creationId xmlns="" xmlns:a16="http://schemas.microsoft.com/office/drawing/2014/main" id="{00000000-0008-0000-0000-000008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93" name="Text Box 1">
          <a:extLst>
            <a:ext uri="{FF2B5EF4-FFF2-40B4-BE49-F238E27FC236}">
              <a16:creationId xmlns="" xmlns:a16="http://schemas.microsoft.com/office/drawing/2014/main" id="{00000000-0008-0000-0000-000009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94" name="Text Box 1">
          <a:extLst>
            <a:ext uri="{FF2B5EF4-FFF2-40B4-BE49-F238E27FC236}">
              <a16:creationId xmlns="" xmlns:a16="http://schemas.microsoft.com/office/drawing/2014/main" id="{00000000-0008-0000-0000-00000A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95" name="Text Box 1">
          <a:extLst>
            <a:ext uri="{FF2B5EF4-FFF2-40B4-BE49-F238E27FC236}">
              <a16:creationId xmlns="" xmlns:a16="http://schemas.microsoft.com/office/drawing/2014/main" id="{00000000-0008-0000-0000-00000B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96" name="Text Box 1">
          <a:extLst>
            <a:ext uri="{FF2B5EF4-FFF2-40B4-BE49-F238E27FC236}">
              <a16:creationId xmlns="" xmlns:a16="http://schemas.microsoft.com/office/drawing/2014/main" id="{00000000-0008-0000-0000-00000C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97" name="Text Box 1">
          <a:extLst>
            <a:ext uri="{FF2B5EF4-FFF2-40B4-BE49-F238E27FC236}">
              <a16:creationId xmlns="" xmlns:a16="http://schemas.microsoft.com/office/drawing/2014/main" id="{00000000-0008-0000-0000-00000D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98" name="Text Box 1">
          <a:extLst>
            <a:ext uri="{FF2B5EF4-FFF2-40B4-BE49-F238E27FC236}">
              <a16:creationId xmlns="" xmlns:a16="http://schemas.microsoft.com/office/drawing/2014/main" id="{00000000-0008-0000-0000-00000E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599" name="Text Box 1">
          <a:extLst>
            <a:ext uri="{FF2B5EF4-FFF2-40B4-BE49-F238E27FC236}">
              <a16:creationId xmlns="" xmlns:a16="http://schemas.microsoft.com/office/drawing/2014/main" id="{00000000-0008-0000-0000-00000F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00" name="Text Box 1">
          <a:extLst>
            <a:ext uri="{FF2B5EF4-FFF2-40B4-BE49-F238E27FC236}">
              <a16:creationId xmlns="" xmlns:a16="http://schemas.microsoft.com/office/drawing/2014/main" id="{00000000-0008-0000-0000-000010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01" name="Text Box 1">
          <a:extLst>
            <a:ext uri="{FF2B5EF4-FFF2-40B4-BE49-F238E27FC236}">
              <a16:creationId xmlns="" xmlns:a16="http://schemas.microsoft.com/office/drawing/2014/main" id="{00000000-0008-0000-0000-000011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02" name="Text Box 1">
          <a:extLst>
            <a:ext uri="{FF2B5EF4-FFF2-40B4-BE49-F238E27FC236}">
              <a16:creationId xmlns="" xmlns:a16="http://schemas.microsoft.com/office/drawing/2014/main" id="{00000000-0008-0000-0000-000012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03" name="Text Box 1">
          <a:extLst>
            <a:ext uri="{FF2B5EF4-FFF2-40B4-BE49-F238E27FC236}">
              <a16:creationId xmlns="" xmlns:a16="http://schemas.microsoft.com/office/drawing/2014/main" id="{00000000-0008-0000-0000-000013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04" name="Text Box 1">
          <a:extLst>
            <a:ext uri="{FF2B5EF4-FFF2-40B4-BE49-F238E27FC236}">
              <a16:creationId xmlns="" xmlns:a16="http://schemas.microsoft.com/office/drawing/2014/main" id="{00000000-0008-0000-0000-000014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05" name="Text Box 1">
          <a:extLst>
            <a:ext uri="{FF2B5EF4-FFF2-40B4-BE49-F238E27FC236}">
              <a16:creationId xmlns="" xmlns:a16="http://schemas.microsoft.com/office/drawing/2014/main" id="{00000000-0008-0000-0000-000015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06" name="Text Box 1">
          <a:extLst>
            <a:ext uri="{FF2B5EF4-FFF2-40B4-BE49-F238E27FC236}">
              <a16:creationId xmlns="" xmlns:a16="http://schemas.microsoft.com/office/drawing/2014/main" id="{00000000-0008-0000-0000-000016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07" name="Text Box 1">
          <a:extLst>
            <a:ext uri="{FF2B5EF4-FFF2-40B4-BE49-F238E27FC236}">
              <a16:creationId xmlns="" xmlns:a16="http://schemas.microsoft.com/office/drawing/2014/main" id="{00000000-0008-0000-0000-000017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08" name="Text Box 1">
          <a:extLst>
            <a:ext uri="{FF2B5EF4-FFF2-40B4-BE49-F238E27FC236}">
              <a16:creationId xmlns="" xmlns:a16="http://schemas.microsoft.com/office/drawing/2014/main" id="{00000000-0008-0000-0000-000018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09" name="Text Box 1">
          <a:extLst>
            <a:ext uri="{FF2B5EF4-FFF2-40B4-BE49-F238E27FC236}">
              <a16:creationId xmlns="" xmlns:a16="http://schemas.microsoft.com/office/drawing/2014/main" id="{00000000-0008-0000-0000-000019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10" name="Text Box 1">
          <a:extLst>
            <a:ext uri="{FF2B5EF4-FFF2-40B4-BE49-F238E27FC236}">
              <a16:creationId xmlns="" xmlns:a16="http://schemas.microsoft.com/office/drawing/2014/main" id="{00000000-0008-0000-0000-00001A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11" name="Text Box 1">
          <a:extLst>
            <a:ext uri="{FF2B5EF4-FFF2-40B4-BE49-F238E27FC236}">
              <a16:creationId xmlns="" xmlns:a16="http://schemas.microsoft.com/office/drawing/2014/main" id="{00000000-0008-0000-0000-00001B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12" name="Text Box 1">
          <a:extLst>
            <a:ext uri="{FF2B5EF4-FFF2-40B4-BE49-F238E27FC236}">
              <a16:creationId xmlns="" xmlns:a16="http://schemas.microsoft.com/office/drawing/2014/main" id="{00000000-0008-0000-0000-00001C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13" name="Text Box 1">
          <a:extLst>
            <a:ext uri="{FF2B5EF4-FFF2-40B4-BE49-F238E27FC236}">
              <a16:creationId xmlns="" xmlns:a16="http://schemas.microsoft.com/office/drawing/2014/main" id="{00000000-0008-0000-0000-00001D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14" name="Text Box 1">
          <a:extLst>
            <a:ext uri="{FF2B5EF4-FFF2-40B4-BE49-F238E27FC236}">
              <a16:creationId xmlns="" xmlns:a16="http://schemas.microsoft.com/office/drawing/2014/main" id="{00000000-0008-0000-0000-00001E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15" name="Text Box 1">
          <a:extLst>
            <a:ext uri="{FF2B5EF4-FFF2-40B4-BE49-F238E27FC236}">
              <a16:creationId xmlns="" xmlns:a16="http://schemas.microsoft.com/office/drawing/2014/main" id="{00000000-0008-0000-0000-00001F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16" name="Text Box 1">
          <a:extLst>
            <a:ext uri="{FF2B5EF4-FFF2-40B4-BE49-F238E27FC236}">
              <a16:creationId xmlns="" xmlns:a16="http://schemas.microsoft.com/office/drawing/2014/main" id="{00000000-0008-0000-0000-000020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17" name="Text Box 1">
          <a:extLst>
            <a:ext uri="{FF2B5EF4-FFF2-40B4-BE49-F238E27FC236}">
              <a16:creationId xmlns="" xmlns:a16="http://schemas.microsoft.com/office/drawing/2014/main" id="{00000000-0008-0000-0000-000021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18" name="Text Box 1">
          <a:extLst>
            <a:ext uri="{FF2B5EF4-FFF2-40B4-BE49-F238E27FC236}">
              <a16:creationId xmlns="" xmlns:a16="http://schemas.microsoft.com/office/drawing/2014/main" id="{00000000-0008-0000-0000-000022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19" name="Text Box 1">
          <a:extLst>
            <a:ext uri="{FF2B5EF4-FFF2-40B4-BE49-F238E27FC236}">
              <a16:creationId xmlns="" xmlns:a16="http://schemas.microsoft.com/office/drawing/2014/main" id="{00000000-0008-0000-0000-000023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20" name="Text Box 1">
          <a:extLst>
            <a:ext uri="{FF2B5EF4-FFF2-40B4-BE49-F238E27FC236}">
              <a16:creationId xmlns="" xmlns:a16="http://schemas.microsoft.com/office/drawing/2014/main" id="{00000000-0008-0000-0000-000024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21" name="Text Box 1">
          <a:extLst>
            <a:ext uri="{FF2B5EF4-FFF2-40B4-BE49-F238E27FC236}">
              <a16:creationId xmlns="" xmlns:a16="http://schemas.microsoft.com/office/drawing/2014/main" id="{00000000-0008-0000-0000-000025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22" name="Text Box 1">
          <a:extLst>
            <a:ext uri="{FF2B5EF4-FFF2-40B4-BE49-F238E27FC236}">
              <a16:creationId xmlns="" xmlns:a16="http://schemas.microsoft.com/office/drawing/2014/main" id="{00000000-0008-0000-0000-000026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23" name="Text Box 1">
          <a:extLst>
            <a:ext uri="{FF2B5EF4-FFF2-40B4-BE49-F238E27FC236}">
              <a16:creationId xmlns="" xmlns:a16="http://schemas.microsoft.com/office/drawing/2014/main" id="{00000000-0008-0000-0000-000027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24" name="Text Box 1">
          <a:extLst>
            <a:ext uri="{FF2B5EF4-FFF2-40B4-BE49-F238E27FC236}">
              <a16:creationId xmlns="" xmlns:a16="http://schemas.microsoft.com/office/drawing/2014/main" id="{00000000-0008-0000-0000-000028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25" name="Text Box 1">
          <a:extLst>
            <a:ext uri="{FF2B5EF4-FFF2-40B4-BE49-F238E27FC236}">
              <a16:creationId xmlns="" xmlns:a16="http://schemas.microsoft.com/office/drawing/2014/main" id="{00000000-0008-0000-0000-000029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26" name="Text Box 1">
          <a:extLst>
            <a:ext uri="{FF2B5EF4-FFF2-40B4-BE49-F238E27FC236}">
              <a16:creationId xmlns="" xmlns:a16="http://schemas.microsoft.com/office/drawing/2014/main" id="{00000000-0008-0000-0000-00002A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27" name="Text Box 1">
          <a:extLst>
            <a:ext uri="{FF2B5EF4-FFF2-40B4-BE49-F238E27FC236}">
              <a16:creationId xmlns="" xmlns:a16="http://schemas.microsoft.com/office/drawing/2014/main" id="{00000000-0008-0000-0000-00002B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28" name="Text Box 1">
          <a:extLst>
            <a:ext uri="{FF2B5EF4-FFF2-40B4-BE49-F238E27FC236}">
              <a16:creationId xmlns="" xmlns:a16="http://schemas.microsoft.com/office/drawing/2014/main" id="{00000000-0008-0000-0000-00002C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29" name="Text Box 1">
          <a:extLst>
            <a:ext uri="{FF2B5EF4-FFF2-40B4-BE49-F238E27FC236}">
              <a16:creationId xmlns="" xmlns:a16="http://schemas.microsoft.com/office/drawing/2014/main" id="{00000000-0008-0000-0000-00002D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30" name="Text Box 1">
          <a:extLst>
            <a:ext uri="{FF2B5EF4-FFF2-40B4-BE49-F238E27FC236}">
              <a16:creationId xmlns="" xmlns:a16="http://schemas.microsoft.com/office/drawing/2014/main" id="{00000000-0008-0000-0000-00002E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31" name="Text Box 1">
          <a:extLst>
            <a:ext uri="{FF2B5EF4-FFF2-40B4-BE49-F238E27FC236}">
              <a16:creationId xmlns="" xmlns:a16="http://schemas.microsoft.com/office/drawing/2014/main" id="{00000000-0008-0000-0000-00002F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32" name="Text Box 1">
          <a:extLst>
            <a:ext uri="{FF2B5EF4-FFF2-40B4-BE49-F238E27FC236}">
              <a16:creationId xmlns="" xmlns:a16="http://schemas.microsoft.com/office/drawing/2014/main" id="{00000000-0008-0000-0000-000030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33" name="Text Box 1">
          <a:extLst>
            <a:ext uri="{FF2B5EF4-FFF2-40B4-BE49-F238E27FC236}">
              <a16:creationId xmlns="" xmlns:a16="http://schemas.microsoft.com/office/drawing/2014/main" id="{00000000-0008-0000-0000-000031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34" name="Text Box 1">
          <a:extLst>
            <a:ext uri="{FF2B5EF4-FFF2-40B4-BE49-F238E27FC236}">
              <a16:creationId xmlns="" xmlns:a16="http://schemas.microsoft.com/office/drawing/2014/main" id="{00000000-0008-0000-0000-000032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35" name="Text Box 1">
          <a:extLst>
            <a:ext uri="{FF2B5EF4-FFF2-40B4-BE49-F238E27FC236}">
              <a16:creationId xmlns="" xmlns:a16="http://schemas.microsoft.com/office/drawing/2014/main" id="{00000000-0008-0000-0000-000033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36" name="Text Box 1">
          <a:extLst>
            <a:ext uri="{FF2B5EF4-FFF2-40B4-BE49-F238E27FC236}">
              <a16:creationId xmlns="" xmlns:a16="http://schemas.microsoft.com/office/drawing/2014/main" id="{00000000-0008-0000-0000-000034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37" name="Text Box 1">
          <a:extLst>
            <a:ext uri="{FF2B5EF4-FFF2-40B4-BE49-F238E27FC236}">
              <a16:creationId xmlns="" xmlns:a16="http://schemas.microsoft.com/office/drawing/2014/main" id="{00000000-0008-0000-0000-000035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38" name="Text Box 1">
          <a:extLst>
            <a:ext uri="{FF2B5EF4-FFF2-40B4-BE49-F238E27FC236}">
              <a16:creationId xmlns="" xmlns:a16="http://schemas.microsoft.com/office/drawing/2014/main" id="{00000000-0008-0000-0000-000036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39" name="Text Box 1">
          <a:extLst>
            <a:ext uri="{FF2B5EF4-FFF2-40B4-BE49-F238E27FC236}">
              <a16:creationId xmlns="" xmlns:a16="http://schemas.microsoft.com/office/drawing/2014/main" id="{00000000-0008-0000-0000-000037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40" name="Text Box 1">
          <a:extLst>
            <a:ext uri="{FF2B5EF4-FFF2-40B4-BE49-F238E27FC236}">
              <a16:creationId xmlns="" xmlns:a16="http://schemas.microsoft.com/office/drawing/2014/main" id="{00000000-0008-0000-0000-000038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41" name="Text Box 1">
          <a:extLst>
            <a:ext uri="{FF2B5EF4-FFF2-40B4-BE49-F238E27FC236}">
              <a16:creationId xmlns="" xmlns:a16="http://schemas.microsoft.com/office/drawing/2014/main" id="{00000000-0008-0000-0000-000039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42" name="Text Box 1">
          <a:extLst>
            <a:ext uri="{FF2B5EF4-FFF2-40B4-BE49-F238E27FC236}">
              <a16:creationId xmlns="" xmlns:a16="http://schemas.microsoft.com/office/drawing/2014/main" id="{00000000-0008-0000-0000-00003A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43" name="Text Box 1">
          <a:extLst>
            <a:ext uri="{FF2B5EF4-FFF2-40B4-BE49-F238E27FC236}">
              <a16:creationId xmlns="" xmlns:a16="http://schemas.microsoft.com/office/drawing/2014/main" id="{00000000-0008-0000-0000-00003B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44" name="Text Box 1">
          <a:extLst>
            <a:ext uri="{FF2B5EF4-FFF2-40B4-BE49-F238E27FC236}">
              <a16:creationId xmlns="" xmlns:a16="http://schemas.microsoft.com/office/drawing/2014/main" id="{00000000-0008-0000-0000-00003C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45" name="Text Box 1">
          <a:extLst>
            <a:ext uri="{FF2B5EF4-FFF2-40B4-BE49-F238E27FC236}">
              <a16:creationId xmlns="" xmlns:a16="http://schemas.microsoft.com/office/drawing/2014/main" id="{00000000-0008-0000-0000-00003D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46" name="Text Box 1">
          <a:extLst>
            <a:ext uri="{FF2B5EF4-FFF2-40B4-BE49-F238E27FC236}">
              <a16:creationId xmlns="" xmlns:a16="http://schemas.microsoft.com/office/drawing/2014/main" id="{00000000-0008-0000-0000-00003E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47" name="Text Box 1">
          <a:extLst>
            <a:ext uri="{FF2B5EF4-FFF2-40B4-BE49-F238E27FC236}">
              <a16:creationId xmlns="" xmlns:a16="http://schemas.microsoft.com/office/drawing/2014/main" id="{00000000-0008-0000-0000-00003F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48" name="Text Box 1">
          <a:extLst>
            <a:ext uri="{FF2B5EF4-FFF2-40B4-BE49-F238E27FC236}">
              <a16:creationId xmlns="" xmlns:a16="http://schemas.microsoft.com/office/drawing/2014/main" id="{00000000-0008-0000-0000-000040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49" name="Text Box 1">
          <a:extLst>
            <a:ext uri="{FF2B5EF4-FFF2-40B4-BE49-F238E27FC236}">
              <a16:creationId xmlns="" xmlns:a16="http://schemas.microsoft.com/office/drawing/2014/main" id="{00000000-0008-0000-0000-000041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50" name="Text Box 1">
          <a:extLst>
            <a:ext uri="{FF2B5EF4-FFF2-40B4-BE49-F238E27FC236}">
              <a16:creationId xmlns="" xmlns:a16="http://schemas.microsoft.com/office/drawing/2014/main" id="{00000000-0008-0000-0000-000042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51" name="Text Box 1">
          <a:extLst>
            <a:ext uri="{FF2B5EF4-FFF2-40B4-BE49-F238E27FC236}">
              <a16:creationId xmlns="" xmlns:a16="http://schemas.microsoft.com/office/drawing/2014/main" id="{00000000-0008-0000-0000-000043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52" name="Text Box 1">
          <a:extLst>
            <a:ext uri="{FF2B5EF4-FFF2-40B4-BE49-F238E27FC236}">
              <a16:creationId xmlns="" xmlns:a16="http://schemas.microsoft.com/office/drawing/2014/main" id="{00000000-0008-0000-0000-000044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53" name="Text Box 1">
          <a:extLst>
            <a:ext uri="{FF2B5EF4-FFF2-40B4-BE49-F238E27FC236}">
              <a16:creationId xmlns="" xmlns:a16="http://schemas.microsoft.com/office/drawing/2014/main" id="{00000000-0008-0000-0000-000045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54" name="Text Box 1">
          <a:extLst>
            <a:ext uri="{FF2B5EF4-FFF2-40B4-BE49-F238E27FC236}">
              <a16:creationId xmlns="" xmlns:a16="http://schemas.microsoft.com/office/drawing/2014/main" id="{00000000-0008-0000-0000-000046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55" name="Text Box 1">
          <a:extLst>
            <a:ext uri="{FF2B5EF4-FFF2-40B4-BE49-F238E27FC236}">
              <a16:creationId xmlns="" xmlns:a16="http://schemas.microsoft.com/office/drawing/2014/main" id="{00000000-0008-0000-0000-000047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56" name="Text Box 1">
          <a:extLst>
            <a:ext uri="{FF2B5EF4-FFF2-40B4-BE49-F238E27FC236}">
              <a16:creationId xmlns="" xmlns:a16="http://schemas.microsoft.com/office/drawing/2014/main" id="{00000000-0008-0000-0000-000048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57" name="Text Box 1">
          <a:extLst>
            <a:ext uri="{FF2B5EF4-FFF2-40B4-BE49-F238E27FC236}">
              <a16:creationId xmlns="" xmlns:a16="http://schemas.microsoft.com/office/drawing/2014/main" id="{00000000-0008-0000-0000-000049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58" name="Text Box 1">
          <a:extLst>
            <a:ext uri="{FF2B5EF4-FFF2-40B4-BE49-F238E27FC236}">
              <a16:creationId xmlns="" xmlns:a16="http://schemas.microsoft.com/office/drawing/2014/main" id="{00000000-0008-0000-0000-00004A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59" name="Text Box 1">
          <a:extLst>
            <a:ext uri="{FF2B5EF4-FFF2-40B4-BE49-F238E27FC236}">
              <a16:creationId xmlns="" xmlns:a16="http://schemas.microsoft.com/office/drawing/2014/main" id="{00000000-0008-0000-0000-00004B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60" name="Text Box 1">
          <a:extLst>
            <a:ext uri="{FF2B5EF4-FFF2-40B4-BE49-F238E27FC236}">
              <a16:creationId xmlns="" xmlns:a16="http://schemas.microsoft.com/office/drawing/2014/main" id="{00000000-0008-0000-0000-00004C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61" name="Text Box 1">
          <a:extLst>
            <a:ext uri="{FF2B5EF4-FFF2-40B4-BE49-F238E27FC236}">
              <a16:creationId xmlns="" xmlns:a16="http://schemas.microsoft.com/office/drawing/2014/main" id="{00000000-0008-0000-0000-00004D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62" name="Text Box 1">
          <a:extLst>
            <a:ext uri="{FF2B5EF4-FFF2-40B4-BE49-F238E27FC236}">
              <a16:creationId xmlns="" xmlns:a16="http://schemas.microsoft.com/office/drawing/2014/main" id="{00000000-0008-0000-0000-00004E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63" name="Text Box 1">
          <a:extLst>
            <a:ext uri="{FF2B5EF4-FFF2-40B4-BE49-F238E27FC236}">
              <a16:creationId xmlns="" xmlns:a16="http://schemas.microsoft.com/office/drawing/2014/main" id="{00000000-0008-0000-0000-00004F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64" name="Text Box 1">
          <a:extLst>
            <a:ext uri="{FF2B5EF4-FFF2-40B4-BE49-F238E27FC236}">
              <a16:creationId xmlns="" xmlns:a16="http://schemas.microsoft.com/office/drawing/2014/main" id="{00000000-0008-0000-0000-000050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65" name="Text Box 1">
          <a:extLst>
            <a:ext uri="{FF2B5EF4-FFF2-40B4-BE49-F238E27FC236}">
              <a16:creationId xmlns="" xmlns:a16="http://schemas.microsoft.com/office/drawing/2014/main" id="{00000000-0008-0000-0000-000051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66" name="Text Box 1">
          <a:extLst>
            <a:ext uri="{FF2B5EF4-FFF2-40B4-BE49-F238E27FC236}">
              <a16:creationId xmlns="" xmlns:a16="http://schemas.microsoft.com/office/drawing/2014/main" id="{00000000-0008-0000-0000-000052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67" name="Text Box 1">
          <a:extLst>
            <a:ext uri="{FF2B5EF4-FFF2-40B4-BE49-F238E27FC236}">
              <a16:creationId xmlns="" xmlns:a16="http://schemas.microsoft.com/office/drawing/2014/main" id="{00000000-0008-0000-0000-000053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68" name="Text Box 1">
          <a:extLst>
            <a:ext uri="{FF2B5EF4-FFF2-40B4-BE49-F238E27FC236}">
              <a16:creationId xmlns="" xmlns:a16="http://schemas.microsoft.com/office/drawing/2014/main" id="{00000000-0008-0000-0000-000054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69" name="Text Box 1">
          <a:extLst>
            <a:ext uri="{FF2B5EF4-FFF2-40B4-BE49-F238E27FC236}">
              <a16:creationId xmlns="" xmlns:a16="http://schemas.microsoft.com/office/drawing/2014/main" id="{00000000-0008-0000-0000-000055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70" name="Text Box 1">
          <a:extLst>
            <a:ext uri="{FF2B5EF4-FFF2-40B4-BE49-F238E27FC236}">
              <a16:creationId xmlns="" xmlns:a16="http://schemas.microsoft.com/office/drawing/2014/main" id="{00000000-0008-0000-0000-000056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71" name="Text Box 1">
          <a:extLst>
            <a:ext uri="{FF2B5EF4-FFF2-40B4-BE49-F238E27FC236}">
              <a16:creationId xmlns="" xmlns:a16="http://schemas.microsoft.com/office/drawing/2014/main" id="{00000000-0008-0000-0000-000057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72" name="Text Box 1">
          <a:extLst>
            <a:ext uri="{FF2B5EF4-FFF2-40B4-BE49-F238E27FC236}">
              <a16:creationId xmlns="" xmlns:a16="http://schemas.microsoft.com/office/drawing/2014/main" id="{00000000-0008-0000-0000-000058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73" name="Text Box 1">
          <a:extLst>
            <a:ext uri="{FF2B5EF4-FFF2-40B4-BE49-F238E27FC236}">
              <a16:creationId xmlns="" xmlns:a16="http://schemas.microsoft.com/office/drawing/2014/main" id="{00000000-0008-0000-0000-000059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74" name="Text Box 1">
          <a:extLst>
            <a:ext uri="{FF2B5EF4-FFF2-40B4-BE49-F238E27FC236}">
              <a16:creationId xmlns="" xmlns:a16="http://schemas.microsoft.com/office/drawing/2014/main" id="{00000000-0008-0000-0000-00005A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75" name="Text Box 1">
          <a:extLst>
            <a:ext uri="{FF2B5EF4-FFF2-40B4-BE49-F238E27FC236}">
              <a16:creationId xmlns="" xmlns:a16="http://schemas.microsoft.com/office/drawing/2014/main" id="{00000000-0008-0000-0000-00005B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76" name="Text Box 1">
          <a:extLst>
            <a:ext uri="{FF2B5EF4-FFF2-40B4-BE49-F238E27FC236}">
              <a16:creationId xmlns="" xmlns:a16="http://schemas.microsoft.com/office/drawing/2014/main" id="{00000000-0008-0000-0000-00005C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77" name="Text Box 1">
          <a:extLst>
            <a:ext uri="{FF2B5EF4-FFF2-40B4-BE49-F238E27FC236}">
              <a16:creationId xmlns="" xmlns:a16="http://schemas.microsoft.com/office/drawing/2014/main" id="{00000000-0008-0000-0000-00005D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78" name="Text Box 1">
          <a:extLst>
            <a:ext uri="{FF2B5EF4-FFF2-40B4-BE49-F238E27FC236}">
              <a16:creationId xmlns="" xmlns:a16="http://schemas.microsoft.com/office/drawing/2014/main" id="{00000000-0008-0000-0000-00005E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79" name="Text Box 1">
          <a:extLst>
            <a:ext uri="{FF2B5EF4-FFF2-40B4-BE49-F238E27FC236}">
              <a16:creationId xmlns="" xmlns:a16="http://schemas.microsoft.com/office/drawing/2014/main" id="{00000000-0008-0000-0000-00005F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80" name="Text Box 1">
          <a:extLst>
            <a:ext uri="{FF2B5EF4-FFF2-40B4-BE49-F238E27FC236}">
              <a16:creationId xmlns="" xmlns:a16="http://schemas.microsoft.com/office/drawing/2014/main" id="{00000000-0008-0000-0000-000060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81" name="Text Box 1">
          <a:extLst>
            <a:ext uri="{FF2B5EF4-FFF2-40B4-BE49-F238E27FC236}">
              <a16:creationId xmlns="" xmlns:a16="http://schemas.microsoft.com/office/drawing/2014/main" id="{00000000-0008-0000-0000-000061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82" name="Text Box 1">
          <a:extLst>
            <a:ext uri="{FF2B5EF4-FFF2-40B4-BE49-F238E27FC236}">
              <a16:creationId xmlns="" xmlns:a16="http://schemas.microsoft.com/office/drawing/2014/main" id="{00000000-0008-0000-0000-000062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83" name="Text Box 1">
          <a:extLst>
            <a:ext uri="{FF2B5EF4-FFF2-40B4-BE49-F238E27FC236}">
              <a16:creationId xmlns="" xmlns:a16="http://schemas.microsoft.com/office/drawing/2014/main" id="{00000000-0008-0000-0000-000063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84" name="Text Box 1">
          <a:extLst>
            <a:ext uri="{FF2B5EF4-FFF2-40B4-BE49-F238E27FC236}">
              <a16:creationId xmlns="" xmlns:a16="http://schemas.microsoft.com/office/drawing/2014/main" id="{00000000-0008-0000-0000-000064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85" name="Text Box 1">
          <a:extLst>
            <a:ext uri="{FF2B5EF4-FFF2-40B4-BE49-F238E27FC236}">
              <a16:creationId xmlns="" xmlns:a16="http://schemas.microsoft.com/office/drawing/2014/main" id="{00000000-0008-0000-0000-000065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86" name="Text Box 1">
          <a:extLst>
            <a:ext uri="{FF2B5EF4-FFF2-40B4-BE49-F238E27FC236}">
              <a16:creationId xmlns="" xmlns:a16="http://schemas.microsoft.com/office/drawing/2014/main" id="{00000000-0008-0000-0000-000066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87" name="Text Box 1">
          <a:extLst>
            <a:ext uri="{FF2B5EF4-FFF2-40B4-BE49-F238E27FC236}">
              <a16:creationId xmlns="" xmlns:a16="http://schemas.microsoft.com/office/drawing/2014/main" id="{00000000-0008-0000-0000-000067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88" name="Text Box 1">
          <a:extLst>
            <a:ext uri="{FF2B5EF4-FFF2-40B4-BE49-F238E27FC236}">
              <a16:creationId xmlns="" xmlns:a16="http://schemas.microsoft.com/office/drawing/2014/main" id="{00000000-0008-0000-0000-000068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89" name="Text Box 1">
          <a:extLst>
            <a:ext uri="{FF2B5EF4-FFF2-40B4-BE49-F238E27FC236}">
              <a16:creationId xmlns="" xmlns:a16="http://schemas.microsoft.com/office/drawing/2014/main" id="{00000000-0008-0000-0000-000069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90" name="Text Box 1">
          <a:extLst>
            <a:ext uri="{FF2B5EF4-FFF2-40B4-BE49-F238E27FC236}">
              <a16:creationId xmlns="" xmlns:a16="http://schemas.microsoft.com/office/drawing/2014/main" id="{00000000-0008-0000-0000-00006A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91" name="Text Box 1">
          <a:extLst>
            <a:ext uri="{FF2B5EF4-FFF2-40B4-BE49-F238E27FC236}">
              <a16:creationId xmlns="" xmlns:a16="http://schemas.microsoft.com/office/drawing/2014/main" id="{00000000-0008-0000-0000-00006B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92" name="Text Box 1">
          <a:extLst>
            <a:ext uri="{FF2B5EF4-FFF2-40B4-BE49-F238E27FC236}">
              <a16:creationId xmlns="" xmlns:a16="http://schemas.microsoft.com/office/drawing/2014/main" id="{00000000-0008-0000-0000-00006C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93" name="Text Box 1">
          <a:extLst>
            <a:ext uri="{FF2B5EF4-FFF2-40B4-BE49-F238E27FC236}">
              <a16:creationId xmlns="" xmlns:a16="http://schemas.microsoft.com/office/drawing/2014/main" id="{00000000-0008-0000-0000-00006D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94" name="Text Box 1">
          <a:extLst>
            <a:ext uri="{FF2B5EF4-FFF2-40B4-BE49-F238E27FC236}">
              <a16:creationId xmlns="" xmlns:a16="http://schemas.microsoft.com/office/drawing/2014/main" id="{00000000-0008-0000-0000-00006E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95" name="Text Box 1">
          <a:extLst>
            <a:ext uri="{FF2B5EF4-FFF2-40B4-BE49-F238E27FC236}">
              <a16:creationId xmlns="" xmlns:a16="http://schemas.microsoft.com/office/drawing/2014/main" id="{00000000-0008-0000-0000-00006F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96" name="Text Box 1">
          <a:extLst>
            <a:ext uri="{FF2B5EF4-FFF2-40B4-BE49-F238E27FC236}">
              <a16:creationId xmlns="" xmlns:a16="http://schemas.microsoft.com/office/drawing/2014/main" id="{00000000-0008-0000-0000-000070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97" name="Text Box 1">
          <a:extLst>
            <a:ext uri="{FF2B5EF4-FFF2-40B4-BE49-F238E27FC236}">
              <a16:creationId xmlns="" xmlns:a16="http://schemas.microsoft.com/office/drawing/2014/main" id="{00000000-0008-0000-0000-000071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98" name="Text Box 1">
          <a:extLst>
            <a:ext uri="{FF2B5EF4-FFF2-40B4-BE49-F238E27FC236}">
              <a16:creationId xmlns="" xmlns:a16="http://schemas.microsoft.com/office/drawing/2014/main" id="{00000000-0008-0000-0000-000072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699" name="Text Box 1">
          <a:extLst>
            <a:ext uri="{FF2B5EF4-FFF2-40B4-BE49-F238E27FC236}">
              <a16:creationId xmlns="" xmlns:a16="http://schemas.microsoft.com/office/drawing/2014/main" id="{00000000-0008-0000-0000-000073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00" name="Text Box 1">
          <a:extLst>
            <a:ext uri="{FF2B5EF4-FFF2-40B4-BE49-F238E27FC236}">
              <a16:creationId xmlns="" xmlns:a16="http://schemas.microsoft.com/office/drawing/2014/main" id="{00000000-0008-0000-0000-000074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01" name="Text Box 1">
          <a:extLst>
            <a:ext uri="{FF2B5EF4-FFF2-40B4-BE49-F238E27FC236}">
              <a16:creationId xmlns="" xmlns:a16="http://schemas.microsoft.com/office/drawing/2014/main" id="{00000000-0008-0000-0000-000075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02" name="Text Box 1">
          <a:extLst>
            <a:ext uri="{FF2B5EF4-FFF2-40B4-BE49-F238E27FC236}">
              <a16:creationId xmlns="" xmlns:a16="http://schemas.microsoft.com/office/drawing/2014/main" id="{00000000-0008-0000-0000-000076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03" name="Text Box 1">
          <a:extLst>
            <a:ext uri="{FF2B5EF4-FFF2-40B4-BE49-F238E27FC236}">
              <a16:creationId xmlns="" xmlns:a16="http://schemas.microsoft.com/office/drawing/2014/main" id="{00000000-0008-0000-0000-000077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04" name="Text Box 1">
          <a:extLst>
            <a:ext uri="{FF2B5EF4-FFF2-40B4-BE49-F238E27FC236}">
              <a16:creationId xmlns="" xmlns:a16="http://schemas.microsoft.com/office/drawing/2014/main" id="{00000000-0008-0000-0000-000078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05" name="Text Box 1">
          <a:extLst>
            <a:ext uri="{FF2B5EF4-FFF2-40B4-BE49-F238E27FC236}">
              <a16:creationId xmlns="" xmlns:a16="http://schemas.microsoft.com/office/drawing/2014/main" id="{00000000-0008-0000-0000-000079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06" name="Text Box 1">
          <a:extLst>
            <a:ext uri="{FF2B5EF4-FFF2-40B4-BE49-F238E27FC236}">
              <a16:creationId xmlns="" xmlns:a16="http://schemas.microsoft.com/office/drawing/2014/main" id="{00000000-0008-0000-0000-00007A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07" name="Text Box 1">
          <a:extLst>
            <a:ext uri="{FF2B5EF4-FFF2-40B4-BE49-F238E27FC236}">
              <a16:creationId xmlns="" xmlns:a16="http://schemas.microsoft.com/office/drawing/2014/main" id="{00000000-0008-0000-0000-00007B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08" name="Text Box 1">
          <a:extLst>
            <a:ext uri="{FF2B5EF4-FFF2-40B4-BE49-F238E27FC236}">
              <a16:creationId xmlns="" xmlns:a16="http://schemas.microsoft.com/office/drawing/2014/main" id="{00000000-0008-0000-0000-00007C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09" name="Text Box 1">
          <a:extLst>
            <a:ext uri="{FF2B5EF4-FFF2-40B4-BE49-F238E27FC236}">
              <a16:creationId xmlns="" xmlns:a16="http://schemas.microsoft.com/office/drawing/2014/main" id="{00000000-0008-0000-0000-00007D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10" name="Text Box 1">
          <a:extLst>
            <a:ext uri="{FF2B5EF4-FFF2-40B4-BE49-F238E27FC236}">
              <a16:creationId xmlns="" xmlns:a16="http://schemas.microsoft.com/office/drawing/2014/main" id="{00000000-0008-0000-0000-00007E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11" name="Text Box 1">
          <a:extLst>
            <a:ext uri="{FF2B5EF4-FFF2-40B4-BE49-F238E27FC236}">
              <a16:creationId xmlns="" xmlns:a16="http://schemas.microsoft.com/office/drawing/2014/main" id="{00000000-0008-0000-0000-00007F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12" name="Text Box 1">
          <a:extLst>
            <a:ext uri="{FF2B5EF4-FFF2-40B4-BE49-F238E27FC236}">
              <a16:creationId xmlns="" xmlns:a16="http://schemas.microsoft.com/office/drawing/2014/main" id="{00000000-0008-0000-0000-000080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13" name="Text Box 1">
          <a:extLst>
            <a:ext uri="{FF2B5EF4-FFF2-40B4-BE49-F238E27FC236}">
              <a16:creationId xmlns="" xmlns:a16="http://schemas.microsoft.com/office/drawing/2014/main" id="{00000000-0008-0000-0000-000081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14" name="Text Box 1">
          <a:extLst>
            <a:ext uri="{FF2B5EF4-FFF2-40B4-BE49-F238E27FC236}">
              <a16:creationId xmlns="" xmlns:a16="http://schemas.microsoft.com/office/drawing/2014/main" id="{00000000-0008-0000-0000-000082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15" name="Text Box 1">
          <a:extLst>
            <a:ext uri="{FF2B5EF4-FFF2-40B4-BE49-F238E27FC236}">
              <a16:creationId xmlns="" xmlns:a16="http://schemas.microsoft.com/office/drawing/2014/main" id="{00000000-0008-0000-0000-000083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16" name="Text Box 1">
          <a:extLst>
            <a:ext uri="{FF2B5EF4-FFF2-40B4-BE49-F238E27FC236}">
              <a16:creationId xmlns="" xmlns:a16="http://schemas.microsoft.com/office/drawing/2014/main" id="{00000000-0008-0000-0000-000084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17" name="Text Box 1">
          <a:extLst>
            <a:ext uri="{FF2B5EF4-FFF2-40B4-BE49-F238E27FC236}">
              <a16:creationId xmlns="" xmlns:a16="http://schemas.microsoft.com/office/drawing/2014/main" id="{00000000-0008-0000-0000-000085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18" name="Text Box 1">
          <a:extLst>
            <a:ext uri="{FF2B5EF4-FFF2-40B4-BE49-F238E27FC236}">
              <a16:creationId xmlns="" xmlns:a16="http://schemas.microsoft.com/office/drawing/2014/main" id="{00000000-0008-0000-0000-000086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19" name="Text Box 1">
          <a:extLst>
            <a:ext uri="{FF2B5EF4-FFF2-40B4-BE49-F238E27FC236}">
              <a16:creationId xmlns="" xmlns:a16="http://schemas.microsoft.com/office/drawing/2014/main" id="{00000000-0008-0000-0000-000087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20" name="Text Box 1">
          <a:extLst>
            <a:ext uri="{FF2B5EF4-FFF2-40B4-BE49-F238E27FC236}">
              <a16:creationId xmlns="" xmlns:a16="http://schemas.microsoft.com/office/drawing/2014/main" id="{00000000-0008-0000-0000-000088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21" name="Text Box 1">
          <a:extLst>
            <a:ext uri="{FF2B5EF4-FFF2-40B4-BE49-F238E27FC236}">
              <a16:creationId xmlns="" xmlns:a16="http://schemas.microsoft.com/office/drawing/2014/main" id="{00000000-0008-0000-0000-000089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22" name="Text Box 1">
          <a:extLst>
            <a:ext uri="{FF2B5EF4-FFF2-40B4-BE49-F238E27FC236}">
              <a16:creationId xmlns="" xmlns:a16="http://schemas.microsoft.com/office/drawing/2014/main" id="{00000000-0008-0000-0000-00008A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23" name="Text Box 1">
          <a:extLst>
            <a:ext uri="{FF2B5EF4-FFF2-40B4-BE49-F238E27FC236}">
              <a16:creationId xmlns="" xmlns:a16="http://schemas.microsoft.com/office/drawing/2014/main" id="{00000000-0008-0000-0000-00008B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24" name="Text Box 1">
          <a:extLst>
            <a:ext uri="{FF2B5EF4-FFF2-40B4-BE49-F238E27FC236}">
              <a16:creationId xmlns="" xmlns:a16="http://schemas.microsoft.com/office/drawing/2014/main" id="{00000000-0008-0000-0000-00008C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25" name="Text Box 1">
          <a:extLst>
            <a:ext uri="{FF2B5EF4-FFF2-40B4-BE49-F238E27FC236}">
              <a16:creationId xmlns="" xmlns:a16="http://schemas.microsoft.com/office/drawing/2014/main" id="{00000000-0008-0000-0000-00008D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26" name="Text Box 1">
          <a:extLst>
            <a:ext uri="{FF2B5EF4-FFF2-40B4-BE49-F238E27FC236}">
              <a16:creationId xmlns="" xmlns:a16="http://schemas.microsoft.com/office/drawing/2014/main" id="{00000000-0008-0000-0000-00008E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27" name="Text Box 1">
          <a:extLst>
            <a:ext uri="{FF2B5EF4-FFF2-40B4-BE49-F238E27FC236}">
              <a16:creationId xmlns="" xmlns:a16="http://schemas.microsoft.com/office/drawing/2014/main" id="{00000000-0008-0000-0000-00008F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28" name="Text Box 1">
          <a:extLst>
            <a:ext uri="{FF2B5EF4-FFF2-40B4-BE49-F238E27FC236}">
              <a16:creationId xmlns="" xmlns:a16="http://schemas.microsoft.com/office/drawing/2014/main" id="{00000000-0008-0000-0000-000090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29" name="Text Box 1">
          <a:extLst>
            <a:ext uri="{FF2B5EF4-FFF2-40B4-BE49-F238E27FC236}">
              <a16:creationId xmlns="" xmlns:a16="http://schemas.microsoft.com/office/drawing/2014/main" id="{00000000-0008-0000-0000-000091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30" name="Text Box 1">
          <a:extLst>
            <a:ext uri="{FF2B5EF4-FFF2-40B4-BE49-F238E27FC236}">
              <a16:creationId xmlns="" xmlns:a16="http://schemas.microsoft.com/office/drawing/2014/main" id="{00000000-0008-0000-0000-000092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31" name="Text Box 1">
          <a:extLst>
            <a:ext uri="{FF2B5EF4-FFF2-40B4-BE49-F238E27FC236}">
              <a16:creationId xmlns="" xmlns:a16="http://schemas.microsoft.com/office/drawing/2014/main" id="{00000000-0008-0000-0000-000093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32" name="Text Box 1">
          <a:extLst>
            <a:ext uri="{FF2B5EF4-FFF2-40B4-BE49-F238E27FC236}">
              <a16:creationId xmlns="" xmlns:a16="http://schemas.microsoft.com/office/drawing/2014/main" id="{00000000-0008-0000-0000-000094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33" name="Text Box 1">
          <a:extLst>
            <a:ext uri="{FF2B5EF4-FFF2-40B4-BE49-F238E27FC236}">
              <a16:creationId xmlns="" xmlns:a16="http://schemas.microsoft.com/office/drawing/2014/main" id="{00000000-0008-0000-0000-000095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34" name="Text Box 1">
          <a:extLst>
            <a:ext uri="{FF2B5EF4-FFF2-40B4-BE49-F238E27FC236}">
              <a16:creationId xmlns="" xmlns:a16="http://schemas.microsoft.com/office/drawing/2014/main" id="{00000000-0008-0000-0000-000096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35" name="Text Box 1">
          <a:extLst>
            <a:ext uri="{FF2B5EF4-FFF2-40B4-BE49-F238E27FC236}">
              <a16:creationId xmlns="" xmlns:a16="http://schemas.microsoft.com/office/drawing/2014/main" id="{00000000-0008-0000-0000-000097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36" name="Text Box 1">
          <a:extLst>
            <a:ext uri="{FF2B5EF4-FFF2-40B4-BE49-F238E27FC236}">
              <a16:creationId xmlns="" xmlns:a16="http://schemas.microsoft.com/office/drawing/2014/main" id="{00000000-0008-0000-0000-000098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37" name="Text Box 1">
          <a:extLst>
            <a:ext uri="{FF2B5EF4-FFF2-40B4-BE49-F238E27FC236}">
              <a16:creationId xmlns="" xmlns:a16="http://schemas.microsoft.com/office/drawing/2014/main" id="{00000000-0008-0000-0000-000099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38" name="Text Box 1">
          <a:extLst>
            <a:ext uri="{FF2B5EF4-FFF2-40B4-BE49-F238E27FC236}">
              <a16:creationId xmlns="" xmlns:a16="http://schemas.microsoft.com/office/drawing/2014/main" id="{00000000-0008-0000-0000-00009A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39" name="Text Box 1">
          <a:extLst>
            <a:ext uri="{FF2B5EF4-FFF2-40B4-BE49-F238E27FC236}">
              <a16:creationId xmlns="" xmlns:a16="http://schemas.microsoft.com/office/drawing/2014/main" id="{00000000-0008-0000-0000-00009B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40" name="Text Box 1">
          <a:extLst>
            <a:ext uri="{FF2B5EF4-FFF2-40B4-BE49-F238E27FC236}">
              <a16:creationId xmlns="" xmlns:a16="http://schemas.microsoft.com/office/drawing/2014/main" id="{00000000-0008-0000-0000-00009C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41" name="Text Box 1">
          <a:extLst>
            <a:ext uri="{FF2B5EF4-FFF2-40B4-BE49-F238E27FC236}">
              <a16:creationId xmlns="" xmlns:a16="http://schemas.microsoft.com/office/drawing/2014/main" id="{00000000-0008-0000-0000-00009D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42" name="Text Box 1">
          <a:extLst>
            <a:ext uri="{FF2B5EF4-FFF2-40B4-BE49-F238E27FC236}">
              <a16:creationId xmlns="" xmlns:a16="http://schemas.microsoft.com/office/drawing/2014/main" id="{00000000-0008-0000-0000-00009E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43" name="Text Box 1">
          <a:extLst>
            <a:ext uri="{FF2B5EF4-FFF2-40B4-BE49-F238E27FC236}">
              <a16:creationId xmlns="" xmlns:a16="http://schemas.microsoft.com/office/drawing/2014/main" id="{00000000-0008-0000-0000-00009F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44" name="Text Box 1">
          <a:extLst>
            <a:ext uri="{FF2B5EF4-FFF2-40B4-BE49-F238E27FC236}">
              <a16:creationId xmlns="" xmlns:a16="http://schemas.microsoft.com/office/drawing/2014/main" id="{00000000-0008-0000-0000-0000A0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45" name="Text Box 1">
          <a:extLst>
            <a:ext uri="{FF2B5EF4-FFF2-40B4-BE49-F238E27FC236}">
              <a16:creationId xmlns="" xmlns:a16="http://schemas.microsoft.com/office/drawing/2014/main" id="{00000000-0008-0000-0000-0000A1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46" name="Text Box 1">
          <a:extLst>
            <a:ext uri="{FF2B5EF4-FFF2-40B4-BE49-F238E27FC236}">
              <a16:creationId xmlns="" xmlns:a16="http://schemas.microsoft.com/office/drawing/2014/main" id="{00000000-0008-0000-0000-0000A2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47" name="Text Box 1">
          <a:extLst>
            <a:ext uri="{FF2B5EF4-FFF2-40B4-BE49-F238E27FC236}">
              <a16:creationId xmlns="" xmlns:a16="http://schemas.microsoft.com/office/drawing/2014/main" id="{00000000-0008-0000-0000-0000A3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48" name="Text Box 1">
          <a:extLst>
            <a:ext uri="{FF2B5EF4-FFF2-40B4-BE49-F238E27FC236}">
              <a16:creationId xmlns="" xmlns:a16="http://schemas.microsoft.com/office/drawing/2014/main" id="{00000000-0008-0000-0000-0000A4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49" name="Text Box 1">
          <a:extLst>
            <a:ext uri="{FF2B5EF4-FFF2-40B4-BE49-F238E27FC236}">
              <a16:creationId xmlns="" xmlns:a16="http://schemas.microsoft.com/office/drawing/2014/main" id="{00000000-0008-0000-0000-0000A5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50" name="Text Box 1">
          <a:extLst>
            <a:ext uri="{FF2B5EF4-FFF2-40B4-BE49-F238E27FC236}">
              <a16:creationId xmlns="" xmlns:a16="http://schemas.microsoft.com/office/drawing/2014/main" id="{00000000-0008-0000-0000-0000A6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51" name="Text Box 1">
          <a:extLst>
            <a:ext uri="{FF2B5EF4-FFF2-40B4-BE49-F238E27FC236}">
              <a16:creationId xmlns="" xmlns:a16="http://schemas.microsoft.com/office/drawing/2014/main" id="{00000000-0008-0000-0000-0000A7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52" name="Text Box 1">
          <a:extLst>
            <a:ext uri="{FF2B5EF4-FFF2-40B4-BE49-F238E27FC236}">
              <a16:creationId xmlns="" xmlns:a16="http://schemas.microsoft.com/office/drawing/2014/main" id="{00000000-0008-0000-0000-0000A8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53" name="Text Box 1">
          <a:extLst>
            <a:ext uri="{FF2B5EF4-FFF2-40B4-BE49-F238E27FC236}">
              <a16:creationId xmlns="" xmlns:a16="http://schemas.microsoft.com/office/drawing/2014/main" id="{00000000-0008-0000-0000-0000A9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54" name="Text Box 1">
          <a:extLst>
            <a:ext uri="{FF2B5EF4-FFF2-40B4-BE49-F238E27FC236}">
              <a16:creationId xmlns="" xmlns:a16="http://schemas.microsoft.com/office/drawing/2014/main" id="{00000000-0008-0000-0000-0000AA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55" name="Text Box 1">
          <a:extLst>
            <a:ext uri="{FF2B5EF4-FFF2-40B4-BE49-F238E27FC236}">
              <a16:creationId xmlns="" xmlns:a16="http://schemas.microsoft.com/office/drawing/2014/main" id="{00000000-0008-0000-0000-0000AB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56" name="Text Box 1">
          <a:extLst>
            <a:ext uri="{FF2B5EF4-FFF2-40B4-BE49-F238E27FC236}">
              <a16:creationId xmlns="" xmlns:a16="http://schemas.microsoft.com/office/drawing/2014/main" id="{00000000-0008-0000-0000-0000AC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57" name="Text Box 1">
          <a:extLst>
            <a:ext uri="{FF2B5EF4-FFF2-40B4-BE49-F238E27FC236}">
              <a16:creationId xmlns="" xmlns:a16="http://schemas.microsoft.com/office/drawing/2014/main" id="{00000000-0008-0000-0000-0000AD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58" name="Text Box 1">
          <a:extLst>
            <a:ext uri="{FF2B5EF4-FFF2-40B4-BE49-F238E27FC236}">
              <a16:creationId xmlns="" xmlns:a16="http://schemas.microsoft.com/office/drawing/2014/main" id="{00000000-0008-0000-0000-0000AE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59" name="Text Box 1">
          <a:extLst>
            <a:ext uri="{FF2B5EF4-FFF2-40B4-BE49-F238E27FC236}">
              <a16:creationId xmlns="" xmlns:a16="http://schemas.microsoft.com/office/drawing/2014/main" id="{00000000-0008-0000-0000-0000AF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60" name="Text Box 1">
          <a:extLst>
            <a:ext uri="{FF2B5EF4-FFF2-40B4-BE49-F238E27FC236}">
              <a16:creationId xmlns="" xmlns:a16="http://schemas.microsoft.com/office/drawing/2014/main" id="{00000000-0008-0000-0000-0000B0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61" name="Text Box 1">
          <a:extLst>
            <a:ext uri="{FF2B5EF4-FFF2-40B4-BE49-F238E27FC236}">
              <a16:creationId xmlns="" xmlns:a16="http://schemas.microsoft.com/office/drawing/2014/main" id="{00000000-0008-0000-0000-0000B1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62" name="Text Box 1">
          <a:extLst>
            <a:ext uri="{FF2B5EF4-FFF2-40B4-BE49-F238E27FC236}">
              <a16:creationId xmlns="" xmlns:a16="http://schemas.microsoft.com/office/drawing/2014/main" id="{00000000-0008-0000-0000-0000B2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63" name="Text Box 1">
          <a:extLst>
            <a:ext uri="{FF2B5EF4-FFF2-40B4-BE49-F238E27FC236}">
              <a16:creationId xmlns="" xmlns:a16="http://schemas.microsoft.com/office/drawing/2014/main" id="{00000000-0008-0000-0000-0000B3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64" name="Text Box 1">
          <a:extLst>
            <a:ext uri="{FF2B5EF4-FFF2-40B4-BE49-F238E27FC236}">
              <a16:creationId xmlns="" xmlns:a16="http://schemas.microsoft.com/office/drawing/2014/main" id="{00000000-0008-0000-0000-0000B4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65" name="Text Box 1">
          <a:extLst>
            <a:ext uri="{FF2B5EF4-FFF2-40B4-BE49-F238E27FC236}">
              <a16:creationId xmlns="" xmlns:a16="http://schemas.microsoft.com/office/drawing/2014/main" id="{00000000-0008-0000-0000-0000B5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66" name="Text Box 1">
          <a:extLst>
            <a:ext uri="{FF2B5EF4-FFF2-40B4-BE49-F238E27FC236}">
              <a16:creationId xmlns="" xmlns:a16="http://schemas.microsoft.com/office/drawing/2014/main" id="{00000000-0008-0000-0000-0000B6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67" name="Text Box 1">
          <a:extLst>
            <a:ext uri="{FF2B5EF4-FFF2-40B4-BE49-F238E27FC236}">
              <a16:creationId xmlns="" xmlns:a16="http://schemas.microsoft.com/office/drawing/2014/main" id="{00000000-0008-0000-0000-0000B7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68" name="Text Box 1">
          <a:extLst>
            <a:ext uri="{FF2B5EF4-FFF2-40B4-BE49-F238E27FC236}">
              <a16:creationId xmlns="" xmlns:a16="http://schemas.microsoft.com/office/drawing/2014/main" id="{00000000-0008-0000-0000-0000B8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69" name="Text Box 1">
          <a:extLst>
            <a:ext uri="{FF2B5EF4-FFF2-40B4-BE49-F238E27FC236}">
              <a16:creationId xmlns="" xmlns:a16="http://schemas.microsoft.com/office/drawing/2014/main" id="{00000000-0008-0000-0000-0000B9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70" name="Text Box 1">
          <a:extLst>
            <a:ext uri="{FF2B5EF4-FFF2-40B4-BE49-F238E27FC236}">
              <a16:creationId xmlns="" xmlns:a16="http://schemas.microsoft.com/office/drawing/2014/main" id="{00000000-0008-0000-0000-0000BA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71" name="Text Box 1">
          <a:extLst>
            <a:ext uri="{FF2B5EF4-FFF2-40B4-BE49-F238E27FC236}">
              <a16:creationId xmlns="" xmlns:a16="http://schemas.microsoft.com/office/drawing/2014/main" id="{00000000-0008-0000-0000-0000BB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72" name="Text Box 1">
          <a:extLst>
            <a:ext uri="{FF2B5EF4-FFF2-40B4-BE49-F238E27FC236}">
              <a16:creationId xmlns="" xmlns:a16="http://schemas.microsoft.com/office/drawing/2014/main" id="{00000000-0008-0000-0000-0000BC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73" name="Text Box 1">
          <a:extLst>
            <a:ext uri="{FF2B5EF4-FFF2-40B4-BE49-F238E27FC236}">
              <a16:creationId xmlns="" xmlns:a16="http://schemas.microsoft.com/office/drawing/2014/main" id="{00000000-0008-0000-0000-0000BD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74" name="Text Box 1">
          <a:extLst>
            <a:ext uri="{FF2B5EF4-FFF2-40B4-BE49-F238E27FC236}">
              <a16:creationId xmlns="" xmlns:a16="http://schemas.microsoft.com/office/drawing/2014/main" id="{00000000-0008-0000-0000-0000BE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75" name="Text Box 1">
          <a:extLst>
            <a:ext uri="{FF2B5EF4-FFF2-40B4-BE49-F238E27FC236}">
              <a16:creationId xmlns="" xmlns:a16="http://schemas.microsoft.com/office/drawing/2014/main" id="{00000000-0008-0000-0000-0000BF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76" name="Text Box 1">
          <a:extLst>
            <a:ext uri="{FF2B5EF4-FFF2-40B4-BE49-F238E27FC236}">
              <a16:creationId xmlns="" xmlns:a16="http://schemas.microsoft.com/office/drawing/2014/main" id="{00000000-0008-0000-0000-0000C0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77" name="Text Box 1">
          <a:extLst>
            <a:ext uri="{FF2B5EF4-FFF2-40B4-BE49-F238E27FC236}">
              <a16:creationId xmlns="" xmlns:a16="http://schemas.microsoft.com/office/drawing/2014/main" id="{00000000-0008-0000-0000-0000C1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78" name="Text Box 1">
          <a:extLst>
            <a:ext uri="{FF2B5EF4-FFF2-40B4-BE49-F238E27FC236}">
              <a16:creationId xmlns="" xmlns:a16="http://schemas.microsoft.com/office/drawing/2014/main" id="{00000000-0008-0000-0000-0000C2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79" name="Text Box 1">
          <a:extLst>
            <a:ext uri="{FF2B5EF4-FFF2-40B4-BE49-F238E27FC236}">
              <a16:creationId xmlns="" xmlns:a16="http://schemas.microsoft.com/office/drawing/2014/main" id="{00000000-0008-0000-0000-0000C3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80" name="Text Box 1">
          <a:extLst>
            <a:ext uri="{FF2B5EF4-FFF2-40B4-BE49-F238E27FC236}">
              <a16:creationId xmlns="" xmlns:a16="http://schemas.microsoft.com/office/drawing/2014/main" id="{00000000-0008-0000-0000-0000C4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81" name="Text Box 1">
          <a:extLst>
            <a:ext uri="{FF2B5EF4-FFF2-40B4-BE49-F238E27FC236}">
              <a16:creationId xmlns="" xmlns:a16="http://schemas.microsoft.com/office/drawing/2014/main" id="{00000000-0008-0000-0000-0000C5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82" name="Text Box 1">
          <a:extLst>
            <a:ext uri="{FF2B5EF4-FFF2-40B4-BE49-F238E27FC236}">
              <a16:creationId xmlns="" xmlns:a16="http://schemas.microsoft.com/office/drawing/2014/main" id="{00000000-0008-0000-0000-0000C6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83" name="Text Box 1">
          <a:extLst>
            <a:ext uri="{FF2B5EF4-FFF2-40B4-BE49-F238E27FC236}">
              <a16:creationId xmlns="" xmlns:a16="http://schemas.microsoft.com/office/drawing/2014/main" id="{00000000-0008-0000-0000-0000C7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84" name="Text Box 1">
          <a:extLst>
            <a:ext uri="{FF2B5EF4-FFF2-40B4-BE49-F238E27FC236}">
              <a16:creationId xmlns="" xmlns:a16="http://schemas.microsoft.com/office/drawing/2014/main" id="{00000000-0008-0000-0000-0000C8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85" name="Text Box 1">
          <a:extLst>
            <a:ext uri="{FF2B5EF4-FFF2-40B4-BE49-F238E27FC236}">
              <a16:creationId xmlns="" xmlns:a16="http://schemas.microsoft.com/office/drawing/2014/main" id="{00000000-0008-0000-0000-0000C9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86" name="Text Box 1">
          <a:extLst>
            <a:ext uri="{FF2B5EF4-FFF2-40B4-BE49-F238E27FC236}">
              <a16:creationId xmlns="" xmlns:a16="http://schemas.microsoft.com/office/drawing/2014/main" id="{00000000-0008-0000-0000-0000CA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87" name="Text Box 1">
          <a:extLst>
            <a:ext uri="{FF2B5EF4-FFF2-40B4-BE49-F238E27FC236}">
              <a16:creationId xmlns="" xmlns:a16="http://schemas.microsoft.com/office/drawing/2014/main" id="{00000000-0008-0000-0000-0000CB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88" name="Text Box 1">
          <a:extLst>
            <a:ext uri="{FF2B5EF4-FFF2-40B4-BE49-F238E27FC236}">
              <a16:creationId xmlns="" xmlns:a16="http://schemas.microsoft.com/office/drawing/2014/main" id="{00000000-0008-0000-0000-0000CC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89" name="Text Box 1">
          <a:extLst>
            <a:ext uri="{FF2B5EF4-FFF2-40B4-BE49-F238E27FC236}">
              <a16:creationId xmlns="" xmlns:a16="http://schemas.microsoft.com/office/drawing/2014/main" id="{00000000-0008-0000-0000-0000CD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90" name="Text Box 1">
          <a:extLst>
            <a:ext uri="{FF2B5EF4-FFF2-40B4-BE49-F238E27FC236}">
              <a16:creationId xmlns="" xmlns:a16="http://schemas.microsoft.com/office/drawing/2014/main" id="{00000000-0008-0000-0000-0000CE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91" name="Text Box 1">
          <a:extLst>
            <a:ext uri="{FF2B5EF4-FFF2-40B4-BE49-F238E27FC236}">
              <a16:creationId xmlns="" xmlns:a16="http://schemas.microsoft.com/office/drawing/2014/main" id="{00000000-0008-0000-0000-0000CF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92" name="Text Box 1">
          <a:extLst>
            <a:ext uri="{FF2B5EF4-FFF2-40B4-BE49-F238E27FC236}">
              <a16:creationId xmlns="" xmlns:a16="http://schemas.microsoft.com/office/drawing/2014/main" id="{00000000-0008-0000-0000-0000D0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93" name="Text Box 1">
          <a:extLst>
            <a:ext uri="{FF2B5EF4-FFF2-40B4-BE49-F238E27FC236}">
              <a16:creationId xmlns="" xmlns:a16="http://schemas.microsoft.com/office/drawing/2014/main" id="{00000000-0008-0000-0000-0000D1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94" name="Text Box 1">
          <a:extLst>
            <a:ext uri="{FF2B5EF4-FFF2-40B4-BE49-F238E27FC236}">
              <a16:creationId xmlns="" xmlns:a16="http://schemas.microsoft.com/office/drawing/2014/main" id="{00000000-0008-0000-0000-0000D2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95" name="Text Box 1">
          <a:extLst>
            <a:ext uri="{FF2B5EF4-FFF2-40B4-BE49-F238E27FC236}">
              <a16:creationId xmlns="" xmlns:a16="http://schemas.microsoft.com/office/drawing/2014/main" id="{00000000-0008-0000-0000-0000D3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96" name="Text Box 1">
          <a:extLst>
            <a:ext uri="{FF2B5EF4-FFF2-40B4-BE49-F238E27FC236}">
              <a16:creationId xmlns="" xmlns:a16="http://schemas.microsoft.com/office/drawing/2014/main" id="{00000000-0008-0000-0000-0000D4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97" name="Text Box 1">
          <a:extLst>
            <a:ext uri="{FF2B5EF4-FFF2-40B4-BE49-F238E27FC236}">
              <a16:creationId xmlns="" xmlns:a16="http://schemas.microsoft.com/office/drawing/2014/main" id="{00000000-0008-0000-0000-0000D5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98" name="Text Box 1">
          <a:extLst>
            <a:ext uri="{FF2B5EF4-FFF2-40B4-BE49-F238E27FC236}">
              <a16:creationId xmlns="" xmlns:a16="http://schemas.microsoft.com/office/drawing/2014/main" id="{00000000-0008-0000-0000-0000D6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799" name="Text Box 1">
          <a:extLst>
            <a:ext uri="{FF2B5EF4-FFF2-40B4-BE49-F238E27FC236}">
              <a16:creationId xmlns="" xmlns:a16="http://schemas.microsoft.com/office/drawing/2014/main" id="{00000000-0008-0000-0000-0000D7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00" name="Text Box 1">
          <a:extLst>
            <a:ext uri="{FF2B5EF4-FFF2-40B4-BE49-F238E27FC236}">
              <a16:creationId xmlns="" xmlns:a16="http://schemas.microsoft.com/office/drawing/2014/main" id="{00000000-0008-0000-0000-0000D8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01" name="Text Box 1">
          <a:extLst>
            <a:ext uri="{FF2B5EF4-FFF2-40B4-BE49-F238E27FC236}">
              <a16:creationId xmlns="" xmlns:a16="http://schemas.microsoft.com/office/drawing/2014/main" id="{00000000-0008-0000-0000-0000D9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02" name="Text Box 1">
          <a:extLst>
            <a:ext uri="{FF2B5EF4-FFF2-40B4-BE49-F238E27FC236}">
              <a16:creationId xmlns="" xmlns:a16="http://schemas.microsoft.com/office/drawing/2014/main" id="{00000000-0008-0000-0000-0000DA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03" name="Text Box 1">
          <a:extLst>
            <a:ext uri="{FF2B5EF4-FFF2-40B4-BE49-F238E27FC236}">
              <a16:creationId xmlns="" xmlns:a16="http://schemas.microsoft.com/office/drawing/2014/main" id="{00000000-0008-0000-0000-0000DB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04" name="Text Box 1">
          <a:extLst>
            <a:ext uri="{FF2B5EF4-FFF2-40B4-BE49-F238E27FC236}">
              <a16:creationId xmlns="" xmlns:a16="http://schemas.microsoft.com/office/drawing/2014/main" id="{00000000-0008-0000-0000-0000DC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05" name="Text Box 1">
          <a:extLst>
            <a:ext uri="{FF2B5EF4-FFF2-40B4-BE49-F238E27FC236}">
              <a16:creationId xmlns="" xmlns:a16="http://schemas.microsoft.com/office/drawing/2014/main" id="{00000000-0008-0000-0000-0000DD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06" name="Text Box 1">
          <a:extLst>
            <a:ext uri="{FF2B5EF4-FFF2-40B4-BE49-F238E27FC236}">
              <a16:creationId xmlns="" xmlns:a16="http://schemas.microsoft.com/office/drawing/2014/main" id="{00000000-0008-0000-0000-0000DE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07" name="Text Box 1">
          <a:extLst>
            <a:ext uri="{FF2B5EF4-FFF2-40B4-BE49-F238E27FC236}">
              <a16:creationId xmlns="" xmlns:a16="http://schemas.microsoft.com/office/drawing/2014/main" id="{00000000-0008-0000-0000-0000DF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08" name="Text Box 1">
          <a:extLst>
            <a:ext uri="{FF2B5EF4-FFF2-40B4-BE49-F238E27FC236}">
              <a16:creationId xmlns="" xmlns:a16="http://schemas.microsoft.com/office/drawing/2014/main" id="{00000000-0008-0000-0000-0000E0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09" name="Text Box 1">
          <a:extLst>
            <a:ext uri="{FF2B5EF4-FFF2-40B4-BE49-F238E27FC236}">
              <a16:creationId xmlns="" xmlns:a16="http://schemas.microsoft.com/office/drawing/2014/main" id="{00000000-0008-0000-0000-0000E1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10" name="Text Box 1">
          <a:extLst>
            <a:ext uri="{FF2B5EF4-FFF2-40B4-BE49-F238E27FC236}">
              <a16:creationId xmlns="" xmlns:a16="http://schemas.microsoft.com/office/drawing/2014/main" id="{00000000-0008-0000-0000-0000E2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11" name="Text Box 1">
          <a:extLst>
            <a:ext uri="{FF2B5EF4-FFF2-40B4-BE49-F238E27FC236}">
              <a16:creationId xmlns="" xmlns:a16="http://schemas.microsoft.com/office/drawing/2014/main" id="{00000000-0008-0000-0000-0000E3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12" name="Text Box 1">
          <a:extLst>
            <a:ext uri="{FF2B5EF4-FFF2-40B4-BE49-F238E27FC236}">
              <a16:creationId xmlns="" xmlns:a16="http://schemas.microsoft.com/office/drawing/2014/main" id="{00000000-0008-0000-0000-0000E4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13" name="Text Box 1">
          <a:extLst>
            <a:ext uri="{FF2B5EF4-FFF2-40B4-BE49-F238E27FC236}">
              <a16:creationId xmlns="" xmlns:a16="http://schemas.microsoft.com/office/drawing/2014/main" id="{00000000-0008-0000-0000-0000E5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14" name="Text Box 1">
          <a:extLst>
            <a:ext uri="{FF2B5EF4-FFF2-40B4-BE49-F238E27FC236}">
              <a16:creationId xmlns="" xmlns:a16="http://schemas.microsoft.com/office/drawing/2014/main" id="{00000000-0008-0000-0000-0000E6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15" name="Text Box 1">
          <a:extLst>
            <a:ext uri="{FF2B5EF4-FFF2-40B4-BE49-F238E27FC236}">
              <a16:creationId xmlns="" xmlns:a16="http://schemas.microsoft.com/office/drawing/2014/main" id="{00000000-0008-0000-0000-0000E7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16" name="Text Box 1">
          <a:extLst>
            <a:ext uri="{FF2B5EF4-FFF2-40B4-BE49-F238E27FC236}">
              <a16:creationId xmlns="" xmlns:a16="http://schemas.microsoft.com/office/drawing/2014/main" id="{00000000-0008-0000-0000-0000E8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17" name="Text Box 1">
          <a:extLst>
            <a:ext uri="{FF2B5EF4-FFF2-40B4-BE49-F238E27FC236}">
              <a16:creationId xmlns="" xmlns:a16="http://schemas.microsoft.com/office/drawing/2014/main" id="{00000000-0008-0000-0000-0000E9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18" name="Text Box 1">
          <a:extLst>
            <a:ext uri="{FF2B5EF4-FFF2-40B4-BE49-F238E27FC236}">
              <a16:creationId xmlns="" xmlns:a16="http://schemas.microsoft.com/office/drawing/2014/main" id="{00000000-0008-0000-0000-0000EA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19" name="Text Box 1">
          <a:extLst>
            <a:ext uri="{FF2B5EF4-FFF2-40B4-BE49-F238E27FC236}">
              <a16:creationId xmlns="" xmlns:a16="http://schemas.microsoft.com/office/drawing/2014/main" id="{00000000-0008-0000-0000-0000EB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20" name="Text Box 1">
          <a:extLst>
            <a:ext uri="{FF2B5EF4-FFF2-40B4-BE49-F238E27FC236}">
              <a16:creationId xmlns="" xmlns:a16="http://schemas.microsoft.com/office/drawing/2014/main" id="{00000000-0008-0000-0000-0000EC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21" name="Text Box 1">
          <a:extLst>
            <a:ext uri="{FF2B5EF4-FFF2-40B4-BE49-F238E27FC236}">
              <a16:creationId xmlns="" xmlns:a16="http://schemas.microsoft.com/office/drawing/2014/main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22" name="Text Box 1">
          <a:extLst>
            <a:ext uri="{FF2B5EF4-FFF2-40B4-BE49-F238E27FC236}">
              <a16:creationId xmlns="" xmlns:a16="http://schemas.microsoft.com/office/drawing/2014/main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23" name="Text Box 1">
          <a:extLst>
            <a:ext uri="{FF2B5EF4-FFF2-40B4-BE49-F238E27FC236}">
              <a16:creationId xmlns="" xmlns:a16="http://schemas.microsoft.com/office/drawing/2014/main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24" name="Text Box 1">
          <a:extLst>
            <a:ext uri="{FF2B5EF4-FFF2-40B4-BE49-F238E27FC236}">
              <a16:creationId xmlns="" xmlns:a16="http://schemas.microsoft.com/office/drawing/2014/main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25" name="Text Box 1">
          <a:extLst>
            <a:ext uri="{FF2B5EF4-FFF2-40B4-BE49-F238E27FC236}">
              <a16:creationId xmlns="" xmlns:a16="http://schemas.microsoft.com/office/drawing/2014/main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26" name="Text Box 1">
          <a:extLst>
            <a:ext uri="{FF2B5EF4-FFF2-40B4-BE49-F238E27FC236}">
              <a16:creationId xmlns="" xmlns:a16="http://schemas.microsoft.com/office/drawing/2014/main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27" name="Text Box 1">
          <a:extLst>
            <a:ext uri="{FF2B5EF4-FFF2-40B4-BE49-F238E27FC236}">
              <a16:creationId xmlns="" xmlns:a16="http://schemas.microsoft.com/office/drawing/2014/main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28" name="Text Box 1">
          <a:extLst>
            <a:ext uri="{FF2B5EF4-FFF2-40B4-BE49-F238E27FC236}">
              <a16:creationId xmlns="" xmlns:a16="http://schemas.microsoft.com/office/drawing/2014/main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29" name="Text Box 1">
          <a:extLst>
            <a:ext uri="{FF2B5EF4-FFF2-40B4-BE49-F238E27FC236}">
              <a16:creationId xmlns="" xmlns:a16="http://schemas.microsoft.com/office/drawing/2014/main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30" name="Text Box 1">
          <a:extLst>
            <a:ext uri="{FF2B5EF4-FFF2-40B4-BE49-F238E27FC236}">
              <a16:creationId xmlns=""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31" name="Text Box 1">
          <a:extLst>
            <a:ext uri="{FF2B5EF4-FFF2-40B4-BE49-F238E27FC236}">
              <a16:creationId xmlns="" xmlns:a16="http://schemas.microsoft.com/office/drawing/2014/main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32" name="Text Box 1">
          <a:extLst>
            <a:ext uri="{FF2B5EF4-FFF2-40B4-BE49-F238E27FC236}">
              <a16:creationId xmlns="" xmlns:a16="http://schemas.microsoft.com/office/drawing/2014/main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33" name="Text Box 1">
          <a:extLst>
            <a:ext uri="{FF2B5EF4-FFF2-40B4-BE49-F238E27FC236}">
              <a16:creationId xmlns=""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34" name="Text Box 1">
          <a:extLst>
            <a:ext uri="{FF2B5EF4-FFF2-40B4-BE49-F238E27FC236}">
              <a16:creationId xmlns=""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35" name="Text Box 1">
          <a:extLst>
            <a:ext uri="{FF2B5EF4-FFF2-40B4-BE49-F238E27FC236}">
              <a16:creationId xmlns="" xmlns:a16="http://schemas.microsoft.com/office/drawing/2014/main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36" name="Text Box 1">
          <a:extLst>
            <a:ext uri="{FF2B5EF4-FFF2-40B4-BE49-F238E27FC236}">
              <a16:creationId xmlns="" xmlns:a16="http://schemas.microsoft.com/office/drawing/2014/main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37" name="Text Box 1">
          <a:extLst>
            <a:ext uri="{FF2B5EF4-FFF2-40B4-BE49-F238E27FC236}">
              <a16:creationId xmlns=""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38" name="Text Box 1">
          <a:extLst>
            <a:ext uri="{FF2B5EF4-FFF2-40B4-BE49-F238E27FC236}">
              <a16:creationId xmlns=""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39" name="Text Box 1">
          <a:extLst>
            <a:ext uri="{FF2B5EF4-FFF2-40B4-BE49-F238E27FC236}">
              <a16:creationId xmlns=""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40" name="Text Box 1">
          <a:extLst>
            <a:ext uri="{FF2B5EF4-FFF2-40B4-BE49-F238E27FC236}">
              <a16:creationId xmlns=""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41" name="Text Box 1">
          <a:extLst>
            <a:ext uri="{FF2B5EF4-FFF2-40B4-BE49-F238E27FC236}">
              <a16:creationId xmlns="" xmlns:a16="http://schemas.microsoft.com/office/drawing/2014/main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42" name="Text Box 1">
          <a:extLst>
            <a:ext uri="{FF2B5EF4-FFF2-40B4-BE49-F238E27FC236}">
              <a16:creationId xmlns="" xmlns:a16="http://schemas.microsoft.com/office/drawing/2014/main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43" name="Text Box 1">
          <a:extLst>
            <a:ext uri="{FF2B5EF4-FFF2-40B4-BE49-F238E27FC236}">
              <a16:creationId xmlns=""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44" name="Text Box 1">
          <a:extLst>
            <a:ext uri="{FF2B5EF4-FFF2-40B4-BE49-F238E27FC236}">
              <a16:creationId xmlns="" xmlns:a16="http://schemas.microsoft.com/office/drawing/2014/main" id="{00000000-0008-0000-0000-000004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45" name="Text Box 1">
          <a:extLst>
            <a:ext uri="{FF2B5EF4-FFF2-40B4-BE49-F238E27FC236}">
              <a16:creationId xmlns="" xmlns:a16="http://schemas.microsoft.com/office/drawing/2014/main" id="{00000000-0008-0000-0000-000005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46" name="Text Box 1">
          <a:extLst>
            <a:ext uri="{FF2B5EF4-FFF2-40B4-BE49-F238E27FC236}">
              <a16:creationId xmlns="" xmlns:a16="http://schemas.microsoft.com/office/drawing/2014/main" id="{00000000-0008-0000-0000-000006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47" name="Text Box 1">
          <a:extLst>
            <a:ext uri="{FF2B5EF4-FFF2-40B4-BE49-F238E27FC236}">
              <a16:creationId xmlns="" xmlns:a16="http://schemas.microsoft.com/office/drawing/2014/main" id="{00000000-0008-0000-0000-000007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48" name="Text Box 1">
          <a:extLst>
            <a:ext uri="{FF2B5EF4-FFF2-40B4-BE49-F238E27FC236}">
              <a16:creationId xmlns="" xmlns:a16="http://schemas.microsoft.com/office/drawing/2014/main" id="{00000000-0008-0000-0000-000008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49" name="Text Box 1">
          <a:extLst>
            <a:ext uri="{FF2B5EF4-FFF2-40B4-BE49-F238E27FC236}">
              <a16:creationId xmlns="" xmlns:a16="http://schemas.microsoft.com/office/drawing/2014/main" id="{00000000-0008-0000-0000-000009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50" name="Text Box 1">
          <a:extLst>
            <a:ext uri="{FF2B5EF4-FFF2-40B4-BE49-F238E27FC236}">
              <a16:creationId xmlns="" xmlns:a16="http://schemas.microsoft.com/office/drawing/2014/main" id="{00000000-0008-0000-0000-00000A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51" name="Text Box 1">
          <a:extLst>
            <a:ext uri="{FF2B5EF4-FFF2-40B4-BE49-F238E27FC236}">
              <a16:creationId xmlns="" xmlns:a16="http://schemas.microsoft.com/office/drawing/2014/main" id="{00000000-0008-0000-0000-00000B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52" name="Text Box 1">
          <a:extLst>
            <a:ext uri="{FF2B5EF4-FFF2-40B4-BE49-F238E27FC236}">
              <a16:creationId xmlns="" xmlns:a16="http://schemas.microsoft.com/office/drawing/2014/main" id="{00000000-0008-0000-0000-00000C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53" name="Text Box 1">
          <a:extLst>
            <a:ext uri="{FF2B5EF4-FFF2-40B4-BE49-F238E27FC236}">
              <a16:creationId xmlns="" xmlns:a16="http://schemas.microsoft.com/office/drawing/2014/main" id="{00000000-0008-0000-0000-00000D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54" name="Text Box 1">
          <a:extLst>
            <a:ext uri="{FF2B5EF4-FFF2-40B4-BE49-F238E27FC236}">
              <a16:creationId xmlns="" xmlns:a16="http://schemas.microsoft.com/office/drawing/2014/main" id="{00000000-0008-0000-0000-00000E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55" name="Text Box 1">
          <a:extLst>
            <a:ext uri="{FF2B5EF4-FFF2-40B4-BE49-F238E27FC236}">
              <a16:creationId xmlns="" xmlns:a16="http://schemas.microsoft.com/office/drawing/2014/main" id="{00000000-0008-0000-0000-00000F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56" name="Text Box 1">
          <a:extLst>
            <a:ext uri="{FF2B5EF4-FFF2-40B4-BE49-F238E27FC236}">
              <a16:creationId xmlns="" xmlns:a16="http://schemas.microsoft.com/office/drawing/2014/main" id="{00000000-0008-0000-0000-000010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57" name="Text Box 1">
          <a:extLst>
            <a:ext uri="{FF2B5EF4-FFF2-40B4-BE49-F238E27FC236}">
              <a16:creationId xmlns="" xmlns:a16="http://schemas.microsoft.com/office/drawing/2014/main" id="{00000000-0008-0000-0000-000011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58" name="Text Box 1">
          <a:extLst>
            <a:ext uri="{FF2B5EF4-FFF2-40B4-BE49-F238E27FC236}">
              <a16:creationId xmlns="" xmlns:a16="http://schemas.microsoft.com/office/drawing/2014/main" id="{00000000-0008-0000-0000-000012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59" name="Text Box 1">
          <a:extLst>
            <a:ext uri="{FF2B5EF4-FFF2-40B4-BE49-F238E27FC236}">
              <a16:creationId xmlns="" xmlns:a16="http://schemas.microsoft.com/office/drawing/2014/main" id="{00000000-0008-0000-0000-000013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60" name="Text Box 1">
          <a:extLst>
            <a:ext uri="{FF2B5EF4-FFF2-40B4-BE49-F238E27FC236}">
              <a16:creationId xmlns="" xmlns:a16="http://schemas.microsoft.com/office/drawing/2014/main" id="{00000000-0008-0000-0000-000014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61" name="Text Box 1">
          <a:extLst>
            <a:ext uri="{FF2B5EF4-FFF2-40B4-BE49-F238E27FC236}">
              <a16:creationId xmlns="" xmlns:a16="http://schemas.microsoft.com/office/drawing/2014/main" id="{00000000-0008-0000-0000-000015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62" name="Text Box 1">
          <a:extLst>
            <a:ext uri="{FF2B5EF4-FFF2-40B4-BE49-F238E27FC236}">
              <a16:creationId xmlns="" xmlns:a16="http://schemas.microsoft.com/office/drawing/2014/main" id="{00000000-0008-0000-0000-000016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63" name="Text Box 1">
          <a:extLst>
            <a:ext uri="{FF2B5EF4-FFF2-40B4-BE49-F238E27FC236}">
              <a16:creationId xmlns="" xmlns:a16="http://schemas.microsoft.com/office/drawing/2014/main" id="{00000000-0008-0000-0000-000017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64" name="Text Box 1">
          <a:extLst>
            <a:ext uri="{FF2B5EF4-FFF2-40B4-BE49-F238E27FC236}">
              <a16:creationId xmlns="" xmlns:a16="http://schemas.microsoft.com/office/drawing/2014/main" id="{00000000-0008-0000-0000-000018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65" name="Text Box 1">
          <a:extLst>
            <a:ext uri="{FF2B5EF4-FFF2-40B4-BE49-F238E27FC236}">
              <a16:creationId xmlns="" xmlns:a16="http://schemas.microsoft.com/office/drawing/2014/main" id="{00000000-0008-0000-0000-000019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66" name="Text Box 1">
          <a:extLst>
            <a:ext uri="{FF2B5EF4-FFF2-40B4-BE49-F238E27FC236}">
              <a16:creationId xmlns="" xmlns:a16="http://schemas.microsoft.com/office/drawing/2014/main" id="{00000000-0008-0000-0000-00001A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67" name="Text Box 1">
          <a:extLst>
            <a:ext uri="{FF2B5EF4-FFF2-40B4-BE49-F238E27FC236}">
              <a16:creationId xmlns="" xmlns:a16="http://schemas.microsoft.com/office/drawing/2014/main" id="{00000000-0008-0000-0000-00001B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68" name="Text Box 1">
          <a:extLst>
            <a:ext uri="{FF2B5EF4-FFF2-40B4-BE49-F238E27FC236}">
              <a16:creationId xmlns="" xmlns:a16="http://schemas.microsoft.com/office/drawing/2014/main" id="{00000000-0008-0000-0000-00001C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69" name="Text Box 1">
          <a:extLst>
            <a:ext uri="{FF2B5EF4-FFF2-40B4-BE49-F238E27FC236}">
              <a16:creationId xmlns="" xmlns:a16="http://schemas.microsoft.com/office/drawing/2014/main" id="{00000000-0008-0000-0000-00001D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70" name="Text Box 1">
          <a:extLst>
            <a:ext uri="{FF2B5EF4-FFF2-40B4-BE49-F238E27FC236}">
              <a16:creationId xmlns="" xmlns:a16="http://schemas.microsoft.com/office/drawing/2014/main" id="{00000000-0008-0000-0000-00001E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71" name="Text Box 1">
          <a:extLst>
            <a:ext uri="{FF2B5EF4-FFF2-40B4-BE49-F238E27FC236}">
              <a16:creationId xmlns="" xmlns:a16="http://schemas.microsoft.com/office/drawing/2014/main" id="{00000000-0008-0000-0000-00001F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72" name="Text Box 1">
          <a:extLst>
            <a:ext uri="{FF2B5EF4-FFF2-40B4-BE49-F238E27FC236}">
              <a16:creationId xmlns="" xmlns:a16="http://schemas.microsoft.com/office/drawing/2014/main" id="{00000000-0008-0000-0000-000020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73" name="Text Box 1">
          <a:extLst>
            <a:ext uri="{FF2B5EF4-FFF2-40B4-BE49-F238E27FC236}">
              <a16:creationId xmlns="" xmlns:a16="http://schemas.microsoft.com/office/drawing/2014/main" id="{00000000-0008-0000-0000-000021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74" name="Text Box 1">
          <a:extLst>
            <a:ext uri="{FF2B5EF4-FFF2-40B4-BE49-F238E27FC236}">
              <a16:creationId xmlns="" xmlns:a16="http://schemas.microsoft.com/office/drawing/2014/main" id="{00000000-0008-0000-0000-000022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75" name="Text Box 1">
          <a:extLst>
            <a:ext uri="{FF2B5EF4-FFF2-40B4-BE49-F238E27FC236}">
              <a16:creationId xmlns="" xmlns:a16="http://schemas.microsoft.com/office/drawing/2014/main" id="{00000000-0008-0000-0000-000023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76" name="Text Box 1">
          <a:extLst>
            <a:ext uri="{FF2B5EF4-FFF2-40B4-BE49-F238E27FC236}">
              <a16:creationId xmlns="" xmlns:a16="http://schemas.microsoft.com/office/drawing/2014/main" id="{00000000-0008-0000-0000-000024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77" name="Text Box 1">
          <a:extLst>
            <a:ext uri="{FF2B5EF4-FFF2-40B4-BE49-F238E27FC236}">
              <a16:creationId xmlns="" xmlns:a16="http://schemas.microsoft.com/office/drawing/2014/main" id="{00000000-0008-0000-0000-000025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78" name="Text Box 1">
          <a:extLst>
            <a:ext uri="{FF2B5EF4-FFF2-40B4-BE49-F238E27FC236}">
              <a16:creationId xmlns="" xmlns:a16="http://schemas.microsoft.com/office/drawing/2014/main" id="{00000000-0008-0000-0000-000026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79" name="Text Box 1">
          <a:extLst>
            <a:ext uri="{FF2B5EF4-FFF2-40B4-BE49-F238E27FC236}">
              <a16:creationId xmlns="" xmlns:a16="http://schemas.microsoft.com/office/drawing/2014/main" id="{00000000-0008-0000-0000-000027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80" name="Text Box 1">
          <a:extLst>
            <a:ext uri="{FF2B5EF4-FFF2-40B4-BE49-F238E27FC236}">
              <a16:creationId xmlns="" xmlns:a16="http://schemas.microsoft.com/office/drawing/2014/main" id="{00000000-0008-0000-0000-000028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81" name="Text Box 1">
          <a:extLst>
            <a:ext uri="{FF2B5EF4-FFF2-40B4-BE49-F238E27FC236}">
              <a16:creationId xmlns="" xmlns:a16="http://schemas.microsoft.com/office/drawing/2014/main" id="{00000000-0008-0000-0000-000029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82" name="Text Box 1">
          <a:extLst>
            <a:ext uri="{FF2B5EF4-FFF2-40B4-BE49-F238E27FC236}">
              <a16:creationId xmlns="" xmlns:a16="http://schemas.microsoft.com/office/drawing/2014/main" id="{00000000-0008-0000-0000-00002A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83" name="Text Box 1">
          <a:extLst>
            <a:ext uri="{FF2B5EF4-FFF2-40B4-BE49-F238E27FC236}">
              <a16:creationId xmlns="" xmlns:a16="http://schemas.microsoft.com/office/drawing/2014/main" id="{00000000-0008-0000-0000-00002B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84" name="Text Box 1">
          <a:extLst>
            <a:ext uri="{FF2B5EF4-FFF2-40B4-BE49-F238E27FC236}">
              <a16:creationId xmlns="" xmlns:a16="http://schemas.microsoft.com/office/drawing/2014/main" id="{00000000-0008-0000-0000-00002C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85" name="Text Box 1">
          <a:extLst>
            <a:ext uri="{FF2B5EF4-FFF2-40B4-BE49-F238E27FC236}">
              <a16:creationId xmlns="" xmlns:a16="http://schemas.microsoft.com/office/drawing/2014/main" id="{00000000-0008-0000-0000-00002D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86" name="Text Box 1">
          <a:extLst>
            <a:ext uri="{FF2B5EF4-FFF2-40B4-BE49-F238E27FC236}">
              <a16:creationId xmlns="" xmlns:a16="http://schemas.microsoft.com/office/drawing/2014/main" id="{00000000-0008-0000-0000-00002E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87" name="Text Box 1">
          <a:extLst>
            <a:ext uri="{FF2B5EF4-FFF2-40B4-BE49-F238E27FC236}">
              <a16:creationId xmlns="" xmlns:a16="http://schemas.microsoft.com/office/drawing/2014/main" id="{00000000-0008-0000-0000-00002F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88" name="Text Box 1">
          <a:extLst>
            <a:ext uri="{FF2B5EF4-FFF2-40B4-BE49-F238E27FC236}">
              <a16:creationId xmlns="" xmlns:a16="http://schemas.microsoft.com/office/drawing/2014/main" id="{00000000-0008-0000-0000-000030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89" name="Text Box 1">
          <a:extLst>
            <a:ext uri="{FF2B5EF4-FFF2-40B4-BE49-F238E27FC236}">
              <a16:creationId xmlns="" xmlns:a16="http://schemas.microsoft.com/office/drawing/2014/main" id="{00000000-0008-0000-0000-000031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90" name="Text Box 1">
          <a:extLst>
            <a:ext uri="{FF2B5EF4-FFF2-40B4-BE49-F238E27FC236}">
              <a16:creationId xmlns="" xmlns:a16="http://schemas.microsoft.com/office/drawing/2014/main" id="{00000000-0008-0000-0000-000032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91" name="Text Box 1">
          <a:extLst>
            <a:ext uri="{FF2B5EF4-FFF2-40B4-BE49-F238E27FC236}">
              <a16:creationId xmlns="" xmlns:a16="http://schemas.microsoft.com/office/drawing/2014/main" id="{00000000-0008-0000-0000-000033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92" name="Text Box 1">
          <a:extLst>
            <a:ext uri="{FF2B5EF4-FFF2-40B4-BE49-F238E27FC236}">
              <a16:creationId xmlns="" xmlns:a16="http://schemas.microsoft.com/office/drawing/2014/main" id="{00000000-0008-0000-0000-000034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93" name="Text Box 1">
          <a:extLst>
            <a:ext uri="{FF2B5EF4-FFF2-40B4-BE49-F238E27FC236}">
              <a16:creationId xmlns="" xmlns:a16="http://schemas.microsoft.com/office/drawing/2014/main" id="{00000000-0008-0000-0000-000035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94" name="Text Box 1">
          <a:extLst>
            <a:ext uri="{FF2B5EF4-FFF2-40B4-BE49-F238E27FC236}">
              <a16:creationId xmlns="" xmlns:a16="http://schemas.microsoft.com/office/drawing/2014/main" id="{00000000-0008-0000-0000-000036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95" name="Text Box 1">
          <a:extLst>
            <a:ext uri="{FF2B5EF4-FFF2-40B4-BE49-F238E27FC236}">
              <a16:creationId xmlns="" xmlns:a16="http://schemas.microsoft.com/office/drawing/2014/main" id="{00000000-0008-0000-0000-000037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96" name="Text Box 1">
          <a:extLst>
            <a:ext uri="{FF2B5EF4-FFF2-40B4-BE49-F238E27FC236}">
              <a16:creationId xmlns="" xmlns:a16="http://schemas.microsoft.com/office/drawing/2014/main" id="{00000000-0008-0000-0000-000038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97" name="Text Box 1">
          <a:extLst>
            <a:ext uri="{FF2B5EF4-FFF2-40B4-BE49-F238E27FC236}">
              <a16:creationId xmlns="" xmlns:a16="http://schemas.microsoft.com/office/drawing/2014/main" id="{00000000-0008-0000-0000-000039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98" name="Text Box 1">
          <a:extLst>
            <a:ext uri="{FF2B5EF4-FFF2-40B4-BE49-F238E27FC236}">
              <a16:creationId xmlns="" xmlns:a16="http://schemas.microsoft.com/office/drawing/2014/main" id="{00000000-0008-0000-0000-00003A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899" name="Text Box 1">
          <a:extLst>
            <a:ext uri="{FF2B5EF4-FFF2-40B4-BE49-F238E27FC236}">
              <a16:creationId xmlns="" xmlns:a16="http://schemas.microsoft.com/office/drawing/2014/main" id="{00000000-0008-0000-0000-00003B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00" name="Text Box 1">
          <a:extLst>
            <a:ext uri="{FF2B5EF4-FFF2-40B4-BE49-F238E27FC236}">
              <a16:creationId xmlns="" xmlns:a16="http://schemas.microsoft.com/office/drawing/2014/main" id="{00000000-0008-0000-0000-00003C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01" name="Text Box 1">
          <a:extLst>
            <a:ext uri="{FF2B5EF4-FFF2-40B4-BE49-F238E27FC236}">
              <a16:creationId xmlns="" xmlns:a16="http://schemas.microsoft.com/office/drawing/2014/main" id="{00000000-0008-0000-0000-00003D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02" name="Text Box 1">
          <a:extLst>
            <a:ext uri="{FF2B5EF4-FFF2-40B4-BE49-F238E27FC236}">
              <a16:creationId xmlns="" xmlns:a16="http://schemas.microsoft.com/office/drawing/2014/main" id="{00000000-0008-0000-0000-00003E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03" name="Text Box 1">
          <a:extLst>
            <a:ext uri="{FF2B5EF4-FFF2-40B4-BE49-F238E27FC236}">
              <a16:creationId xmlns="" xmlns:a16="http://schemas.microsoft.com/office/drawing/2014/main" id="{00000000-0008-0000-0000-00003F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04" name="Text Box 1">
          <a:extLst>
            <a:ext uri="{FF2B5EF4-FFF2-40B4-BE49-F238E27FC236}">
              <a16:creationId xmlns="" xmlns:a16="http://schemas.microsoft.com/office/drawing/2014/main" id="{00000000-0008-0000-0000-000040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05" name="Text Box 1">
          <a:extLst>
            <a:ext uri="{FF2B5EF4-FFF2-40B4-BE49-F238E27FC236}">
              <a16:creationId xmlns="" xmlns:a16="http://schemas.microsoft.com/office/drawing/2014/main" id="{00000000-0008-0000-0000-000041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06" name="Text Box 1">
          <a:extLst>
            <a:ext uri="{FF2B5EF4-FFF2-40B4-BE49-F238E27FC236}">
              <a16:creationId xmlns="" xmlns:a16="http://schemas.microsoft.com/office/drawing/2014/main" id="{00000000-0008-0000-0000-000042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07" name="Text Box 1">
          <a:extLst>
            <a:ext uri="{FF2B5EF4-FFF2-40B4-BE49-F238E27FC236}">
              <a16:creationId xmlns="" xmlns:a16="http://schemas.microsoft.com/office/drawing/2014/main" id="{00000000-0008-0000-0000-000043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08" name="Text Box 1">
          <a:extLst>
            <a:ext uri="{FF2B5EF4-FFF2-40B4-BE49-F238E27FC236}">
              <a16:creationId xmlns="" xmlns:a16="http://schemas.microsoft.com/office/drawing/2014/main" id="{00000000-0008-0000-0000-000044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09" name="Text Box 1">
          <a:extLst>
            <a:ext uri="{FF2B5EF4-FFF2-40B4-BE49-F238E27FC236}">
              <a16:creationId xmlns="" xmlns:a16="http://schemas.microsoft.com/office/drawing/2014/main" id="{00000000-0008-0000-0000-000045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10" name="Text Box 1">
          <a:extLst>
            <a:ext uri="{FF2B5EF4-FFF2-40B4-BE49-F238E27FC236}">
              <a16:creationId xmlns="" xmlns:a16="http://schemas.microsoft.com/office/drawing/2014/main" id="{00000000-0008-0000-0000-000046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11" name="Text Box 1">
          <a:extLst>
            <a:ext uri="{FF2B5EF4-FFF2-40B4-BE49-F238E27FC236}">
              <a16:creationId xmlns="" xmlns:a16="http://schemas.microsoft.com/office/drawing/2014/main" id="{00000000-0008-0000-0000-000047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12" name="Text Box 1">
          <a:extLst>
            <a:ext uri="{FF2B5EF4-FFF2-40B4-BE49-F238E27FC236}">
              <a16:creationId xmlns="" xmlns:a16="http://schemas.microsoft.com/office/drawing/2014/main" id="{00000000-0008-0000-0000-000048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13" name="Text Box 1">
          <a:extLst>
            <a:ext uri="{FF2B5EF4-FFF2-40B4-BE49-F238E27FC236}">
              <a16:creationId xmlns="" xmlns:a16="http://schemas.microsoft.com/office/drawing/2014/main" id="{00000000-0008-0000-0000-000049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14" name="Text Box 1">
          <a:extLst>
            <a:ext uri="{FF2B5EF4-FFF2-40B4-BE49-F238E27FC236}">
              <a16:creationId xmlns="" xmlns:a16="http://schemas.microsoft.com/office/drawing/2014/main" id="{00000000-0008-0000-0000-00004A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15" name="Text Box 1">
          <a:extLst>
            <a:ext uri="{FF2B5EF4-FFF2-40B4-BE49-F238E27FC236}">
              <a16:creationId xmlns="" xmlns:a16="http://schemas.microsoft.com/office/drawing/2014/main" id="{00000000-0008-0000-0000-00004B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16" name="Text Box 1">
          <a:extLst>
            <a:ext uri="{FF2B5EF4-FFF2-40B4-BE49-F238E27FC236}">
              <a16:creationId xmlns="" xmlns:a16="http://schemas.microsoft.com/office/drawing/2014/main" id="{00000000-0008-0000-0000-00004C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17" name="Text Box 1">
          <a:extLst>
            <a:ext uri="{FF2B5EF4-FFF2-40B4-BE49-F238E27FC236}">
              <a16:creationId xmlns="" xmlns:a16="http://schemas.microsoft.com/office/drawing/2014/main" id="{00000000-0008-0000-0000-00004D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18" name="Text Box 1">
          <a:extLst>
            <a:ext uri="{FF2B5EF4-FFF2-40B4-BE49-F238E27FC236}">
              <a16:creationId xmlns="" xmlns:a16="http://schemas.microsoft.com/office/drawing/2014/main" id="{00000000-0008-0000-0000-00004E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19" name="Text Box 1">
          <a:extLst>
            <a:ext uri="{FF2B5EF4-FFF2-40B4-BE49-F238E27FC236}">
              <a16:creationId xmlns="" xmlns:a16="http://schemas.microsoft.com/office/drawing/2014/main" id="{00000000-0008-0000-0000-00004F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20" name="Text Box 1">
          <a:extLst>
            <a:ext uri="{FF2B5EF4-FFF2-40B4-BE49-F238E27FC236}">
              <a16:creationId xmlns="" xmlns:a16="http://schemas.microsoft.com/office/drawing/2014/main" id="{00000000-0008-0000-0000-000050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21" name="Text Box 1">
          <a:extLst>
            <a:ext uri="{FF2B5EF4-FFF2-40B4-BE49-F238E27FC236}">
              <a16:creationId xmlns="" xmlns:a16="http://schemas.microsoft.com/office/drawing/2014/main" id="{00000000-0008-0000-0000-000051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22" name="Text Box 1">
          <a:extLst>
            <a:ext uri="{FF2B5EF4-FFF2-40B4-BE49-F238E27FC236}">
              <a16:creationId xmlns="" xmlns:a16="http://schemas.microsoft.com/office/drawing/2014/main" id="{00000000-0008-0000-0000-000052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23" name="Text Box 1">
          <a:extLst>
            <a:ext uri="{FF2B5EF4-FFF2-40B4-BE49-F238E27FC236}">
              <a16:creationId xmlns="" xmlns:a16="http://schemas.microsoft.com/office/drawing/2014/main" id="{00000000-0008-0000-0000-000053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24" name="Text Box 1">
          <a:extLst>
            <a:ext uri="{FF2B5EF4-FFF2-40B4-BE49-F238E27FC236}">
              <a16:creationId xmlns="" xmlns:a16="http://schemas.microsoft.com/office/drawing/2014/main" id="{00000000-0008-0000-0000-000054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25" name="Text Box 1">
          <a:extLst>
            <a:ext uri="{FF2B5EF4-FFF2-40B4-BE49-F238E27FC236}">
              <a16:creationId xmlns="" xmlns:a16="http://schemas.microsoft.com/office/drawing/2014/main" id="{00000000-0008-0000-0000-000055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26" name="Text Box 1">
          <a:extLst>
            <a:ext uri="{FF2B5EF4-FFF2-40B4-BE49-F238E27FC236}">
              <a16:creationId xmlns="" xmlns:a16="http://schemas.microsoft.com/office/drawing/2014/main" id="{00000000-0008-0000-0000-000056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27" name="Text Box 1">
          <a:extLst>
            <a:ext uri="{FF2B5EF4-FFF2-40B4-BE49-F238E27FC236}">
              <a16:creationId xmlns="" xmlns:a16="http://schemas.microsoft.com/office/drawing/2014/main" id="{00000000-0008-0000-0000-000057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28" name="Text Box 1">
          <a:extLst>
            <a:ext uri="{FF2B5EF4-FFF2-40B4-BE49-F238E27FC236}">
              <a16:creationId xmlns="" xmlns:a16="http://schemas.microsoft.com/office/drawing/2014/main" id="{00000000-0008-0000-0000-000058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29" name="Text Box 1">
          <a:extLst>
            <a:ext uri="{FF2B5EF4-FFF2-40B4-BE49-F238E27FC236}">
              <a16:creationId xmlns="" xmlns:a16="http://schemas.microsoft.com/office/drawing/2014/main" id="{00000000-0008-0000-0000-000059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30" name="Text Box 1">
          <a:extLst>
            <a:ext uri="{FF2B5EF4-FFF2-40B4-BE49-F238E27FC236}">
              <a16:creationId xmlns="" xmlns:a16="http://schemas.microsoft.com/office/drawing/2014/main" id="{00000000-0008-0000-0000-00005A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31" name="Text Box 1">
          <a:extLst>
            <a:ext uri="{FF2B5EF4-FFF2-40B4-BE49-F238E27FC236}">
              <a16:creationId xmlns="" xmlns:a16="http://schemas.microsoft.com/office/drawing/2014/main" id="{00000000-0008-0000-0000-00005B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32" name="Text Box 1">
          <a:extLst>
            <a:ext uri="{FF2B5EF4-FFF2-40B4-BE49-F238E27FC236}">
              <a16:creationId xmlns="" xmlns:a16="http://schemas.microsoft.com/office/drawing/2014/main" id="{00000000-0008-0000-0000-00005C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33" name="Text Box 1">
          <a:extLst>
            <a:ext uri="{FF2B5EF4-FFF2-40B4-BE49-F238E27FC236}">
              <a16:creationId xmlns="" xmlns:a16="http://schemas.microsoft.com/office/drawing/2014/main" id="{00000000-0008-0000-0000-00005D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34" name="Text Box 1">
          <a:extLst>
            <a:ext uri="{FF2B5EF4-FFF2-40B4-BE49-F238E27FC236}">
              <a16:creationId xmlns="" xmlns:a16="http://schemas.microsoft.com/office/drawing/2014/main" id="{00000000-0008-0000-0000-00005E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35" name="Text Box 1">
          <a:extLst>
            <a:ext uri="{FF2B5EF4-FFF2-40B4-BE49-F238E27FC236}">
              <a16:creationId xmlns="" xmlns:a16="http://schemas.microsoft.com/office/drawing/2014/main" id="{00000000-0008-0000-0000-00005F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36" name="Text Box 1">
          <a:extLst>
            <a:ext uri="{FF2B5EF4-FFF2-40B4-BE49-F238E27FC236}">
              <a16:creationId xmlns="" xmlns:a16="http://schemas.microsoft.com/office/drawing/2014/main" id="{00000000-0008-0000-0000-000060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37" name="Text Box 1">
          <a:extLst>
            <a:ext uri="{FF2B5EF4-FFF2-40B4-BE49-F238E27FC236}">
              <a16:creationId xmlns="" xmlns:a16="http://schemas.microsoft.com/office/drawing/2014/main" id="{00000000-0008-0000-0000-000061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38" name="Text Box 1">
          <a:extLst>
            <a:ext uri="{FF2B5EF4-FFF2-40B4-BE49-F238E27FC236}">
              <a16:creationId xmlns="" xmlns:a16="http://schemas.microsoft.com/office/drawing/2014/main" id="{00000000-0008-0000-0000-000062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39" name="Text Box 1">
          <a:extLst>
            <a:ext uri="{FF2B5EF4-FFF2-40B4-BE49-F238E27FC236}">
              <a16:creationId xmlns="" xmlns:a16="http://schemas.microsoft.com/office/drawing/2014/main" id="{00000000-0008-0000-0000-000063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40" name="Text Box 1">
          <a:extLst>
            <a:ext uri="{FF2B5EF4-FFF2-40B4-BE49-F238E27FC236}">
              <a16:creationId xmlns="" xmlns:a16="http://schemas.microsoft.com/office/drawing/2014/main" id="{00000000-0008-0000-0000-000064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41" name="Text Box 1">
          <a:extLst>
            <a:ext uri="{FF2B5EF4-FFF2-40B4-BE49-F238E27FC236}">
              <a16:creationId xmlns="" xmlns:a16="http://schemas.microsoft.com/office/drawing/2014/main" id="{00000000-0008-0000-0000-000065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42" name="Text Box 1">
          <a:extLst>
            <a:ext uri="{FF2B5EF4-FFF2-40B4-BE49-F238E27FC236}">
              <a16:creationId xmlns="" xmlns:a16="http://schemas.microsoft.com/office/drawing/2014/main" id="{00000000-0008-0000-0000-000066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43" name="Text Box 1">
          <a:extLst>
            <a:ext uri="{FF2B5EF4-FFF2-40B4-BE49-F238E27FC236}">
              <a16:creationId xmlns="" xmlns:a16="http://schemas.microsoft.com/office/drawing/2014/main" id="{00000000-0008-0000-0000-000067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44" name="Text Box 1">
          <a:extLst>
            <a:ext uri="{FF2B5EF4-FFF2-40B4-BE49-F238E27FC236}">
              <a16:creationId xmlns="" xmlns:a16="http://schemas.microsoft.com/office/drawing/2014/main" id="{00000000-0008-0000-0000-000068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45" name="Text Box 1">
          <a:extLst>
            <a:ext uri="{FF2B5EF4-FFF2-40B4-BE49-F238E27FC236}">
              <a16:creationId xmlns="" xmlns:a16="http://schemas.microsoft.com/office/drawing/2014/main" id="{00000000-0008-0000-0000-000069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46" name="Text Box 1">
          <a:extLst>
            <a:ext uri="{FF2B5EF4-FFF2-40B4-BE49-F238E27FC236}">
              <a16:creationId xmlns="" xmlns:a16="http://schemas.microsoft.com/office/drawing/2014/main" id="{00000000-0008-0000-0000-00006A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47" name="Text Box 1">
          <a:extLst>
            <a:ext uri="{FF2B5EF4-FFF2-40B4-BE49-F238E27FC236}">
              <a16:creationId xmlns="" xmlns:a16="http://schemas.microsoft.com/office/drawing/2014/main" id="{00000000-0008-0000-0000-00006B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48" name="Text Box 1">
          <a:extLst>
            <a:ext uri="{FF2B5EF4-FFF2-40B4-BE49-F238E27FC236}">
              <a16:creationId xmlns="" xmlns:a16="http://schemas.microsoft.com/office/drawing/2014/main" id="{00000000-0008-0000-0000-00006C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49" name="Text Box 1">
          <a:extLst>
            <a:ext uri="{FF2B5EF4-FFF2-40B4-BE49-F238E27FC236}">
              <a16:creationId xmlns="" xmlns:a16="http://schemas.microsoft.com/office/drawing/2014/main" id="{00000000-0008-0000-0000-00006D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50" name="Text Box 1">
          <a:extLst>
            <a:ext uri="{FF2B5EF4-FFF2-40B4-BE49-F238E27FC236}">
              <a16:creationId xmlns="" xmlns:a16="http://schemas.microsoft.com/office/drawing/2014/main" id="{00000000-0008-0000-0000-00006E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51" name="Text Box 1">
          <a:extLst>
            <a:ext uri="{FF2B5EF4-FFF2-40B4-BE49-F238E27FC236}">
              <a16:creationId xmlns="" xmlns:a16="http://schemas.microsoft.com/office/drawing/2014/main" id="{00000000-0008-0000-0000-00006F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52" name="Text Box 1">
          <a:extLst>
            <a:ext uri="{FF2B5EF4-FFF2-40B4-BE49-F238E27FC236}">
              <a16:creationId xmlns="" xmlns:a16="http://schemas.microsoft.com/office/drawing/2014/main" id="{00000000-0008-0000-0000-000070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53" name="Text Box 1">
          <a:extLst>
            <a:ext uri="{FF2B5EF4-FFF2-40B4-BE49-F238E27FC236}">
              <a16:creationId xmlns="" xmlns:a16="http://schemas.microsoft.com/office/drawing/2014/main" id="{00000000-0008-0000-0000-000071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54" name="Text Box 1">
          <a:extLst>
            <a:ext uri="{FF2B5EF4-FFF2-40B4-BE49-F238E27FC236}">
              <a16:creationId xmlns="" xmlns:a16="http://schemas.microsoft.com/office/drawing/2014/main" id="{00000000-0008-0000-0000-000072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55" name="Text Box 1">
          <a:extLst>
            <a:ext uri="{FF2B5EF4-FFF2-40B4-BE49-F238E27FC236}">
              <a16:creationId xmlns="" xmlns:a16="http://schemas.microsoft.com/office/drawing/2014/main" id="{00000000-0008-0000-0000-000073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56" name="Text Box 1">
          <a:extLst>
            <a:ext uri="{FF2B5EF4-FFF2-40B4-BE49-F238E27FC236}">
              <a16:creationId xmlns="" xmlns:a16="http://schemas.microsoft.com/office/drawing/2014/main" id="{00000000-0008-0000-0000-000074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57" name="Text Box 1">
          <a:extLst>
            <a:ext uri="{FF2B5EF4-FFF2-40B4-BE49-F238E27FC236}">
              <a16:creationId xmlns="" xmlns:a16="http://schemas.microsoft.com/office/drawing/2014/main" id="{00000000-0008-0000-0000-000075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58" name="Text Box 1">
          <a:extLst>
            <a:ext uri="{FF2B5EF4-FFF2-40B4-BE49-F238E27FC236}">
              <a16:creationId xmlns="" xmlns:a16="http://schemas.microsoft.com/office/drawing/2014/main" id="{00000000-0008-0000-0000-000076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59" name="Text Box 1">
          <a:extLst>
            <a:ext uri="{FF2B5EF4-FFF2-40B4-BE49-F238E27FC236}">
              <a16:creationId xmlns="" xmlns:a16="http://schemas.microsoft.com/office/drawing/2014/main" id="{00000000-0008-0000-0000-000077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60" name="Text Box 1">
          <a:extLst>
            <a:ext uri="{FF2B5EF4-FFF2-40B4-BE49-F238E27FC236}">
              <a16:creationId xmlns=""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61" name="Text Box 1">
          <a:extLst>
            <a:ext uri="{FF2B5EF4-FFF2-40B4-BE49-F238E27FC236}">
              <a16:creationId xmlns="" xmlns:a16="http://schemas.microsoft.com/office/drawing/2014/main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62" name="Text Box 1">
          <a:extLst>
            <a:ext uri="{FF2B5EF4-FFF2-40B4-BE49-F238E27FC236}">
              <a16:creationId xmlns="" xmlns:a16="http://schemas.microsoft.com/office/drawing/2014/main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63" name="Text Box 1">
          <a:extLst>
            <a:ext uri="{FF2B5EF4-FFF2-40B4-BE49-F238E27FC236}">
              <a16:creationId xmlns="" xmlns:a16="http://schemas.microsoft.com/office/drawing/2014/main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64" name="Text Box 1">
          <a:extLst>
            <a:ext uri="{FF2B5EF4-FFF2-40B4-BE49-F238E27FC236}">
              <a16:creationId xmlns=""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65" name="Text Box 1">
          <a:extLst>
            <a:ext uri="{FF2B5EF4-FFF2-40B4-BE49-F238E27FC236}">
              <a16:creationId xmlns=""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66" name="Text Box 1">
          <a:extLst>
            <a:ext uri="{FF2B5EF4-FFF2-40B4-BE49-F238E27FC236}">
              <a16:creationId xmlns="" xmlns:a16="http://schemas.microsoft.com/office/drawing/2014/main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67" name="Text Box 1">
          <a:extLst>
            <a:ext uri="{FF2B5EF4-FFF2-40B4-BE49-F238E27FC236}">
              <a16:creationId xmlns="" xmlns:a16="http://schemas.microsoft.com/office/drawing/2014/main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68" name="Text Box 1">
          <a:extLst>
            <a:ext uri="{FF2B5EF4-FFF2-40B4-BE49-F238E27FC236}">
              <a16:creationId xmlns=""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69" name="Text Box 1">
          <a:extLst>
            <a:ext uri="{FF2B5EF4-FFF2-40B4-BE49-F238E27FC236}">
              <a16:creationId xmlns=""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70" name="Text Box 1">
          <a:extLst>
            <a:ext uri="{FF2B5EF4-FFF2-40B4-BE49-F238E27FC236}">
              <a16:creationId xmlns="" xmlns:a16="http://schemas.microsoft.com/office/drawing/2014/main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71" name="Text Box 1">
          <a:extLst>
            <a:ext uri="{FF2B5EF4-FFF2-40B4-BE49-F238E27FC236}">
              <a16:creationId xmlns="" xmlns:a16="http://schemas.microsoft.com/office/drawing/2014/main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72" name="Text Box 1">
          <a:extLst>
            <a:ext uri="{FF2B5EF4-FFF2-40B4-BE49-F238E27FC236}">
              <a16:creationId xmlns=""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73" name="Text Box 1">
          <a:extLst>
            <a:ext uri="{FF2B5EF4-FFF2-40B4-BE49-F238E27FC236}">
              <a16:creationId xmlns=""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74" name="Text Box 1">
          <a:extLst>
            <a:ext uri="{FF2B5EF4-FFF2-40B4-BE49-F238E27FC236}">
              <a16:creationId xmlns="" xmlns:a16="http://schemas.microsoft.com/office/drawing/2014/main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75" name="Text Box 1">
          <a:extLst>
            <a:ext uri="{FF2B5EF4-FFF2-40B4-BE49-F238E27FC236}">
              <a16:creationId xmlns="" xmlns:a16="http://schemas.microsoft.com/office/drawing/2014/main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76" name="Text Box 1">
          <a:extLst>
            <a:ext uri="{FF2B5EF4-FFF2-40B4-BE49-F238E27FC236}">
              <a16:creationId xmlns=""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77" name="Text Box 1">
          <a:extLst>
            <a:ext uri="{FF2B5EF4-FFF2-40B4-BE49-F238E27FC236}">
              <a16:creationId xmlns=""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78" name="Text Box 1">
          <a:extLst>
            <a:ext uri="{FF2B5EF4-FFF2-40B4-BE49-F238E27FC236}">
              <a16:creationId xmlns="" xmlns:a16="http://schemas.microsoft.com/office/drawing/2014/main" id="{00000000-0008-0000-0000-00008A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79" name="Text Box 1">
          <a:extLst>
            <a:ext uri="{FF2B5EF4-FFF2-40B4-BE49-F238E27FC236}">
              <a16:creationId xmlns="" xmlns:a16="http://schemas.microsoft.com/office/drawing/2014/main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80" name="Text Box 1">
          <a:extLst>
            <a:ext uri="{FF2B5EF4-FFF2-40B4-BE49-F238E27FC236}">
              <a16:creationId xmlns=""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81" name="Text Box 1">
          <a:extLst>
            <a:ext uri="{FF2B5EF4-FFF2-40B4-BE49-F238E27FC236}">
              <a16:creationId xmlns=""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82" name="Text Box 1">
          <a:extLst>
            <a:ext uri="{FF2B5EF4-FFF2-40B4-BE49-F238E27FC236}">
              <a16:creationId xmlns="" xmlns:a16="http://schemas.microsoft.com/office/drawing/2014/main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83" name="Text Box 1">
          <a:extLst>
            <a:ext uri="{FF2B5EF4-FFF2-40B4-BE49-F238E27FC236}">
              <a16:creationId xmlns="" xmlns:a16="http://schemas.microsoft.com/office/drawing/2014/main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84" name="Text Box 1">
          <a:extLst>
            <a:ext uri="{FF2B5EF4-FFF2-40B4-BE49-F238E27FC236}">
              <a16:creationId xmlns=""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85" name="Text Box 1">
          <a:extLst>
            <a:ext uri="{FF2B5EF4-FFF2-40B4-BE49-F238E27FC236}">
              <a16:creationId xmlns=""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86" name="Text Box 1">
          <a:extLst>
            <a:ext uri="{FF2B5EF4-FFF2-40B4-BE49-F238E27FC236}">
              <a16:creationId xmlns="" xmlns:a16="http://schemas.microsoft.com/office/drawing/2014/main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87" name="Text Box 1">
          <a:extLst>
            <a:ext uri="{FF2B5EF4-FFF2-40B4-BE49-F238E27FC236}">
              <a16:creationId xmlns="" xmlns:a16="http://schemas.microsoft.com/office/drawing/2014/main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88" name="Text Box 1">
          <a:extLst>
            <a:ext uri="{FF2B5EF4-FFF2-40B4-BE49-F238E27FC236}">
              <a16:creationId xmlns=""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89" name="Text Box 1">
          <a:extLst>
            <a:ext uri="{FF2B5EF4-FFF2-40B4-BE49-F238E27FC236}">
              <a16:creationId xmlns=""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90" name="Text Box 1">
          <a:extLst>
            <a:ext uri="{FF2B5EF4-FFF2-40B4-BE49-F238E27FC236}">
              <a16:creationId xmlns="" xmlns:a16="http://schemas.microsoft.com/office/drawing/2014/main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91" name="Text Box 1">
          <a:extLst>
            <a:ext uri="{FF2B5EF4-FFF2-40B4-BE49-F238E27FC236}">
              <a16:creationId xmlns="" xmlns:a16="http://schemas.microsoft.com/office/drawing/2014/main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92" name="Text Box 1">
          <a:extLst>
            <a:ext uri="{FF2B5EF4-FFF2-40B4-BE49-F238E27FC236}">
              <a16:creationId xmlns=""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93" name="Text Box 1">
          <a:extLst>
            <a:ext uri="{FF2B5EF4-FFF2-40B4-BE49-F238E27FC236}">
              <a16:creationId xmlns=""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94" name="Text Box 1">
          <a:extLst>
            <a:ext uri="{FF2B5EF4-FFF2-40B4-BE49-F238E27FC236}">
              <a16:creationId xmlns="" xmlns:a16="http://schemas.microsoft.com/office/drawing/2014/main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95" name="Text Box 1">
          <a:extLst>
            <a:ext uri="{FF2B5EF4-FFF2-40B4-BE49-F238E27FC236}">
              <a16:creationId xmlns="" xmlns:a16="http://schemas.microsoft.com/office/drawing/2014/main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96" name="Text Box 1">
          <a:extLst>
            <a:ext uri="{FF2B5EF4-FFF2-40B4-BE49-F238E27FC236}">
              <a16:creationId xmlns="" xmlns:a16="http://schemas.microsoft.com/office/drawing/2014/main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97" name="Text Box 1">
          <a:extLst>
            <a:ext uri="{FF2B5EF4-FFF2-40B4-BE49-F238E27FC236}">
              <a16:creationId xmlns="" xmlns:a16="http://schemas.microsoft.com/office/drawing/2014/main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98" name="Text Box 1">
          <a:extLst>
            <a:ext uri="{FF2B5EF4-FFF2-40B4-BE49-F238E27FC236}">
              <a16:creationId xmlns="" xmlns:a16="http://schemas.microsoft.com/office/drawing/2014/main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3999" name="Text Box 1">
          <a:extLst>
            <a:ext uri="{FF2B5EF4-FFF2-40B4-BE49-F238E27FC236}">
              <a16:creationId xmlns="" xmlns:a16="http://schemas.microsoft.com/office/drawing/2014/main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00" name="Text Box 1">
          <a:extLst>
            <a:ext uri="{FF2B5EF4-FFF2-40B4-BE49-F238E27FC236}">
              <a16:creationId xmlns="" xmlns:a16="http://schemas.microsoft.com/office/drawing/2014/main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01" name="Text Box 1">
          <a:extLst>
            <a:ext uri="{FF2B5EF4-FFF2-40B4-BE49-F238E27FC236}">
              <a16:creationId xmlns="" xmlns:a16="http://schemas.microsoft.com/office/drawing/2014/main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02" name="Text Box 1">
          <a:extLst>
            <a:ext uri="{FF2B5EF4-FFF2-40B4-BE49-F238E27FC236}">
              <a16:creationId xmlns="" xmlns:a16="http://schemas.microsoft.com/office/drawing/2014/main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03" name="Text Box 1">
          <a:extLst>
            <a:ext uri="{FF2B5EF4-FFF2-40B4-BE49-F238E27FC236}">
              <a16:creationId xmlns="" xmlns:a16="http://schemas.microsoft.com/office/drawing/2014/main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04" name="Text Box 1">
          <a:extLst>
            <a:ext uri="{FF2B5EF4-FFF2-40B4-BE49-F238E27FC236}">
              <a16:creationId xmlns=""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05" name="Text Box 1">
          <a:extLst>
            <a:ext uri="{FF2B5EF4-FFF2-40B4-BE49-F238E27FC236}">
              <a16:creationId xmlns=""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06" name="Text Box 1">
          <a:extLst>
            <a:ext uri="{FF2B5EF4-FFF2-40B4-BE49-F238E27FC236}">
              <a16:creationId xmlns="" xmlns:a16="http://schemas.microsoft.com/office/drawing/2014/main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07" name="Text Box 1">
          <a:extLst>
            <a:ext uri="{FF2B5EF4-FFF2-40B4-BE49-F238E27FC236}">
              <a16:creationId xmlns=""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08" name="Text Box 1">
          <a:extLst>
            <a:ext uri="{FF2B5EF4-FFF2-40B4-BE49-F238E27FC236}">
              <a16:creationId xmlns="" xmlns:a16="http://schemas.microsoft.com/office/drawing/2014/main" id="{00000000-0008-0000-0000-0000A8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09" name="Text Box 1">
          <a:extLst>
            <a:ext uri="{FF2B5EF4-FFF2-40B4-BE49-F238E27FC236}">
              <a16:creationId xmlns="" xmlns:a16="http://schemas.microsoft.com/office/drawing/2014/main" id="{00000000-0008-0000-0000-0000A9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10" name="Text Box 1">
          <a:extLst>
            <a:ext uri="{FF2B5EF4-FFF2-40B4-BE49-F238E27FC236}">
              <a16:creationId xmlns=""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11" name="Text Box 1">
          <a:extLst>
            <a:ext uri="{FF2B5EF4-FFF2-40B4-BE49-F238E27FC236}">
              <a16:creationId xmlns=""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12" name="Text Box 1">
          <a:extLst>
            <a:ext uri="{FF2B5EF4-FFF2-40B4-BE49-F238E27FC236}">
              <a16:creationId xmlns="" xmlns:a16="http://schemas.microsoft.com/office/drawing/2014/main" id="{00000000-0008-0000-0000-0000AC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13" name="Text Box 1">
          <a:extLst>
            <a:ext uri="{FF2B5EF4-FFF2-40B4-BE49-F238E27FC236}">
              <a16:creationId xmlns="" xmlns:a16="http://schemas.microsoft.com/office/drawing/2014/main" id="{00000000-0008-0000-0000-0000AD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14" name="Text Box 1">
          <a:extLst>
            <a:ext uri="{FF2B5EF4-FFF2-40B4-BE49-F238E27FC236}">
              <a16:creationId xmlns=""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15" name="Text Box 1">
          <a:extLst>
            <a:ext uri="{FF2B5EF4-FFF2-40B4-BE49-F238E27FC236}">
              <a16:creationId xmlns=""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16" name="Text Box 1">
          <a:extLst>
            <a:ext uri="{FF2B5EF4-FFF2-40B4-BE49-F238E27FC236}">
              <a16:creationId xmlns=""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17" name="Text Box 1">
          <a:extLst>
            <a:ext uri="{FF2B5EF4-FFF2-40B4-BE49-F238E27FC236}">
              <a16:creationId xmlns=""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18" name="Text Box 1">
          <a:extLst>
            <a:ext uri="{FF2B5EF4-FFF2-40B4-BE49-F238E27FC236}">
              <a16:creationId xmlns="" xmlns:a16="http://schemas.microsoft.com/office/drawing/2014/main" id="{00000000-0008-0000-0000-0000B2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19" name="Text Box 1">
          <a:extLst>
            <a:ext uri="{FF2B5EF4-FFF2-40B4-BE49-F238E27FC236}">
              <a16:creationId xmlns="" xmlns:a16="http://schemas.microsoft.com/office/drawing/2014/main" id="{00000000-0008-0000-0000-0000B3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20" name="Text Box 1">
          <a:extLst>
            <a:ext uri="{FF2B5EF4-FFF2-40B4-BE49-F238E27FC236}">
              <a16:creationId xmlns="" xmlns:a16="http://schemas.microsoft.com/office/drawing/2014/main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21" name="Text Box 1">
          <a:extLst>
            <a:ext uri="{FF2B5EF4-FFF2-40B4-BE49-F238E27FC236}">
              <a16:creationId xmlns="" xmlns:a16="http://schemas.microsoft.com/office/drawing/2014/main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22" name="Text Box 1">
          <a:extLst>
            <a:ext uri="{FF2B5EF4-FFF2-40B4-BE49-F238E27FC236}">
              <a16:creationId xmlns="" xmlns:a16="http://schemas.microsoft.com/office/drawing/2014/main" id="{00000000-0008-0000-0000-0000B6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23" name="Text Box 1">
          <a:extLst>
            <a:ext uri="{FF2B5EF4-FFF2-40B4-BE49-F238E27FC236}">
              <a16:creationId xmlns="" xmlns:a16="http://schemas.microsoft.com/office/drawing/2014/main" id="{00000000-0008-0000-0000-0000B7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24" name="Text Box 1">
          <a:extLst>
            <a:ext uri="{FF2B5EF4-FFF2-40B4-BE49-F238E27FC236}">
              <a16:creationId xmlns="" xmlns:a16="http://schemas.microsoft.com/office/drawing/2014/main" id="{00000000-0008-0000-0000-0000B8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25" name="Text Box 1">
          <a:extLst>
            <a:ext uri="{FF2B5EF4-FFF2-40B4-BE49-F238E27FC236}">
              <a16:creationId xmlns="" xmlns:a16="http://schemas.microsoft.com/office/drawing/2014/main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26" name="Text Box 1">
          <a:extLst>
            <a:ext uri="{FF2B5EF4-FFF2-40B4-BE49-F238E27FC236}">
              <a16:creationId xmlns="" xmlns:a16="http://schemas.microsoft.com/office/drawing/2014/main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27" name="Text Box 1">
          <a:extLst>
            <a:ext uri="{FF2B5EF4-FFF2-40B4-BE49-F238E27FC236}">
              <a16:creationId xmlns="" xmlns:a16="http://schemas.microsoft.com/office/drawing/2014/main" id="{00000000-0008-0000-0000-0000BB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28" name="Text Box 1">
          <a:extLst>
            <a:ext uri="{FF2B5EF4-FFF2-40B4-BE49-F238E27FC236}">
              <a16:creationId xmlns="" xmlns:a16="http://schemas.microsoft.com/office/drawing/2014/main" id="{00000000-0008-0000-0000-0000BC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29" name="Text Box 1">
          <a:extLst>
            <a:ext uri="{FF2B5EF4-FFF2-40B4-BE49-F238E27FC236}">
              <a16:creationId xmlns="" xmlns:a16="http://schemas.microsoft.com/office/drawing/2014/main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30" name="Text Box 1">
          <a:extLst>
            <a:ext uri="{FF2B5EF4-FFF2-40B4-BE49-F238E27FC236}">
              <a16:creationId xmlns="" xmlns:a16="http://schemas.microsoft.com/office/drawing/2014/main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31" name="Text Box 1">
          <a:extLst>
            <a:ext uri="{FF2B5EF4-FFF2-40B4-BE49-F238E27FC236}">
              <a16:creationId xmlns="" xmlns:a16="http://schemas.microsoft.com/office/drawing/2014/main" id="{00000000-0008-0000-0000-0000BF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32" name="Text Box 1">
          <a:extLst>
            <a:ext uri="{FF2B5EF4-FFF2-40B4-BE49-F238E27FC236}">
              <a16:creationId xmlns="" xmlns:a16="http://schemas.microsoft.com/office/drawing/2014/main" id="{00000000-0008-0000-0000-0000C0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33" name="Text Box 1">
          <a:extLst>
            <a:ext uri="{FF2B5EF4-FFF2-40B4-BE49-F238E27FC236}">
              <a16:creationId xmlns=""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34" name="Text Box 1">
          <a:extLst>
            <a:ext uri="{FF2B5EF4-FFF2-40B4-BE49-F238E27FC236}">
              <a16:creationId xmlns=""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35" name="Text Box 1">
          <a:extLst>
            <a:ext uri="{FF2B5EF4-FFF2-40B4-BE49-F238E27FC236}">
              <a16:creationId xmlns="" xmlns:a16="http://schemas.microsoft.com/office/drawing/2014/main" id="{00000000-0008-0000-0000-0000C3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36" name="Text Box 1">
          <a:extLst>
            <a:ext uri="{FF2B5EF4-FFF2-40B4-BE49-F238E27FC236}">
              <a16:creationId xmlns="" xmlns:a16="http://schemas.microsoft.com/office/drawing/2014/main" id="{00000000-0008-0000-0000-0000C4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37" name="Text Box 1">
          <a:extLst>
            <a:ext uri="{FF2B5EF4-FFF2-40B4-BE49-F238E27FC236}">
              <a16:creationId xmlns="" xmlns:a16="http://schemas.microsoft.com/office/drawing/2014/main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38" name="Text Box 1">
          <a:extLst>
            <a:ext uri="{FF2B5EF4-FFF2-40B4-BE49-F238E27FC236}">
              <a16:creationId xmlns="" xmlns:a16="http://schemas.microsoft.com/office/drawing/2014/main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39" name="Text Box 1">
          <a:extLst>
            <a:ext uri="{FF2B5EF4-FFF2-40B4-BE49-F238E27FC236}">
              <a16:creationId xmlns="" xmlns:a16="http://schemas.microsoft.com/office/drawing/2014/main" id="{00000000-0008-0000-0000-0000C7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40" name="Text Box 1">
          <a:extLst>
            <a:ext uri="{FF2B5EF4-FFF2-40B4-BE49-F238E27FC236}">
              <a16:creationId xmlns="" xmlns:a16="http://schemas.microsoft.com/office/drawing/2014/main" id="{00000000-0008-0000-0000-0000C8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41" name="Text Box 1">
          <a:extLst>
            <a:ext uri="{FF2B5EF4-FFF2-40B4-BE49-F238E27FC236}">
              <a16:creationId xmlns="" xmlns:a16="http://schemas.microsoft.com/office/drawing/2014/main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42" name="Text Box 1">
          <a:extLst>
            <a:ext uri="{FF2B5EF4-FFF2-40B4-BE49-F238E27FC236}">
              <a16:creationId xmlns="" xmlns:a16="http://schemas.microsoft.com/office/drawing/2014/main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43" name="Text Box 1">
          <a:extLst>
            <a:ext uri="{FF2B5EF4-FFF2-40B4-BE49-F238E27FC236}">
              <a16:creationId xmlns="" xmlns:a16="http://schemas.microsoft.com/office/drawing/2014/main" id="{00000000-0008-0000-0000-0000CB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44" name="Text Box 1">
          <a:extLst>
            <a:ext uri="{FF2B5EF4-FFF2-40B4-BE49-F238E27FC236}">
              <a16:creationId xmlns="" xmlns:a16="http://schemas.microsoft.com/office/drawing/2014/main" id="{00000000-0008-0000-0000-0000CC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45" name="Text Box 1">
          <a:extLst>
            <a:ext uri="{FF2B5EF4-FFF2-40B4-BE49-F238E27FC236}">
              <a16:creationId xmlns=""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46" name="Text Box 1">
          <a:extLst>
            <a:ext uri="{FF2B5EF4-FFF2-40B4-BE49-F238E27FC236}">
              <a16:creationId xmlns="" xmlns:a16="http://schemas.microsoft.com/office/drawing/2014/main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47" name="Text Box 1">
          <a:extLst>
            <a:ext uri="{FF2B5EF4-FFF2-40B4-BE49-F238E27FC236}">
              <a16:creationId xmlns="" xmlns:a16="http://schemas.microsoft.com/office/drawing/2014/main" id="{00000000-0008-0000-0000-0000CF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48" name="Text Box 1">
          <a:extLst>
            <a:ext uri="{FF2B5EF4-FFF2-40B4-BE49-F238E27FC236}">
              <a16:creationId xmlns="" xmlns:a16="http://schemas.microsoft.com/office/drawing/2014/main" id="{00000000-0008-0000-0000-0000D0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49" name="Text Box 1">
          <a:extLst>
            <a:ext uri="{FF2B5EF4-FFF2-40B4-BE49-F238E27FC236}">
              <a16:creationId xmlns=""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50" name="Text Box 1">
          <a:extLst>
            <a:ext uri="{FF2B5EF4-FFF2-40B4-BE49-F238E27FC236}">
              <a16:creationId xmlns=""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51" name="Text Box 1">
          <a:extLst>
            <a:ext uri="{FF2B5EF4-FFF2-40B4-BE49-F238E27FC236}">
              <a16:creationId xmlns="" xmlns:a16="http://schemas.microsoft.com/office/drawing/2014/main" id="{00000000-0008-0000-0000-0000D3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52" name="Text Box 1">
          <a:extLst>
            <a:ext uri="{FF2B5EF4-FFF2-40B4-BE49-F238E27FC236}">
              <a16:creationId xmlns="" xmlns:a16="http://schemas.microsoft.com/office/drawing/2014/main" id="{00000000-0008-0000-0000-0000D4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53" name="Text Box 1">
          <a:extLst>
            <a:ext uri="{FF2B5EF4-FFF2-40B4-BE49-F238E27FC236}">
              <a16:creationId xmlns="" xmlns:a16="http://schemas.microsoft.com/office/drawing/2014/main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54" name="Text Box 1">
          <a:extLst>
            <a:ext uri="{FF2B5EF4-FFF2-40B4-BE49-F238E27FC236}">
              <a16:creationId xmlns="" xmlns:a16="http://schemas.microsoft.com/office/drawing/2014/main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55" name="Text Box 1">
          <a:extLst>
            <a:ext uri="{FF2B5EF4-FFF2-40B4-BE49-F238E27FC236}">
              <a16:creationId xmlns="" xmlns:a16="http://schemas.microsoft.com/office/drawing/2014/main" id="{00000000-0008-0000-0000-0000D7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56" name="Text Box 1">
          <a:extLst>
            <a:ext uri="{FF2B5EF4-FFF2-40B4-BE49-F238E27FC236}">
              <a16:creationId xmlns="" xmlns:a16="http://schemas.microsoft.com/office/drawing/2014/main" id="{00000000-0008-0000-0000-0000D8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57" name="Text Box 1">
          <a:extLst>
            <a:ext uri="{FF2B5EF4-FFF2-40B4-BE49-F238E27FC236}">
              <a16:creationId xmlns="" xmlns:a16="http://schemas.microsoft.com/office/drawing/2014/main" id="{00000000-0008-0000-0000-0000D9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58" name="Text Box 1">
          <a:extLst>
            <a:ext uri="{FF2B5EF4-FFF2-40B4-BE49-F238E27FC236}">
              <a16:creationId xmlns="" xmlns:a16="http://schemas.microsoft.com/office/drawing/2014/main" id="{00000000-0008-0000-0000-0000DA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59" name="Text Box 1">
          <a:extLst>
            <a:ext uri="{FF2B5EF4-FFF2-40B4-BE49-F238E27FC236}">
              <a16:creationId xmlns="" xmlns:a16="http://schemas.microsoft.com/office/drawing/2014/main" id="{00000000-0008-0000-0000-0000DB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60" name="Text Box 1">
          <a:extLst>
            <a:ext uri="{FF2B5EF4-FFF2-40B4-BE49-F238E27FC236}">
              <a16:creationId xmlns="" xmlns:a16="http://schemas.microsoft.com/office/drawing/2014/main" id="{00000000-0008-0000-0000-0000DC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61" name="Text Box 1">
          <a:extLst>
            <a:ext uri="{FF2B5EF4-FFF2-40B4-BE49-F238E27FC236}">
              <a16:creationId xmlns="" xmlns:a16="http://schemas.microsoft.com/office/drawing/2014/main" id="{00000000-0008-0000-0000-0000DD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62" name="Text Box 1">
          <a:extLst>
            <a:ext uri="{FF2B5EF4-FFF2-40B4-BE49-F238E27FC236}">
              <a16:creationId xmlns="" xmlns:a16="http://schemas.microsoft.com/office/drawing/2014/main" id="{00000000-0008-0000-0000-0000DE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63" name="Text Box 1">
          <a:extLst>
            <a:ext uri="{FF2B5EF4-FFF2-40B4-BE49-F238E27FC236}">
              <a16:creationId xmlns="" xmlns:a16="http://schemas.microsoft.com/office/drawing/2014/main" id="{00000000-0008-0000-0000-0000DF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64" name="Text Box 1">
          <a:extLst>
            <a:ext uri="{FF2B5EF4-FFF2-40B4-BE49-F238E27FC236}">
              <a16:creationId xmlns="" xmlns:a16="http://schemas.microsoft.com/office/drawing/2014/main" id="{00000000-0008-0000-0000-0000E0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65" name="Text Box 1">
          <a:extLst>
            <a:ext uri="{FF2B5EF4-FFF2-40B4-BE49-F238E27FC236}">
              <a16:creationId xmlns=""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66" name="Text Box 1">
          <a:extLst>
            <a:ext uri="{FF2B5EF4-FFF2-40B4-BE49-F238E27FC236}">
              <a16:creationId xmlns=""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67" name="Text Box 1">
          <a:extLst>
            <a:ext uri="{FF2B5EF4-FFF2-40B4-BE49-F238E27FC236}">
              <a16:creationId xmlns="" xmlns:a16="http://schemas.microsoft.com/office/drawing/2014/main" id="{00000000-0008-0000-0000-0000E3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68" name="Text Box 1">
          <a:extLst>
            <a:ext uri="{FF2B5EF4-FFF2-40B4-BE49-F238E27FC236}">
              <a16:creationId xmlns="" xmlns:a16="http://schemas.microsoft.com/office/drawing/2014/main" id="{00000000-0008-0000-0000-0000E4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69" name="Text Box 1">
          <a:extLst>
            <a:ext uri="{FF2B5EF4-FFF2-40B4-BE49-F238E27FC236}">
              <a16:creationId xmlns="" xmlns:a16="http://schemas.microsoft.com/office/drawing/2014/main" id="{00000000-0008-0000-0000-0000E5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70" name="Text Box 1">
          <a:extLst>
            <a:ext uri="{FF2B5EF4-FFF2-40B4-BE49-F238E27FC236}">
              <a16:creationId xmlns="" xmlns:a16="http://schemas.microsoft.com/office/drawing/2014/main" id="{00000000-0008-0000-0000-0000E6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71" name="Text Box 1">
          <a:extLst>
            <a:ext uri="{FF2B5EF4-FFF2-40B4-BE49-F238E27FC236}">
              <a16:creationId xmlns="" xmlns:a16="http://schemas.microsoft.com/office/drawing/2014/main" id="{00000000-0008-0000-0000-0000E7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72" name="Text Box 1">
          <a:extLst>
            <a:ext uri="{FF2B5EF4-FFF2-40B4-BE49-F238E27FC236}">
              <a16:creationId xmlns="" xmlns:a16="http://schemas.microsoft.com/office/drawing/2014/main" id="{00000000-0008-0000-0000-0000E8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73" name="Text Box 1">
          <a:extLst>
            <a:ext uri="{FF2B5EF4-FFF2-40B4-BE49-F238E27FC236}">
              <a16:creationId xmlns="" xmlns:a16="http://schemas.microsoft.com/office/drawing/2014/main" id="{00000000-0008-0000-0000-0000E9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74" name="Text Box 1">
          <a:extLst>
            <a:ext uri="{FF2B5EF4-FFF2-40B4-BE49-F238E27FC236}">
              <a16:creationId xmlns="" xmlns:a16="http://schemas.microsoft.com/office/drawing/2014/main" id="{00000000-0008-0000-0000-0000EA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75" name="Text Box 1">
          <a:extLst>
            <a:ext uri="{FF2B5EF4-FFF2-40B4-BE49-F238E27FC236}">
              <a16:creationId xmlns="" xmlns:a16="http://schemas.microsoft.com/office/drawing/2014/main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76" name="Text Box 1">
          <a:extLst>
            <a:ext uri="{FF2B5EF4-FFF2-40B4-BE49-F238E27FC236}">
              <a16:creationId xmlns="" xmlns:a16="http://schemas.microsoft.com/office/drawing/2014/main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77" name="Text Box 1">
          <a:extLst>
            <a:ext uri="{FF2B5EF4-FFF2-40B4-BE49-F238E27FC236}">
              <a16:creationId xmlns="" xmlns:a16="http://schemas.microsoft.com/office/drawing/2014/main" id="{00000000-0008-0000-0000-0000ED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78" name="Text Box 1">
          <a:extLst>
            <a:ext uri="{FF2B5EF4-FFF2-40B4-BE49-F238E27FC236}">
              <a16:creationId xmlns="" xmlns:a16="http://schemas.microsoft.com/office/drawing/2014/main" id="{00000000-0008-0000-0000-0000EE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79" name="Text Box 1">
          <a:extLst>
            <a:ext uri="{FF2B5EF4-FFF2-40B4-BE49-F238E27FC236}">
              <a16:creationId xmlns=""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80" name="Text Box 1">
          <a:extLst>
            <a:ext uri="{FF2B5EF4-FFF2-40B4-BE49-F238E27FC236}">
              <a16:creationId xmlns="" xmlns:a16="http://schemas.microsoft.com/office/drawing/2014/main" id="{00000000-0008-0000-0000-0000F0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81" name="Text Box 1">
          <a:extLst>
            <a:ext uri="{FF2B5EF4-FFF2-40B4-BE49-F238E27FC236}">
              <a16:creationId xmlns="" xmlns:a16="http://schemas.microsoft.com/office/drawing/2014/main" id="{00000000-0008-0000-0000-0000F1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82" name="Text Box 1">
          <a:extLst>
            <a:ext uri="{FF2B5EF4-FFF2-40B4-BE49-F238E27FC236}">
              <a16:creationId xmlns="" xmlns:a16="http://schemas.microsoft.com/office/drawing/2014/main" id="{00000000-0008-0000-0000-0000F2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83" name="Text Box 1">
          <a:extLst>
            <a:ext uri="{FF2B5EF4-FFF2-40B4-BE49-F238E27FC236}">
              <a16:creationId xmlns="" xmlns:a16="http://schemas.microsoft.com/office/drawing/2014/main" id="{00000000-0008-0000-0000-0000F3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84" name="Text Box 1">
          <a:extLst>
            <a:ext uri="{FF2B5EF4-FFF2-40B4-BE49-F238E27FC236}">
              <a16:creationId xmlns="" xmlns:a16="http://schemas.microsoft.com/office/drawing/2014/main" id="{00000000-0008-0000-0000-0000F4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85" name="Text Box 1">
          <a:extLst>
            <a:ext uri="{FF2B5EF4-FFF2-40B4-BE49-F238E27FC236}">
              <a16:creationId xmlns="" xmlns:a16="http://schemas.microsoft.com/office/drawing/2014/main" id="{00000000-0008-0000-0000-0000F5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86" name="Text Box 1">
          <a:extLst>
            <a:ext uri="{FF2B5EF4-FFF2-40B4-BE49-F238E27FC236}">
              <a16:creationId xmlns="" xmlns:a16="http://schemas.microsoft.com/office/drawing/2014/main" id="{00000000-0008-0000-0000-0000F6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87" name="Text Box 1">
          <a:extLst>
            <a:ext uri="{FF2B5EF4-FFF2-40B4-BE49-F238E27FC236}">
              <a16:creationId xmlns="" xmlns:a16="http://schemas.microsoft.com/office/drawing/2014/main" id="{00000000-0008-0000-0000-0000F7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88" name="Text Box 1">
          <a:extLst>
            <a:ext uri="{FF2B5EF4-FFF2-40B4-BE49-F238E27FC236}">
              <a16:creationId xmlns="" xmlns:a16="http://schemas.microsoft.com/office/drawing/2014/main" id="{00000000-0008-0000-0000-0000F8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89" name="Text Box 1">
          <a:extLst>
            <a:ext uri="{FF2B5EF4-FFF2-40B4-BE49-F238E27FC236}">
              <a16:creationId xmlns="" xmlns:a16="http://schemas.microsoft.com/office/drawing/2014/main" id="{00000000-0008-0000-0000-0000F9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90" name="Text Box 1">
          <a:extLst>
            <a:ext uri="{FF2B5EF4-FFF2-40B4-BE49-F238E27FC236}">
              <a16:creationId xmlns="" xmlns:a16="http://schemas.microsoft.com/office/drawing/2014/main" id="{00000000-0008-0000-0000-0000FA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91" name="Text Box 1">
          <a:extLst>
            <a:ext uri="{FF2B5EF4-FFF2-40B4-BE49-F238E27FC236}">
              <a16:creationId xmlns="" xmlns:a16="http://schemas.microsoft.com/office/drawing/2014/main" id="{00000000-0008-0000-0000-0000FB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92" name="Text Box 1">
          <a:extLst>
            <a:ext uri="{FF2B5EF4-FFF2-40B4-BE49-F238E27FC236}">
              <a16:creationId xmlns="" xmlns:a16="http://schemas.microsoft.com/office/drawing/2014/main" id="{00000000-0008-0000-0000-0000FC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93" name="Text Box 1">
          <a:extLst>
            <a:ext uri="{FF2B5EF4-FFF2-40B4-BE49-F238E27FC236}">
              <a16:creationId xmlns="" xmlns:a16="http://schemas.microsoft.com/office/drawing/2014/main" id="{00000000-0008-0000-0000-0000FD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94" name="Text Box 1">
          <a:extLst>
            <a:ext uri="{FF2B5EF4-FFF2-40B4-BE49-F238E27FC236}">
              <a16:creationId xmlns="" xmlns:a16="http://schemas.microsoft.com/office/drawing/2014/main" id="{00000000-0008-0000-0000-0000FE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95" name="Text Box 1">
          <a:extLst>
            <a:ext uri="{FF2B5EF4-FFF2-40B4-BE49-F238E27FC236}">
              <a16:creationId xmlns="" xmlns:a16="http://schemas.microsoft.com/office/drawing/2014/main" id="{00000000-0008-0000-0000-0000FF0F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96" name="Text Box 1">
          <a:extLst>
            <a:ext uri="{FF2B5EF4-FFF2-40B4-BE49-F238E27FC236}">
              <a16:creationId xmlns="" xmlns:a16="http://schemas.microsoft.com/office/drawing/2014/main" id="{00000000-0008-0000-0000-000000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97" name="Text Box 1">
          <a:extLst>
            <a:ext uri="{FF2B5EF4-FFF2-40B4-BE49-F238E27FC236}">
              <a16:creationId xmlns="" xmlns:a16="http://schemas.microsoft.com/office/drawing/2014/main" id="{00000000-0008-0000-0000-000001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98" name="Text Box 1">
          <a:extLst>
            <a:ext uri="{FF2B5EF4-FFF2-40B4-BE49-F238E27FC236}">
              <a16:creationId xmlns="" xmlns:a16="http://schemas.microsoft.com/office/drawing/2014/main" id="{00000000-0008-0000-0000-000002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099" name="Text Box 1">
          <a:extLst>
            <a:ext uri="{FF2B5EF4-FFF2-40B4-BE49-F238E27FC236}">
              <a16:creationId xmlns="" xmlns:a16="http://schemas.microsoft.com/office/drawing/2014/main" id="{00000000-0008-0000-0000-000003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00" name="Text Box 1">
          <a:extLst>
            <a:ext uri="{FF2B5EF4-FFF2-40B4-BE49-F238E27FC236}">
              <a16:creationId xmlns="" xmlns:a16="http://schemas.microsoft.com/office/drawing/2014/main" id="{00000000-0008-0000-0000-000004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01" name="Text Box 1">
          <a:extLst>
            <a:ext uri="{FF2B5EF4-FFF2-40B4-BE49-F238E27FC236}">
              <a16:creationId xmlns="" xmlns:a16="http://schemas.microsoft.com/office/drawing/2014/main" id="{00000000-0008-0000-0000-000005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02" name="Text Box 1">
          <a:extLst>
            <a:ext uri="{FF2B5EF4-FFF2-40B4-BE49-F238E27FC236}">
              <a16:creationId xmlns="" xmlns:a16="http://schemas.microsoft.com/office/drawing/2014/main" id="{00000000-0008-0000-0000-000006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03" name="Text Box 1">
          <a:extLst>
            <a:ext uri="{FF2B5EF4-FFF2-40B4-BE49-F238E27FC236}">
              <a16:creationId xmlns="" xmlns:a16="http://schemas.microsoft.com/office/drawing/2014/main" id="{00000000-0008-0000-0000-000007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04" name="Text Box 1">
          <a:extLst>
            <a:ext uri="{FF2B5EF4-FFF2-40B4-BE49-F238E27FC236}">
              <a16:creationId xmlns="" xmlns:a16="http://schemas.microsoft.com/office/drawing/2014/main" id="{00000000-0008-0000-0000-000008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05" name="Text Box 1">
          <a:extLst>
            <a:ext uri="{FF2B5EF4-FFF2-40B4-BE49-F238E27FC236}">
              <a16:creationId xmlns="" xmlns:a16="http://schemas.microsoft.com/office/drawing/2014/main" id="{00000000-0008-0000-0000-000009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06" name="Text Box 1">
          <a:extLst>
            <a:ext uri="{FF2B5EF4-FFF2-40B4-BE49-F238E27FC236}">
              <a16:creationId xmlns="" xmlns:a16="http://schemas.microsoft.com/office/drawing/2014/main" id="{00000000-0008-0000-0000-00000A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07" name="Text Box 1">
          <a:extLst>
            <a:ext uri="{FF2B5EF4-FFF2-40B4-BE49-F238E27FC236}">
              <a16:creationId xmlns="" xmlns:a16="http://schemas.microsoft.com/office/drawing/2014/main" id="{00000000-0008-0000-0000-00000B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08" name="Text Box 1">
          <a:extLst>
            <a:ext uri="{FF2B5EF4-FFF2-40B4-BE49-F238E27FC236}">
              <a16:creationId xmlns="" xmlns:a16="http://schemas.microsoft.com/office/drawing/2014/main" id="{00000000-0008-0000-0000-00000C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09" name="Text Box 1">
          <a:extLst>
            <a:ext uri="{FF2B5EF4-FFF2-40B4-BE49-F238E27FC236}">
              <a16:creationId xmlns="" xmlns:a16="http://schemas.microsoft.com/office/drawing/2014/main" id="{00000000-0008-0000-0000-00000D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10" name="Text Box 1">
          <a:extLst>
            <a:ext uri="{FF2B5EF4-FFF2-40B4-BE49-F238E27FC236}">
              <a16:creationId xmlns="" xmlns:a16="http://schemas.microsoft.com/office/drawing/2014/main" id="{00000000-0008-0000-0000-00000E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11" name="Text Box 1">
          <a:extLst>
            <a:ext uri="{FF2B5EF4-FFF2-40B4-BE49-F238E27FC236}">
              <a16:creationId xmlns="" xmlns:a16="http://schemas.microsoft.com/office/drawing/2014/main" id="{00000000-0008-0000-0000-00000F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12" name="Text Box 1">
          <a:extLst>
            <a:ext uri="{FF2B5EF4-FFF2-40B4-BE49-F238E27FC236}">
              <a16:creationId xmlns="" xmlns:a16="http://schemas.microsoft.com/office/drawing/2014/main" id="{00000000-0008-0000-0000-000010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13" name="Text Box 1">
          <a:extLst>
            <a:ext uri="{FF2B5EF4-FFF2-40B4-BE49-F238E27FC236}">
              <a16:creationId xmlns="" xmlns:a16="http://schemas.microsoft.com/office/drawing/2014/main" id="{00000000-0008-0000-0000-000011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14" name="Text Box 1">
          <a:extLst>
            <a:ext uri="{FF2B5EF4-FFF2-40B4-BE49-F238E27FC236}">
              <a16:creationId xmlns="" xmlns:a16="http://schemas.microsoft.com/office/drawing/2014/main" id="{00000000-0008-0000-0000-000012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15" name="Text Box 1">
          <a:extLst>
            <a:ext uri="{FF2B5EF4-FFF2-40B4-BE49-F238E27FC236}">
              <a16:creationId xmlns="" xmlns:a16="http://schemas.microsoft.com/office/drawing/2014/main" id="{00000000-0008-0000-0000-000013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16" name="Text Box 1">
          <a:extLst>
            <a:ext uri="{FF2B5EF4-FFF2-40B4-BE49-F238E27FC236}">
              <a16:creationId xmlns="" xmlns:a16="http://schemas.microsoft.com/office/drawing/2014/main" id="{00000000-0008-0000-0000-000014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17" name="Text Box 1">
          <a:extLst>
            <a:ext uri="{FF2B5EF4-FFF2-40B4-BE49-F238E27FC236}">
              <a16:creationId xmlns="" xmlns:a16="http://schemas.microsoft.com/office/drawing/2014/main" id="{00000000-0008-0000-0000-000015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18" name="Text Box 1">
          <a:extLst>
            <a:ext uri="{FF2B5EF4-FFF2-40B4-BE49-F238E27FC236}">
              <a16:creationId xmlns="" xmlns:a16="http://schemas.microsoft.com/office/drawing/2014/main" id="{00000000-0008-0000-0000-000016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19" name="Text Box 1">
          <a:extLst>
            <a:ext uri="{FF2B5EF4-FFF2-40B4-BE49-F238E27FC236}">
              <a16:creationId xmlns="" xmlns:a16="http://schemas.microsoft.com/office/drawing/2014/main" id="{00000000-0008-0000-0000-000017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20" name="Text Box 1">
          <a:extLst>
            <a:ext uri="{FF2B5EF4-FFF2-40B4-BE49-F238E27FC236}">
              <a16:creationId xmlns="" xmlns:a16="http://schemas.microsoft.com/office/drawing/2014/main" id="{00000000-0008-0000-0000-000018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21" name="Text Box 1">
          <a:extLst>
            <a:ext uri="{FF2B5EF4-FFF2-40B4-BE49-F238E27FC236}">
              <a16:creationId xmlns="" xmlns:a16="http://schemas.microsoft.com/office/drawing/2014/main" id="{00000000-0008-0000-0000-000019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22" name="Text Box 1">
          <a:extLst>
            <a:ext uri="{FF2B5EF4-FFF2-40B4-BE49-F238E27FC236}">
              <a16:creationId xmlns="" xmlns:a16="http://schemas.microsoft.com/office/drawing/2014/main" id="{00000000-0008-0000-0000-00001A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23" name="Text Box 1">
          <a:extLst>
            <a:ext uri="{FF2B5EF4-FFF2-40B4-BE49-F238E27FC236}">
              <a16:creationId xmlns="" xmlns:a16="http://schemas.microsoft.com/office/drawing/2014/main" id="{00000000-0008-0000-0000-00001B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24" name="Text Box 1">
          <a:extLst>
            <a:ext uri="{FF2B5EF4-FFF2-40B4-BE49-F238E27FC236}">
              <a16:creationId xmlns="" xmlns:a16="http://schemas.microsoft.com/office/drawing/2014/main" id="{00000000-0008-0000-0000-00001C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25" name="Text Box 1">
          <a:extLst>
            <a:ext uri="{FF2B5EF4-FFF2-40B4-BE49-F238E27FC236}">
              <a16:creationId xmlns="" xmlns:a16="http://schemas.microsoft.com/office/drawing/2014/main" id="{00000000-0008-0000-0000-00001D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26" name="Text Box 1">
          <a:extLst>
            <a:ext uri="{FF2B5EF4-FFF2-40B4-BE49-F238E27FC236}">
              <a16:creationId xmlns="" xmlns:a16="http://schemas.microsoft.com/office/drawing/2014/main" id="{00000000-0008-0000-0000-00001E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27" name="Text Box 1">
          <a:extLst>
            <a:ext uri="{FF2B5EF4-FFF2-40B4-BE49-F238E27FC236}">
              <a16:creationId xmlns="" xmlns:a16="http://schemas.microsoft.com/office/drawing/2014/main" id="{00000000-0008-0000-0000-00001F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28" name="Text Box 1">
          <a:extLst>
            <a:ext uri="{FF2B5EF4-FFF2-40B4-BE49-F238E27FC236}">
              <a16:creationId xmlns="" xmlns:a16="http://schemas.microsoft.com/office/drawing/2014/main" id="{00000000-0008-0000-0000-000020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29" name="Text Box 1">
          <a:extLst>
            <a:ext uri="{FF2B5EF4-FFF2-40B4-BE49-F238E27FC236}">
              <a16:creationId xmlns="" xmlns:a16="http://schemas.microsoft.com/office/drawing/2014/main" id="{00000000-0008-0000-0000-000021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30" name="Text Box 1">
          <a:extLst>
            <a:ext uri="{FF2B5EF4-FFF2-40B4-BE49-F238E27FC236}">
              <a16:creationId xmlns="" xmlns:a16="http://schemas.microsoft.com/office/drawing/2014/main" id="{00000000-0008-0000-0000-000022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31" name="Text Box 1">
          <a:extLst>
            <a:ext uri="{FF2B5EF4-FFF2-40B4-BE49-F238E27FC236}">
              <a16:creationId xmlns="" xmlns:a16="http://schemas.microsoft.com/office/drawing/2014/main" id="{00000000-0008-0000-0000-000023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32" name="Text Box 1">
          <a:extLst>
            <a:ext uri="{FF2B5EF4-FFF2-40B4-BE49-F238E27FC236}">
              <a16:creationId xmlns="" xmlns:a16="http://schemas.microsoft.com/office/drawing/2014/main" id="{00000000-0008-0000-0000-000024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33" name="Text Box 1">
          <a:extLst>
            <a:ext uri="{FF2B5EF4-FFF2-40B4-BE49-F238E27FC236}">
              <a16:creationId xmlns="" xmlns:a16="http://schemas.microsoft.com/office/drawing/2014/main" id="{00000000-0008-0000-0000-000025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34" name="Text Box 1">
          <a:extLst>
            <a:ext uri="{FF2B5EF4-FFF2-40B4-BE49-F238E27FC236}">
              <a16:creationId xmlns="" xmlns:a16="http://schemas.microsoft.com/office/drawing/2014/main" id="{00000000-0008-0000-0000-000026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35" name="Text Box 1">
          <a:extLst>
            <a:ext uri="{FF2B5EF4-FFF2-40B4-BE49-F238E27FC236}">
              <a16:creationId xmlns="" xmlns:a16="http://schemas.microsoft.com/office/drawing/2014/main" id="{00000000-0008-0000-0000-000027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36" name="Text Box 1">
          <a:extLst>
            <a:ext uri="{FF2B5EF4-FFF2-40B4-BE49-F238E27FC236}">
              <a16:creationId xmlns="" xmlns:a16="http://schemas.microsoft.com/office/drawing/2014/main" id="{00000000-0008-0000-0000-000028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37" name="Text Box 1">
          <a:extLst>
            <a:ext uri="{FF2B5EF4-FFF2-40B4-BE49-F238E27FC236}">
              <a16:creationId xmlns="" xmlns:a16="http://schemas.microsoft.com/office/drawing/2014/main" id="{00000000-0008-0000-0000-000029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38" name="Text Box 1">
          <a:extLst>
            <a:ext uri="{FF2B5EF4-FFF2-40B4-BE49-F238E27FC236}">
              <a16:creationId xmlns="" xmlns:a16="http://schemas.microsoft.com/office/drawing/2014/main" id="{00000000-0008-0000-0000-00002A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39" name="Text Box 1">
          <a:extLst>
            <a:ext uri="{FF2B5EF4-FFF2-40B4-BE49-F238E27FC236}">
              <a16:creationId xmlns="" xmlns:a16="http://schemas.microsoft.com/office/drawing/2014/main" id="{00000000-0008-0000-0000-00002B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40" name="Text Box 1">
          <a:extLst>
            <a:ext uri="{FF2B5EF4-FFF2-40B4-BE49-F238E27FC236}">
              <a16:creationId xmlns="" xmlns:a16="http://schemas.microsoft.com/office/drawing/2014/main" id="{00000000-0008-0000-0000-00002C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41" name="Text Box 1">
          <a:extLst>
            <a:ext uri="{FF2B5EF4-FFF2-40B4-BE49-F238E27FC236}">
              <a16:creationId xmlns="" xmlns:a16="http://schemas.microsoft.com/office/drawing/2014/main" id="{00000000-0008-0000-0000-00002D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42" name="Text Box 1">
          <a:extLst>
            <a:ext uri="{FF2B5EF4-FFF2-40B4-BE49-F238E27FC236}">
              <a16:creationId xmlns="" xmlns:a16="http://schemas.microsoft.com/office/drawing/2014/main" id="{00000000-0008-0000-0000-00002E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43" name="Text Box 1">
          <a:extLst>
            <a:ext uri="{FF2B5EF4-FFF2-40B4-BE49-F238E27FC236}">
              <a16:creationId xmlns="" xmlns:a16="http://schemas.microsoft.com/office/drawing/2014/main" id="{00000000-0008-0000-0000-00002F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44" name="Text Box 1">
          <a:extLst>
            <a:ext uri="{FF2B5EF4-FFF2-40B4-BE49-F238E27FC236}">
              <a16:creationId xmlns="" xmlns:a16="http://schemas.microsoft.com/office/drawing/2014/main" id="{00000000-0008-0000-0000-000030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45" name="Text Box 1">
          <a:extLst>
            <a:ext uri="{FF2B5EF4-FFF2-40B4-BE49-F238E27FC236}">
              <a16:creationId xmlns="" xmlns:a16="http://schemas.microsoft.com/office/drawing/2014/main" id="{00000000-0008-0000-0000-000031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46" name="Text Box 1">
          <a:extLst>
            <a:ext uri="{FF2B5EF4-FFF2-40B4-BE49-F238E27FC236}">
              <a16:creationId xmlns="" xmlns:a16="http://schemas.microsoft.com/office/drawing/2014/main" id="{00000000-0008-0000-0000-000032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47" name="Text Box 1">
          <a:extLst>
            <a:ext uri="{FF2B5EF4-FFF2-40B4-BE49-F238E27FC236}">
              <a16:creationId xmlns="" xmlns:a16="http://schemas.microsoft.com/office/drawing/2014/main" id="{00000000-0008-0000-0000-000033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48" name="Text Box 1">
          <a:extLst>
            <a:ext uri="{FF2B5EF4-FFF2-40B4-BE49-F238E27FC236}">
              <a16:creationId xmlns="" xmlns:a16="http://schemas.microsoft.com/office/drawing/2014/main" id="{00000000-0008-0000-0000-000034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49" name="Text Box 1">
          <a:extLst>
            <a:ext uri="{FF2B5EF4-FFF2-40B4-BE49-F238E27FC236}">
              <a16:creationId xmlns="" xmlns:a16="http://schemas.microsoft.com/office/drawing/2014/main" id="{00000000-0008-0000-0000-000035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50" name="Text Box 1">
          <a:extLst>
            <a:ext uri="{FF2B5EF4-FFF2-40B4-BE49-F238E27FC236}">
              <a16:creationId xmlns="" xmlns:a16="http://schemas.microsoft.com/office/drawing/2014/main" id="{00000000-0008-0000-0000-000036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51" name="Text Box 1">
          <a:extLst>
            <a:ext uri="{FF2B5EF4-FFF2-40B4-BE49-F238E27FC236}">
              <a16:creationId xmlns="" xmlns:a16="http://schemas.microsoft.com/office/drawing/2014/main" id="{00000000-0008-0000-0000-000037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52" name="Text Box 1">
          <a:extLst>
            <a:ext uri="{FF2B5EF4-FFF2-40B4-BE49-F238E27FC236}">
              <a16:creationId xmlns="" xmlns:a16="http://schemas.microsoft.com/office/drawing/2014/main" id="{00000000-0008-0000-0000-000038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53" name="Text Box 1">
          <a:extLst>
            <a:ext uri="{FF2B5EF4-FFF2-40B4-BE49-F238E27FC236}">
              <a16:creationId xmlns="" xmlns:a16="http://schemas.microsoft.com/office/drawing/2014/main" id="{00000000-0008-0000-0000-000039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54" name="Text Box 1">
          <a:extLst>
            <a:ext uri="{FF2B5EF4-FFF2-40B4-BE49-F238E27FC236}">
              <a16:creationId xmlns="" xmlns:a16="http://schemas.microsoft.com/office/drawing/2014/main" id="{00000000-0008-0000-0000-00003A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55" name="Text Box 1">
          <a:extLst>
            <a:ext uri="{FF2B5EF4-FFF2-40B4-BE49-F238E27FC236}">
              <a16:creationId xmlns="" xmlns:a16="http://schemas.microsoft.com/office/drawing/2014/main" id="{00000000-0008-0000-0000-00003B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56" name="Text Box 1">
          <a:extLst>
            <a:ext uri="{FF2B5EF4-FFF2-40B4-BE49-F238E27FC236}">
              <a16:creationId xmlns="" xmlns:a16="http://schemas.microsoft.com/office/drawing/2014/main" id="{00000000-0008-0000-0000-00003C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57" name="Text Box 1">
          <a:extLst>
            <a:ext uri="{FF2B5EF4-FFF2-40B4-BE49-F238E27FC236}">
              <a16:creationId xmlns="" xmlns:a16="http://schemas.microsoft.com/office/drawing/2014/main" id="{00000000-0008-0000-0000-00003D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58" name="Text Box 1">
          <a:extLst>
            <a:ext uri="{FF2B5EF4-FFF2-40B4-BE49-F238E27FC236}">
              <a16:creationId xmlns="" xmlns:a16="http://schemas.microsoft.com/office/drawing/2014/main" id="{00000000-0008-0000-0000-00003E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59" name="Text Box 1">
          <a:extLst>
            <a:ext uri="{FF2B5EF4-FFF2-40B4-BE49-F238E27FC236}">
              <a16:creationId xmlns="" xmlns:a16="http://schemas.microsoft.com/office/drawing/2014/main" id="{00000000-0008-0000-0000-00003F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60" name="Text Box 1">
          <a:extLst>
            <a:ext uri="{FF2B5EF4-FFF2-40B4-BE49-F238E27FC236}">
              <a16:creationId xmlns="" xmlns:a16="http://schemas.microsoft.com/office/drawing/2014/main" id="{00000000-0008-0000-0000-000040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61" name="Text Box 1">
          <a:extLst>
            <a:ext uri="{FF2B5EF4-FFF2-40B4-BE49-F238E27FC236}">
              <a16:creationId xmlns="" xmlns:a16="http://schemas.microsoft.com/office/drawing/2014/main" id="{00000000-0008-0000-0000-000041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62" name="Text Box 1">
          <a:extLst>
            <a:ext uri="{FF2B5EF4-FFF2-40B4-BE49-F238E27FC236}">
              <a16:creationId xmlns="" xmlns:a16="http://schemas.microsoft.com/office/drawing/2014/main" id="{00000000-0008-0000-0000-000042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63" name="Text Box 1">
          <a:extLst>
            <a:ext uri="{FF2B5EF4-FFF2-40B4-BE49-F238E27FC236}">
              <a16:creationId xmlns="" xmlns:a16="http://schemas.microsoft.com/office/drawing/2014/main" id="{00000000-0008-0000-0000-000043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64" name="Text Box 1">
          <a:extLst>
            <a:ext uri="{FF2B5EF4-FFF2-40B4-BE49-F238E27FC236}">
              <a16:creationId xmlns="" xmlns:a16="http://schemas.microsoft.com/office/drawing/2014/main" id="{00000000-0008-0000-0000-000044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65" name="Text Box 1">
          <a:extLst>
            <a:ext uri="{FF2B5EF4-FFF2-40B4-BE49-F238E27FC236}">
              <a16:creationId xmlns="" xmlns:a16="http://schemas.microsoft.com/office/drawing/2014/main" id="{00000000-0008-0000-0000-000045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66" name="Text Box 1">
          <a:extLst>
            <a:ext uri="{FF2B5EF4-FFF2-40B4-BE49-F238E27FC236}">
              <a16:creationId xmlns="" xmlns:a16="http://schemas.microsoft.com/office/drawing/2014/main" id="{00000000-0008-0000-0000-000046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67" name="Text Box 1">
          <a:extLst>
            <a:ext uri="{FF2B5EF4-FFF2-40B4-BE49-F238E27FC236}">
              <a16:creationId xmlns="" xmlns:a16="http://schemas.microsoft.com/office/drawing/2014/main" id="{00000000-0008-0000-0000-000047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68" name="Text Box 1">
          <a:extLst>
            <a:ext uri="{FF2B5EF4-FFF2-40B4-BE49-F238E27FC236}">
              <a16:creationId xmlns="" xmlns:a16="http://schemas.microsoft.com/office/drawing/2014/main" id="{00000000-0008-0000-0000-000048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69" name="Text Box 1">
          <a:extLst>
            <a:ext uri="{FF2B5EF4-FFF2-40B4-BE49-F238E27FC236}">
              <a16:creationId xmlns="" xmlns:a16="http://schemas.microsoft.com/office/drawing/2014/main" id="{00000000-0008-0000-0000-000049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70" name="Text Box 1">
          <a:extLst>
            <a:ext uri="{FF2B5EF4-FFF2-40B4-BE49-F238E27FC236}">
              <a16:creationId xmlns="" xmlns:a16="http://schemas.microsoft.com/office/drawing/2014/main" id="{00000000-0008-0000-0000-00004A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71" name="Text Box 1">
          <a:extLst>
            <a:ext uri="{FF2B5EF4-FFF2-40B4-BE49-F238E27FC236}">
              <a16:creationId xmlns="" xmlns:a16="http://schemas.microsoft.com/office/drawing/2014/main" id="{00000000-0008-0000-0000-00004B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72" name="Text Box 1">
          <a:extLst>
            <a:ext uri="{FF2B5EF4-FFF2-40B4-BE49-F238E27FC236}">
              <a16:creationId xmlns="" xmlns:a16="http://schemas.microsoft.com/office/drawing/2014/main" id="{00000000-0008-0000-0000-00004C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73" name="Text Box 1">
          <a:extLst>
            <a:ext uri="{FF2B5EF4-FFF2-40B4-BE49-F238E27FC236}">
              <a16:creationId xmlns="" xmlns:a16="http://schemas.microsoft.com/office/drawing/2014/main" id="{00000000-0008-0000-0000-00004D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74" name="Text Box 1">
          <a:extLst>
            <a:ext uri="{FF2B5EF4-FFF2-40B4-BE49-F238E27FC236}">
              <a16:creationId xmlns="" xmlns:a16="http://schemas.microsoft.com/office/drawing/2014/main" id="{00000000-0008-0000-0000-00004E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75" name="Text Box 1">
          <a:extLst>
            <a:ext uri="{FF2B5EF4-FFF2-40B4-BE49-F238E27FC236}">
              <a16:creationId xmlns="" xmlns:a16="http://schemas.microsoft.com/office/drawing/2014/main" id="{00000000-0008-0000-0000-00004F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76" name="Text Box 1">
          <a:extLst>
            <a:ext uri="{FF2B5EF4-FFF2-40B4-BE49-F238E27FC236}">
              <a16:creationId xmlns="" xmlns:a16="http://schemas.microsoft.com/office/drawing/2014/main" id="{00000000-0008-0000-0000-000050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77" name="Text Box 1">
          <a:extLst>
            <a:ext uri="{FF2B5EF4-FFF2-40B4-BE49-F238E27FC236}">
              <a16:creationId xmlns="" xmlns:a16="http://schemas.microsoft.com/office/drawing/2014/main" id="{00000000-0008-0000-0000-000051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78" name="Text Box 1">
          <a:extLst>
            <a:ext uri="{FF2B5EF4-FFF2-40B4-BE49-F238E27FC236}">
              <a16:creationId xmlns="" xmlns:a16="http://schemas.microsoft.com/office/drawing/2014/main" id="{00000000-0008-0000-0000-000052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79" name="Text Box 1">
          <a:extLst>
            <a:ext uri="{FF2B5EF4-FFF2-40B4-BE49-F238E27FC236}">
              <a16:creationId xmlns="" xmlns:a16="http://schemas.microsoft.com/office/drawing/2014/main" id="{00000000-0008-0000-0000-000053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80" name="Text Box 1">
          <a:extLst>
            <a:ext uri="{FF2B5EF4-FFF2-40B4-BE49-F238E27FC236}">
              <a16:creationId xmlns="" xmlns:a16="http://schemas.microsoft.com/office/drawing/2014/main" id="{00000000-0008-0000-0000-000054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81" name="Text Box 1">
          <a:extLst>
            <a:ext uri="{FF2B5EF4-FFF2-40B4-BE49-F238E27FC236}">
              <a16:creationId xmlns="" xmlns:a16="http://schemas.microsoft.com/office/drawing/2014/main" id="{00000000-0008-0000-0000-000055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82" name="Text Box 1">
          <a:extLst>
            <a:ext uri="{FF2B5EF4-FFF2-40B4-BE49-F238E27FC236}">
              <a16:creationId xmlns="" xmlns:a16="http://schemas.microsoft.com/office/drawing/2014/main" id="{00000000-0008-0000-0000-000056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83" name="Text Box 1">
          <a:extLst>
            <a:ext uri="{FF2B5EF4-FFF2-40B4-BE49-F238E27FC236}">
              <a16:creationId xmlns="" xmlns:a16="http://schemas.microsoft.com/office/drawing/2014/main" id="{00000000-0008-0000-0000-000057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84" name="Text Box 1">
          <a:extLst>
            <a:ext uri="{FF2B5EF4-FFF2-40B4-BE49-F238E27FC236}">
              <a16:creationId xmlns="" xmlns:a16="http://schemas.microsoft.com/office/drawing/2014/main" id="{00000000-0008-0000-0000-000058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85" name="Text Box 1">
          <a:extLst>
            <a:ext uri="{FF2B5EF4-FFF2-40B4-BE49-F238E27FC236}">
              <a16:creationId xmlns="" xmlns:a16="http://schemas.microsoft.com/office/drawing/2014/main" id="{00000000-0008-0000-0000-000059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86" name="Text Box 1">
          <a:extLst>
            <a:ext uri="{FF2B5EF4-FFF2-40B4-BE49-F238E27FC236}">
              <a16:creationId xmlns="" xmlns:a16="http://schemas.microsoft.com/office/drawing/2014/main" id="{00000000-0008-0000-0000-00005A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87" name="Text Box 1">
          <a:extLst>
            <a:ext uri="{FF2B5EF4-FFF2-40B4-BE49-F238E27FC236}">
              <a16:creationId xmlns="" xmlns:a16="http://schemas.microsoft.com/office/drawing/2014/main" id="{00000000-0008-0000-0000-00005B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88" name="Text Box 1">
          <a:extLst>
            <a:ext uri="{FF2B5EF4-FFF2-40B4-BE49-F238E27FC236}">
              <a16:creationId xmlns="" xmlns:a16="http://schemas.microsoft.com/office/drawing/2014/main" id="{00000000-0008-0000-0000-00005C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89" name="Text Box 1">
          <a:extLst>
            <a:ext uri="{FF2B5EF4-FFF2-40B4-BE49-F238E27FC236}">
              <a16:creationId xmlns="" xmlns:a16="http://schemas.microsoft.com/office/drawing/2014/main" id="{00000000-0008-0000-0000-00005D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90" name="Text Box 1">
          <a:extLst>
            <a:ext uri="{FF2B5EF4-FFF2-40B4-BE49-F238E27FC236}">
              <a16:creationId xmlns="" xmlns:a16="http://schemas.microsoft.com/office/drawing/2014/main" id="{00000000-0008-0000-0000-00005E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91" name="Text Box 1">
          <a:extLst>
            <a:ext uri="{FF2B5EF4-FFF2-40B4-BE49-F238E27FC236}">
              <a16:creationId xmlns="" xmlns:a16="http://schemas.microsoft.com/office/drawing/2014/main" id="{00000000-0008-0000-0000-00005F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92" name="Text Box 1">
          <a:extLst>
            <a:ext uri="{FF2B5EF4-FFF2-40B4-BE49-F238E27FC236}">
              <a16:creationId xmlns="" xmlns:a16="http://schemas.microsoft.com/office/drawing/2014/main" id="{00000000-0008-0000-0000-000060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93" name="Text Box 1">
          <a:extLst>
            <a:ext uri="{FF2B5EF4-FFF2-40B4-BE49-F238E27FC236}">
              <a16:creationId xmlns="" xmlns:a16="http://schemas.microsoft.com/office/drawing/2014/main" id="{00000000-0008-0000-0000-000061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94" name="Text Box 1">
          <a:extLst>
            <a:ext uri="{FF2B5EF4-FFF2-40B4-BE49-F238E27FC236}">
              <a16:creationId xmlns="" xmlns:a16="http://schemas.microsoft.com/office/drawing/2014/main" id="{00000000-0008-0000-0000-000062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95" name="Text Box 1">
          <a:extLst>
            <a:ext uri="{FF2B5EF4-FFF2-40B4-BE49-F238E27FC236}">
              <a16:creationId xmlns="" xmlns:a16="http://schemas.microsoft.com/office/drawing/2014/main" id="{00000000-0008-0000-0000-000063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96" name="Text Box 1">
          <a:extLst>
            <a:ext uri="{FF2B5EF4-FFF2-40B4-BE49-F238E27FC236}">
              <a16:creationId xmlns="" xmlns:a16="http://schemas.microsoft.com/office/drawing/2014/main" id="{00000000-0008-0000-0000-000064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97" name="Text Box 1">
          <a:extLst>
            <a:ext uri="{FF2B5EF4-FFF2-40B4-BE49-F238E27FC236}">
              <a16:creationId xmlns="" xmlns:a16="http://schemas.microsoft.com/office/drawing/2014/main" id="{00000000-0008-0000-0000-000065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98" name="Text Box 1">
          <a:extLst>
            <a:ext uri="{FF2B5EF4-FFF2-40B4-BE49-F238E27FC236}">
              <a16:creationId xmlns="" xmlns:a16="http://schemas.microsoft.com/office/drawing/2014/main" id="{00000000-0008-0000-0000-000066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199" name="Text Box 1">
          <a:extLst>
            <a:ext uri="{FF2B5EF4-FFF2-40B4-BE49-F238E27FC236}">
              <a16:creationId xmlns="" xmlns:a16="http://schemas.microsoft.com/office/drawing/2014/main" id="{00000000-0008-0000-0000-000067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00" name="Text Box 1">
          <a:extLst>
            <a:ext uri="{FF2B5EF4-FFF2-40B4-BE49-F238E27FC236}">
              <a16:creationId xmlns="" xmlns:a16="http://schemas.microsoft.com/office/drawing/2014/main" id="{00000000-0008-0000-0000-000068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01" name="Text Box 1">
          <a:extLst>
            <a:ext uri="{FF2B5EF4-FFF2-40B4-BE49-F238E27FC236}">
              <a16:creationId xmlns="" xmlns:a16="http://schemas.microsoft.com/office/drawing/2014/main" id="{00000000-0008-0000-0000-000069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02" name="Text Box 1">
          <a:extLst>
            <a:ext uri="{FF2B5EF4-FFF2-40B4-BE49-F238E27FC236}">
              <a16:creationId xmlns="" xmlns:a16="http://schemas.microsoft.com/office/drawing/2014/main" id="{00000000-0008-0000-0000-00006A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03" name="Text Box 1">
          <a:extLst>
            <a:ext uri="{FF2B5EF4-FFF2-40B4-BE49-F238E27FC236}">
              <a16:creationId xmlns="" xmlns:a16="http://schemas.microsoft.com/office/drawing/2014/main" id="{00000000-0008-0000-0000-00006B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04" name="Text Box 1">
          <a:extLst>
            <a:ext uri="{FF2B5EF4-FFF2-40B4-BE49-F238E27FC236}">
              <a16:creationId xmlns="" xmlns:a16="http://schemas.microsoft.com/office/drawing/2014/main" id="{00000000-0008-0000-0000-00006C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05" name="Text Box 1">
          <a:extLst>
            <a:ext uri="{FF2B5EF4-FFF2-40B4-BE49-F238E27FC236}">
              <a16:creationId xmlns="" xmlns:a16="http://schemas.microsoft.com/office/drawing/2014/main" id="{00000000-0008-0000-0000-00006D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06" name="Text Box 1">
          <a:extLst>
            <a:ext uri="{FF2B5EF4-FFF2-40B4-BE49-F238E27FC236}">
              <a16:creationId xmlns="" xmlns:a16="http://schemas.microsoft.com/office/drawing/2014/main" id="{00000000-0008-0000-0000-00006E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07" name="Text Box 1">
          <a:extLst>
            <a:ext uri="{FF2B5EF4-FFF2-40B4-BE49-F238E27FC236}">
              <a16:creationId xmlns="" xmlns:a16="http://schemas.microsoft.com/office/drawing/2014/main" id="{00000000-0008-0000-0000-00006F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08" name="Text Box 1">
          <a:extLst>
            <a:ext uri="{FF2B5EF4-FFF2-40B4-BE49-F238E27FC236}">
              <a16:creationId xmlns="" xmlns:a16="http://schemas.microsoft.com/office/drawing/2014/main" id="{00000000-0008-0000-0000-000070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09" name="Text Box 1">
          <a:extLst>
            <a:ext uri="{FF2B5EF4-FFF2-40B4-BE49-F238E27FC236}">
              <a16:creationId xmlns="" xmlns:a16="http://schemas.microsoft.com/office/drawing/2014/main" id="{00000000-0008-0000-0000-000071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10" name="Text Box 1">
          <a:extLst>
            <a:ext uri="{FF2B5EF4-FFF2-40B4-BE49-F238E27FC236}">
              <a16:creationId xmlns="" xmlns:a16="http://schemas.microsoft.com/office/drawing/2014/main" id="{00000000-0008-0000-0000-000072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11" name="Text Box 1">
          <a:extLst>
            <a:ext uri="{FF2B5EF4-FFF2-40B4-BE49-F238E27FC236}">
              <a16:creationId xmlns="" xmlns:a16="http://schemas.microsoft.com/office/drawing/2014/main" id="{00000000-0008-0000-0000-000073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12" name="Text Box 1">
          <a:extLst>
            <a:ext uri="{FF2B5EF4-FFF2-40B4-BE49-F238E27FC236}">
              <a16:creationId xmlns="" xmlns:a16="http://schemas.microsoft.com/office/drawing/2014/main" id="{00000000-0008-0000-0000-000074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13" name="Text Box 1">
          <a:extLst>
            <a:ext uri="{FF2B5EF4-FFF2-40B4-BE49-F238E27FC236}">
              <a16:creationId xmlns="" xmlns:a16="http://schemas.microsoft.com/office/drawing/2014/main" id="{00000000-0008-0000-0000-000075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14" name="Text Box 1">
          <a:extLst>
            <a:ext uri="{FF2B5EF4-FFF2-40B4-BE49-F238E27FC236}">
              <a16:creationId xmlns="" xmlns:a16="http://schemas.microsoft.com/office/drawing/2014/main" id="{00000000-0008-0000-0000-000076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15" name="Text Box 1">
          <a:extLst>
            <a:ext uri="{FF2B5EF4-FFF2-40B4-BE49-F238E27FC236}">
              <a16:creationId xmlns="" xmlns:a16="http://schemas.microsoft.com/office/drawing/2014/main" id="{00000000-0008-0000-0000-000077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16" name="Text Box 1">
          <a:extLst>
            <a:ext uri="{FF2B5EF4-FFF2-40B4-BE49-F238E27FC236}">
              <a16:creationId xmlns="" xmlns:a16="http://schemas.microsoft.com/office/drawing/2014/main" id="{00000000-0008-0000-0000-000078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17" name="Text Box 1">
          <a:extLst>
            <a:ext uri="{FF2B5EF4-FFF2-40B4-BE49-F238E27FC236}">
              <a16:creationId xmlns="" xmlns:a16="http://schemas.microsoft.com/office/drawing/2014/main" id="{00000000-0008-0000-0000-000079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18" name="Text Box 1">
          <a:extLst>
            <a:ext uri="{FF2B5EF4-FFF2-40B4-BE49-F238E27FC236}">
              <a16:creationId xmlns="" xmlns:a16="http://schemas.microsoft.com/office/drawing/2014/main" id="{00000000-0008-0000-0000-00007A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19" name="Text Box 1">
          <a:extLst>
            <a:ext uri="{FF2B5EF4-FFF2-40B4-BE49-F238E27FC236}">
              <a16:creationId xmlns="" xmlns:a16="http://schemas.microsoft.com/office/drawing/2014/main" id="{00000000-0008-0000-0000-00007B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20" name="Text Box 1">
          <a:extLst>
            <a:ext uri="{FF2B5EF4-FFF2-40B4-BE49-F238E27FC236}">
              <a16:creationId xmlns="" xmlns:a16="http://schemas.microsoft.com/office/drawing/2014/main" id="{00000000-0008-0000-0000-00007C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21" name="Text Box 1">
          <a:extLst>
            <a:ext uri="{FF2B5EF4-FFF2-40B4-BE49-F238E27FC236}">
              <a16:creationId xmlns="" xmlns:a16="http://schemas.microsoft.com/office/drawing/2014/main" id="{00000000-0008-0000-0000-00007D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22" name="Text Box 1">
          <a:extLst>
            <a:ext uri="{FF2B5EF4-FFF2-40B4-BE49-F238E27FC236}">
              <a16:creationId xmlns="" xmlns:a16="http://schemas.microsoft.com/office/drawing/2014/main" id="{00000000-0008-0000-0000-00007E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23" name="Text Box 1">
          <a:extLst>
            <a:ext uri="{FF2B5EF4-FFF2-40B4-BE49-F238E27FC236}">
              <a16:creationId xmlns="" xmlns:a16="http://schemas.microsoft.com/office/drawing/2014/main" id="{00000000-0008-0000-0000-00007F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24" name="Text Box 1">
          <a:extLst>
            <a:ext uri="{FF2B5EF4-FFF2-40B4-BE49-F238E27FC236}">
              <a16:creationId xmlns="" xmlns:a16="http://schemas.microsoft.com/office/drawing/2014/main" id="{00000000-0008-0000-0000-000080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25" name="Text Box 1">
          <a:extLst>
            <a:ext uri="{FF2B5EF4-FFF2-40B4-BE49-F238E27FC236}">
              <a16:creationId xmlns="" xmlns:a16="http://schemas.microsoft.com/office/drawing/2014/main" id="{00000000-0008-0000-0000-000081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26" name="Text Box 1">
          <a:extLst>
            <a:ext uri="{FF2B5EF4-FFF2-40B4-BE49-F238E27FC236}">
              <a16:creationId xmlns="" xmlns:a16="http://schemas.microsoft.com/office/drawing/2014/main" id="{00000000-0008-0000-0000-000082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27" name="Text Box 1">
          <a:extLst>
            <a:ext uri="{FF2B5EF4-FFF2-40B4-BE49-F238E27FC236}">
              <a16:creationId xmlns="" xmlns:a16="http://schemas.microsoft.com/office/drawing/2014/main" id="{00000000-0008-0000-0000-000083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28" name="Text Box 1">
          <a:extLst>
            <a:ext uri="{FF2B5EF4-FFF2-40B4-BE49-F238E27FC236}">
              <a16:creationId xmlns="" xmlns:a16="http://schemas.microsoft.com/office/drawing/2014/main" id="{00000000-0008-0000-0000-000084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29" name="Text Box 1">
          <a:extLst>
            <a:ext uri="{FF2B5EF4-FFF2-40B4-BE49-F238E27FC236}">
              <a16:creationId xmlns="" xmlns:a16="http://schemas.microsoft.com/office/drawing/2014/main" id="{00000000-0008-0000-0000-000085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30" name="Text Box 1">
          <a:extLst>
            <a:ext uri="{FF2B5EF4-FFF2-40B4-BE49-F238E27FC236}">
              <a16:creationId xmlns="" xmlns:a16="http://schemas.microsoft.com/office/drawing/2014/main" id="{00000000-0008-0000-0000-000086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31" name="Text Box 1">
          <a:extLst>
            <a:ext uri="{FF2B5EF4-FFF2-40B4-BE49-F238E27FC236}">
              <a16:creationId xmlns="" xmlns:a16="http://schemas.microsoft.com/office/drawing/2014/main" id="{00000000-0008-0000-0000-000087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32" name="Text Box 1">
          <a:extLst>
            <a:ext uri="{FF2B5EF4-FFF2-40B4-BE49-F238E27FC236}">
              <a16:creationId xmlns="" xmlns:a16="http://schemas.microsoft.com/office/drawing/2014/main" id="{00000000-0008-0000-0000-000088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33" name="Text Box 1">
          <a:extLst>
            <a:ext uri="{FF2B5EF4-FFF2-40B4-BE49-F238E27FC236}">
              <a16:creationId xmlns="" xmlns:a16="http://schemas.microsoft.com/office/drawing/2014/main" id="{00000000-0008-0000-0000-000089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34" name="Text Box 1">
          <a:extLst>
            <a:ext uri="{FF2B5EF4-FFF2-40B4-BE49-F238E27FC236}">
              <a16:creationId xmlns="" xmlns:a16="http://schemas.microsoft.com/office/drawing/2014/main" id="{00000000-0008-0000-0000-00008A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35" name="Text Box 1">
          <a:extLst>
            <a:ext uri="{FF2B5EF4-FFF2-40B4-BE49-F238E27FC236}">
              <a16:creationId xmlns="" xmlns:a16="http://schemas.microsoft.com/office/drawing/2014/main" id="{00000000-0008-0000-0000-00008B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36" name="Text Box 1">
          <a:extLst>
            <a:ext uri="{FF2B5EF4-FFF2-40B4-BE49-F238E27FC236}">
              <a16:creationId xmlns="" xmlns:a16="http://schemas.microsoft.com/office/drawing/2014/main" id="{00000000-0008-0000-0000-00008C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37" name="Text Box 1">
          <a:extLst>
            <a:ext uri="{FF2B5EF4-FFF2-40B4-BE49-F238E27FC236}">
              <a16:creationId xmlns="" xmlns:a16="http://schemas.microsoft.com/office/drawing/2014/main" id="{00000000-0008-0000-0000-00008D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38" name="Text Box 1">
          <a:extLst>
            <a:ext uri="{FF2B5EF4-FFF2-40B4-BE49-F238E27FC236}">
              <a16:creationId xmlns="" xmlns:a16="http://schemas.microsoft.com/office/drawing/2014/main" id="{00000000-0008-0000-0000-00008E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39" name="Text Box 1">
          <a:extLst>
            <a:ext uri="{FF2B5EF4-FFF2-40B4-BE49-F238E27FC236}">
              <a16:creationId xmlns="" xmlns:a16="http://schemas.microsoft.com/office/drawing/2014/main" id="{00000000-0008-0000-0000-00008F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40" name="Text Box 1">
          <a:extLst>
            <a:ext uri="{FF2B5EF4-FFF2-40B4-BE49-F238E27FC236}">
              <a16:creationId xmlns="" xmlns:a16="http://schemas.microsoft.com/office/drawing/2014/main" id="{00000000-0008-0000-0000-000090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41" name="Text Box 1">
          <a:extLst>
            <a:ext uri="{FF2B5EF4-FFF2-40B4-BE49-F238E27FC236}">
              <a16:creationId xmlns="" xmlns:a16="http://schemas.microsoft.com/office/drawing/2014/main" id="{00000000-0008-0000-0000-000091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42" name="Text Box 1">
          <a:extLst>
            <a:ext uri="{FF2B5EF4-FFF2-40B4-BE49-F238E27FC236}">
              <a16:creationId xmlns="" xmlns:a16="http://schemas.microsoft.com/office/drawing/2014/main" id="{00000000-0008-0000-0000-000092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43" name="Text Box 1">
          <a:extLst>
            <a:ext uri="{FF2B5EF4-FFF2-40B4-BE49-F238E27FC236}">
              <a16:creationId xmlns="" xmlns:a16="http://schemas.microsoft.com/office/drawing/2014/main" id="{00000000-0008-0000-0000-000093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44" name="Text Box 1">
          <a:extLst>
            <a:ext uri="{FF2B5EF4-FFF2-40B4-BE49-F238E27FC236}">
              <a16:creationId xmlns="" xmlns:a16="http://schemas.microsoft.com/office/drawing/2014/main" id="{00000000-0008-0000-0000-000094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45" name="Text Box 1">
          <a:extLst>
            <a:ext uri="{FF2B5EF4-FFF2-40B4-BE49-F238E27FC236}">
              <a16:creationId xmlns="" xmlns:a16="http://schemas.microsoft.com/office/drawing/2014/main" id="{00000000-0008-0000-0000-000095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46" name="Text Box 1">
          <a:extLst>
            <a:ext uri="{FF2B5EF4-FFF2-40B4-BE49-F238E27FC236}">
              <a16:creationId xmlns="" xmlns:a16="http://schemas.microsoft.com/office/drawing/2014/main" id="{00000000-0008-0000-0000-000096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47" name="Text Box 1">
          <a:extLst>
            <a:ext uri="{FF2B5EF4-FFF2-40B4-BE49-F238E27FC236}">
              <a16:creationId xmlns="" xmlns:a16="http://schemas.microsoft.com/office/drawing/2014/main" id="{00000000-0008-0000-0000-000097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48" name="Text Box 1">
          <a:extLst>
            <a:ext uri="{FF2B5EF4-FFF2-40B4-BE49-F238E27FC236}">
              <a16:creationId xmlns="" xmlns:a16="http://schemas.microsoft.com/office/drawing/2014/main" id="{00000000-0008-0000-0000-000098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49" name="Text Box 1">
          <a:extLst>
            <a:ext uri="{FF2B5EF4-FFF2-40B4-BE49-F238E27FC236}">
              <a16:creationId xmlns="" xmlns:a16="http://schemas.microsoft.com/office/drawing/2014/main" id="{00000000-0008-0000-0000-000099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50" name="Text Box 1">
          <a:extLst>
            <a:ext uri="{FF2B5EF4-FFF2-40B4-BE49-F238E27FC236}">
              <a16:creationId xmlns="" xmlns:a16="http://schemas.microsoft.com/office/drawing/2014/main" id="{00000000-0008-0000-0000-00009A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51" name="Text Box 1">
          <a:extLst>
            <a:ext uri="{FF2B5EF4-FFF2-40B4-BE49-F238E27FC236}">
              <a16:creationId xmlns="" xmlns:a16="http://schemas.microsoft.com/office/drawing/2014/main" id="{00000000-0008-0000-0000-00009B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52" name="Text Box 1">
          <a:extLst>
            <a:ext uri="{FF2B5EF4-FFF2-40B4-BE49-F238E27FC236}">
              <a16:creationId xmlns="" xmlns:a16="http://schemas.microsoft.com/office/drawing/2014/main" id="{00000000-0008-0000-0000-00009C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53" name="Text Box 1">
          <a:extLst>
            <a:ext uri="{FF2B5EF4-FFF2-40B4-BE49-F238E27FC236}">
              <a16:creationId xmlns="" xmlns:a16="http://schemas.microsoft.com/office/drawing/2014/main" id="{00000000-0008-0000-0000-00009D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54" name="Text Box 1">
          <a:extLst>
            <a:ext uri="{FF2B5EF4-FFF2-40B4-BE49-F238E27FC236}">
              <a16:creationId xmlns="" xmlns:a16="http://schemas.microsoft.com/office/drawing/2014/main" id="{00000000-0008-0000-0000-00009E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55" name="Text Box 1">
          <a:extLst>
            <a:ext uri="{FF2B5EF4-FFF2-40B4-BE49-F238E27FC236}">
              <a16:creationId xmlns="" xmlns:a16="http://schemas.microsoft.com/office/drawing/2014/main" id="{00000000-0008-0000-0000-00009F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56" name="Text Box 1">
          <a:extLst>
            <a:ext uri="{FF2B5EF4-FFF2-40B4-BE49-F238E27FC236}">
              <a16:creationId xmlns="" xmlns:a16="http://schemas.microsoft.com/office/drawing/2014/main" id="{00000000-0008-0000-0000-0000A0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57" name="Text Box 1">
          <a:extLst>
            <a:ext uri="{FF2B5EF4-FFF2-40B4-BE49-F238E27FC236}">
              <a16:creationId xmlns="" xmlns:a16="http://schemas.microsoft.com/office/drawing/2014/main" id="{00000000-0008-0000-0000-0000A1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58" name="Text Box 1">
          <a:extLst>
            <a:ext uri="{FF2B5EF4-FFF2-40B4-BE49-F238E27FC236}">
              <a16:creationId xmlns="" xmlns:a16="http://schemas.microsoft.com/office/drawing/2014/main" id="{00000000-0008-0000-0000-0000A2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59" name="Text Box 1">
          <a:extLst>
            <a:ext uri="{FF2B5EF4-FFF2-40B4-BE49-F238E27FC236}">
              <a16:creationId xmlns="" xmlns:a16="http://schemas.microsoft.com/office/drawing/2014/main" id="{00000000-0008-0000-0000-0000A3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60" name="Text Box 1">
          <a:extLst>
            <a:ext uri="{FF2B5EF4-FFF2-40B4-BE49-F238E27FC236}">
              <a16:creationId xmlns="" xmlns:a16="http://schemas.microsoft.com/office/drawing/2014/main" id="{00000000-0008-0000-0000-0000A4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61" name="Text Box 1">
          <a:extLst>
            <a:ext uri="{FF2B5EF4-FFF2-40B4-BE49-F238E27FC236}">
              <a16:creationId xmlns="" xmlns:a16="http://schemas.microsoft.com/office/drawing/2014/main" id="{00000000-0008-0000-0000-0000A5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62" name="Text Box 1">
          <a:extLst>
            <a:ext uri="{FF2B5EF4-FFF2-40B4-BE49-F238E27FC236}">
              <a16:creationId xmlns="" xmlns:a16="http://schemas.microsoft.com/office/drawing/2014/main" id="{00000000-0008-0000-0000-0000A6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63" name="Text Box 1">
          <a:extLst>
            <a:ext uri="{FF2B5EF4-FFF2-40B4-BE49-F238E27FC236}">
              <a16:creationId xmlns="" xmlns:a16="http://schemas.microsoft.com/office/drawing/2014/main" id="{00000000-0008-0000-0000-0000A7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64" name="Text Box 1">
          <a:extLst>
            <a:ext uri="{FF2B5EF4-FFF2-40B4-BE49-F238E27FC236}">
              <a16:creationId xmlns="" xmlns:a16="http://schemas.microsoft.com/office/drawing/2014/main" id="{00000000-0008-0000-0000-0000A8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65" name="Text Box 1">
          <a:extLst>
            <a:ext uri="{FF2B5EF4-FFF2-40B4-BE49-F238E27FC236}">
              <a16:creationId xmlns="" xmlns:a16="http://schemas.microsoft.com/office/drawing/2014/main" id="{00000000-0008-0000-0000-0000A9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66" name="Text Box 1">
          <a:extLst>
            <a:ext uri="{FF2B5EF4-FFF2-40B4-BE49-F238E27FC236}">
              <a16:creationId xmlns="" xmlns:a16="http://schemas.microsoft.com/office/drawing/2014/main" id="{00000000-0008-0000-0000-0000AA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67" name="Text Box 1">
          <a:extLst>
            <a:ext uri="{FF2B5EF4-FFF2-40B4-BE49-F238E27FC236}">
              <a16:creationId xmlns="" xmlns:a16="http://schemas.microsoft.com/office/drawing/2014/main" id="{00000000-0008-0000-0000-0000AB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68" name="Text Box 1">
          <a:extLst>
            <a:ext uri="{FF2B5EF4-FFF2-40B4-BE49-F238E27FC236}">
              <a16:creationId xmlns="" xmlns:a16="http://schemas.microsoft.com/office/drawing/2014/main" id="{00000000-0008-0000-0000-0000AC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69" name="Text Box 1">
          <a:extLst>
            <a:ext uri="{FF2B5EF4-FFF2-40B4-BE49-F238E27FC236}">
              <a16:creationId xmlns="" xmlns:a16="http://schemas.microsoft.com/office/drawing/2014/main" id="{00000000-0008-0000-0000-0000AD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70" name="Text Box 1">
          <a:extLst>
            <a:ext uri="{FF2B5EF4-FFF2-40B4-BE49-F238E27FC236}">
              <a16:creationId xmlns="" xmlns:a16="http://schemas.microsoft.com/office/drawing/2014/main" id="{00000000-0008-0000-0000-0000AE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71" name="Text Box 1">
          <a:extLst>
            <a:ext uri="{FF2B5EF4-FFF2-40B4-BE49-F238E27FC236}">
              <a16:creationId xmlns="" xmlns:a16="http://schemas.microsoft.com/office/drawing/2014/main" id="{00000000-0008-0000-0000-0000AF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72" name="Text Box 1">
          <a:extLst>
            <a:ext uri="{FF2B5EF4-FFF2-40B4-BE49-F238E27FC236}">
              <a16:creationId xmlns="" xmlns:a16="http://schemas.microsoft.com/office/drawing/2014/main" id="{00000000-0008-0000-0000-0000B0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73" name="Text Box 1">
          <a:extLst>
            <a:ext uri="{FF2B5EF4-FFF2-40B4-BE49-F238E27FC236}">
              <a16:creationId xmlns="" xmlns:a16="http://schemas.microsoft.com/office/drawing/2014/main" id="{00000000-0008-0000-0000-0000B1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74" name="Text Box 1">
          <a:extLst>
            <a:ext uri="{FF2B5EF4-FFF2-40B4-BE49-F238E27FC236}">
              <a16:creationId xmlns="" xmlns:a16="http://schemas.microsoft.com/office/drawing/2014/main" id="{00000000-0008-0000-0000-0000B2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75" name="Text Box 1">
          <a:extLst>
            <a:ext uri="{FF2B5EF4-FFF2-40B4-BE49-F238E27FC236}">
              <a16:creationId xmlns="" xmlns:a16="http://schemas.microsoft.com/office/drawing/2014/main" id="{00000000-0008-0000-0000-0000B3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76" name="Text Box 1">
          <a:extLst>
            <a:ext uri="{FF2B5EF4-FFF2-40B4-BE49-F238E27FC236}">
              <a16:creationId xmlns="" xmlns:a16="http://schemas.microsoft.com/office/drawing/2014/main" id="{00000000-0008-0000-0000-0000B4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77" name="Text Box 1">
          <a:extLst>
            <a:ext uri="{FF2B5EF4-FFF2-40B4-BE49-F238E27FC236}">
              <a16:creationId xmlns="" xmlns:a16="http://schemas.microsoft.com/office/drawing/2014/main" id="{00000000-0008-0000-0000-0000B5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78" name="Text Box 1">
          <a:extLst>
            <a:ext uri="{FF2B5EF4-FFF2-40B4-BE49-F238E27FC236}">
              <a16:creationId xmlns="" xmlns:a16="http://schemas.microsoft.com/office/drawing/2014/main" id="{00000000-0008-0000-0000-0000B6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79" name="Text Box 1">
          <a:extLst>
            <a:ext uri="{FF2B5EF4-FFF2-40B4-BE49-F238E27FC236}">
              <a16:creationId xmlns="" xmlns:a16="http://schemas.microsoft.com/office/drawing/2014/main" id="{00000000-0008-0000-0000-0000B7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80" name="Text Box 1">
          <a:extLst>
            <a:ext uri="{FF2B5EF4-FFF2-40B4-BE49-F238E27FC236}">
              <a16:creationId xmlns="" xmlns:a16="http://schemas.microsoft.com/office/drawing/2014/main" id="{00000000-0008-0000-0000-0000B8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81" name="Text Box 1">
          <a:extLst>
            <a:ext uri="{FF2B5EF4-FFF2-40B4-BE49-F238E27FC236}">
              <a16:creationId xmlns="" xmlns:a16="http://schemas.microsoft.com/office/drawing/2014/main" id="{00000000-0008-0000-0000-0000B9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82" name="Text Box 1">
          <a:extLst>
            <a:ext uri="{FF2B5EF4-FFF2-40B4-BE49-F238E27FC236}">
              <a16:creationId xmlns="" xmlns:a16="http://schemas.microsoft.com/office/drawing/2014/main" id="{00000000-0008-0000-0000-0000BA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83" name="Text Box 1">
          <a:extLst>
            <a:ext uri="{FF2B5EF4-FFF2-40B4-BE49-F238E27FC236}">
              <a16:creationId xmlns="" xmlns:a16="http://schemas.microsoft.com/office/drawing/2014/main" id="{00000000-0008-0000-0000-0000BB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84" name="Text Box 1">
          <a:extLst>
            <a:ext uri="{FF2B5EF4-FFF2-40B4-BE49-F238E27FC236}">
              <a16:creationId xmlns="" xmlns:a16="http://schemas.microsoft.com/office/drawing/2014/main" id="{00000000-0008-0000-0000-0000BC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85" name="Text Box 1">
          <a:extLst>
            <a:ext uri="{FF2B5EF4-FFF2-40B4-BE49-F238E27FC236}">
              <a16:creationId xmlns="" xmlns:a16="http://schemas.microsoft.com/office/drawing/2014/main" id="{00000000-0008-0000-0000-0000BD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86" name="Text Box 1">
          <a:extLst>
            <a:ext uri="{FF2B5EF4-FFF2-40B4-BE49-F238E27FC236}">
              <a16:creationId xmlns="" xmlns:a16="http://schemas.microsoft.com/office/drawing/2014/main" id="{00000000-0008-0000-0000-0000BE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87" name="Text Box 1">
          <a:extLst>
            <a:ext uri="{FF2B5EF4-FFF2-40B4-BE49-F238E27FC236}">
              <a16:creationId xmlns="" xmlns:a16="http://schemas.microsoft.com/office/drawing/2014/main" id="{00000000-0008-0000-0000-0000BF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88" name="Text Box 1">
          <a:extLst>
            <a:ext uri="{FF2B5EF4-FFF2-40B4-BE49-F238E27FC236}">
              <a16:creationId xmlns="" xmlns:a16="http://schemas.microsoft.com/office/drawing/2014/main" id="{00000000-0008-0000-0000-0000C0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89" name="Text Box 1">
          <a:extLst>
            <a:ext uri="{FF2B5EF4-FFF2-40B4-BE49-F238E27FC236}">
              <a16:creationId xmlns="" xmlns:a16="http://schemas.microsoft.com/office/drawing/2014/main" id="{00000000-0008-0000-0000-0000C1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90" name="Text Box 1">
          <a:extLst>
            <a:ext uri="{FF2B5EF4-FFF2-40B4-BE49-F238E27FC236}">
              <a16:creationId xmlns="" xmlns:a16="http://schemas.microsoft.com/office/drawing/2014/main" id="{00000000-0008-0000-0000-0000C2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91" name="Text Box 1">
          <a:extLst>
            <a:ext uri="{FF2B5EF4-FFF2-40B4-BE49-F238E27FC236}">
              <a16:creationId xmlns="" xmlns:a16="http://schemas.microsoft.com/office/drawing/2014/main" id="{00000000-0008-0000-0000-0000C3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92" name="Text Box 1">
          <a:extLst>
            <a:ext uri="{FF2B5EF4-FFF2-40B4-BE49-F238E27FC236}">
              <a16:creationId xmlns="" xmlns:a16="http://schemas.microsoft.com/office/drawing/2014/main" id="{00000000-0008-0000-0000-0000C4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93" name="Text Box 1">
          <a:extLst>
            <a:ext uri="{FF2B5EF4-FFF2-40B4-BE49-F238E27FC236}">
              <a16:creationId xmlns="" xmlns:a16="http://schemas.microsoft.com/office/drawing/2014/main" id="{00000000-0008-0000-0000-0000C5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94" name="Text Box 1">
          <a:extLst>
            <a:ext uri="{FF2B5EF4-FFF2-40B4-BE49-F238E27FC236}">
              <a16:creationId xmlns="" xmlns:a16="http://schemas.microsoft.com/office/drawing/2014/main" id="{00000000-0008-0000-0000-0000C6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95" name="Text Box 1">
          <a:extLst>
            <a:ext uri="{FF2B5EF4-FFF2-40B4-BE49-F238E27FC236}">
              <a16:creationId xmlns="" xmlns:a16="http://schemas.microsoft.com/office/drawing/2014/main" id="{00000000-0008-0000-0000-0000C7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96" name="Text Box 1">
          <a:extLst>
            <a:ext uri="{FF2B5EF4-FFF2-40B4-BE49-F238E27FC236}">
              <a16:creationId xmlns="" xmlns:a16="http://schemas.microsoft.com/office/drawing/2014/main" id="{00000000-0008-0000-0000-0000C8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97" name="Text Box 1">
          <a:extLst>
            <a:ext uri="{FF2B5EF4-FFF2-40B4-BE49-F238E27FC236}">
              <a16:creationId xmlns="" xmlns:a16="http://schemas.microsoft.com/office/drawing/2014/main" id="{00000000-0008-0000-0000-0000C9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98" name="Text Box 1">
          <a:extLst>
            <a:ext uri="{FF2B5EF4-FFF2-40B4-BE49-F238E27FC236}">
              <a16:creationId xmlns="" xmlns:a16="http://schemas.microsoft.com/office/drawing/2014/main" id="{00000000-0008-0000-0000-0000CA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299" name="Text Box 1">
          <a:extLst>
            <a:ext uri="{FF2B5EF4-FFF2-40B4-BE49-F238E27FC236}">
              <a16:creationId xmlns="" xmlns:a16="http://schemas.microsoft.com/office/drawing/2014/main" id="{00000000-0008-0000-0000-0000CB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00" name="Text Box 1">
          <a:extLst>
            <a:ext uri="{FF2B5EF4-FFF2-40B4-BE49-F238E27FC236}">
              <a16:creationId xmlns="" xmlns:a16="http://schemas.microsoft.com/office/drawing/2014/main" id="{00000000-0008-0000-0000-0000CC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01" name="Text Box 1">
          <a:extLst>
            <a:ext uri="{FF2B5EF4-FFF2-40B4-BE49-F238E27FC236}">
              <a16:creationId xmlns="" xmlns:a16="http://schemas.microsoft.com/office/drawing/2014/main" id="{00000000-0008-0000-0000-0000CD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02" name="Text Box 1">
          <a:extLst>
            <a:ext uri="{FF2B5EF4-FFF2-40B4-BE49-F238E27FC236}">
              <a16:creationId xmlns="" xmlns:a16="http://schemas.microsoft.com/office/drawing/2014/main" id="{00000000-0008-0000-0000-0000CE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03" name="Text Box 1">
          <a:extLst>
            <a:ext uri="{FF2B5EF4-FFF2-40B4-BE49-F238E27FC236}">
              <a16:creationId xmlns="" xmlns:a16="http://schemas.microsoft.com/office/drawing/2014/main" id="{00000000-0008-0000-0000-0000CF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04" name="Text Box 1">
          <a:extLst>
            <a:ext uri="{FF2B5EF4-FFF2-40B4-BE49-F238E27FC236}">
              <a16:creationId xmlns="" xmlns:a16="http://schemas.microsoft.com/office/drawing/2014/main" id="{00000000-0008-0000-0000-0000D0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05" name="Text Box 1">
          <a:extLst>
            <a:ext uri="{FF2B5EF4-FFF2-40B4-BE49-F238E27FC236}">
              <a16:creationId xmlns="" xmlns:a16="http://schemas.microsoft.com/office/drawing/2014/main" id="{00000000-0008-0000-0000-0000D1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06" name="Text Box 1">
          <a:extLst>
            <a:ext uri="{FF2B5EF4-FFF2-40B4-BE49-F238E27FC236}">
              <a16:creationId xmlns="" xmlns:a16="http://schemas.microsoft.com/office/drawing/2014/main" id="{00000000-0008-0000-0000-0000D2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07" name="Text Box 1">
          <a:extLst>
            <a:ext uri="{FF2B5EF4-FFF2-40B4-BE49-F238E27FC236}">
              <a16:creationId xmlns="" xmlns:a16="http://schemas.microsoft.com/office/drawing/2014/main" id="{00000000-0008-0000-0000-0000D3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08" name="Text Box 1">
          <a:extLst>
            <a:ext uri="{FF2B5EF4-FFF2-40B4-BE49-F238E27FC236}">
              <a16:creationId xmlns="" xmlns:a16="http://schemas.microsoft.com/office/drawing/2014/main" id="{00000000-0008-0000-0000-0000D4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09" name="Text Box 1">
          <a:extLst>
            <a:ext uri="{FF2B5EF4-FFF2-40B4-BE49-F238E27FC236}">
              <a16:creationId xmlns="" xmlns:a16="http://schemas.microsoft.com/office/drawing/2014/main" id="{00000000-0008-0000-0000-0000D5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10" name="Text Box 1">
          <a:extLst>
            <a:ext uri="{FF2B5EF4-FFF2-40B4-BE49-F238E27FC236}">
              <a16:creationId xmlns="" xmlns:a16="http://schemas.microsoft.com/office/drawing/2014/main" id="{00000000-0008-0000-0000-0000D6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11" name="Text Box 1">
          <a:extLst>
            <a:ext uri="{FF2B5EF4-FFF2-40B4-BE49-F238E27FC236}">
              <a16:creationId xmlns="" xmlns:a16="http://schemas.microsoft.com/office/drawing/2014/main" id="{00000000-0008-0000-0000-0000D7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12" name="Text Box 1">
          <a:extLst>
            <a:ext uri="{FF2B5EF4-FFF2-40B4-BE49-F238E27FC236}">
              <a16:creationId xmlns="" xmlns:a16="http://schemas.microsoft.com/office/drawing/2014/main" id="{00000000-0008-0000-0000-0000D8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13" name="Text Box 1">
          <a:extLst>
            <a:ext uri="{FF2B5EF4-FFF2-40B4-BE49-F238E27FC236}">
              <a16:creationId xmlns="" xmlns:a16="http://schemas.microsoft.com/office/drawing/2014/main" id="{00000000-0008-0000-0000-0000D9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14" name="Text Box 1">
          <a:extLst>
            <a:ext uri="{FF2B5EF4-FFF2-40B4-BE49-F238E27FC236}">
              <a16:creationId xmlns="" xmlns:a16="http://schemas.microsoft.com/office/drawing/2014/main" id="{00000000-0008-0000-0000-0000DA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15" name="Text Box 1">
          <a:extLst>
            <a:ext uri="{FF2B5EF4-FFF2-40B4-BE49-F238E27FC236}">
              <a16:creationId xmlns="" xmlns:a16="http://schemas.microsoft.com/office/drawing/2014/main" id="{00000000-0008-0000-0000-0000DB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16" name="Text Box 1">
          <a:extLst>
            <a:ext uri="{FF2B5EF4-FFF2-40B4-BE49-F238E27FC236}">
              <a16:creationId xmlns="" xmlns:a16="http://schemas.microsoft.com/office/drawing/2014/main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17" name="Text Box 1">
          <a:extLst>
            <a:ext uri="{FF2B5EF4-FFF2-40B4-BE49-F238E27FC236}">
              <a16:creationId xmlns="" xmlns:a16="http://schemas.microsoft.com/office/drawing/2014/main" id="{00000000-0008-0000-0000-0000DD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18" name="Text Box 1">
          <a:extLst>
            <a:ext uri="{FF2B5EF4-FFF2-40B4-BE49-F238E27FC236}">
              <a16:creationId xmlns="" xmlns:a16="http://schemas.microsoft.com/office/drawing/2014/main" id="{00000000-0008-0000-0000-0000DE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19" name="Text Box 1">
          <a:extLst>
            <a:ext uri="{FF2B5EF4-FFF2-40B4-BE49-F238E27FC236}">
              <a16:creationId xmlns="" xmlns:a16="http://schemas.microsoft.com/office/drawing/2014/main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20" name="Text Box 1">
          <a:extLst>
            <a:ext uri="{FF2B5EF4-FFF2-40B4-BE49-F238E27FC236}">
              <a16:creationId xmlns="" xmlns:a16="http://schemas.microsoft.com/office/drawing/2014/main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21" name="Text Box 1">
          <a:extLst>
            <a:ext uri="{FF2B5EF4-FFF2-40B4-BE49-F238E27FC236}">
              <a16:creationId xmlns="" xmlns:a16="http://schemas.microsoft.com/office/drawing/2014/main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22" name="Text Box 1">
          <a:extLst>
            <a:ext uri="{FF2B5EF4-FFF2-40B4-BE49-F238E27FC236}">
              <a16:creationId xmlns=""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23" name="Text Box 1">
          <a:extLst>
            <a:ext uri="{FF2B5EF4-FFF2-40B4-BE49-F238E27FC236}">
              <a16:creationId xmlns="" xmlns:a16="http://schemas.microsoft.com/office/drawing/2014/main" id="{00000000-0008-0000-0000-0000E3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24" name="Text Box 1">
          <a:extLst>
            <a:ext uri="{FF2B5EF4-FFF2-40B4-BE49-F238E27FC236}">
              <a16:creationId xmlns="" xmlns:a16="http://schemas.microsoft.com/office/drawing/2014/main" id="{00000000-0008-0000-0000-0000E4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25" name="Text Box 1">
          <a:extLst>
            <a:ext uri="{FF2B5EF4-FFF2-40B4-BE49-F238E27FC236}">
              <a16:creationId xmlns="" xmlns:a16="http://schemas.microsoft.com/office/drawing/2014/main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26" name="Text Box 1">
          <a:extLst>
            <a:ext uri="{FF2B5EF4-FFF2-40B4-BE49-F238E27FC236}">
              <a16:creationId xmlns="" xmlns:a16="http://schemas.microsoft.com/office/drawing/2014/main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27" name="Text Box 1">
          <a:extLst>
            <a:ext uri="{FF2B5EF4-FFF2-40B4-BE49-F238E27FC236}">
              <a16:creationId xmlns="" xmlns:a16="http://schemas.microsoft.com/office/drawing/2014/main" id="{00000000-0008-0000-0000-0000E7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28" name="Text Box 1">
          <a:extLst>
            <a:ext uri="{FF2B5EF4-FFF2-40B4-BE49-F238E27FC236}">
              <a16:creationId xmlns="" xmlns:a16="http://schemas.microsoft.com/office/drawing/2014/main" id="{00000000-0008-0000-0000-0000E8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29" name="Text Box 1">
          <a:extLst>
            <a:ext uri="{FF2B5EF4-FFF2-40B4-BE49-F238E27FC236}">
              <a16:creationId xmlns="" xmlns:a16="http://schemas.microsoft.com/office/drawing/2014/main" id="{00000000-0008-0000-0000-0000E9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30" name="Text Box 1">
          <a:extLst>
            <a:ext uri="{FF2B5EF4-FFF2-40B4-BE49-F238E27FC236}">
              <a16:creationId xmlns="" xmlns:a16="http://schemas.microsoft.com/office/drawing/2014/main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31" name="Text Box 1">
          <a:extLst>
            <a:ext uri="{FF2B5EF4-FFF2-40B4-BE49-F238E27FC236}">
              <a16:creationId xmlns="" xmlns:a16="http://schemas.microsoft.com/office/drawing/2014/main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32" name="Text Box 1">
          <a:extLst>
            <a:ext uri="{FF2B5EF4-FFF2-40B4-BE49-F238E27FC236}">
              <a16:creationId xmlns="" xmlns:a16="http://schemas.microsoft.com/office/drawing/2014/main" id="{00000000-0008-0000-0000-0000EC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33" name="Text Box 1">
          <a:extLst>
            <a:ext uri="{FF2B5EF4-FFF2-40B4-BE49-F238E27FC236}">
              <a16:creationId xmlns="" xmlns:a16="http://schemas.microsoft.com/office/drawing/2014/main" id="{00000000-0008-0000-0000-0000ED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34" name="Text Box 1">
          <a:extLst>
            <a:ext uri="{FF2B5EF4-FFF2-40B4-BE49-F238E27FC236}">
              <a16:creationId xmlns="" xmlns:a16="http://schemas.microsoft.com/office/drawing/2014/main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35" name="Text Box 1">
          <a:extLst>
            <a:ext uri="{FF2B5EF4-FFF2-40B4-BE49-F238E27FC236}">
              <a16:creationId xmlns="" xmlns:a16="http://schemas.microsoft.com/office/drawing/2014/main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36" name="Text Box 1">
          <a:extLst>
            <a:ext uri="{FF2B5EF4-FFF2-40B4-BE49-F238E27FC236}">
              <a16:creationId xmlns="" xmlns:a16="http://schemas.microsoft.com/office/drawing/2014/main" id="{00000000-0008-0000-0000-0000F0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37" name="Text Box 1">
          <a:extLst>
            <a:ext uri="{FF2B5EF4-FFF2-40B4-BE49-F238E27FC236}">
              <a16:creationId xmlns="" xmlns:a16="http://schemas.microsoft.com/office/drawing/2014/main" id="{00000000-0008-0000-0000-0000F1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38" name="Text Box 1">
          <a:extLst>
            <a:ext uri="{FF2B5EF4-FFF2-40B4-BE49-F238E27FC236}">
              <a16:creationId xmlns="" xmlns:a16="http://schemas.microsoft.com/office/drawing/2014/main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39" name="Text Box 1">
          <a:extLst>
            <a:ext uri="{FF2B5EF4-FFF2-40B4-BE49-F238E27FC236}">
              <a16:creationId xmlns="" xmlns:a16="http://schemas.microsoft.com/office/drawing/2014/main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40" name="Text Box 1">
          <a:extLst>
            <a:ext uri="{FF2B5EF4-FFF2-40B4-BE49-F238E27FC236}">
              <a16:creationId xmlns="" xmlns:a16="http://schemas.microsoft.com/office/drawing/2014/main" id="{00000000-0008-0000-0000-0000F4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41" name="Text Box 1">
          <a:extLst>
            <a:ext uri="{FF2B5EF4-FFF2-40B4-BE49-F238E27FC236}">
              <a16:creationId xmlns="" xmlns:a16="http://schemas.microsoft.com/office/drawing/2014/main" id="{00000000-0008-0000-0000-0000F5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42" name="Text Box 1">
          <a:extLst>
            <a:ext uri="{FF2B5EF4-FFF2-40B4-BE49-F238E27FC236}">
              <a16:creationId xmlns="" xmlns:a16="http://schemas.microsoft.com/office/drawing/2014/main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43" name="Text Box 1">
          <a:extLst>
            <a:ext uri="{FF2B5EF4-FFF2-40B4-BE49-F238E27FC236}">
              <a16:creationId xmlns="" xmlns:a16="http://schemas.microsoft.com/office/drawing/2014/main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44" name="Text Box 1">
          <a:extLst>
            <a:ext uri="{FF2B5EF4-FFF2-40B4-BE49-F238E27FC236}">
              <a16:creationId xmlns="" xmlns:a16="http://schemas.microsoft.com/office/drawing/2014/main" id="{00000000-0008-0000-0000-0000F8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45" name="Text Box 1">
          <a:extLst>
            <a:ext uri="{FF2B5EF4-FFF2-40B4-BE49-F238E27FC236}">
              <a16:creationId xmlns="" xmlns:a16="http://schemas.microsoft.com/office/drawing/2014/main" id="{00000000-0008-0000-0000-0000F9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46" name="Text Box 1">
          <a:extLst>
            <a:ext uri="{FF2B5EF4-FFF2-40B4-BE49-F238E27FC236}">
              <a16:creationId xmlns="" xmlns:a16="http://schemas.microsoft.com/office/drawing/2014/main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47" name="Text Box 1">
          <a:extLst>
            <a:ext uri="{FF2B5EF4-FFF2-40B4-BE49-F238E27FC236}">
              <a16:creationId xmlns="" xmlns:a16="http://schemas.microsoft.com/office/drawing/2014/main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48" name="Text Box 1">
          <a:extLst>
            <a:ext uri="{FF2B5EF4-FFF2-40B4-BE49-F238E27FC236}">
              <a16:creationId xmlns="" xmlns:a16="http://schemas.microsoft.com/office/drawing/2014/main" id="{00000000-0008-0000-0000-0000FC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49" name="Text Box 1">
          <a:extLst>
            <a:ext uri="{FF2B5EF4-FFF2-40B4-BE49-F238E27FC236}">
              <a16:creationId xmlns="" xmlns:a16="http://schemas.microsoft.com/office/drawing/2014/main" id="{00000000-0008-0000-0000-0000FD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50" name="Text Box 1">
          <a:extLst>
            <a:ext uri="{FF2B5EF4-FFF2-40B4-BE49-F238E27FC236}">
              <a16:creationId xmlns="" xmlns:a16="http://schemas.microsoft.com/office/drawing/2014/main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51" name="Text Box 1">
          <a:extLst>
            <a:ext uri="{FF2B5EF4-FFF2-40B4-BE49-F238E27FC236}">
              <a16:creationId xmlns="" xmlns:a16="http://schemas.microsoft.com/office/drawing/2014/main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52" name="Text Box 1">
          <a:extLst>
            <a:ext uri="{FF2B5EF4-FFF2-40B4-BE49-F238E27FC236}">
              <a16:creationId xmlns="" xmlns:a16="http://schemas.microsoft.com/office/drawing/2014/main" id="{00000000-0008-0000-0000-000000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53" name="Text Box 1">
          <a:extLst>
            <a:ext uri="{FF2B5EF4-FFF2-40B4-BE49-F238E27FC236}">
              <a16:creationId xmlns="" xmlns:a16="http://schemas.microsoft.com/office/drawing/2014/main" id="{00000000-0008-0000-0000-000001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54" name="Text Box 1">
          <a:extLst>
            <a:ext uri="{FF2B5EF4-FFF2-40B4-BE49-F238E27FC236}">
              <a16:creationId xmlns=""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55" name="Text Box 1">
          <a:extLst>
            <a:ext uri="{FF2B5EF4-FFF2-40B4-BE49-F238E27FC236}">
              <a16:creationId xmlns=""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56" name="Text Box 1">
          <a:extLst>
            <a:ext uri="{FF2B5EF4-FFF2-40B4-BE49-F238E27FC236}">
              <a16:creationId xmlns="" xmlns:a16="http://schemas.microsoft.com/office/drawing/2014/main" id="{00000000-0008-0000-0000-000004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57" name="Text Box 1">
          <a:extLst>
            <a:ext uri="{FF2B5EF4-FFF2-40B4-BE49-F238E27FC236}">
              <a16:creationId xmlns="" xmlns:a16="http://schemas.microsoft.com/office/drawing/2014/main" id="{00000000-0008-0000-0000-000005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58" name="Text Box 1">
          <a:extLst>
            <a:ext uri="{FF2B5EF4-FFF2-40B4-BE49-F238E27FC236}">
              <a16:creationId xmlns="" xmlns:a16="http://schemas.microsoft.com/office/drawing/2014/main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59" name="Text Box 1">
          <a:extLst>
            <a:ext uri="{FF2B5EF4-FFF2-40B4-BE49-F238E27FC236}">
              <a16:creationId xmlns="" xmlns:a16="http://schemas.microsoft.com/office/drawing/2014/main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60" name="Text Box 1">
          <a:extLst>
            <a:ext uri="{FF2B5EF4-FFF2-40B4-BE49-F238E27FC236}">
              <a16:creationId xmlns="" xmlns:a16="http://schemas.microsoft.com/office/drawing/2014/main" id="{00000000-0008-0000-0000-000008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61" name="Text Box 1">
          <a:extLst>
            <a:ext uri="{FF2B5EF4-FFF2-40B4-BE49-F238E27FC236}">
              <a16:creationId xmlns="" xmlns:a16="http://schemas.microsoft.com/office/drawing/2014/main" id="{00000000-0008-0000-0000-000009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62" name="Text Box 1">
          <a:extLst>
            <a:ext uri="{FF2B5EF4-FFF2-40B4-BE49-F238E27FC236}">
              <a16:creationId xmlns="" xmlns:a16="http://schemas.microsoft.com/office/drawing/2014/main" id="{00000000-0008-0000-0000-00000A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63" name="Text Box 1">
          <a:extLst>
            <a:ext uri="{FF2B5EF4-FFF2-40B4-BE49-F238E27FC236}">
              <a16:creationId xmlns="" xmlns:a16="http://schemas.microsoft.com/office/drawing/2014/main" id="{00000000-0008-0000-0000-00000B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64" name="Text Box 1">
          <a:extLst>
            <a:ext uri="{FF2B5EF4-FFF2-40B4-BE49-F238E27FC236}">
              <a16:creationId xmlns="" xmlns:a16="http://schemas.microsoft.com/office/drawing/2014/main" id="{00000000-0008-0000-0000-00000C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65" name="Text Box 1">
          <a:extLst>
            <a:ext uri="{FF2B5EF4-FFF2-40B4-BE49-F238E27FC236}">
              <a16:creationId xmlns="" xmlns:a16="http://schemas.microsoft.com/office/drawing/2014/main" id="{00000000-0008-0000-0000-00000D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66" name="Text Box 1">
          <a:extLst>
            <a:ext uri="{FF2B5EF4-FFF2-40B4-BE49-F238E27FC236}">
              <a16:creationId xmlns="" xmlns:a16="http://schemas.microsoft.com/office/drawing/2014/main" id="{00000000-0008-0000-0000-00000E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67" name="Text Box 1">
          <a:extLst>
            <a:ext uri="{FF2B5EF4-FFF2-40B4-BE49-F238E27FC236}">
              <a16:creationId xmlns="" xmlns:a16="http://schemas.microsoft.com/office/drawing/2014/main" id="{00000000-0008-0000-0000-00000F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68" name="Text Box 1">
          <a:extLst>
            <a:ext uri="{FF2B5EF4-FFF2-40B4-BE49-F238E27FC236}">
              <a16:creationId xmlns="" xmlns:a16="http://schemas.microsoft.com/office/drawing/2014/main" id="{00000000-0008-0000-0000-000010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69" name="Text Box 1">
          <a:extLst>
            <a:ext uri="{FF2B5EF4-FFF2-40B4-BE49-F238E27FC236}">
              <a16:creationId xmlns="" xmlns:a16="http://schemas.microsoft.com/office/drawing/2014/main" id="{00000000-0008-0000-0000-000011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70" name="Text Box 1">
          <a:extLst>
            <a:ext uri="{FF2B5EF4-FFF2-40B4-BE49-F238E27FC236}">
              <a16:creationId xmlns="" xmlns:a16="http://schemas.microsoft.com/office/drawing/2014/main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71" name="Text Box 1">
          <a:extLst>
            <a:ext uri="{FF2B5EF4-FFF2-40B4-BE49-F238E27FC236}">
              <a16:creationId xmlns="" xmlns:a16="http://schemas.microsoft.com/office/drawing/2014/main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72" name="Text Box 1">
          <a:extLst>
            <a:ext uri="{FF2B5EF4-FFF2-40B4-BE49-F238E27FC236}">
              <a16:creationId xmlns="" xmlns:a16="http://schemas.microsoft.com/office/drawing/2014/main" id="{00000000-0008-0000-0000-000014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73" name="Text Box 1">
          <a:extLst>
            <a:ext uri="{FF2B5EF4-FFF2-40B4-BE49-F238E27FC236}">
              <a16:creationId xmlns="" xmlns:a16="http://schemas.microsoft.com/office/drawing/2014/main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74" name="Text Box 1">
          <a:extLst>
            <a:ext uri="{FF2B5EF4-FFF2-40B4-BE49-F238E27FC236}">
              <a16:creationId xmlns="" xmlns:a16="http://schemas.microsoft.com/office/drawing/2014/main" id="{00000000-0008-0000-0000-000016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75" name="Text Box 1">
          <a:extLst>
            <a:ext uri="{FF2B5EF4-FFF2-40B4-BE49-F238E27FC236}">
              <a16:creationId xmlns="" xmlns:a16="http://schemas.microsoft.com/office/drawing/2014/main" id="{00000000-0008-0000-0000-000017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76" name="Text Box 1">
          <a:extLst>
            <a:ext uri="{FF2B5EF4-FFF2-40B4-BE49-F238E27FC236}">
              <a16:creationId xmlns="" xmlns:a16="http://schemas.microsoft.com/office/drawing/2014/main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77" name="Text Box 1">
          <a:extLst>
            <a:ext uri="{FF2B5EF4-FFF2-40B4-BE49-F238E27FC236}">
              <a16:creationId xmlns="" xmlns:a16="http://schemas.microsoft.com/office/drawing/2014/main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78" name="Text Box 1">
          <a:extLst>
            <a:ext uri="{FF2B5EF4-FFF2-40B4-BE49-F238E27FC236}">
              <a16:creationId xmlns="" xmlns:a16="http://schemas.microsoft.com/office/drawing/2014/main" id="{00000000-0008-0000-0000-00001A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79" name="Text Box 1">
          <a:extLst>
            <a:ext uri="{FF2B5EF4-FFF2-40B4-BE49-F238E27FC236}">
              <a16:creationId xmlns="" xmlns:a16="http://schemas.microsoft.com/office/drawing/2014/main" id="{00000000-0008-0000-0000-00001B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80" name="Text Box 1">
          <a:extLst>
            <a:ext uri="{FF2B5EF4-FFF2-40B4-BE49-F238E27FC236}">
              <a16:creationId xmlns="" xmlns:a16="http://schemas.microsoft.com/office/drawing/2014/main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81" name="Text Box 1">
          <a:extLst>
            <a:ext uri="{FF2B5EF4-FFF2-40B4-BE49-F238E27FC236}">
              <a16:creationId xmlns="" xmlns:a16="http://schemas.microsoft.com/office/drawing/2014/main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82" name="Text Box 1">
          <a:extLst>
            <a:ext uri="{FF2B5EF4-FFF2-40B4-BE49-F238E27FC236}">
              <a16:creationId xmlns="" xmlns:a16="http://schemas.microsoft.com/office/drawing/2014/main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83" name="Text Box 1">
          <a:extLst>
            <a:ext uri="{FF2B5EF4-FFF2-40B4-BE49-F238E27FC236}">
              <a16:creationId xmlns="" xmlns:a16="http://schemas.microsoft.com/office/drawing/2014/main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84" name="Text Box 1">
          <a:extLst>
            <a:ext uri="{FF2B5EF4-FFF2-40B4-BE49-F238E27FC236}">
              <a16:creationId xmlns="" xmlns:a16="http://schemas.microsoft.com/office/drawing/2014/main" id="{00000000-0008-0000-0000-000020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85" name="Text Box 1">
          <a:extLst>
            <a:ext uri="{FF2B5EF4-FFF2-40B4-BE49-F238E27FC236}">
              <a16:creationId xmlns="" xmlns:a16="http://schemas.microsoft.com/office/drawing/2014/main" id="{00000000-0008-0000-0000-000021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86" name="Text Box 1">
          <a:extLst>
            <a:ext uri="{FF2B5EF4-FFF2-40B4-BE49-F238E27FC236}">
              <a16:creationId xmlns="" xmlns:a16="http://schemas.microsoft.com/office/drawing/2014/main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87" name="Text Box 1">
          <a:extLst>
            <a:ext uri="{FF2B5EF4-FFF2-40B4-BE49-F238E27FC236}">
              <a16:creationId xmlns="" xmlns:a16="http://schemas.microsoft.com/office/drawing/2014/main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88" name="Text Box 1">
          <a:extLst>
            <a:ext uri="{FF2B5EF4-FFF2-40B4-BE49-F238E27FC236}">
              <a16:creationId xmlns="" xmlns:a16="http://schemas.microsoft.com/office/drawing/2014/main" id="{00000000-0008-0000-0000-000024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89" name="Text Box 1">
          <a:extLst>
            <a:ext uri="{FF2B5EF4-FFF2-40B4-BE49-F238E27FC236}">
              <a16:creationId xmlns="" xmlns:a16="http://schemas.microsoft.com/office/drawing/2014/main" id="{00000000-0008-0000-0000-000025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90" name="Text Box 1">
          <a:extLst>
            <a:ext uri="{FF2B5EF4-FFF2-40B4-BE49-F238E27FC236}">
              <a16:creationId xmlns="" xmlns:a16="http://schemas.microsoft.com/office/drawing/2014/main" id="{00000000-0008-0000-0000-000026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91" name="Text Box 1">
          <a:extLst>
            <a:ext uri="{FF2B5EF4-FFF2-40B4-BE49-F238E27FC236}">
              <a16:creationId xmlns="" xmlns:a16="http://schemas.microsoft.com/office/drawing/2014/main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92" name="Text Box 1">
          <a:extLst>
            <a:ext uri="{FF2B5EF4-FFF2-40B4-BE49-F238E27FC236}">
              <a16:creationId xmlns="" xmlns:a16="http://schemas.microsoft.com/office/drawing/2014/main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93" name="Text Box 1">
          <a:extLst>
            <a:ext uri="{FF2B5EF4-FFF2-40B4-BE49-F238E27FC236}">
              <a16:creationId xmlns="" xmlns:a16="http://schemas.microsoft.com/office/drawing/2014/main" id="{00000000-0008-0000-0000-000029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94" name="Text Box 1">
          <a:extLst>
            <a:ext uri="{FF2B5EF4-FFF2-40B4-BE49-F238E27FC236}">
              <a16:creationId xmlns="" xmlns:a16="http://schemas.microsoft.com/office/drawing/2014/main" id="{00000000-0008-0000-0000-00002A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95" name="Text Box 1">
          <a:extLst>
            <a:ext uri="{FF2B5EF4-FFF2-40B4-BE49-F238E27FC236}">
              <a16:creationId xmlns="" xmlns:a16="http://schemas.microsoft.com/office/drawing/2014/main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96" name="Text Box 1">
          <a:extLst>
            <a:ext uri="{FF2B5EF4-FFF2-40B4-BE49-F238E27FC236}">
              <a16:creationId xmlns="" xmlns:a16="http://schemas.microsoft.com/office/drawing/2014/main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97" name="Text Box 1">
          <a:extLst>
            <a:ext uri="{FF2B5EF4-FFF2-40B4-BE49-F238E27FC236}">
              <a16:creationId xmlns="" xmlns:a16="http://schemas.microsoft.com/office/drawing/2014/main" id="{00000000-0008-0000-0000-00002D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98" name="Text Box 1">
          <a:extLst>
            <a:ext uri="{FF2B5EF4-FFF2-40B4-BE49-F238E27FC236}">
              <a16:creationId xmlns="" xmlns:a16="http://schemas.microsoft.com/office/drawing/2014/main" id="{00000000-0008-0000-0000-00002E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399" name="Text Box 1">
          <a:extLst>
            <a:ext uri="{FF2B5EF4-FFF2-40B4-BE49-F238E27FC236}">
              <a16:creationId xmlns="" xmlns:a16="http://schemas.microsoft.com/office/drawing/2014/main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00" name="Text Box 1">
          <a:extLst>
            <a:ext uri="{FF2B5EF4-FFF2-40B4-BE49-F238E27FC236}">
              <a16:creationId xmlns="" xmlns:a16="http://schemas.microsoft.com/office/drawing/2014/main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01" name="Text Box 1">
          <a:extLst>
            <a:ext uri="{FF2B5EF4-FFF2-40B4-BE49-F238E27FC236}">
              <a16:creationId xmlns="" xmlns:a16="http://schemas.microsoft.com/office/drawing/2014/main" id="{00000000-0008-0000-0000-000031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02" name="Text Box 1">
          <a:extLst>
            <a:ext uri="{FF2B5EF4-FFF2-40B4-BE49-F238E27FC236}">
              <a16:creationId xmlns="" xmlns:a16="http://schemas.microsoft.com/office/drawing/2014/main" id="{00000000-0008-0000-0000-000032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03" name="Text Box 1">
          <a:extLst>
            <a:ext uri="{FF2B5EF4-FFF2-40B4-BE49-F238E27FC236}">
              <a16:creationId xmlns="" xmlns:a16="http://schemas.microsoft.com/office/drawing/2014/main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04" name="Text Box 1">
          <a:extLst>
            <a:ext uri="{FF2B5EF4-FFF2-40B4-BE49-F238E27FC236}">
              <a16:creationId xmlns="" xmlns:a16="http://schemas.microsoft.com/office/drawing/2014/main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05" name="Text Box 1">
          <a:extLst>
            <a:ext uri="{FF2B5EF4-FFF2-40B4-BE49-F238E27FC236}">
              <a16:creationId xmlns="" xmlns:a16="http://schemas.microsoft.com/office/drawing/2014/main" id="{00000000-0008-0000-0000-000035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06" name="Text Box 1">
          <a:extLst>
            <a:ext uri="{FF2B5EF4-FFF2-40B4-BE49-F238E27FC236}">
              <a16:creationId xmlns="" xmlns:a16="http://schemas.microsoft.com/office/drawing/2014/main" id="{00000000-0008-0000-0000-000036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07" name="Text Box 1">
          <a:extLst>
            <a:ext uri="{FF2B5EF4-FFF2-40B4-BE49-F238E27FC236}">
              <a16:creationId xmlns="" xmlns:a16="http://schemas.microsoft.com/office/drawing/2014/main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08" name="Text Box 1">
          <a:extLst>
            <a:ext uri="{FF2B5EF4-FFF2-40B4-BE49-F238E27FC236}">
              <a16:creationId xmlns="" xmlns:a16="http://schemas.microsoft.com/office/drawing/2014/main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09" name="Text Box 1">
          <a:extLst>
            <a:ext uri="{FF2B5EF4-FFF2-40B4-BE49-F238E27FC236}">
              <a16:creationId xmlns="" xmlns:a16="http://schemas.microsoft.com/office/drawing/2014/main" id="{00000000-0008-0000-0000-000039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10" name="Text Box 1">
          <a:extLst>
            <a:ext uri="{FF2B5EF4-FFF2-40B4-BE49-F238E27FC236}">
              <a16:creationId xmlns="" xmlns:a16="http://schemas.microsoft.com/office/drawing/2014/main" id="{00000000-0008-0000-0000-00003A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11" name="Text Box 1">
          <a:extLst>
            <a:ext uri="{FF2B5EF4-FFF2-40B4-BE49-F238E27FC236}">
              <a16:creationId xmlns="" xmlns:a16="http://schemas.microsoft.com/office/drawing/2014/main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12" name="Text Box 1">
          <a:extLst>
            <a:ext uri="{FF2B5EF4-FFF2-40B4-BE49-F238E27FC236}">
              <a16:creationId xmlns="" xmlns:a16="http://schemas.microsoft.com/office/drawing/2014/main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13" name="Text Box 1">
          <a:extLst>
            <a:ext uri="{FF2B5EF4-FFF2-40B4-BE49-F238E27FC236}">
              <a16:creationId xmlns="" xmlns:a16="http://schemas.microsoft.com/office/drawing/2014/main" id="{00000000-0008-0000-0000-00003D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14" name="Text Box 1">
          <a:extLst>
            <a:ext uri="{FF2B5EF4-FFF2-40B4-BE49-F238E27FC236}">
              <a16:creationId xmlns="" xmlns:a16="http://schemas.microsoft.com/office/drawing/2014/main" id="{00000000-0008-0000-0000-00003E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15" name="Text Box 1">
          <a:extLst>
            <a:ext uri="{FF2B5EF4-FFF2-40B4-BE49-F238E27FC236}">
              <a16:creationId xmlns="" xmlns:a16="http://schemas.microsoft.com/office/drawing/2014/main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16" name="Text Box 1">
          <a:extLst>
            <a:ext uri="{FF2B5EF4-FFF2-40B4-BE49-F238E27FC236}">
              <a16:creationId xmlns="" xmlns:a16="http://schemas.microsoft.com/office/drawing/2014/main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17" name="Text Box 1">
          <a:extLst>
            <a:ext uri="{FF2B5EF4-FFF2-40B4-BE49-F238E27FC236}">
              <a16:creationId xmlns="" xmlns:a16="http://schemas.microsoft.com/office/drawing/2014/main" id="{00000000-0008-0000-0000-000041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18" name="Text Box 1">
          <a:extLst>
            <a:ext uri="{FF2B5EF4-FFF2-40B4-BE49-F238E27FC236}">
              <a16:creationId xmlns="" xmlns:a16="http://schemas.microsoft.com/office/drawing/2014/main" id="{00000000-0008-0000-0000-000042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19" name="Text Box 1">
          <a:extLst>
            <a:ext uri="{FF2B5EF4-FFF2-40B4-BE49-F238E27FC236}">
              <a16:creationId xmlns=""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20" name="Text Box 1">
          <a:extLst>
            <a:ext uri="{FF2B5EF4-FFF2-40B4-BE49-F238E27FC236}">
              <a16:creationId xmlns="" xmlns:a16="http://schemas.microsoft.com/office/drawing/2014/main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21" name="Text Box 1">
          <a:extLst>
            <a:ext uri="{FF2B5EF4-FFF2-40B4-BE49-F238E27FC236}">
              <a16:creationId xmlns="" xmlns:a16="http://schemas.microsoft.com/office/drawing/2014/main" id="{00000000-0008-0000-0000-000045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22" name="Text Box 1">
          <a:extLst>
            <a:ext uri="{FF2B5EF4-FFF2-40B4-BE49-F238E27FC236}">
              <a16:creationId xmlns="" xmlns:a16="http://schemas.microsoft.com/office/drawing/2014/main" id="{00000000-0008-0000-0000-000046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23" name="Text Box 1">
          <a:extLst>
            <a:ext uri="{FF2B5EF4-FFF2-40B4-BE49-F238E27FC236}">
              <a16:creationId xmlns="" xmlns:a16="http://schemas.microsoft.com/office/drawing/2014/main" id="{00000000-0008-0000-0000-000047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24" name="Text Box 1">
          <a:extLst>
            <a:ext uri="{FF2B5EF4-FFF2-40B4-BE49-F238E27FC236}">
              <a16:creationId xmlns="" xmlns:a16="http://schemas.microsoft.com/office/drawing/2014/main" id="{00000000-0008-0000-0000-000048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25" name="Text Box 1">
          <a:extLst>
            <a:ext uri="{FF2B5EF4-FFF2-40B4-BE49-F238E27FC236}">
              <a16:creationId xmlns="" xmlns:a16="http://schemas.microsoft.com/office/drawing/2014/main" id="{00000000-0008-0000-0000-000049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26" name="Text Box 1">
          <a:extLst>
            <a:ext uri="{FF2B5EF4-FFF2-40B4-BE49-F238E27FC236}">
              <a16:creationId xmlns="" xmlns:a16="http://schemas.microsoft.com/office/drawing/2014/main" id="{00000000-0008-0000-0000-00004A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27" name="Text Box 1">
          <a:extLst>
            <a:ext uri="{FF2B5EF4-FFF2-40B4-BE49-F238E27FC236}">
              <a16:creationId xmlns="" xmlns:a16="http://schemas.microsoft.com/office/drawing/2014/main" id="{00000000-0008-0000-0000-00004B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28" name="Text Box 1">
          <a:extLst>
            <a:ext uri="{FF2B5EF4-FFF2-40B4-BE49-F238E27FC236}">
              <a16:creationId xmlns="" xmlns:a16="http://schemas.microsoft.com/office/drawing/2014/main" id="{00000000-0008-0000-0000-00004C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29" name="Text Box 1">
          <a:extLst>
            <a:ext uri="{FF2B5EF4-FFF2-40B4-BE49-F238E27FC236}">
              <a16:creationId xmlns="" xmlns:a16="http://schemas.microsoft.com/office/drawing/2014/main" id="{00000000-0008-0000-0000-00004D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30" name="Text Box 1">
          <a:extLst>
            <a:ext uri="{FF2B5EF4-FFF2-40B4-BE49-F238E27FC236}">
              <a16:creationId xmlns="" xmlns:a16="http://schemas.microsoft.com/office/drawing/2014/main" id="{00000000-0008-0000-0000-00004E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31" name="Text Box 1">
          <a:extLst>
            <a:ext uri="{FF2B5EF4-FFF2-40B4-BE49-F238E27FC236}">
              <a16:creationId xmlns="" xmlns:a16="http://schemas.microsoft.com/office/drawing/2014/main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32" name="Text Box 1">
          <a:extLst>
            <a:ext uri="{FF2B5EF4-FFF2-40B4-BE49-F238E27FC236}">
              <a16:creationId xmlns="" xmlns:a16="http://schemas.microsoft.com/office/drawing/2014/main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33" name="Text Box 1">
          <a:extLst>
            <a:ext uri="{FF2B5EF4-FFF2-40B4-BE49-F238E27FC236}">
              <a16:creationId xmlns="" xmlns:a16="http://schemas.microsoft.com/office/drawing/2014/main" id="{00000000-0008-0000-0000-000051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34" name="Text Box 1">
          <a:extLst>
            <a:ext uri="{FF2B5EF4-FFF2-40B4-BE49-F238E27FC236}">
              <a16:creationId xmlns="" xmlns:a16="http://schemas.microsoft.com/office/drawing/2014/main" id="{00000000-0008-0000-0000-000052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35" name="Text Box 1">
          <a:extLst>
            <a:ext uri="{FF2B5EF4-FFF2-40B4-BE49-F238E27FC236}">
              <a16:creationId xmlns="" xmlns:a16="http://schemas.microsoft.com/office/drawing/2014/main" id="{00000000-0008-0000-0000-000053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36" name="Text Box 1">
          <a:extLst>
            <a:ext uri="{FF2B5EF4-FFF2-40B4-BE49-F238E27FC236}">
              <a16:creationId xmlns="" xmlns:a16="http://schemas.microsoft.com/office/drawing/2014/main" id="{00000000-0008-0000-0000-000054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37" name="Text Box 1">
          <a:extLst>
            <a:ext uri="{FF2B5EF4-FFF2-40B4-BE49-F238E27FC236}">
              <a16:creationId xmlns="" xmlns:a16="http://schemas.microsoft.com/office/drawing/2014/main" id="{00000000-0008-0000-0000-000055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38" name="Text Box 1">
          <a:extLst>
            <a:ext uri="{FF2B5EF4-FFF2-40B4-BE49-F238E27FC236}">
              <a16:creationId xmlns="" xmlns:a16="http://schemas.microsoft.com/office/drawing/2014/main" id="{00000000-0008-0000-0000-000056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39" name="Text Box 1">
          <a:extLst>
            <a:ext uri="{FF2B5EF4-FFF2-40B4-BE49-F238E27FC236}">
              <a16:creationId xmlns="" xmlns:a16="http://schemas.microsoft.com/office/drawing/2014/main" id="{00000000-0008-0000-0000-000057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40" name="Text Box 1">
          <a:extLst>
            <a:ext uri="{FF2B5EF4-FFF2-40B4-BE49-F238E27FC236}">
              <a16:creationId xmlns="" xmlns:a16="http://schemas.microsoft.com/office/drawing/2014/main" id="{00000000-0008-0000-0000-000058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41" name="Text Box 1">
          <a:extLst>
            <a:ext uri="{FF2B5EF4-FFF2-40B4-BE49-F238E27FC236}">
              <a16:creationId xmlns="" xmlns:a16="http://schemas.microsoft.com/office/drawing/2014/main" id="{00000000-0008-0000-0000-000059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42" name="Text Box 1">
          <a:extLst>
            <a:ext uri="{FF2B5EF4-FFF2-40B4-BE49-F238E27FC236}">
              <a16:creationId xmlns="" xmlns:a16="http://schemas.microsoft.com/office/drawing/2014/main" id="{00000000-0008-0000-0000-00005A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43" name="Text Box 1">
          <a:extLst>
            <a:ext uri="{FF2B5EF4-FFF2-40B4-BE49-F238E27FC236}">
              <a16:creationId xmlns="" xmlns:a16="http://schemas.microsoft.com/office/drawing/2014/main" id="{00000000-0008-0000-0000-00005B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44" name="Text Box 1">
          <a:extLst>
            <a:ext uri="{FF2B5EF4-FFF2-40B4-BE49-F238E27FC236}">
              <a16:creationId xmlns="" xmlns:a16="http://schemas.microsoft.com/office/drawing/2014/main" id="{00000000-0008-0000-0000-00005C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45" name="Text Box 1">
          <a:extLst>
            <a:ext uri="{FF2B5EF4-FFF2-40B4-BE49-F238E27FC236}">
              <a16:creationId xmlns="" xmlns:a16="http://schemas.microsoft.com/office/drawing/2014/main" id="{00000000-0008-0000-0000-00005D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46" name="Text Box 1">
          <a:extLst>
            <a:ext uri="{FF2B5EF4-FFF2-40B4-BE49-F238E27FC236}">
              <a16:creationId xmlns="" xmlns:a16="http://schemas.microsoft.com/office/drawing/2014/main" id="{00000000-0008-0000-0000-00005E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47" name="Text Box 1">
          <a:extLst>
            <a:ext uri="{FF2B5EF4-FFF2-40B4-BE49-F238E27FC236}">
              <a16:creationId xmlns="" xmlns:a16="http://schemas.microsoft.com/office/drawing/2014/main" id="{00000000-0008-0000-0000-00005F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48" name="Text Box 1">
          <a:extLst>
            <a:ext uri="{FF2B5EF4-FFF2-40B4-BE49-F238E27FC236}">
              <a16:creationId xmlns="" xmlns:a16="http://schemas.microsoft.com/office/drawing/2014/main" id="{00000000-0008-0000-0000-000060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49" name="Text Box 1">
          <a:extLst>
            <a:ext uri="{FF2B5EF4-FFF2-40B4-BE49-F238E27FC236}">
              <a16:creationId xmlns="" xmlns:a16="http://schemas.microsoft.com/office/drawing/2014/main" id="{00000000-0008-0000-0000-000061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50" name="Text Box 1">
          <a:extLst>
            <a:ext uri="{FF2B5EF4-FFF2-40B4-BE49-F238E27FC236}">
              <a16:creationId xmlns="" xmlns:a16="http://schemas.microsoft.com/office/drawing/2014/main" id="{00000000-0008-0000-0000-000062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51" name="Text Box 1">
          <a:extLst>
            <a:ext uri="{FF2B5EF4-FFF2-40B4-BE49-F238E27FC236}">
              <a16:creationId xmlns="" xmlns:a16="http://schemas.microsoft.com/office/drawing/2014/main" id="{00000000-0008-0000-0000-000063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52" name="Text Box 1">
          <a:extLst>
            <a:ext uri="{FF2B5EF4-FFF2-40B4-BE49-F238E27FC236}">
              <a16:creationId xmlns="" xmlns:a16="http://schemas.microsoft.com/office/drawing/2014/main" id="{00000000-0008-0000-0000-000064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53" name="Text Box 1">
          <a:extLst>
            <a:ext uri="{FF2B5EF4-FFF2-40B4-BE49-F238E27FC236}">
              <a16:creationId xmlns="" xmlns:a16="http://schemas.microsoft.com/office/drawing/2014/main" id="{00000000-0008-0000-0000-000065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54" name="Text Box 1">
          <a:extLst>
            <a:ext uri="{FF2B5EF4-FFF2-40B4-BE49-F238E27FC236}">
              <a16:creationId xmlns="" xmlns:a16="http://schemas.microsoft.com/office/drawing/2014/main" id="{00000000-0008-0000-0000-000066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55" name="Text Box 1">
          <a:extLst>
            <a:ext uri="{FF2B5EF4-FFF2-40B4-BE49-F238E27FC236}">
              <a16:creationId xmlns="" xmlns:a16="http://schemas.microsoft.com/office/drawing/2014/main" id="{00000000-0008-0000-0000-000067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56" name="Text Box 1">
          <a:extLst>
            <a:ext uri="{FF2B5EF4-FFF2-40B4-BE49-F238E27FC236}">
              <a16:creationId xmlns="" xmlns:a16="http://schemas.microsoft.com/office/drawing/2014/main" id="{00000000-0008-0000-0000-000068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57" name="Text Box 1">
          <a:extLst>
            <a:ext uri="{FF2B5EF4-FFF2-40B4-BE49-F238E27FC236}">
              <a16:creationId xmlns="" xmlns:a16="http://schemas.microsoft.com/office/drawing/2014/main" id="{00000000-0008-0000-0000-000069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58" name="Text Box 1">
          <a:extLst>
            <a:ext uri="{FF2B5EF4-FFF2-40B4-BE49-F238E27FC236}">
              <a16:creationId xmlns="" xmlns:a16="http://schemas.microsoft.com/office/drawing/2014/main" id="{00000000-0008-0000-0000-00006A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59" name="Text Box 1">
          <a:extLst>
            <a:ext uri="{FF2B5EF4-FFF2-40B4-BE49-F238E27FC236}">
              <a16:creationId xmlns="" xmlns:a16="http://schemas.microsoft.com/office/drawing/2014/main" id="{00000000-0008-0000-0000-00006B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60" name="Text Box 1">
          <a:extLst>
            <a:ext uri="{FF2B5EF4-FFF2-40B4-BE49-F238E27FC236}">
              <a16:creationId xmlns="" xmlns:a16="http://schemas.microsoft.com/office/drawing/2014/main" id="{00000000-0008-0000-0000-00006C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61" name="Text Box 1">
          <a:extLst>
            <a:ext uri="{FF2B5EF4-FFF2-40B4-BE49-F238E27FC236}">
              <a16:creationId xmlns="" xmlns:a16="http://schemas.microsoft.com/office/drawing/2014/main" id="{00000000-0008-0000-0000-00006D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62" name="Text Box 1">
          <a:extLst>
            <a:ext uri="{FF2B5EF4-FFF2-40B4-BE49-F238E27FC236}">
              <a16:creationId xmlns="" xmlns:a16="http://schemas.microsoft.com/office/drawing/2014/main" id="{00000000-0008-0000-0000-00006E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63" name="Text Box 1">
          <a:extLst>
            <a:ext uri="{FF2B5EF4-FFF2-40B4-BE49-F238E27FC236}">
              <a16:creationId xmlns="" xmlns:a16="http://schemas.microsoft.com/office/drawing/2014/main" id="{00000000-0008-0000-0000-00006F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64" name="Text Box 1">
          <a:extLst>
            <a:ext uri="{FF2B5EF4-FFF2-40B4-BE49-F238E27FC236}">
              <a16:creationId xmlns="" xmlns:a16="http://schemas.microsoft.com/office/drawing/2014/main" id="{00000000-0008-0000-0000-000070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65" name="Text Box 1">
          <a:extLst>
            <a:ext uri="{FF2B5EF4-FFF2-40B4-BE49-F238E27FC236}">
              <a16:creationId xmlns="" xmlns:a16="http://schemas.microsoft.com/office/drawing/2014/main" id="{00000000-0008-0000-0000-000071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66" name="Text Box 1">
          <a:extLst>
            <a:ext uri="{FF2B5EF4-FFF2-40B4-BE49-F238E27FC236}">
              <a16:creationId xmlns="" xmlns:a16="http://schemas.microsoft.com/office/drawing/2014/main" id="{00000000-0008-0000-0000-000072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67" name="Text Box 1">
          <a:extLst>
            <a:ext uri="{FF2B5EF4-FFF2-40B4-BE49-F238E27FC236}">
              <a16:creationId xmlns="" xmlns:a16="http://schemas.microsoft.com/office/drawing/2014/main" id="{00000000-0008-0000-0000-000073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68" name="Text Box 1">
          <a:extLst>
            <a:ext uri="{FF2B5EF4-FFF2-40B4-BE49-F238E27FC236}">
              <a16:creationId xmlns="" xmlns:a16="http://schemas.microsoft.com/office/drawing/2014/main" id="{00000000-0008-0000-0000-000074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69" name="Text Box 1">
          <a:extLst>
            <a:ext uri="{FF2B5EF4-FFF2-40B4-BE49-F238E27FC236}">
              <a16:creationId xmlns="" xmlns:a16="http://schemas.microsoft.com/office/drawing/2014/main" id="{00000000-0008-0000-0000-000075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70" name="Text Box 1">
          <a:extLst>
            <a:ext uri="{FF2B5EF4-FFF2-40B4-BE49-F238E27FC236}">
              <a16:creationId xmlns="" xmlns:a16="http://schemas.microsoft.com/office/drawing/2014/main" id="{00000000-0008-0000-0000-000076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71" name="Text Box 1">
          <a:extLst>
            <a:ext uri="{FF2B5EF4-FFF2-40B4-BE49-F238E27FC236}">
              <a16:creationId xmlns="" xmlns:a16="http://schemas.microsoft.com/office/drawing/2014/main" id="{00000000-0008-0000-0000-000077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72" name="Text Box 1">
          <a:extLst>
            <a:ext uri="{FF2B5EF4-FFF2-40B4-BE49-F238E27FC236}">
              <a16:creationId xmlns="" xmlns:a16="http://schemas.microsoft.com/office/drawing/2014/main" id="{00000000-0008-0000-0000-000078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73" name="Text Box 1">
          <a:extLst>
            <a:ext uri="{FF2B5EF4-FFF2-40B4-BE49-F238E27FC236}">
              <a16:creationId xmlns="" xmlns:a16="http://schemas.microsoft.com/office/drawing/2014/main" id="{00000000-0008-0000-0000-000079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74" name="Text Box 1">
          <a:extLst>
            <a:ext uri="{FF2B5EF4-FFF2-40B4-BE49-F238E27FC236}">
              <a16:creationId xmlns="" xmlns:a16="http://schemas.microsoft.com/office/drawing/2014/main" id="{00000000-0008-0000-0000-00007A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75" name="Text Box 1">
          <a:extLst>
            <a:ext uri="{FF2B5EF4-FFF2-40B4-BE49-F238E27FC236}">
              <a16:creationId xmlns="" xmlns:a16="http://schemas.microsoft.com/office/drawing/2014/main" id="{00000000-0008-0000-0000-00007B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76" name="Text Box 1">
          <a:extLst>
            <a:ext uri="{FF2B5EF4-FFF2-40B4-BE49-F238E27FC236}">
              <a16:creationId xmlns="" xmlns:a16="http://schemas.microsoft.com/office/drawing/2014/main" id="{00000000-0008-0000-0000-00007C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77" name="Text Box 1">
          <a:extLst>
            <a:ext uri="{FF2B5EF4-FFF2-40B4-BE49-F238E27FC236}">
              <a16:creationId xmlns="" xmlns:a16="http://schemas.microsoft.com/office/drawing/2014/main" id="{00000000-0008-0000-0000-00007D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78" name="Text Box 1">
          <a:extLst>
            <a:ext uri="{FF2B5EF4-FFF2-40B4-BE49-F238E27FC236}">
              <a16:creationId xmlns="" xmlns:a16="http://schemas.microsoft.com/office/drawing/2014/main" id="{00000000-0008-0000-0000-00007E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79" name="Text Box 1">
          <a:extLst>
            <a:ext uri="{FF2B5EF4-FFF2-40B4-BE49-F238E27FC236}">
              <a16:creationId xmlns="" xmlns:a16="http://schemas.microsoft.com/office/drawing/2014/main" id="{00000000-0008-0000-0000-00007F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80" name="Text Box 1">
          <a:extLst>
            <a:ext uri="{FF2B5EF4-FFF2-40B4-BE49-F238E27FC236}">
              <a16:creationId xmlns="" xmlns:a16="http://schemas.microsoft.com/office/drawing/2014/main" id="{00000000-0008-0000-0000-000080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81" name="Text Box 1">
          <a:extLst>
            <a:ext uri="{FF2B5EF4-FFF2-40B4-BE49-F238E27FC236}">
              <a16:creationId xmlns="" xmlns:a16="http://schemas.microsoft.com/office/drawing/2014/main" id="{00000000-0008-0000-0000-000081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82" name="Text Box 1">
          <a:extLst>
            <a:ext uri="{FF2B5EF4-FFF2-40B4-BE49-F238E27FC236}">
              <a16:creationId xmlns="" xmlns:a16="http://schemas.microsoft.com/office/drawing/2014/main" id="{00000000-0008-0000-0000-000082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83" name="Text Box 1">
          <a:extLst>
            <a:ext uri="{FF2B5EF4-FFF2-40B4-BE49-F238E27FC236}">
              <a16:creationId xmlns="" xmlns:a16="http://schemas.microsoft.com/office/drawing/2014/main" id="{00000000-0008-0000-0000-000083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84" name="Text Box 1">
          <a:extLst>
            <a:ext uri="{FF2B5EF4-FFF2-40B4-BE49-F238E27FC236}">
              <a16:creationId xmlns="" xmlns:a16="http://schemas.microsoft.com/office/drawing/2014/main" id="{00000000-0008-0000-0000-000084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85" name="Text Box 1">
          <a:extLst>
            <a:ext uri="{FF2B5EF4-FFF2-40B4-BE49-F238E27FC236}">
              <a16:creationId xmlns="" xmlns:a16="http://schemas.microsoft.com/office/drawing/2014/main" id="{00000000-0008-0000-0000-000085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86" name="Text Box 1">
          <a:extLst>
            <a:ext uri="{FF2B5EF4-FFF2-40B4-BE49-F238E27FC236}">
              <a16:creationId xmlns="" xmlns:a16="http://schemas.microsoft.com/office/drawing/2014/main" id="{00000000-0008-0000-0000-000086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87" name="Text Box 1">
          <a:extLst>
            <a:ext uri="{FF2B5EF4-FFF2-40B4-BE49-F238E27FC236}">
              <a16:creationId xmlns="" xmlns:a16="http://schemas.microsoft.com/office/drawing/2014/main" id="{00000000-0008-0000-0000-000087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88" name="Text Box 1">
          <a:extLst>
            <a:ext uri="{FF2B5EF4-FFF2-40B4-BE49-F238E27FC236}">
              <a16:creationId xmlns="" xmlns:a16="http://schemas.microsoft.com/office/drawing/2014/main" id="{00000000-0008-0000-0000-000088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89" name="Text Box 1">
          <a:extLst>
            <a:ext uri="{FF2B5EF4-FFF2-40B4-BE49-F238E27FC236}">
              <a16:creationId xmlns="" xmlns:a16="http://schemas.microsoft.com/office/drawing/2014/main" id="{00000000-0008-0000-0000-000089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90" name="Text Box 1">
          <a:extLst>
            <a:ext uri="{FF2B5EF4-FFF2-40B4-BE49-F238E27FC236}">
              <a16:creationId xmlns="" xmlns:a16="http://schemas.microsoft.com/office/drawing/2014/main" id="{00000000-0008-0000-0000-00008A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91" name="Text Box 1">
          <a:extLst>
            <a:ext uri="{FF2B5EF4-FFF2-40B4-BE49-F238E27FC236}">
              <a16:creationId xmlns="" xmlns:a16="http://schemas.microsoft.com/office/drawing/2014/main" id="{00000000-0008-0000-0000-00008B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92" name="Text Box 1">
          <a:extLst>
            <a:ext uri="{FF2B5EF4-FFF2-40B4-BE49-F238E27FC236}">
              <a16:creationId xmlns="" xmlns:a16="http://schemas.microsoft.com/office/drawing/2014/main" id="{00000000-0008-0000-0000-00008C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93" name="Text Box 1">
          <a:extLst>
            <a:ext uri="{FF2B5EF4-FFF2-40B4-BE49-F238E27FC236}">
              <a16:creationId xmlns="" xmlns:a16="http://schemas.microsoft.com/office/drawing/2014/main" id="{00000000-0008-0000-0000-00008D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94" name="Text Box 1">
          <a:extLst>
            <a:ext uri="{FF2B5EF4-FFF2-40B4-BE49-F238E27FC236}">
              <a16:creationId xmlns="" xmlns:a16="http://schemas.microsoft.com/office/drawing/2014/main" id="{00000000-0008-0000-0000-00008E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95" name="Text Box 1">
          <a:extLst>
            <a:ext uri="{FF2B5EF4-FFF2-40B4-BE49-F238E27FC236}">
              <a16:creationId xmlns="" xmlns:a16="http://schemas.microsoft.com/office/drawing/2014/main" id="{00000000-0008-0000-0000-00008F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96" name="Text Box 1">
          <a:extLst>
            <a:ext uri="{FF2B5EF4-FFF2-40B4-BE49-F238E27FC236}">
              <a16:creationId xmlns="" xmlns:a16="http://schemas.microsoft.com/office/drawing/2014/main" id="{00000000-0008-0000-0000-000090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97" name="Text Box 1">
          <a:extLst>
            <a:ext uri="{FF2B5EF4-FFF2-40B4-BE49-F238E27FC236}">
              <a16:creationId xmlns="" xmlns:a16="http://schemas.microsoft.com/office/drawing/2014/main" id="{00000000-0008-0000-0000-000091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98" name="Text Box 1">
          <a:extLst>
            <a:ext uri="{FF2B5EF4-FFF2-40B4-BE49-F238E27FC236}">
              <a16:creationId xmlns="" xmlns:a16="http://schemas.microsoft.com/office/drawing/2014/main" id="{00000000-0008-0000-0000-000092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499" name="Text Box 1">
          <a:extLst>
            <a:ext uri="{FF2B5EF4-FFF2-40B4-BE49-F238E27FC236}">
              <a16:creationId xmlns="" xmlns:a16="http://schemas.microsoft.com/office/drawing/2014/main" id="{00000000-0008-0000-0000-000093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00" name="Text Box 1">
          <a:extLst>
            <a:ext uri="{FF2B5EF4-FFF2-40B4-BE49-F238E27FC236}">
              <a16:creationId xmlns="" xmlns:a16="http://schemas.microsoft.com/office/drawing/2014/main" id="{00000000-0008-0000-0000-000094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01" name="Text Box 1">
          <a:extLst>
            <a:ext uri="{FF2B5EF4-FFF2-40B4-BE49-F238E27FC236}">
              <a16:creationId xmlns="" xmlns:a16="http://schemas.microsoft.com/office/drawing/2014/main" id="{00000000-0008-0000-0000-000095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02" name="Text Box 1">
          <a:extLst>
            <a:ext uri="{FF2B5EF4-FFF2-40B4-BE49-F238E27FC236}">
              <a16:creationId xmlns="" xmlns:a16="http://schemas.microsoft.com/office/drawing/2014/main" id="{00000000-0008-0000-0000-000096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03" name="Text Box 1">
          <a:extLst>
            <a:ext uri="{FF2B5EF4-FFF2-40B4-BE49-F238E27FC236}">
              <a16:creationId xmlns="" xmlns:a16="http://schemas.microsoft.com/office/drawing/2014/main" id="{00000000-0008-0000-0000-000097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04" name="Text Box 1">
          <a:extLst>
            <a:ext uri="{FF2B5EF4-FFF2-40B4-BE49-F238E27FC236}">
              <a16:creationId xmlns="" xmlns:a16="http://schemas.microsoft.com/office/drawing/2014/main" id="{00000000-0008-0000-0000-000098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05" name="Text Box 1">
          <a:extLst>
            <a:ext uri="{FF2B5EF4-FFF2-40B4-BE49-F238E27FC236}">
              <a16:creationId xmlns="" xmlns:a16="http://schemas.microsoft.com/office/drawing/2014/main" id="{00000000-0008-0000-0000-000099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06" name="Text Box 1">
          <a:extLst>
            <a:ext uri="{FF2B5EF4-FFF2-40B4-BE49-F238E27FC236}">
              <a16:creationId xmlns="" xmlns:a16="http://schemas.microsoft.com/office/drawing/2014/main" id="{00000000-0008-0000-0000-00009A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07" name="Text Box 1">
          <a:extLst>
            <a:ext uri="{FF2B5EF4-FFF2-40B4-BE49-F238E27FC236}">
              <a16:creationId xmlns="" xmlns:a16="http://schemas.microsoft.com/office/drawing/2014/main" id="{00000000-0008-0000-0000-00009B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08" name="Text Box 1">
          <a:extLst>
            <a:ext uri="{FF2B5EF4-FFF2-40B4-BE49-F238E27FC236}">
              <a16:creationId xmlns="" xmlns:a16="http://schemas.microsoft.com/office/drawing/2014/main" id="{00000000-0008-0000-0000-00009C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09" name="Text Box 1">
          <a:extLst>
            <a:ext uri="{FF2B5EF4-FFF2-40B4-BE49-F238E27FC236}">
              <a16:creationId xmlns="" xmlns:a16="http://schemas.microsoft.com/office/drawing/2014/main" id="{00000000-0008-0000-0000-00009D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10" name="Text Box 1">
          <a:extLst>
            <a:ext uri="{FF2B5EF4-FFF2-40B4-BE49-F238E27FC236}">
              <a16:creationId xmlns="" xmlns:a16="http://schemas.microsoft.com/office/drawing/2014/main" id="{00000000-0008-0000-0000-00009E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11" name="Text Box 1">
          <a:extLst>
            <a:ext uri="{FF2B5EF4-FFF2-40B4-BE49-F238E27FC236}">
              <a16:creationId xmlns="" xmlns:a16="http://schemas.microsoft.com/office/drawing/2014/main" id="{00000000-0008-0000-0000-00009F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12" name="Text Box 1">
          <a:extLst>
            <a:ext uri="{FF2B5EF4-FFF2-40B4-BE49-F238E27FC236}">
              <a16:creationId xmlns="" xmlns:a16="http://schemas.microsoft.com/office/drawing/2014/main" id="{00000000-0008-0000-0000-0000A0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13" name="Text Box 1">
          <a:extLst>
            <a:ext uri="{FF2B5EF4-FFF2-40B4-BE49-F238E27FC236}">
              <a16:creationId xmlns="" xmlns:a16="http://schemas.microsoft.com/office/drawing/2014/main" id="{00000000-0008-0000-0000-0000A1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14" name="Text Box 1">
          <a:extLst>
            <a:ext uri="{FF2B5EF4-FFF2-40B4-BE49-F238E27FC236}">
              <a16:creationId xmlns="" xmlns:a16="http://schemas.microsoft.com/office/drawing/2014/main" id="{00000000-0008-0000-0000-0000A2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15" name="Text Box 1">
          <a:extLst>
            <a:ext uri="{FF2B5EF4-FFF2-40B4-BE49-F238E27FC236}">
              <a16:creationId xmlns="" xmlns:a16="http://schemas.microsoft.com/office/drawing/2014/main" id="{00000000-0008-0000-0000-0000A3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16" name="Text Box 1">
          <a:extLst>
            <a:ext uri="{FF2B5EF4-FFF2-40B4-BE49-F238E27FC236}">
              <a16:creationId xmlns="" xmlns:a16="http://schemas.microsoft.com/office/drawing/2014/main" id="{00000000-0008-0000-0000-0000A4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17" name="Text Box 1">
          <a:extLst>
            <a:ext uri="{FF2B5EF4-FFF2-40B4-BE49-F238E27FC236}">
              <a16:creationId xmlns="" xmlns:a16="http://schemas.microsoft.com/office/drawing/2014/main" id="{00000000-0008-0000-0000-0000A5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18" name="Text Box 1">
          <a:extLst>
            <a:ext uri="{FF2B5EF4-FFF2-40B4-BE49-F238E27FC236}">
              <a16:creationId xmlns="" xmlns:a16="http://schemas.microsoft.com/office/drawing/2014/main" id="{00000000-0008-0000-0000-0000A6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19" name="Text Box 1">
          <a:extLst>
            <a:ext uri="{FF2B5EF4-FFF2-40B4-BE49-F238E27FC236}">
              <a16:creationId xmlns="" xmlns:a16="http://schemas.microsoft.com/office/drawing/2014/main" id="{00000000-0008-0000-0000-0000A7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20" name="Text Box 1">
          <a:extLst>
            <a:ext uri="{FF2B5EF4-FFF2-40B4-BE49-F238E27FC236}">
              <a16:creationId xmlns="" xmlns:a16="http://schemas.microsoft.com/office/drawing/2014/main" id="{00000000-0008-0000-0000-0000A8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21" name="Text Box 1">
          <a:extLst>
            <a:ext uri="{FF2B5EF4-FFF2-40B4-BE49-F238E27FC236}">
              <a16:creationId xmlns="" xmlns:a16="http://schemas.microsoft.com/office/drawing/2014/main" id="{00000000-0008-0000-0000-0000A9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22" name="Text Box 1">
          <a:extLst>
            <a:ext uri="{FF2B5EF4-FFF2-40B4-BE49-F238E27FC236}">
              <a16:creationId xmlns="" xmlns:a16="http://schemas.microsoft.com/office/drawing/2014/main" id="{00000000-0008-0000-0000-0000AA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23" name="Text Box 1">
          <a:extLst>
            <a:ext uri="{FF2B5EF4-FFF2-40B4-BE49-F238E27FC236}">
              <a16:creationId xmlns="" xmlns:a16="http://schemas.microsoft.com/office/drawing/2014/main" id="{00000000-0008-0000-0000-0000AB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24" name="Text Box 1">
          <a:extLst>
            <a:ext uri="{FF2B5EF4-FFF2-40B4-BE49-F238E27FC236}">
              <a16:creationId xmlns="" xmlns:a16="http://schemas.microsoft.com/office/drawing/2014/main" id="{00000000-0008-0000-0000-0000AC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25" name="Text Box 1">
          <a:extLst>
            <a:ext uri="{FF2B5EF4-FFF2-40B4-BE49-F238E27FC236}">
              <a16:creationId xmlns="" xmlns:a16="http://schemas.microsoft.com/office/drawing/2014/main" id="{00000000-0008-0000-0000-0000AD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26" name="Text Box 1">
          <a:extLst>
            <a:ext uri="{FF2B5EF4-FFF2-40B4-BE49-F238E27FC236}">
              <a16:creationId xmlns="" xmlns:a16="http://schemas.microsoft.com/office/drawing/2014/main" id="{00000000-0008-0000-0000-0000AE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27" name="Text Box 1">
          <a:extLst>
            <a:ext uri="{FF2B5EF4-FFF2-40B4-BE49-F238E27FC236}">
              <a16:creationId xmlns="" xmlns:a16="http://schemas.microsoft.com/office/drawing/2014/main" id="{00000000-0008-0000-0000-0000AF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28" name="Text Box 1">
          <a:extLst>
            <a:ext uri="{FF2B5EF4-FFF2-40B4-BE49-F238E27FC236}">
              <a16:creationId xmlns="" xmlns:a16="http://schemas.microsoft.com/office/drawing/2014/main" id="{00000000-0008-0000-0000-0000B0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29" name="Text Box 1">
          <a:extLst>
            <a:ext uri="{FF2B5EF4-FFF2-40B4-BE49-F238E27FC236}">
              <a16:creationId xmlns="" xmlns:a16="http://schemas.microsoft.com/office/drawing/2014/main" id="{00000000-0008-0000-0000-0000B1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30" name="Text Box 1">
          <a:extLst>
            <a:ext uri="{FF2B5EF4-FFF2-40B4-BE49-F238E27FC236}">
              <a16:creationId xmlns="" xmlns:a16="http://schemas.microsoft.com/office/drawing/2014/main" id="{00000000-0008-0000-0000-0000B2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31" name="Text Box 1">
          <a:extLst>
            <a:ext uri="{FF2B5EF4-FFF2-40B4-BE49-F238E27FC236}">
              <a16:creationId xmlns="" xmlns:a16="http://schemas.microsoft.com/office/drawing/2014/main" id="{00000000-0008-0000-0000-0000B3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32" name="Text Box 1">
          <a:extLst>
            <a:ext uri="{FF2B5EF4-FFF2-40B4-BE49-F238E27FC236}">
              <a16:creationId xmlns="" xmlns:a16="http://schemas.microsoft.com/office/drawing/2014/main" id="{00000000-0008-0000-0000-0000B4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33" name="Text Box 1">
          <a:extLst>
            <a:ext uri="{FF2B5EF4-FFF2-40B4-BE49-F238E27FC236}">
              <a16:creationId xmlns="" xmlns:a16="http://schemas.microsoft.com/office/drawing/2014/main" id="{00000000-0008-0000-0000-0000B5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34" name="Text Box 1">
          <a:extLst>
            <a:ext uri="{FF2B5EF4-FFF2-40B4-BE49-F238E27FC236}">
              <a16:creationId xmlns="" xmlns:a16="http://schemas.microsoft.com/office/drawing/2014/main" id="{00000000-0008-0000-0000-0000B6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35" name="Text Box 1">
          <a:extLst>
            <a:ext uri="{FF2B5EF4-FFF2-40B4-BE49-F238E27FC236}">
              <a16:creationId xmlns="" xmlns:a16="http://schemas.microsoft.com/office/drawing/2014/main" id="{00000000-0008-0000-0000-0000B7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36" name="Text Box 1">
          <a:extLst>
            <a:ext uri="{FF2B5EF4-FFF2-40B4-BE49-F238E27FC236}">
              <a16:creationId xmlns="" xmlns:a16="http://schemas.microsoft.com/office/drawing/2014/main" id="{00000000-0008-0000-0000-0000B8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37" name="Text Box 1">
          <a:extLst>
            <a:ext uri="{FF2B5EF4-FFF2-40B4-BE49-F238E27FC236}">
              <a16:creationId xmlns="" xmlns:a16="http://schemas.microsoft.com/office/drawing/2014/main" id="{00000000-0008-0000-0000-0000B9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38" name="Text Box 1">
          <a:extLst>
            <a:ext uri="{FF2B5EF4-FFF2-40B4-BE49-F238E27FC236}">
              <a16:creationId xmlns="" xmlns:a16="http://schemas.microsoft.com/office/drawing/2014/main" id="{00000000-0008-0000-0000-0000BA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39" name="Text Box 1">
          <a:extLst>
            <a:ext uri="{FF2B5EF4-FFF2-40B4-BE49-F238E27FC236}">
              <a16:creationId xmlns="" xmlns:a16="http://schemas.microsoft.com/office/drawing/2014/main" id="{00000000-0008-0000-0000-0000BB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40" name="Text Box 1">
          <a:extLst>
            <a:ext uri="{FF2B5EF4-FFF2-40B4-BE49-F238E27FC236}">
              <a16:creationId xmlns="" xmlns:a16="http://schemas.microsoft.com/office/drawing/2014/main" id="{00000000-0008-0000-0000-0000BC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41" name="Text Box 1">
          <a:extLst>
            <a:ext uri="{FF2B5EF4-FFF2-40B4-BE49-F238E27FC236}">
              <a16:creationId xmlns="" xmlns:a16="http://schemas.microsoft.com/office/drawing/2014/main" id="{00000000-0008-0000-0000-0000BD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42" name="Text Box 1">
          <a:extLst>
            <a:ext uri="{FF2B5EF4-FFF2-40B4-BE49-F238E27FC236}">
              <a16:creationId xmlns="" xmlns:a16="http://schemas.microsoft.com/office/drawing/2014/main" id="{00000000-0008-0000-0000-0000BE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43" name="Text Box 1">
          <a:extLst>
            <a:ext uri="{FF2B5EF4-FFF2-40B4-BE49-F238E27FC236}">
              <a16:creationId xmlns="" xmlns:a16="http://schemas.microsoft.com/office/drawing/2014/main" id="{00000000-0008-0000-0000-0000BF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44" name="Text Box 1">
          <a:extLst>
            <a:ext uri="{FF2B5EF4-FFF2-40B4-BE49-F238E27FC236}">
              <a16:creationId xmlns="" xmlns:a16="http://schemas.microsoft.com/office/drawing/2014/main" id="{00000000-0008-0000-0000-0000C0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45" name="Text Box 1">
          <a:extLst>
            <a:ext uri="{FF2B5EF4-FFF2-40B4-BE49-F238E27FC236}">
              <a16:creationId xmlns="" xmlns:a16="http://schemas.microsoft.com/office/drawing/2014/main" id="{00000000-0008-0000-0000-0000C1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46" name="Text Box 1">
          <a:extLst>
            <a:ext uri="{FF2B5EF4-FFF2-40B4-BE49-F238E27FC236}">
              <a16:creationId xmlns="" xmlns:a16="http://schemas.microsoft.com/office/drawing/2014/main" id="{00000000-0008-0000-0000-0000C2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47" name="Text Box 1">
          <a:extLst>
            <a:ext uri="{FF2B5EF4-FFF2-40B4-BE49-F238E27FC236}">
              <a16:creationId xmlns="" xmlns:a16="http://schemas.microsoft.com/office/drawing/2014/main" id="{00000000-0008-0000-0000-0000C3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48" name="Text Box 1">
          <a:extLst>
            <a:ext uri="{FF2B5EF4-FFF2-40B4-BE49-F238E27FC236}">
              <a16:creationId xmlns="" xmlns:a16="http://schemas.microsoft.com/office/drawing/2014/main" id="{00000000-0008-0000-0000-0000C4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49" name="Text Box 1">
          <a:extLst>
            <a:ext uri="{FF2B5EF4-FFF2-40B4-BE49-F238E27FC236}">
              <a16:creationId xmlns="" xmlns:a16="http://schemas.microsoft.com/office/drawing/2014/main" id="{00000000-0008-0000-0000-0000C5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50" name="Text Box 1">
          <a:extLst>
            <a:ext uri="{FF2B5EF4-FFF2-40B4-BE49-F238E27FC236}">
              <a16:creationId xmlns="" xmlns:a16="http://schemas.microsoft.com/office/drawing/2014/main" id="{00000000-0008-0000-0000-0000C6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51" name="Text Box 1">
          <a:extLst>
            <a:ext uri="{FF2B5EF4-FFF2-40B4-BE49-F238E27FC236}">
              <a16:creationId xmlns="" xmlns:a16="http://schemas.microsoft.com/office/drawing/2014/main" id="{00000000-0008-0000-0000-0000C7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52" name="Text Box 1">
          <a:extLst>
            <a:ext uri="{FF2B5EF4-FFF2-40B4-BE49-F238E27FC236}">
              <a16:creationId xmlns="" xmlns:a16="http://schemas.microsoft.com/office/drawing/2014/main" id="{00000000-0008-0000-0000-0000C8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53" name="Text Box 1">
          <a:extLst>
            <a:ext uri="{FF2B5EF4-FFF2-40B4-BE49-F238E27FC236}">
              <a16:creationId xmlns="" xmlns:a16="http://schemas.microsoft.com/office/drawing/2014/main" id="{00000000-0008-0000-0000-0000C9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54" name="Text Box 1">
          <a:extLst>
            <a:ext uri="{FF2B5EF4-FFF2-40B4-BE49-F238E27FC236}">
              <a16:creationId xmlns="" xmlns:a16="http://schemas.microsoft.com/office/drawing/2014/main" id="{00000000-0008-0000-0000-0000CA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55" name="Text Box 1">
          <a:extLst>
            <a:ext uri="{FF2B5EF4-FFF2-40B4-BE49-F238E27FC236}">
              <a16:creationId xmlns="" xmlns:a16="http://schemas.microsoft.com/office/drawing/2014/main" id="{00000000-0008-0000-0000-0000CB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56" name="Text Box 1">
          <a:extLst>
            <a:ext uri="{FF2B5EF4-FFF2-40B4-BE49-F238E27FC236}">
              <a16:creationId xmlns="" xmlns:a16="http://schemas.microsoft.com/office/drawing/2014/main" id="{00000000-0008-0000-0000-0000CC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57" name="Text Box 1">
          <a:extLst>
            <a:ext uri="{FF2B5EF4-FFF2-40B4-BE49-F238E27FC236}">
              <a16:creationId xmlns="" xmlns:a16="http://schemas.microsoft.com/office/drawing/2014/main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58" name="Text Box 1">
          <a:extLst>
            <a:ext uri="{FF2B5EF4-FFF2-40B4-BE49-F238E27FC236}">
              <a16:creationId xmlns="" xmlns:a16="http://schemas.microsoft.com/office/drawing/2014/main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59" name="Text Box 1">
          <a:extLst>
            <a:ext uri="{FF2B5EF4-FFF2-40B4-BE49-F238E27FC236}">
              <a16:creationId xmlns="" xmlns:a16="http://schemas.microsoft.com/office/drawing/2014/main" id="{00000000-0008-0000-0000-0000CF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60" name="Text Box 1">
          <a:extLst>
            <a:ext uri="{FF2B5EF4-FFF2-40B4-BE49-F238E27FC236}">
              <a16:creationId xmlns="" xmlns:a16="http://schemas.microsoft.com/office/drawing/2014/main" id="{00000000-0008-0000-0000-0000D0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61" name="Text Box 1">
          <a:extLst>
            <a:ext uri="{FF2B5EF4-FFF2-40B4-BE49-F238E27FC236}">
              <a16:creationId xmlns="" xmlns:a16="http://schemas.microsoft.com/office/drawing/2014/main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62" name="Text Box 1">
          <a:extLst>
            <a:ext uri="{FF2B5EF4-FFF2-40B4-BE49-F238E27FC236}">
              <a16:creationId xmlns="" xmlns:a16="http://schemas.microsoft.com/office/drawing/2014/main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63" name="Text Box 1">
          <a:extLst>
            <a:ext uri="{FF2B5EF4-FFF2-40B4-BE49-F238E27FC236}">
              <a16:creationId xmlns="" xmlns:a16="http://schemas.microsoft.com/office/drawing/2014/main" id="{00000000-0008-0000-0000-0000D3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64" name="Text Box 1">
          <a:extLst>
            <a:ext uri="{FF2B5EF4-FFF2-40B4-BE49-F238E27FC236}">
              <a16:creationId xmlns="" xmlns:a16="http://schemas.microsoft.com/office/drawing/2014/main" id="{00000000-0008-0000-0000-0000D4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65" name="Text Box 1">
          <a:extLst>
            <a:ext uri="{FF2B5EF4-FFF2-40B4-BE49-F238E27FC236}">
              <a16:creationId xmlns="" xmlns:a16="http://schemas.microsoft.com/office/drawing/2014/main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66" name="Text Box 1">
          <a:extLst>
            <a:ext uri="{FF2B5EF4-FFF2-40B4-BE49-F238E27FC236}">
              <a16:creationId xmlns="" xmlns:a16="http://schemas.microsoft.com/office/drawing/2014/main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67" name="Text Box 1">
          <a:extLst>
            <a:ext uri="{FF2B5EF4-FFF2-40B4-BE49-F238E27FC236}">
              <a16:creationId xmlns="" xmlns:a16="http://schemas.microsoft.com/office/drawing/2014/main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68" name="Text Box 1">
          <a:extLst>
            <a:ext uri="{FF2B5EF4-FFF2-40B4-BE49-F238E27FC236}">
              <a16:creationId xmlns="" xmlns:a16="http://schemas.microsoft.com/office/drawing/2014/main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69" name="Text Box 1">
          <a:extLst>
            <a:ext uri="{FF2B5EF4-FFF2-40B4-BE49-F238E27FC236}">
              <a16:creationId xmlns="" xmlns:a16="http://schemas.microsoft.com/office/drawing/2014/main" id="{00000000-0008-0000-0000-0000D9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70" name="Text Box 1">
          <a:extLst>
            <a:ext uri="{FF2B5EF4-FFF2-40B4-BE49-F238E27FC236}">
              <a16:creationId xmlns="" xmlns:a16="http://schemas.microsoft.com/office/drawing/2014/main" id="{00000000-0008-0000-0000-0000DA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71" name="Text Box 1">
          <a:extLst>
            <a:ext uri="{FF2B5EF4-FFF2-40B4-BE49-F238E27FC236}">
              <a16:creationId xmlns="" xmlns:a16="http://schemas.microsoft.com/office/drawing/2014/main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72" name="Text Box 1">
          <a:extLst>
            <a:ext uri="{FF2B5EF4-FFF2-40B4-BE49-F238E27FC236}">
              <a16:creationId xmlns="" xmlns:a16="http://schemas.microsoft.com/office/drawing/2014/main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73" name="Text Box 1">
          <a:extLst>
            <a:ext uri="{FF2B5EF4-FFF2-40B4-BE49-F238E27FC236}">
              <a16:creationId xmlns="" xmlns:a16="http://schemas.microsoft.com/office/drawing/2014/main" id="{00000000-0008-0000-0000-0000DD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74" name="Text Box 1">
          <a:extLst>
            <a:ext uri="{FF2B5EF4-FFF2-40B4-BE49-F238E27FC236}">
              <a16:creationId xmlns="" xmlns:a16="http://schemas.microsoft.com/office/drawing/2014/main" id="{00000000-0008-0000-0000-0000DE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75" name="Text Box 1">
          <a:extLst>
            <a:ext uri="{FF2B5EF4-FFF2-40B4-BE49-F238E27FC236}">
              <a16:creationId xmlns="" xmlns:a16="http://schemas.microsoft.com/office/drawing/2014/main" id="{00000000-0008-0000-0000-0000DF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76" name="Text Box 1">
          <a:extLst>
            <a:ext uri="{FF2B5EF4-FFF2-40B4-BE49-F238E27FC236}">
              <a16:creationId xmlns="" xmlns:a16="http://schemas.microsoft.com/office/drawing/2014/main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77" name="Text Box 1">
          <a:extLst>
            <a:ext uri="{FF2B5EF4-FFF2-40B4-BE49-F238E27FC236}">
              <a16:creationId xmlns="" xmlns:a16="http://schemas.microsoft.com/office/drawing/2014/main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78" name="Text Box 1">
          <a:extLst>
            <a:ext uri="{FF2B5EF4-FFF2-40B4-BE49-F238E27FC236}">
              <a16:creationId xmlns="" xmlns:a16="http://schemas.microsoft.com/office/drawing/2014/main" id="{00000000-0008-0000-0000-0000E2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79" name="Text Box 1">
          <a:extLst>
            <a:ext uri="{FF2B5EF4-FFF2-40B4-BE49-F238E27FC236}">
              <a16:creationId xmlns="" xmlns:a16="http://schemas.microsoft.com/office/drawing/2014/main" id="{00000000-0008-0000-0000-0000E3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80" name="Text Box 1">
          <a:extLst>
            <a:ext uri="{FF2B5EF4-FFF2-40B4-BE49-F238E27FC236}">
              <a16:creationId xmlns="" xmlns:a16="http://schemas.microsoft.com/office/drawing/2014/main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81" name="Text Box 1">
          <a:extLst>
            <a:ext uri="{FF2B5EF4-FFF2-40B4-BE49-F238E27FC236}">
              <a16:creationId xmlns="" xmlns:a16="http://schemas.microsoft.com/office/drawing/2014/main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82" name="Text Box 1">
          <a:extLst>
            <a:ext uri="{FF2B5EF4-FFF2-40B4-BE49-F238E27FC236}">
              <a16:creationId xmlns="" xmlns:a16="http://schemas.microsoft.com/office/drawing/2014/main" id="{00000000-0008-0000-0000-0000E6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83" name="Text Box 1">
          <a:extLst>
            <a:ext uri="{FF2B5EF4-FFF2-40B4-BE49-F238E27FC236}">
              <a16:creationId xmlns="" xmlns:a16="http://schemas.microsoft.com/office/drawing/2014/main" id="{00000000-0008-0000-0000-0000E7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84" name="Text Box 1">
          <a:extLst>
            <a:ext uri="{FF2B5EF4-FFF2-40B4-BE49-F238E27FC236}">
              <a16:creationId xmlns="" xmlns:a16="http://schemas.microsoft.com/office/drawing/2014/main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85" name="Text Box 1">
          <a:extLst>
            <a:ext uri="{FF2B5EF4-FFF2-40B4-BE49-F238E27FC236}">
              <a16:creationId xmlns="" xmlns:a16="http://schemas.microsoft.com/office/drawing/2014/main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86" name="Text Box 1">
          <a:extLst>
            <a:ext uri="{FF2B5EF4-FFF2-40B4-BE49-F238E27FC236}">
              <a16:creationId xmlns="" xmlns:a16="http://schemas.microsoft.com/office/drawing/2014/main" id="{00000000-0008-0000-0000-0000EA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87" name="Text Box 1">
          <a:extLst>
            <a:ext uri="{FF2B5EF4-FFF2-40B4-BE49-F238E27FC236}">
              <a16:creationId xmlns="" xmlns:a16="http://schemas.microsoft.com/office/drawing/2014/main" id="{00000000-0008-0000-0000-0000EB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88" name="Text Box 1">
          <a:extLst>
            <a:ext uri="{FF2B5EF4-FFF2-40B4-BE49-F238E27FC236}">
              <a16:creationId xmlns="" xmlns:a16="http://schemas.microsoft.com/office/drawing/2014/main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89" name="Text Box 1">
          <a:extLst>
            <a:ext uri="{FF2B5EF4-FFF2-40B4-BE49-F238E27FC236}">
              <a16:creationId xmlns="" xmlns:a16="http://schemas.microsoft.com/office/drawing/2014/main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90" name="Text Box 1">
          <a:extLst>
            <a:ext uri="{FF2B5EF4-FFF2-40B4-BE49-F238E27FC236}">
              <a16:creationId xmlns="" xmlns:a16="http://schemas.microsoft.com/office/drawing/2014/main" id="{00000000-0008-0000-0000-0000EE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91" name="Text Box 1">
          <a:extLst>
            <a:ext uri="{FF2B5EF4-FFF2-40B4-BE49-F238E27FC236}">
              <a16:creationId xmlns="" xmlns:a16="http://schemas.microsoft.com/office/drawing/2014/main" id="{00000000-0008-0000-0000-0000EF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92" name="Text Box 1">
          <a:extLst>
            <a:ext uri="{FF2B5EF4-FFF2-40B4-BE49-F238E27FC236}">
              <a16:creationId xmlns="" xmlns:a16="http://schemas.microsoft.com/office/drawing/2014/main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93" name="Text Box 1">
          <a:extLst>
            <a:ext uri="{FF2B5EF4-FFF2-40B4-BE49-F238E27FC236}">
              <a16:creationId xmlns="" xmlns:a16="http://schemas.microsoft.com/office/drawing/2014/main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94" name="Text Box 1">
          <a:extLst>
            <a:ext uri="{FF2B5EF4-FFF2-40B4-BE49-F238E27FC236}">
              <a16:creationId xmlns="" xmlns:a16="http://schemas.microsoft.com/office/drawing/2014/main" id="{00000000-0008-0000-0000-0000F2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95" name="Text Box 1">
          <a:extLst>
            <a:ext uri="{FF2B5EF4-FFF2-40B4-BE49-F238E27FC236}">
              <a16:creationId xmlns="" xmlns:a16="http://schemas.microsoft.com/office/drawing/2014/main" id="{00000000-0008-0000-0000-0000F3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96" name="Text Box 1">
          <a:extLst>
            <a:ext uri="{FF2B5EF4-FFF2-40B4-BE49-F238E27FC236}">
              <a16:creationId xmlns="" xmlns:a16="http://schemas.microsoft.com/office/drawing/2014/main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97" name="Text Box 1">
          <a:extLst>
            <a:ext uri="{FF2B5EF4-FFF2-40B4-BE49-F238E27FC236}">
              <a16:creationId xmlns="" xmlns:a16="http://schemas.microsoft.com/office/drawing/2014/main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98" name="Text Box 1">
          <a:extLst>
            <a:ext uri="{FF2B5EF4-FFF2-40B4-BE49-F238E27FC236}">
              <a16:creationId xmlns="" xmlns:a16="http://schemas.microsoft.com/office/drawing/2014/main" id="{00000000-0008-0000-0000-0000F6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599" name="Text Box 1">
          <a:extLst>
            <a:ext uri="{FF2B5EF4-FFF2-40B4-BE49-F238E27FC236}">
              <a16:creationId xmlns="" xmlns:a16="http://schemas.microsoft.com/office/drawing/2014/main" id="{00000000-0008-0000-0000-0000F7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00" name="Text Box 1">
          <a:extLst>
            <a:ext uri="{FF2B5EF4-FFF2-40B4-BE49-F238E27FC236}">
              <a16:creationId xmlns="" xmlns:a16="http://schemas.microsoft.com/office/drawing/2014/main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01" name="Text Box 1">
          <a:extLst>
            <a:ext uri="{FF2B5EF4-FFF2-40B4-BE49-F238E27FC236}">
              <a16:creationId xmlns="" xmlns:a16="http://schemas.microsoft.com/office/drawing/2014/main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02" name="Text Box 1">
          <a:extLst>
            <a:ext uri="{FF2B5EF4-FFF2-40B4-BE49-F238E27FC236}">
              <a16:creationId xmlns="" xmlns:a16="http://schemas.microsoft.com/office/drawing/2014/main" id="{00000000-0008-0000-0000-0000FA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03" name="Text Box 1">
          <a:extLst>
            <a:ext uri="{FF2B5EF4-FFF2-40B4-BE49-F238E27FC236}">
              <a16:creationId xmlns="" xmlns:a16="http://schemas.microsoft.com/office/drawing/2014/main" id="{00000000-0008-0000-0000-0000FB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04" name="Text Box 1">
          <a:extLst>
            <a:ext uri="{FF2B5EF4-FFF2-40B4-BE49-F238E27FC236}">
              <a16:creationId xmlns="" xmlns:a16="http://schemas.microsoft.com/office/drawing/2014/main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05" name="Text Box 1">
          <a:extLst>
            <a:ext uri="{FF2B5EF4-FFF2-40B4-BE49-F238E27FC236}">
              <a16:creationId xmlns="" xmlns:a16="http://schemas.microsoft.com/office/drawing/2014/main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06" name="Text Box 1">
          <a:extLst>
            <a:ext uri="{FF2B5EF4-FFF2-40B4-BE49-F238E27FC236}">
              <a16:creationId xmlns="" xmlns:a16="http://schemas.microsoft.com/office/drawing/2014/main" id="{00000000-0008-0000-0000-0000FE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07" name="Text Box 1">
          <a:extLst>
            <a:ext uri="{FF2B5EF4-FFF2-40B4-BE49-F238E27FC236}">
              <a16:creationId xmlns="" xmlns:a16="http://schemas.microsoft.com/office/drawing/2014/main" id="{00000000-0008-0000-0000-0000FF11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08" name="Text Box 1">
          <a:extLst>
            <a:ext uri="{FF2B5EF4-FFF2-40B4-BE49-F238E27FC236}">
              <a16:creationId xmlns="" xmlns:a16="http://schemas.microsoft.com/office/drawing/2014/main" id="{00000000-0008-0000-0000-000000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09" name="Text Box 1">
          <a:extLst>
            <a:ext uri="{FF2B5EF4-FFF2-40B4-BE49-F238E27FC236}">
              <a16:creationId xmlns="" xmlns:a16="http://schemas.microsoft.com/office/drawing/2014/main" id="{00000000-0008-0000-0000-000001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10" name="Text Box 1">
          <a:extLst>
            <a:ext uri="{FF2B5EF4-FFF2-40B4-BE49-F238E27FC236}">
              <a16:creationId xmlns="" xmlns:a16="http://schemas.microsoft.com/office/drawing/2014/main" id="{00000000-0008-0000-0000-000002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11" name="Text Box 1">
          <a:extLst>
            <a:ext uri="{FF2B5EF4-FFF2-40B4-BE49-F238E27FC236}">
              <a16:creationId xmlns="" xmlns:a16="http://schemas.microsoft.com/office/drawing/2014/main" id="{00000000-0008-0000-0000-000003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12" name="Text Box 1">
          <a:extLst>
            <a:ext uri="{FF2B5EF4-FFF2-40B4-BE49-F238E27FC236}">
              <a16:creationId xmlns="" xmlns:a16="http://schemas.microsoft.com/office/drawing/2014/main" id="{00000000-0008-0000-0000-000004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13" name="Text Box 1">
          <a:extLst>
            <a:ext uri="{FF2B5EF4-FFF2-40B4-BE49-F238E27FC236}">
              <a16:creationId xmlns="" xmlns:a16="http://schemas.microsoft.com/office/drawing/2014/main" id="{00000000-0008-0000-0000-000005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14" name="Text Box 1">
          <a:extLst>
            <a:ext uri="{FF2B5EF4-FFF2-40B4-BE49-F238E27FC236}">
              <a16:creationId xmlns="" xmlns:a16="http://schemas.microsoft.com/office/drawing/2014/main" id="{00000000-0008-0000-0000-000006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15" name="Text Box 1">
          <a:extLst>
            <a:ext uri="{FF2B5EF4-FFF2-40B4-BE49-F238E27FC236}">
              <a16:creationId xmlns="" xmlns:a16="http://schemas.microsoft.com/office/drawing/2014/main" id="{00000000-0008-0000-0000-000007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16" name="Text Box 1">
          <a:extLst>
            <a:ext uri="{FF2B5EF4-FFF2-40B4-BE49-F238E27FC236}">
              <a16:creationId xmlns="" xmlns:a16="http://schemas.microsoft.com/office/drawing/2014/main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17" name="Text Box 1">
          <a:extLst>
            <a:ext uri="{FF2B5EF4-FFF2-40B4-BE49-F238E27FC236}">
              <a16:creationId xmlns="" xmlns:a16="http://schemas.microsoft.com/office/drawing/2014/main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18" name="Text Box 1">
          <a:extLst>
            <a:ext uri="{FF2B5EF4-FFF2-40B4-BE49-F238E27FC236}">
              <a16:creationId xmlns="" xmlns:a16="http://schemas.microsoft.com/office/drawing/2014/main" id="{00000000-0008-0000-0000-00000A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19" name="Text Box 1">
          <a:extLst>
            <a:ext uri="{FF2B5EF4-FFF2-40B4-BE49-F238E27FC236}">
              <a16:creationId xmlns="" xmlns:a16="http://schemas.microsoft.com/office/drawing/2014/main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20" name="Text Box 1">
          <a:extLst>
            <a:ext uri="{FF2B5EF4-FFF2-40B4-BE49-F238E27FC236}">
              <a16:creationId xmlns="" xmlns:a16="http://schemas.microsoft.com/office/drawing/2014/main" id="{00000000-0008-0000-0000-00000C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21" name="Text Box 1">
          <a:extLst>
            <a:ext uri="{FF2B5EF4-FFF2-40B4-BE49-F238E27FC236}">
              <a16:creationId xmlns="" xmlns:a16="http://schemas.microsoft.com/office/drawing/2014/main" id="{00000000-0008-0000-0000-00000D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22" name="Text Box 1">
          <a:extLst>
            <a:ext uri="{FF2B5EF4-FFF2-40B4-BE49-F238E27FC236}">
              <a16:creationId xmlns="" xmlns:a16="http://schemas.microsoft.com/office/drawing/2014/main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23" name="Text Box 1">
          <a:extLst>
            <a:ext uri="{FF2B5EF4-FFF2-40B4-BE49-F238E27FC236}">
              <a16:creationId xmlns="" xmlns:a16="http://schemas.microsoft.com/office/drawing/2014/main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24" name="Text Box 1">
          <a:extLst>
            <a:ext uri="{FF2B5EF4-FFF2-40B4-BE49-F238E27FC236}">
              <a16:creationId xmlns="" xmlns:a16="http://schemas.microsoft.com/office/drawing/2014/main" id="{00000000-0008-0000-0000-000010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25" name="Text Box 1">
          <a:extLst>
            <a:ext uri="{FF2B5EF4-FFF2-40B4-BE49-F238E27FC236}">
              <a16:creationId xmlns="" xmlns:a16="http://schemas.microsoft.com/office/drawing/2014/main" id="{00000000-0008-0000-0000-000011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26" name="Text Box 1">
          <a:extLst>
            <a:ext uri="{FF2B5EF4-FFF2-40B4-BE49-F238E27FC236}">
              <a16:creationId xmlns="" xmlns:a16="http://schemas.microsoft.com/office/drawing/2014/main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27" name="Text Box 1">
          <a:extLst>
            <a:ext uri="{FF2B5EF4-FFF2-40B4-BE49-F238E27FC236}">
              <a16:creationId xmlns="" xmlns:a16="http://schemas.microsoft.com/office/drawing/2014/main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28" name="Text Box 1">
          <a:extLst>
            <a:ext uri="{FF2B5EF4-FFF2-40B4-BE49-F238E27FC236}">
              <a16:creationId xmlns="" xmlns:a16="http://schemas.microsoft.com/office/drawing/2014/main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29" name="Text Box 1">
          <a:extLst>
            <a:ext uri="{FF2B5EF4-FFF2-40B4-BE49-F238E27FC236}">
              <a16:creationId xmlns="" xmlns:a16="http://schemas.microsoft.com/office/drawing/2014/main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30" name="Text Box 1">
          <a:extLst>
            <a:ext uri="{FF2B5EF4-FFF2-40B4-BE49-F238E27FC236}">
              <a16:creationId xmlns="" xmlns:a16="http://schemas.microsoft.com/office/drawing/2014/main" id="{00000000-0008-0000-0000-000016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31" name="Text Box 1">
          <a:extLst>
            <a:ext uri="{FF2B5EF4-FFF2-40B4-BE49-F238E27FC236}">
              <a16:creationId xmlns="" xmlns:a16="http://schemas.microsoft.com/office/drawing/2014/main" id="{00000000-0008-0000-0000-000017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32" name="Text Box 1">
          <a:extLst>
            <a:ext uri="{FF2B5EF4-FFF2-40B4-BE49-F238E27FC236}">
              <a16:creationId xmlns="" xmlns:a16="http://schemas.microsoft.com/office/drawing/2014/main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33" name="Text Box 1">
          <a:extLst>
            <a:ext uri="{FF2B5EF4-FFF2-40B4-BE49-F238E27FC236}">
              <a16:creationId xmlns="" xmlns:a16="http://schemas.microsoft.com/office/drawing/2014/main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34" name="Text Box 1">
          <a:extLst>
            <a:ext uri="{FF2B5EF4-FFF2-40B4-BE49-F238E27FC236}">
              <a16:creationId xmlns="" xmlns:a16="http://schemas.microsoft.com/office/drawing/2014/main" id="{00000000-0008-0000-0000-00001A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35" name="Text Box 1">
          <a:extLst>
            <a:ext uri="{FF2B5EF4-FFF2-40B4-BE49-F238E27FC236}">
              <a16:creationId xmlns="" xmlns:a16="http://schemas.microsoft.com/office/drawing/2014/main" id="{00000000-0008-0000-0000-00001B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36" name="Text Box 1">
          <a:extLst>
            <a:ext uri="{FF2B5EF4-FFF2-40B4-BE49-F238E27FC236}">
              <a16:creationId xmlns="" xmlns:a16="http://schemas.microsoft.com/office/drawing/2014/main" id="{00000000-0008-0000-0000-00001C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37" name="Text Box 1">
          <a:extLst>
            <a:ext uri="{FF2B5EF4-FFF2-40B4-BE49-F238E27FC236}">
              <a16:creationId xmlns="" xmlns:a16="http://schemas.microsoft.com/office/drawing/2014/main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38" name="Text Box 1">
          <a:extLst>
            <a:ext uri="{FF2B5EF4-FFF2-40B4-BE49-F238E27FC236}">
              <a16:creationId xmlns="" xmlns:a16="http://schemas.microsoft.com/office/drawing/2014/main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39" name="Text Box 1">
          <a:extLst>
            <a:ext uri="{FF2B5EF4-FFF2-40B4-BE49-F238E27FC236}">
              <a16:creationId xmlns="" xmlns:a16="http://schemas.microsoft.com/office/drawing/2014/main" id="{00000000-0008-0000-0000-00001F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40" name="Text Box 1">
          <a:extLst>
            <a:ext uri="{FF2B5EF4-FFF2-40B4-BE49-F238E27FC236}">
              <a16:creationId xmlns="" xmlns:a16="http://schemas.microsoft.com/office/drawing/2014/main" id="{00000000-0008-0000-0000-000020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41" name="Text Box 1">
          <a:extLst>
            <a:ext uri="{FF2B5EF4-FFF2-40B4-BE49-F238E27FC236}">
              <a16:creationId xmlns="" xmlns:a16="http://schemas.microsoft.com/office/drawing/2014/main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42" name="Text Box 1">
          <a:extLst>
            <a:ext uri="{FF2B5EF4-FFF2-40B4-BE49-F238E27FC236}">
              <a16:creationId xmlns="" xmlns:a16="http://schemas.microsoft.com/office/drawing/2014/main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43" name="Text Box 1">
          <a:extLst>
            <a:ext uri="{FF2B5EF4-FFF2-40B4-BE49-F238E27FC236}">
              <a16:creationId xmlns="" xmlns:a16="http://schemas.microsoft.com/office/drawing/2014/main" id="{00000000-0008-0000-0000-000023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44" name="Text Box 1">
          <a:extLst>
            <a:ext uri="{FF2B5EF4-FFF2-40B4-BE49-F238E27FC236}">
              <a16:creationId xmlns="" xmlns:a16="http://schemas.microsoft.com/office/drawing/2014/main" id="{00000000-0008-0000-0000-000024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45" name="Text Box 1">
          <a:extLst>
            <a:ext uri="{FF2B5EF4-FFF2-40B4-BE49-F238E27FC236}">
              <a16:creationId xmlns="" xmlns:a16="http://schemas.microsoft.com/office/drawing/2014/main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46" name="Text Box 1">
          <a:extLst>
            <a:ext uri="{FF2B5EF4-FFF2-40B4-BE49-F238E27FC236}">
              <a16:creationId xmlns="" xmlns:a16="http://schemas.microsoft.com/office/drawing/2014/main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47" name="Text Box 1">
          <a:extLst>
            <a:ext uri="{FF2B5EF4-FFF2-40B4-BE49-F238E27FC236}">
              <a16:creationId xmlns="" xmlns:a16="http://schemas.microsoft.com/office/drawing/2014/main" id="{00000000-0008-0000-0000-000027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48" name="Text Box 1">
          <a:extLst>
            <a:ext uri="{FF2B5EF4-FFF2-40B4-BE49-F238E27FC236}">
              <a16:creationId xmlns="" xmlns:a16="http://schemas.microsoft.com/office/drawing/2014/main" id="{00000000-0008-0000-0000-000028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49" name="Text Box 1">
          <a:extLst>
            <a:ext uri="{FF2B5EF4-FFF2-40B4-BE49-F238E27FC236}">
              <a16:creationId xmlns="" xmlns:a16="http://schemas.microsoft.com/office/drawing/2014/main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50" name="Text Box 1">
          <a:extLst>
            <a:ext uri="{FF2B5EF4-FFF2-40B4-BE49-F238E27FC236}">
              <a16:creationId xmlns="" xmlns:a16="http://schemas.microsoft.com/office/drawing/2014/main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51" name="Text Box 1">
          <a:extLst>
            <a:ext uri="{FF2B5EF4-FFF2-40B4-BE49-F238E27FC236}">
              <a16:creationId xmlns="" xmlns:a16="http://schemas.microsoft.com/office/drawing/2014/main" id="{00000000-0008-0000-0000-00002B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52" name="Text Box 1">
          <a:extLst>
            <a:ext uri="{FF2B5EF4-FFF2-40B4-BE49-F238E27FC236}">
              <a16:creationId xmlns="" xmlns:a16="http://schemas.microsoft.com/office/drawing/2014/main" id="{00000000-0008-0000-0000-00002C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53" name="Text Box 1">
          <a:extLst>
            <a:ext uri="{FF2B5EF4-FFF2-40B4-BE49-F238E27FC236}">
              <a16:creationId xmlns="" xmlns:a16="http://schemas.microsoft.com/office/drawing/2014/main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54" name="Text Box 1">
          <a:extLst>
            <a:ext uri="{FF2B5EF4-FFF2-40B4-BE49-F238E27FC236}">
              <a16:creationId xmlns="" xmlns:a16="http://schemas.microsoft.com/office/drawing/2014/main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55" name="Text Box 1">
          <a:extLst>
            <a:ext uri="{FF2B5EF4-FFF2-40B4-BE49-F238E27FC236}">
              <a16:creationId xmlns="" xmlns:a16="http://schemas.microsoft.com/office/drawing/2014/main" id="{00000000-0008-0000-0000-00002F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56" name="Text Box 1">
          <a:extLst>
            <a:ext uri="{FF2B5EF4-FFF2-40B4-BE49-F238E27FC236}">
              <a16:creationId xmlns="" xmlns:a16="http://schemas.microsoft.com/office/drawing/2014/main" id="{00000000-0008-0000-0000-000030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57" name="Text Box 1">
          <a:extLst>
            <a:ext uri="{FF2B5EF4-FFF2-40B4-BE49-F238E27FC236}">
              <a16:creationId xmlns="" xmlns:a16="http://schemas.microsoft.com/office/drawing/2014/main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58" name="Text Box 1">
          <a:extLst>
            <a:ext uri="{FF2B5EF4-FFF2-40B4-BE49-F238E27FC236}">
              <a16:creationId xmlns="" xmlns:a16="http://schemas.microsoft.com/office/drawing/2014/main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59" name="Text Box 1">
          <a:extLst>
            <a:ext uri="{FF2B5EF4-FFF2-40B4-BE49-F238E27FC236}">
              <a16:creationId xmlns="" xmlns:a16="http://schemas.microsoft.com/office/drawing/2014/main" id="{00000000-0008-0000-0000-000033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60" name="Text Box 1">
          <a:extLst>
            <a:ext uri="{FF2B5EF4-FFF2-40B4-BE49-F238E27FC236}">
              <a16:creationId xmlns="" xmlns:a16="http://schemas.microsoft.com/office/drawing/2014/main" id="{00000000-0008-0000-0000-000034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61" name="Text Box 1">
          <a:extLst>
            <a:ext uri="{FF2B5EF4-FFF2-40B4-BE49-F238E27FC236}">
              <a16:creationId xmlns="" xmlns:a16="http://schemas.microsoft.com/office/drawing/2014/main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62" name="Text Box 1">
          <a:extLst>
            <a:ext uri="{FF2B5EF4-FFF2-40B4-BE49-F238E27FC236}">
              <a16:creationId xmlns="" xmlns:a16="http://schemas.microsoft.com/office/drawing/2014/main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63" name="Text Box 1">
          <a:extLst>
            <a:ext uri="{FF2B5EF4-FFF2-40B4-BE49-F238E27FC236}">
              <a16:creationId xmlns="" xmlns:a16="http://schemas.microsoft.com/office/drawing/2014/main" id="{00000000-0008-0000-0000-000037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64" name="Text Box 1">
          <a:extLst>
            <a:ext uri="{FF2B5EF4-FFF2-40B4-BE49-F238E27FC236}">
              <a16:creationId xmlns="" xmlns:a16="http://schemas.microsoft.com/office/drawing/2014/main" id="{00000000-0008-0000-0000-000038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65" name="Text Box 1">
          <a:extLst>
            <a:ext uri="{FF2B5EF4-FFF2-40B4-BE49-F238E27FC236}">
              <a16:creationId xmlns="" xmlns:a16="http://schemas.microsoft.com/office/drawing/2014/main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66" name="Text Box 1">
          <a:extLst>
            <a:ext uri="{FF2B5EF4-FFF2-40B4-BE49-F238E27FC236}">
              <a16:creationId xmlns="" xmlns:a16="http://schemas.microsoft.com/office/drawing/2014/main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67" name="Text Box 1">
          <a:extLst>
            <a:ext uri="{FF2B5EF4-FFF2-40B4-BE49-F238E27FC236}">
              <a16:creationId xmlns="" xmlns:a16="http://schemas.microsoft.com/office/drawing/2014/main" id="{00000000-0008-0000-0000-00003B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68" name="Text Box 1">
          <a:extLst>
            <a:ext uri="{FF2B5EF4-FFF2-40B4-BE49-F238E27FC236}">
              <a16:creationId xmlns="" xmlns:a16="http://schemas.microsoft.com/office/drawing/2014/main" id="{00000000-0008-0000-0000-00003C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69" name="Text Box 1">
          <a:extLst>
            <a:ext uri="{FF2B5EF4-FFF2-40B4-BE49-F238E27FC236}">
              <a16:creationId xmlns="" xmlns:a16="http://schemas.microsoft.com/office/drawing/2014/main" id="{00000000-0008-0000-0000-00003D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70" name="Text Box 1">
          <a:extLst>
            <a:ext uri="{FF2B5EF4-FFF2-40B4-BE49-F238E27FC236}">
              <a16:creationId xmlns="" xmlns:a16="http://schemas.microsoft.com/office/drawing/2014/main" id="{00000000-0008-0000-0000-00003E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71" name="Text Box 1">
          <a:extLst>
            <a:ext uri="{FF2B5EF4-FFF2-40B4-BE49-F238E27FC236}">
              <a16:creationId xmlns="" xmlns:a16="http://schemas.microsoft.com/office/drawing/2014/main" id="{00000000-0008-0000-0000-00003F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72" name="Text Box 1">
          <a:extLst>
            <a:ext uri="{FF2B5EF4-FFF2-40B4-BE49-F238E27FC236}">
              <a16:creationId xmlns="" xmlns:a16="http://schemas.microsoft.com/office/drawing/2014/main" id="{00000000-0008-0000-0000-000040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73" name="Text Box 1">
          <a:extLst>
            <a:ext uri="{FF2B5EF4-FFF2-40B4-BE49-F238E27FC236}">
              <a16:creationId xmlns="" xmlns:a16="http://schemas.microsoft.com/office/drawing/2014/main" id="{00000000-0008-0000-0000-000041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74" name="Text Box 1">
          <a:extLst>
            <a:ext uri="{FF2B5EF4-FFF2-40B4-BE49-F238E27FC236}">
              <a16:creationId xmlns="" xmlns:a16="http://schemas.microsoft.com/office/drawing/2014/main" id="{00000000-0008-0000-0000-000042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75" name="Text Box 1">
          <a:extLst>
            <a:ext uri="{FF2B5EF4-FFF2-40B4-BE49-F238E27FC236}">
              <a16:creationId xmlns="" xmlns:a16="http://schemas.microsoft.com/office/drawing/2014/main" id="{00000000-0008-0000-0000-000043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76" name="Text Box 1">
          <a:extLst>
            <a:ext uri="{FF2B5EF4-FFF2-40B4-BE49-F238E27FC236}">
              <a16:creationId xmlns="" xmlns:a16="http://schemas.microsoft.com/office/drawing/2014/main" id="{00000000-0008-0000-0000-000044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77" name="Text Box 1">
          <a:extLst>
            <a:ext uri="{FF2B5EF4-FFF2-40B4-BE49-F238E27FC236}">
              <a16:creationId xmlns="" xmlns:a16="http://schemas.microsoft.com/office/drawing/2014/main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78" name="Text Box 1">
          <a:extLst>
            <a:ext uri="{FF2B5EF4-FFF2-40B4-BE49-F238E27FC236}">
              <a16:creationId xmlns="" xmlns:a16="http://schemas.microsoft.com/office/drawing/2014/main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79" name="Text Box 1">
          <a:extLst>
            <a:ext uri="{FF2B5EF4-FFF2-40B4-BE49-F238E27FC236}">
              <a16:creationId xmlns="" xmlns:a16="http://schemas.microsoft.com/office/drawing/2014/main" id="{00000000-0008-0000-0000-000047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80" name="Text Box 1">
          <a:extLst>
            <a:ext uri="{FF2B5EF4-FFF2-40B4-BE49-F238E27FC236}">
              <a16:creationId xmlns="" xmlns:a16="http://schemas.microsoft.com/office/drawing/2014/main" id="{00000000-0008-0000-0000-000048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81" name="Text Box 1">
          <a:extLst>
            <a:ext uri="{FF2B5EF4-FFF2-40B4-BE49-F238E27FC236}">
              <a16:creationId xmlns="" xmlns:a16="http://schemas.microsoft.com/office/drawing/2014/main" id="{00000000-0008-0000-0000-000049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82" name="Text Box 1">
          <a:extLst>
            <a:ext uri="{FF2B5EF4-FFF2-40B4-BE49-F238E27FC236}">
              <a16:creationId xmlns="" xmlns:a16="http://schemas.microsoft.com/office/drawing/2014/main" id="{00000000-0008-0000-0000-00004A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83" name="Text Box 1">
          <a:extLst>
            <a:ext uri="{FF2B5EF4-FFF2-40B4-BE49-F238E27FC236}">
              <a16:creationId xmlns="" xmlns:a16="http://schemas.microsoft.com/office/drawing/2014/main" id="{00000000-0008-0000-0000-00004B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84" name="Text Box 1">
          <a:extLst>
            <a:ext uri="{FF2B5EF4-FFF2-40B4-BE49-F238E27FC236}">
              <a16:creationId xmlns="" xmlns:a16="http://schemas.microsoft.com/office/drawing/2014/main" id="{00000000-0008-0000-0000-00004C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85" name="Text Box 1">
          <a:extLst>
            <a:ext uri="{FF2B5EF4-FFF2-40B4-BE49-F238E27FC236}">
              <a16:creationId xmlns="" xmlns:a16="http://schemas.microsoft.com/office/drawing/2014/main" id="{00000000-0008-0000-0000-00004D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86" name="Text Box 1">
          <a:extLst>
            <a:ext uri="{FF2B5EF4-FFF2-40B4-BE49-F238E27FC236}">
              <a16:creationId xmlns="" xmlns:a16="http://schemas.microsoft.com/office/drawing/2014/main" id="{00000000-0008-0000-0000-00004E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87" name="Text Box 1">
          <a:extLst>
            <a:ext uri="{FF2B5EF4-FFF2-40B4-BE49-F238E27FC236}">
              <a16:creationId xmlns="" xmlns:a16="http://schemas.microsoft.com/office/drawing/2014/main" id="{00000000-0008-0000-0000-00004F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88" name="Text Box 1">
          <a:extLst>
            <a:ext uri="{FF2B5EF4-FFF2-40B4-BE49-F238E27FC236}">
              <a16:creationId xmlns="" xmlns:a16="http://schemas.microsoft.com/office/drawing/2014/main" id="{00000000-0008-0000-0000-000050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89" name="Text Box 1">
          <a:extLst>
            <a:ext uri="{FF2B5EF4-FFF2-40B4-BE49-F238E27FC236}">
              <a16:creationId xmlns="" xmlns:a16="http://schemas.microsoft.com/office/drawing/2014/main" id="{00000000-0008-0000-0000-000051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90" name="Text Box 1">
          <a:extLst>
            <a:ext uri="{FF2B5EF4-FFF2-40B4-BE49-F238E27FC236}">
              <a16:creationId xmlns="" xmlns:a16="http://schemas.microsoft.com/office/drawing/2014/main" id="{00000000-0008-0000-0000-000052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91" name="Text Box 1">
          <a:extLst>
            <a:ext uri="{FF2B5EF4-FFF2-40B4-BE49-F238E27FC236}">
              <a16:creationId xmlns="" xmlns:a16="http://schemas.microsoft.com/office/drawing/2014/main" id="{00000000-0008-0000-0000-000053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92" name="Text Box 1">
          <a:extLst>
            <a:ext uri="{FF2B5EF4-FFF2-40B4-BE49-F238E27FC236}">
              <a16:creationId xmlns="" xmlns:a16="http://schemas.microsoft.com/office/drawing/2014/main" id="{00000000-0008-0000-0000-000054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93" name="Text Box 1">
          <a:extLst>
            <a:ext uri="{FF2B5EF4-FFF2-40B4-BE49-F238E27FC236}">
              <a16:creationId xmlns="" xmlns:a16="http://schemas.microsoft.com/office/drawing/2014/main" id="{00000000-0008-0000-0000-000055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94" name="Text Box 1">
          <a:extLst>
            <a:ext uri="{FF2B5EF4-FFF2-40B4-BE49-F238E27FC236}">
              <a16:creationId xmlns="" xmlns:a16="http://schemas.microsoft.com/office/drawing/2014/main" id="{00000000-0008-0000-0000-000056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95" name="Text Box 1">
          <a:extLst>
            <a:ext uri="{FF2B5EF4-FFF2-40B4-BE49-F238E27FC236}">
              <a16:creationId xmlns="" xmlns:a16="http://schemas.microsoft.com/office/drawing/2014/main" id="{00000000-0008-0000-0000-000057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96" name="Text Box 1">
          <a:extLst>
            <a:ext uri="{FF2B5EF4-FFF2-40B4-BE49-F238E27FC236}">
              <a16:creationId xmlns="" xmlns:a16="http://schemas.microsoft.com/office/drawing/2014/main" id="{00000000-0008-0000-0000-000058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97" name="Text Box 1">
          <a:extLst>
            <a:ext uri="{FF2B5EF4-FFF2-40B4-BE49-F238E27FC236}">
              <a16:creationId xmlns="" xmlns:a16="http://schemas.microsoft.com/office/drawing/2014/main" id="{00000000-0008-0000-0000-000059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98" name="Text Box 1">
          <a:extLst>
            <a:ext uri="{FF2B5EF4-FFF2-40B4-BE49-F238E27FC236}">
              <a16:creationId xmlns="" xmlns:a16="http://schemas.microsoft.com/office/drawing/2014/main" id="{00000000-0008-0000-0000-00005A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699" name="Text Box 1">
          <a:extLst>
            <a:ext uri="{FF2B5EF4-FFF2-40B4-BE49-F238E27FC236}">
              <a16:creationId xmlns="" xmlns:a16="http://schemas.microsoft.com/office/drawing/2014/main" id="{00000000-0008-0000-0000-00005B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00" name="Text Box 1">
          <a:extLst>
            <a:ext uri="{FF2B5EF4-FFF2-40B4-BE49-F238E27FC236}">
              <a16:creationId xmlns="" xmlns:a16="http://schemas.microsoft.com/office/drawing/2014/main" id="{00000000-0008-0000-0000-00005C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01" name="Text Box 1">
          <a:extLst>
            <a:ext uri="{FF2B5EF4-FFF2-40B4-BE49-F238E27FC236}">
              <a16:creationId xmlns="" xmlns:a16="http://schemas.microsoft.com/office/drawing/2014/main" id="{00000000-0008-0000-0000-00005D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02" name="Text Box 1">
          <a:extLst>
            <a:ext uri="{FF2B5EF4-FFF2-40B4-BE49-F238E27FC236}">
              <a16:creationId xmlns="" xmlns:a16="http://schemas.microsoft.com/office/drawing/2014/main" id="{00000000-0008-0000-0000-00005E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03" name="Text Box 1">
          <a:extLst>
            <a:ext uri="{FF2B5EF4-FFF2-40B4-BE49-F238E27FC236}">
              <a16:creationId xmlns="" xmlns:a16="http://schemas.microsoft.com/office/drawing/2014/main" id="{00000000-0008-0000-0000-00005F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04" name="Text Box 1">
          <a:extLst>
            <a:ext uri="{FF2B5EF4-FFF2-40B4-BE49-F238E27FC236}">
              <a16:creationId xmlns="" xmlns:a16="http://schemas.microsoft.com/office/drawing/2014/main" id="{00000000-0008-0000-0000-000060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05" name="Text Box 1">
          <a:extLst>
            <a:ext uri="{FF2B5EF4-FFF2-40B4-BE49-F238E27FC236}">
              <a16:creationId xmlns="" xmlns:a16="http://schemas.microsoft.com/office/drawing/2014/main" id="{00000000-0008-0000-0000-000061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06" name="Text Box 1">
          <a:extLst>
            <a:ext uri="{FF2B5EF4-FFF2-40B4-BE49-F238E27FC236}">
              <a16:creationId xmlns="" xmlns:a16="http://schemas.microsoft.com/office/drawing/2014/main" id="{00000000-0008-0000-0000-000062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07" name="Text Box 1">
          <a:extLst>
            <a:ext uri="{FF2B5EF4-FFF2-40B4-BE49-F238E27FC236}">
              <a16:creationId xmlns="" xmlns:a16="http://schemas.microsoft.com/office/drawing/2014/main" id="{00000000-0008-0000-0000-000063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08" name="Text Box 1">
          <a:extLst>
            <a:ext uri="{FF2B5EF4-FFF2-40B4-BE49-F238E27FC236}">
              <a16:creationId xmlns="" xmlns:a16="http://schemas.microsoft.com/office/drawing/2014/main" id="{00000000-0008-0000-0000-000064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09" name="Text Box 1">
          <a:extLst>
            <a:ext uri="{FF2B5EF4-FFF2-40B4-BE49-F238E27FC236}">
              <a16:creationId xmlns="" xmlns:a16="http://schemas.microsoft.com/office/drawing/2014/main" id="{00000000-0008-0000-0000-000065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10" name="Text Box 1">
          <a:extLst>
            <a:ext uri="{FF2B5EF4-FFF2-40B4-BE49-F238E27FC236}">
              <a16:creationId xmlns="" xmlns:a16="http://schemas.microsoft.com/office/drawing/2014/main" id="{00000000-0008-0000-0000-000066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11" name="Text Box 1">
          <a:extLst>
            <a:ext uri="{FF2B5EF4-FFF2-40B4-BE49-F238E27FC236}">
              <a16:creationId xmlns="" xmlns:a16="http://schemas.microsoft.com/office/drawing/2014/main" id="{00000000-0008-0000-0000-000067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12" name="Text Box 1">
          <a:extLst>
            <a:ext uri="{FF2B5EF4-FFF2-40B4-BE49-F238E27FC236}">
              <a16:creationId xmlns="" xmlns:a16="http://schemas.microsoft.com/office/drawing/2014/main" id="{00000000-0008-0000-0000-000068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13" name="Text Box 1">
          <a:extLst>
            <a:ext uri="{FF2B5EF4-FFF2-40B4-BE49-F238E27FC236}">
              <a16:creationId xmlns="" xmlns:a16="http://schemas.microsoft.com/office/drawing/2014/main" id="{00000000-0008-0000-0000-000069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14" name="Text Box 1">
          <a:extLst>
            <a:ext uri="{FF2B5EF4-FFF2-40B4-BE49-F238E27FC236}">
              <a16:creationId xmlns="" xmlns:a16="http://schemas.microsoft.com/office/drawing/2014/main" id="{00000000-0008-0000-0000-00006A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15" name="Text Box 1">
          <a:extLst>
            <a:ext uri="{FF2B5EF4-FFF2-40B4-BE49-F238E27FC236}">
              <a16:creationId xmlns="" xmlns:a16="http://schemas.microsoft.com/office/drawing/2014/main" id="{00000000-0008-0000-0000-00006B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16" name="Text Box 1">
          <a:extLst>
            <a:ext uri="{FF2B5EF4-FFF2-40B4-BE49-F238E27FC236}">
              <a16:creationId xmlns="" xmlns:a16="http://schemas.microsoft.com/office/drawing/2014/main" id="{00000000-0008-0000-0000-00006C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17" name="Text Box 1">
          <a:extLst>
            <a:ext uri="{FF2B5EF4-FFF2-40B4-BE49-F238E27FC236}">
              <a16:creationId xmlns="" xmlns:a16="http://schemas.microsoft.com/office/drawing/2014/main" id="{00000000-0008-0000-0000-00006D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18" name="Text Box 1">
          <a:extLst>
            <a:ext uri="{FF2B5EF4-FFF2-40B4-BE49-F238E27FC236}">
              <a16:creationId xmlns="" xmlns:a16="http://schemas.microsoft.com/office/drawing/2014/main" id="{00000000-0008-0000-0000-00006E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19" name="Text Box 1">
          <a:extLst>
            <a:ext uri="{FF2B5EF4-FFF2-40B4-BE49-F238E27FC236}">
              <a16:creationId xmlns="" xmlns:a16="http://schemas.microsoft.com/office/drawing/2014/main" id="{00000000-0008-0000-0000-00006F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20" name="Text Box 1">
          <a:extLst>
            <a:ext uri="{FF2B5EF4-FFF2-40B4-BE49-F238E27FC236}">
              <a16:creationId xmlns="" xmlns:a16="http://schemas.microsoft.com/office/drawing/2014/main" id="{00000000-0008-0000-0000-000070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21" name="Text Box 1">
          <a:extLst>
            <a:ext uri="{FF2B5EF4-FFF2-40B4-BE49-F238E27FC236}">
              <a16:creationId xmlns="" xmlns:a16="http://schemas.microsoft.com/office/drawing/2014/main" id="{00000000-0008-0000-0000-000071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22" name="Text Box 1">
          <a:extLst>
            <a:ext uri="{FF2B5EF4-FFF2-40B4-BE49-F238E27FC236}">
              <a16:creationId xmlns="" xmlns:a16="http://schemas.microsoft.com/office/drawing/2014/main" id="{00000000-0008-0000-0000-000072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23" name="Text Box 1">
          <a:extLst>
            <a:ext uri="{FF2B5EF4-FFF2-40B4-BE49-F238E27FC236}">
              <a16:creationId xmlns="" xmlns:a16="http://schemas.microsoft.com/office/drawing/2014/main" id="{00000000-0008-0000-0000-000073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24" name="Text Box 1">
          <a:extLst>
            <a:ext uri="{FF2B5EF4-FFF2-40B4-BE49-F238E27FC236}">
              <a16:creationId xmlns="" xmlns:a16="http://schemas.microsoft.com/office/drawing/2014/main" id="{00000000-0008-0000-0000-000074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25" name="Text Box 1">
          <a:extLst>
            <a:ext uri="{FF2B5EF4-FFF2-40B4-BE49-F238E27FC236}">
              <a16:creationId xmlns="" xmlns:a16="http://schemas.microsoft.com/office/drawing/2014/main" id="{00000000-0008-0000-0000-000075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26" name="Text Box 1">
          <a:extLst>
            <a:ext uri="{FF2B5EF4-FFF2-40B4-BE49-F238E27FC236}">
              <a16:creationId xmlns="" xmlns:a16="http://schemas.microsoft.com/office/drawing/2014/main" id="{00000000-0008-0000-0000-000076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27" name="Text Box 1">
          <a:extLst>
            <a:ext uri="{FF2B5EF4-FFF2-40B4-BE49-F238E27FC236}">
              <a16:creationId xmlns="" xmlns:a16="http://schemas.microsoft.com/office/drawing/2014/main" id="{00000000-0008-0000-0000-000077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28" name="Text Box 1">
          <a:extLst>
            <a:ext uri="{FF2B5EF4-FFF2-40B4-BE49-F238E27FC236}">
              <a16:creationId xmlns="" xmlns:a16="http://schemas.microsoft.com/office/drawing/2014/main" id="{00000000-0008-0000-0000-000078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29" name="Text Box 1">
          <a:extLst>
            <a:ext uri="{FF2B5EF4-FFF2-40B4-BE49-F238E27FC236}">
              <a16:creationId xmlns="" xmlns:a16="http://schemas.microsoft.com/office/drawing/2014/main" id="{00000000-0008-0000-0000-000079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30" name="Text Box 1">
          <a:extLst>
            <a:ext uri="{FF2B5EF4-FFF2-40B4-BE49-F238E27FC236}">
              <a16:creationId xmlns="" xmlns:a16="http://schemas.microsoft.com/office/drawing/2014/main" id="{00000000-0008-0000-0000-00007A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31" name="Text Box 1">
          <a:extLst>
            <a:ext uri="{FF2B5EF4-FFF2-40B4-BE49-F238E27FC236}">
              <a16:creationId xmlns="" xmlns:a16="http://schemas.microsoft.com/office/drawing/2014/main" id="{00000000-0008-0000-0000-00007B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32" name="Text Box 1">
          <a:extLst>
            <a:ext uri="{FF2B5EF4-FFF2-40B4-BE49-F238E27FC236}">
              <a16:creationId xmlns="" xmlns:a16="http://schemas.microsoft.com/office/drawing/2014/main" id="{00000000-0008-0000-0000-00007C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33" name="Text Box 1">
          <a:extLst>
            <a:ext uri="{FF2B5EF4-FFF2-40B4-BE49-F238E27FC236}">
              <a16:creationId xmlns="" xmlns:a16="http://schemas.microsoft.com/office/drawing/2014/main" id="{00000000-0008-0000-0000-00007D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34" name="Text Box 1">
          <a:extLst>
            <a:ext uri="{FF2B5EF4-FFF2-40B4-BE49-F238E27FC236}">
              <a16:creationId xmlns="" xmlns:a16="http://schemas.microsoft.com/office/drawing/2014/main" id="{00000000-0008-0000-0000-00007E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35" name="Text Box 1">
          <a:extLst>
            <a:ext uri="{FF2B5EF4-FFF2-40B4-BE49-F238E27FC236}">
              <a16:creationId xmlns="" xmlns:a16="http://schemas.microsoft.com/office/drawing/2014/main" id="{00000000-0008-0000-0000-00007F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36" name="Text Box 1">
          <a:extLst>
            <a:ext uri="{FF2B5EF4-FFF2-40B4-BE49-F238E27FC236}">
              <a16:creationId xmlns="" xmlns:a16="http://schemas.microsoft.com/office/drawing/2014/main" id="{00000000-0008-0000-0000-000080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37" name="Text Box 1">
          <a:extLst>
            <a:ext uri="{FF2B5EF4-FFF2-40B4-BE49-F238E27FC236}">
              <a16:creationId xmlns="" xmlns:a16="http://schemas.microsoft.com/office/drawing/2014/main" id="{00000000-0008-0000-0000-000081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38" name="Text Box 1">
          <a:extLst>
            <a:ext uri="{FF2B5EF4-FFF2-40B4-BE49-F238E27FC236}">
              <a16:creationId xmlns="" xmlns:a16="http://schemas.microsoft.com/office/drawing/2014/main" id="{00000000-0008-0000-0000-000082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39" name="Text Box 1">
          <a:extLst>
            <a:ext uri="{FF2B5EF4-FFF2-40B4-BE49-F238E27FC236}">
              <a16:creationId xmlns="" xmlns:a16="http://schemas.microsoft.com/office/drawing/2014/main" id="{00000000-0008-0000-0000-000083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40" name="Text Box 1">
          <a:extLst>
            <a:ext uri="{FF2B5EF4-FFF2-40B4-BE49-F238E27FC236}">
              <a16:creationId xmlns="" xmlns:a16="http://schemas.microsoft.com/office/drawing/2014/main" id="{00000000-0008-0000-0000-000084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41" name="Text Box 1">
          <a:extLst>
            <a:ext uri="{FF2B5EF4-FFF2-40B4-BE49-F238E27FC236}">
              <a16:creationId xmlns="" xmlns:a16="http://schemas.microsoft.com/office/drawing/2014/main" id="{00000000-0008-0000-0000-000085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42" name="Text Box 1">
          <a:extLst>
            <a:ext uri="{FF2B5EF4-FFF2-40B4-BE49-F238E27FC236}">
              <a16:creationId xmlns="" xmlns:a16="http://schemas.microsoft.com/office/drawing/2014/main" id="{00000000-0008-0000-0000-000086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43" name="Text Box 1">
          <a:extLst>
            <a:ext uri="{FF2B5EF4-FFF2-40B4-BE49-F238E27FC236}">
              <a16:creationId xmlns="" xmlns:a16="http://schemas.microsoft.com/office/drawing/2014/main" id="{00000000-0008-0000-0000-000087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44" name="Text Box 1">
          <a:extLst>
            <a:ext uri="{FF2B5EF4-FFF2-40B4-BE49-F238E27FC236}">
              <a16:creationId xmlns="" xmlns:a16="http://schemas.microsoft.com/office/drawing/2014/main" id="{00000000-0008-0000-0000-000088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45" name="Text Box 1">
          <a:extLst>
            <a:ext uri="{FF2B5EF4-FFF2-40B4-BE49-F238E27FC236}">
              <a16:creationId xmlns="" xmlns:a16="http://schemas.microsoft.com/office/drawing/2014/main" id="{00000000-0008-0000-0000-000089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46" name="Text Box 1">
          <a:extLst>
            <a:ext uri="{FF2B5EF4-FFF2-40B4-BE49-F238E27FC236}">
              <a16:creationId xmlns="" xmlns:a16="http://schemas.microsoft.com/office/drawing/2014/main" id="{00000000-0008-0000-0000-00008A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47" name="Text Box 1">
          <a:extLst>
            <a:ext uri="{FF2B5EF4-FFF2-40B4-BE49-F238E27FC236}">
              <a16:creationId xmlns="" xmlns:a16="http://schemas.microsoft.com/office/drawing/2014/main" id="{00000000-0008-0000-0000-00008B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48" name="Text Box 1">
          <a:extLst>
            <a:ext uri="{FF2B5EF4-FFF2-40B4-BE49-F238E27FC236}">
              <a16:creationId xmlns="" xmlns:a16="http://schemas.microsoft.com/office/drawing/2014/main" id="{00000000-0008-0000-0000-00008C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49" name="Text Box 1">
          <a:extLst>
            <a:ext uri="{FF2B5EF4-FFF2-40B4-BE49-F238E27FC236}">
              <a16:creationId xmlns="" xmlns:a16="http://schemas.microsoft.com/office/drawing/2014/main" id="{00000000-0008-0000-0000-00008D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50" name="Text Box 1">
          <a:extLst>
            <a:ext uri="{FF2B5EF4-FFF2-40B4-BE49-F238E27FC236}">
              <a16:creationId xmlns="" xmlns:a16="http://schemas.microsoft.com/office/drawing/2014/main" id="{00000000-0008-0000-0000-00008E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51" name="Text Box 1">
          <a:extLst>
            <a:ext uri="{FF2B5EF4-FFF2-40B4-BE49-F238E27FC236}">
              <a16:creationId xmlns="" xmlns:a16="http://schemas.microsoft.com/office/drawing/2014/main" id="{00000000-0008-0000-0000-00008F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52" name="Text Box 1">
          <a:extLst>
            <a:ext uri="{FF2B5EF4-FFF2-40B4-BE49-F238E27FC236}">
              <a16:creationId xmlns="" xmlns:a16="http://schemas.microsoft.com/office/drawing/2014/main" id="{00000000-0008-0000-0000-000090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53" name="Text Box 1">
          <a:extLst>
            <a:ext uri="{FF2B5EF4-FFF2-40B4-BE49-F238E27FC236}">
              <a16:creationId xmlns="" xmlns:a16="http://schemas.microsoft.com/office/drawing/2014/main" id="{00000000-0008-0000-0000-000091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54" name="Text Box 1">
          <a:extLst>
            <a:ext uri="{FF2B5EF4-FFF2-40B4-BE49-F238E27FC236}">
              <a16:creationId xmlns="" xmlns:a16="http://schemas.microsoft.com/office/drawing/2014/main" id="{00000000-0008-0000-0000-000092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55" name="Text Box 1">
          <a:extLst>
            <a:ext uri="{FF2B5EF4-FFF2-40B4-BE49-F238E27FC236}">
              <a16:creationId xmlns="" xmlns:a16="http://schemas.microsoft.com/office/drawing/2014/main" id="{00000000-0008-0000-0000-000093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56" name="Text Box 1">
          <a:extLst>
            <a:ext uri="{FF2B5EF4-FFF2-40B4-BE49-F238E27FC236}">
              <a16:creationId xmlns="" xmlns:a16="http://schemas.microsoft.com/office/drawing/2014/main" id="{00000000-0008-0000-0000-000094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57" name="Text Box 1">
          <a:extLst>
            <a:ext uri="{FF2B5EF4-FFF2-40B4-BE49-F238E27FC236}">
              <a16:creationId xmlns="" xmlns:a16="http://schemas.microsoft.com/office/drawing/2014/main" id="{00000000-0008-0000-0000-000095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58" name="Text Box 1">
          <a:extLst>
            <a:ext uri="{FF2B5EF4-FFF2-40B4-BE49-F238E27FC236}">
              <a16:creationId xmlns="" xmlns:a16="http://schemas.microsoft.com/office/drawing/2014/main" id="{00000000-0008-0000-0000-000096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59" name="Text Box 1">
          <a:extLst>
            <a:ext uri="{FF2B5EF4-FFF2-40B4-BE49-F238E27FC236}">
              <a16:creationId xmlns="" xmlns:a16="http://schemas.microsoft.com/office/drawing/2014/main" id="{00000000-0008-0000-0000-000097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60" name="Text Box 1">
          <a:extLst>
            <a:ext uri="{FF2B5EF4-FFF2-40B4-BE49-F238E27FC236}">
              <a16:creationId xmlns="" xmlns:a16="http://schemas.microsoft.com/office/drawing/2014/main" id="{00000000-0008-0000-0000-000098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61" name="Text Box 1">
          <a:extLst>
            <a:ext uri="{FF2B5EF4-FFF2-40B4-BE49-F238E27FC236}">
              <a16:creationId xmlns="" xmlns:a16="http://schemas.microsoft.com/office/drawing/2014/main" id="{00000000-0008-0000-0000-000099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62" name="Text Box 1">
          <a:extLst>
            <a:ext uri="{FF2B5EF4-FFF2-40B4-BE49-F238E27FC236}">
              <a16:creationId xmlns="" xmlns:a16="http://schemas.microsoft.com/office/drawing/2014/main" id="{00000000-0008-0000-0000-00009A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63" name="Text Box 1">
          <a:extLst>
            <a:ext uri="{FF2B5EF4-FFF2-40B4-BE49-F238E27FC236}">
              <a16:creationId xmlns="" xmlns:a16="http://schemas.microsoft.com/office/drawing/2014/main" id="{00000000-0008-0000-0000-00009B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64" name="Text Box 1">
          <a:extLst>
            <a:ext uri="{FF2B5EF4-FFF2-40B4-BE49-F238E27FC236}">
              <a16:creationId xmlns="" xmlns:a16="http://schemas.microsoft.com/office/drawing/2014/main" id="{00000000-0008-0000-0000-00009C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65" name="Text Box 1">
          <a:extLst>
            <a:ext uri="{FF2B5EF4-FFF2-40B4-BE49-F238E27FC236}">
              <a16:creationId xmlns="" xmlns:a16="http://schemas.microsoft.com/office/drawing/2014/main" id="{00000000-0008-0000-0000-00009D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66" name="Text Box 1">
          <a:extLst>
            <a:ext uri="{FF2B5EF4-FFF2-40B4-BE49-F238E27FC236}">
              <a16:creationId xmlns="" xmlns:a16="http://schemas.microsoft.com/office/drawing/2014/main" id="{00000000-0008-0000-0000-00009E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67" name="Text Box 1">
          <a:extLst>
            <a:ext uri="{FF2B5EF4-FFF2-40B4-BE49-F238E27FC236}">
              <a16:creationId xmlns="" xmlns:a16="http://schemas.microsoft.com/office/drawing/2014/main" id="{00000000-0008-0000-0000-00009F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68" name="Text Box 1">
          <a:extLst>
            <a:ext uri="{FF2B5EF4-FFF2-40B4-BE49-F238E27FC236}">
              <a16:creationId xmlns="" xmlns:a16="http://schemas.microsoft.com/office/drawing/2014/main" id="{00000000-0008-0000-0000-0000A0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69" name="Text Box 1">
          <a:extLst>
            <a:ext uri="{FF2B5EF4-FFF2-40B4-BE49-F238E27FC236}">
              <a16:creationId xmlns="" xmlns:a16="http://schemas.microsoft.com/office/drawing/2014/main" id="{00000000-0008-0000-0000-0000A1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70" name="Text Box 1">
          <a:extLst>
            <a:ext uri="{FF2B5EF4-FFF2-40B4-BE49-F238E27FC236}">
              <a16:creationId xmlns="" xmlns:a16="http://schemas.microsoft.com/office/drawing/2014/main" id="{00000000-0008-0000-0000-0000A2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71" name="Text Box 1">
          <a:extLst>
            <a:ext uri="{FF2B5EF4-FFF2-40B4-BE49-F238E27FC236}">
              <a16:creationId xmlns="" xmlns:a16="http://schemas.microsoft.com/office/drawing/2014/main" id="{00000000-0008-0000-0000-0000A3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72" name="Text Box 1">
          <a:extLst>
            <a:ext uri="{FF2B5EF4-FFF2-40B4-BE49-F238E27FC236}">
              <a16:creationId xmlns="" xmlns:a16="http://schemas.microsoft.com/office/drawing/2014/main" id="{00000000-0008-0000-0000-0000A4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73" name="Text Box 1">
          <a:extLst>
            <a:ext uri="{FF2B5EF4-FFF2-40B4-BE49-F238E27FC236}">
              <a16:creationId xmlns="" xmlns:a16="http://schemas.microsoft.com/office/drawing/2014/main" id="{00000000-0008-0000-0000-0000A5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74" name="Text Box 1">
          <a:extLst>
            <a:ext uri="{FF2B5EF4-FFF2-40B4-BE49-F238E27FC236}">
              <a16:creationId xmlns="" xmlns:a16="http://schemas.microsoft.com/office/drawing/2014/main" id="{00000000-0008-0000-0000-0000A6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75" name="Text Box 1">
          <a:extLst>
            <a:ext uri="{FF2B5EF4-FFF2-40B4-BE49-F238E27FC236}">
              <a16:creationId xmlns="" xmlns:a16="http://schemas.microsoft.com/office/drawing/2014/main" id="{00000000-0008-0000-0000-0000A7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76" name="Text Box 1">
          <a:extLst>
            <a:ext uri="{FF2B5EF4-FFF2-40B4-BE49-F238E27FC236}">
              <a16:creationId xmlns="" xmlns:a16="http://schemas.microsoft.com/office/drawing/2014/main" id="{00000000-0008-0000-0000-0000A8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77" name="Text Box 1">
          <a:extLst>
            <a:ext uri="{FF2B5EF4-FFF2-40B4-BE49-F238E27FC236}">
              <a16:creationId xmlns="" xmlns:a16="http://schemas.microsoft.com/office/drawing/2014/main" id="{00000000-0008-0000-0000-0000A9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78" name="Text Box 1">
          <a:extLst>
            <a:ext uri="{FF2B5EF4-FFF2-40B4-BE49-F238E27FC236}">
              <a16:creationId xmlns="" xmlns:a16="http://schemas.microsoft.com/office/drawing/2014/main" id="{00000000-0008-0000-0000-0000AA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79" name="Text Box 1">
          <a:extLst>
            <a:ext uri="{FF2B5EF4-FFF2-40B4-BE49-F238E27FC236}">
              <a16:creationId xmlns="" xmlns:a16="http://schemas.microsoft.com/office/drawing/2014/main" id="{00000000-0008-0000-0000-0000AB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80" name="Text Box 1">
          <a:extLst>
            <a:ext uri="{FF2B5EF4-FFF2-40B4-BE49-F238E27FC236}">
              <a16:creationId xmlns="" xmlns:a16="http://schemas.microsoft.com/office/drawing/2014/main" id="{00000000-0008-0000-0000-0000AC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81" name="Text Box 1">
          <a:extLst>
            <a:ext uri="{FF2B5EF4-FFF2-40B4-BE49-F238E27FC236}">
              <a16:creationId xmlns="" xmlns:a16="http://schemas.microsoft.com/office/drawing/2014/main" id="{00000000-0008-0000-0000-0000AD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82" name="Text Box 1">
          <a:extLst>
            <a:ext uri="{FF2B5EF4-FFF2-40B4-BE49-F238E27FC236}">
              <a16:creationId xmlns="" xmlns:a16="http://schemas.microsoft.com/office/drawing/2014/main" id="{00000000-0008-0000-0000-0000AE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83" name="Text Box 1">
          <a:extLst>
            <a:ext uri="{FF2B5EF4-FFF2-40B4-BE49-F238E27FC236}">
              <a16:creationId xmlns="" xmlns:a16="http://schemas.microsoft.com/office/drawing/2014/main" id="{00000000-0008-0000-0000-0000AF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84" name="Text Box 1">
          <a:extLst>
            <a:ext uri="{FF2B5EF4-FFF2-40B4-BE49-F238E27FC236}">
              <a16:creationId xmlns="" xmlns:a16="http://schemas.microsoft.com/office/drawing/2014/main" id="{00000000-0008-0000-0000-0000B0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85" name="Text Box 1">
          <a:extLst>
            <a:ext uri="{FF2B5EF4-FFF2-40B4-BE49-F238E27FC236}">
              <a16:creationId xmlns="" xmlns:a16="http://schemas.microsoft.com/office/drawing/2014/main" id="{00000000-0008-0000-0000-0000B1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86" name="Text Box 1">
          <a:extLst>
            <a:ext uri="{FF2B5EF4-FFF2-40B4-BE49-F238E27FC236}">
              <a16:creationId xmlns="" xmlns:a16="http://schemas.microsoft.com/office/drawing/2014/main" id="{00000000-0008-0000-0000-0000B2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87" name="Text Box 1">
          <a:extLst>
            <a:ext uri="{FF2B5EF4-FFF2-40B4-BE49-F238E27FC236}">
              <a16:creationId xmlns="" xmlns:a16="http://schemas.microsoft.com/office/drawing/2014/main" id="{00000000-0008-0000-0000-0000B3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88" name="Text Box 1">
          <a:extLst>
            <a:ext uri="{FF2B5EF4-FFF2-40B4-BE49-F238E27FC236}">
              <a16:creationId xmlns="" xmlns:a16="http://schemas.microsoft.com/office/drawing/2014/main" id="{00000000-0008-0000-0000-0000B4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89" name="Text Box 1">
          <a:extLst>
            <a:ext uri="{FF2B5EF4-FFF2-40B4-BE49-F238E27FC236}">
              <a16:creationId xmlns="" xmlns:a16="http://schemas.microsoft.com/office/drawing/2014/main" id="{00000000-0008-0000-0000-0000B5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90" name="Text Box 1">
          <a:extLst>
            <a:ext uri="{FF2B5EF4-FFF2-40B4-BE49-F238E27FC236}">
              <a16:creationId xmlns="" xmlns:a16="http://schemas.microsoft.com/office/drawing/2014/main" id="{00000000-0008-0000-0000-0000B6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91" name="Text Box 1">
          <a:extLst>
            <a:ext uri="{FF2B5EF4-FFF2-40B4-BE49-F238E27FC236}">
              <a16:creationId xmlns="" xmlns:a16="http://schemas.microsoft.com/office/drawing/2014/main" id="{00000000-0008-0000-0000-0000B7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92" name="Text Box 1">
          <a:extLst>
            <a:ext uri="{FF2B5EF4-FFF2-40B4-BE49-F238E27FC236}">
              <a16:creationId xmlns="" xmlns:a16="http://schemas.microsoft.com/office/drawing/2014/main" id="{00000000-0008-0000-0000-0000B8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93" name="Text Box 1">
          <a:extLst>
            <a:ext uri="{FF2B5EF4-FFF2-40B4-BE49-F238E27FC236}">
              <a16:creationId xmlns="" xmlns:a16="http://schemas.microsoft.com/office/drawing/2014/main" id="{00000000-0008-0000-0000-0000B9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94" name="Text Box 1">
          <a:extLst>
            <a:ext uri="{FF2B5EF4-FFF2-40B4-BE49-F238E27FC236}">
              <a16:creationId xmlns="" xmlns:a16="http://schemas.microsoft.com/office/drawing/2014/main" id="{00000000-0008-0000-0000-0000BA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95" name="Text Box 1">
          <a:extLst>
            <a:ext uri="{FF2B5EF4-FFF2-40B4-BE49-F238E27FC236}">
              <a16:creationId xmlns="" xmlns:a16="http://schemas.microsoft.com/office/drawing/2014/main" id="{00000000-0008-0000-0000-0000BB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96" name="Text Box 1">
          <a:extLst>
            <a:ext uri="{FF2B5EF4-FFF2-40B4-BE49-F238E27FC236}">
              <a16:creationId xmlns="" xmlns:a16="http://schemas.microsoft.com/office/drawing/2014/main" id="{00000000-0008-0000-0000-0000BC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97" name="Text Box 1">
          <a:extLst>
            <a:ext uri="{FF2B5EF4-FFF2-40B4-BE49-F238E27FC236}">
              <a16:creationId xmlns="" xmlns:a16="http://schemas.microsoft.com/office/drawing/2014/main" id="{00000000-0008-0000-0000-0000BD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98" name="Text Box 1">
          <a:extLst>
            <a:ext uri="{FF2B5EF4-FFF2-40B4-BE49-F238E27FC236}">
              <a16:creationId xmlns="" xmlns:a16="http://schemas.microsoft.com/office/drawing/2014/main" id="{00000000-0008-0000-0000-0000BE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799" name="Text Box 1">
          <a:extLst>
            <a:ext uri="{FF2B5EF4-FFF2-40B4-BE49-F238E27FC236}">
              <a16:creationId xmlns="" xmlns:a16="http://schemas.microsoft.com/office/drawing/2014/main" id="{00000000-0008-0000-0000-0000BF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00" name="Text Box 1">
          <a:extLst>
            <a:ext uri="{FF2B5EF4-FFF2-40B4-BE49-F238E27FC236}">
              <a16:creationId xmlns="" xmlns:a16="http://schemas.microsoft.com/office/drawing/2014/main" id="{00000000-0008-0000-0000-0000C0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01" name="Text Box 1">
          <a:extLst>
            <a:ext uri="{FF2B5EF4-FFF2-40B4-BE49-F238E27FC236}">
              <a16:creationId xmlns="" xmlns:a16="http://schemas.microsoft.com/office/drawing/2014/main" id="{00000000-0008-0000-0000-0000C1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02" name="Text Box 1">
          <a:extLst>
            <a:ext uri="{FF2B5EF4-FFF2-40B4-BE49-F238E27FC236}">
              <a16:creationId xmlns="" xmlns:a16="http://schemas.microsoft.com/office/drawing/2014/main" id="{00000000-0008-0000-0000-0000C2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03" name="Text Box 1">
          <a:extLst>
            <a:ext uri="{FF2B5EF4-FFF2-40B4-BE49-F238E27FC236}">
              <a16:creationId xmlns="" xmlns:a16="http://schemas.microsoft.com/office/drawing/2014/main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04" name="Text Box 1">
          <a:extLst>
            <a:ext uri="{FF2B5EF4-FFF2-40B4-BE49-F238E27FC236}">
              <a16:creationId xmlns="" xmlns:a16="http://schemas.microsoft.com/office/drawing/2014/main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05" name="Text Box 1">
          <a:extLst>
            <a:ext uri="{FF2B5EF4-FFF2-40B4-BE49-F238E27FC236}">
              <a16:creationId xmlns="" xmlns:a16="http://schemas.microsoft.com/office/drawing/2014/main" id="{00000000-0008-0000-0000-0000C5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06" name="Text Box 1">
          <a:extLst>
            <a:ext uri="{FF2B5EF4-FFF2-40B4-BE49-F238E27FC236}">
              <a16:creationId xmlns="" xmlns:a16="http://schemas.microsoft.com/office/drawing/2014/main" id="{00000000-0008-0000-0000-0000C6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07" name="Text Box 1">
          <a:extLst>
            <a:ext uri="{FF2B5EF4-FFF2-40B4-BE49-F238E27FC236}">
              <a16:creationId xmlns="" xmlns:a16="http://schemas.microsoft.com/office/drawing/2014/main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08" name="Text Box 1">
          <a:extLst>
            <a:ext uri="{FF2B5EF4-FFF2-40B4-BE49-F238E27FC236}">
              <a16:creationId xmlns="" xmlns:a16="http://schemas.microsoft.com/office/drawing/2014/main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09" name="Text Box 1">
          <a:extLst>
            <a:ext uri="{FF2B5EF4-FFF2-40B4-BE49-F238E27FC236}">
              <a16:creationId xmlns="" xmlns:a16="http://schemas.microsoft.com/office/drawing/2014/main" id="{00000000-0008-0000-0000-0000C9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10" name="Text Box 1">
          <a:extLst>
            <a:ext uri="{FF2B5EF4-FFF2-40B4-BE49-F238E27FC236}">
              <a16:creationId xmlns="" xmlns:a16="http://schemas.microsoft.com/office/drawing/2014/main" id="{00000000-0008-0000-0000-0000CA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11" name="Text Box 1">
          <a:extLst>
            <a:ext uri="{FF2B5EF4-FFF2-40B4-BE49-F238E27FC236}">
              <a16:creationId xmlns="" xmlns:a16="http://schemas.microsoft.com/office/drawing/2014/main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12" name="Text Box 1">
          <a:extLst>
            <a:ext uri="{FF2B5EF4-FFF2-40B4-BE49-F238E27FC236}">
              <a16:creationId xmlns="" xmlns:a16="http://schemas.microsoft.com/office/drawing/2014/main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13" name="Text Box 1">
          <a:extLst>
            <a:ext uri="{FF2B5EF4-FFF2-40B4-BE49-F238E27FC236}">
              <a16:creationId xmlns="" xmlns:a16="http://schemas.microsoft.com/office/drawing/2014/main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14" name="Text Box 1">
          <a:extLst>
            <a:ext uri="{FF2B5EF4-FFF2-40B4-BE49-F238E27FC236}">
              <a16:creationId xmlns="" xmlns:a16="http://schemas.microsoft.com/office/drawing/2014/main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15" name="Text Box 1">
          <a:extLst>
            <a:ext uri="{FF2B5EF4-FFF2-40B4-BE49-F238E27FC236}">
              <a16:creationId xmlns="" xmlns:a16="http://schemas.microsoft.com/office/drawing/2014/main" id="{00000000-0008-0000-0000-0000CF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16" name="Text Box 1">
          <a:extLst>
            <a:ext uri="{FF2B5EF4-FFF2-40B4-BE49-F238E27FC236}">
              <a16:creationId xmlns="" xmlns:a16="http://schemas.microsoft.com/office/drawing/2014/main" id="{00000000-0008-0000-0000-0000D0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17" name="Text Box 1">
          <a:extLst>
            <a:ext uri="{FF2B5EF4-FFF2-40B4-BE49-F238E27FC236}">
              <a16:creationId xmlns="" xmlns:a16="http://schemas.microsoft.com/office/drawing/2014/main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18" name="Text Box 1">
          <a:extLst>
            <a:ext uri="{FF2B5EF4-FFF2-40B4-BE49-F238E27FC236}">
              <a16:creationId xmlns="" xmlns:a16="http://schemas.microsoft.com/office/drawing/2014/main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19" name="Text Box 1">
          <a:extLst>
            <a:ext uri="{FF2B5EF4-FFF2-40B4-BE49-F238E27FC236}">
              <a16:creationId xmlns="" xmlns:a16="http://schemas.microsoft.com/office/drawing/2014/main" id="{00000000-0008-0000-0000-0000D3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20" name="Text Box 1">
          <a:extLst>
            <a:ext uri="{FF2B5EF4-FFF2-40B4-BE49-F238E27FC236}">
              <a16:creationId xmlns="" xmlns:a16="http://schemas.microsoft.com/office/drawing/2014/main" id="{00000000-0008-0000-0000-0000D4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21" name="Text Box 1">
          <a:extLst>
            <a:ext uri="{FF2B5EF4-FFF2-40B4-BE49-F238E27FC236}">
              <a16:creationId xmlns="" xmlns:a16="http://schemas.microsoft.com/office/drawing/2014/main" id="{00000000-0008-0000-0000-0000D5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22" name="Text Box 1">
          <a:extLst>
            <a:ext uri="{FF2B5EF4-FFF2-40B4-BE49-F238E27FC236}">
              <a16:creationId xmlns="" xmlns:a16="http://schemas.microsoft.com/office/drawing/2014/main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23" name="Text Box 1">
          <a:extLst>
            <a:ext uri="{FF2B5EF4-FFF2-40B4-BE49-F238E27FC236}">
              <a16:creationId xmlns="" xmlns:a16="http://schemas.microsoft.com/office/drawing/2014/main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24" name="Text Box 1">
          <a:extLst>
            <a:ext uri="{FF2B5EF4-FFF2-40B4-BE49-F238E27FC236}">
              <a16:creationId xmlns="" xmlns:a16="http://schemas.microsoft.com/office/drawing/2014/main" id="{00000000-0008-0000-0000-0000D8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25" name="Text Box 1">
          <a:extLst>
            <a:ext uri="{FF2B5EF4-FFF2-40B4-BE49-F238E27FC236}">
              <a16:creationId xmlns="" xmlns:a16="http://schemas.microsoft.com/office/drawing/2014/main" id="{00000000-0008-0000-0000-0000D9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26" name="Text Box 1">
          <a:extLst>
            <a:ext uri="{FF2B5EF4-FFF2-40B4-BE49-F238E27FC236}">
              <a16:creationId xmlns="" xmlns:a16="http://schemas.microsoft.com/office/drawing/2014/main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27" name="Text Box 1">
          <a:extLst>
            <a:ext uri="{FF2B5EF4-FFF2-40B4-BE49-F238E27FC236}">
              <a16:creationId xmlns="" xmlns:a16="http://schemas.microsoft.com/office/drawing/2014/main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28" name="Text Box 1">
          <a:extLst>
            <a:ext uri="{FF2B5EF4-FFF2-40B4-BE49-F238E27FC236}">
              <a16:creationId xmlns="" xmlns:a16="http://schemas.microsoft.com/office/drawing/2014/main" id="{00000000-0008-0000-0000-0000DC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29" name="Text Box 1">
          <a:extLst>
            <a:ext uri="{FF2B5EF4-FFF2-40B4-BE49-F238E27FC236}">
              <a16:creationId xmlns="" xmlns:a16="http://schemas.microsoft.com/office/drawing/2014/main" id="{00000000-0008-0000-0000-0000DD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30" name="Text Box 1">
          <a:extLst>
            <a:ext uri="{FF2B5EF4-FFF2-40B4-BE49-F238E27FC236}">
              <a16:creationId xmlns="" xmlns:a16="http://schemas.microsoft.com/office/drawing/2014/main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31" name="Text Box 1">
          <a:extLst>
            <a:ext uri="{FF2B5EF4-FFF2-40B4-BE49-F238E27FC236}">
              <a16:creationId xmlns="" xmlns:a16="http://schemas.microsoft.com/office/drawing/2014/main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32" name="Text Box 1">
          <a:extLst>
            <a:ext uri="{FF2B5EF4-FFF2-40B4-BE49-F238E27FC236}">
              <a16:creationId xmlns="" xmlns:a16="http://schemas.microsoft.com/office/drawing/2014/main" id="{00000000-0008-0000-0000-0000E0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33" name="Text Box 1">
          <a:extLst>
            <a:ext uri="{FF2B5EF4-FFF2-40B4-BE49-F238E27FC236}">
              <a16:creationId xmlns="" xmlns:a16="http://schemas.microsoft.com/office/drawing/2014/main" id="{00000000-0008-0000-0000-0000E1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34" name="Text Box 1">
          <a:extLst>
            <a:ext uri="{FF2B5EF4-FFF2-40B4-BE49-F238E27FC236}">
              <a16:creationId xmlns="" xmlns:a16="http://schemas.microsoft.com/office/drawing/2014/main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35" name="Text Box 1">
          <a:extLst>
            <a:ext uri="{FF2B5EF4-FFF2-40B4-BE49-F238E27FC236}">
              <a16:creationId xmlns="" xmlns:a16="http://schemas.microsoft.com/office/drawing/2014/main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36" name="Text Box 1">
          <a:extLst>
            <a:ext uri="{FF2B5EF4-FFF2-40B4-BE49-F238E27FC236}">
              <a16:creationId xmlns="" xmlns:a16="http://schemas.microsoft.com/office/drawing/2014/main" id="{00000000-0008-0000-0000-0000E4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37" name="Text Box 1">
          <a:extLst>
            <a:ext uri="{FF2B5EF4-FFF2-40B4-BE49-F238E27FC236}">
              <a16:creationId xmlns="" xmlns:a16="http://schemas.microsoft.com/office/drawing/2014/main" id="{00000000-0008-0000-0000-0000E5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38" name="Text Box 1">
          <a:extLst>
            <a:ext uri="{FF2B5EF4-FFF2-40B4-BE49-F238E27FC236}">
              <a16:creationId xmlns="" xmlns:a16="http://schemas.microsoft.com/office/drawing/2014/main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39" name="Text Box 1">
          <a:extLst>
            <a:ext uri="{FF2B5EF4-FFF2-40B4-BE49-F238E27FC236}">
              <a16:creationId xmlns="" xmlns:a16="http://schemas.microsoft.com/office/drawing/2014/main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40" name="Text Box 1">
          <a:extLst>
            <a:ext uri="{FF2B5EF4-FFF2-40B4-BE49-F238E27FC236}">
              <a16:creationId xmlns="" xmlns:a16="http://schemas.microsoft.com/office/drawing/2014/main" id="{00000000-0008-0000-0000-0000E8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41" name="Text Box 1">
          <a:extLst>
            <a:ext uri="{FF2B5EF4-FFF2-40B4-BE49-F238E27FC236}">
              <a16:creationId xmlns="" xmlns:a16="http://schemas.microsoft.com/office/drawing/2014/main" id="{00000000-0008-0000-0000-0000E9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42" name="Text Box 1">
          <a:extLst>
            <a:ext uri="{FF2B5EF4-FFF2-40B4-BE49-F238E27FC236}">
              <a16:creationId xmlns="" xmlns:a16="http://schemas.microsoft.com/office/drawing/2014/main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43" name="Text Box 1">
          <a:extLst>
            <a:ext uri="{FF2B5EF4-FFF2-40B4-BE49-F238E27FC236}">
              <a16:creationId xmlns="" xmlns:a16="http://schemas.microsoft.com/office/drawing/2014/main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44" name="Text Box 1">
          <a:extLst>
            <a:ext uri="{FF2B5EF4-FFF2-40B4-BE49-F238E27FC236}">
              <a16:creationId xmlns="" xmlns:a16="http://schemas.microsoft.com/office/drawing/2014/main" id="{00000000-0008-0000-0000-0000EC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45" name="Text Box 1">
          <a:extLst>
            <a:ext uri="{FF2B5EF4-FFF2-40B4-BE49-F238E27FC236}">
              <a16:creationId xmlns="" xmlns:a16="http://schemas.microsoft.com/office/drawing/2014/main" id="{00000000-0008-0000-0000-0000ED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46" name="Text Box 1">
          <a:extLst>
            <a:ext uri="{FF2B5EF4-FFF2-40B4-BE49-F238E27FC236}">
              <a16:creationId xmlns="" xmlns:a16="http://schemas.microsoft.com/office/drawing/2014/main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47" name="Text Box 1">
          <a:extLst>
            <a:ext uri="{FF2B5EF4-FFF2-40B4-BE49-F238E27FC236}">
              <a16:creationId xmlns="" xmlns:a16="http://schemas.microsoft.com/office/drawing/2014/main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48" name="Text Box 1">
          <a:extLst>
            <a:ext uri="{FF2B5EF4-FFF2-40B4-BE49-F238E27FC236}">
              <a16:creationId xmlns="" xmlns:a16="http://schemas.microsoft.com/office/drawing/2014/main" id="{00000000-0008-0000-0000-0000F0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49" name="Text Box 1">
          <a:extLst>
            <a:ext uri="{FF2B5EF4-FFF2-40B4-BE49-F238E27FC236}">
              <a16:creationId xmlns="" xmlns:a16="http://schemas.microsoft.com/office/drawing/2014/main" id="{00000000-0008-0000-0000-0000F1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50" name="Text Box 1">
          <a:extLst>
            <a:ext uri="{FF2B5EF4-FFF2-40B4-BE49-F238E27FC236}">
              <a16:creationId xmlns="" xmlns:a16="http://schemas.microsoft.com/office/drawing/2014/main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51" name="Text Box 1">
          <a:extLst>
            <a:ext uri="{FF2B5EF4-FFF2-40B4-BE49-F238E27FC236}">
              <a16:creationId xmlns="" xmlns:a16="http://schemas.microsoft.com/office/drawing/2014/main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52" name="Text Box 1">
          <a:extLst>
            <a:ext uri="{FF2B5EF4-FFF2-40B4-BE49-F238E27FC236}">
              <a16:creationId xmlns="" xmlns:a16="http://schemas.microsoft.com/office/drawing/2014/main" id="{00000000-0008-0000-0000-0000F4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53" name="Text Box 1">
          <a:extLst>
            <a:ext uri="{FF2B5EF4-FFF2-40B4-BE49-F238E27FC236}">
              <a16:creationId xmlns="" xmlns:a16="http://schemas.microsoft.com/office/drawing/2014/main" id="{00000000-0008-0000-0000-0000F5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54" name="Text Box 1">
          <a:extLst>
            <a:ext uri="{FF2B5EF4-FFF2-40B4-BE49-F238E27FC236}">
              <a16:creationId xmlns="" xmlns:a16="http://schemas.microsoft.com/office/drawing/2014/main" id="{00000000-0008-0000-0000-0000F6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55" name="Text Box 1">
          <a:extLst>
            <a:ext uri="{FF2B5EF4-FFF2-40B4-BE49-F238E27FC236}">
              <a16:creationId xmlns="" xmlns:a16="http://schemas.microsoft.com/office/drawing/2014/main" id="{00000000-0008-0000-0000-0000F7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56" name="Text Box 1">
          <a:extLst>
            <a:ext uri="{FF2B5EF4-FFF2-40B4-BE49-F238E27FC236}">
              <a16:creationId xmlns="" xmlns:a16="http://schemas.microsoft.com/office/drawing/2014/main" id="{00000000-0008-0000-0000-0000F8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57" name="Text Box 1">
          <a:extLst>
            <a:ext uri="{FF2B5EF4-FFF2-40B4-BE49-F238E27FC236}">
              <a16:creationId xmlns="" xmlns:a16="http://schemas.microsoft.com/office/drawing/2014/main" id="{00000000-0008-0000-0000-0000F9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58" name="Text Box 1">
          <a:extLst>
            <a:ext uri="{FF2B5EF4-FFF2-40B4-BE49-F238E27FC236}">
              <a16:creationId xmlns="" xmlns:a16="http://schemas.microsoft.com/office/drawing/2014/main" id="{00000000-0008-0000-0000-0000FA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59" name="Text Box 1">
          <a:extLst>
            <a:ext uri="{FF2B5EF4-FFF2-40B4-BE49-F238E27FC236}">
              <a16:creationId xmlns="" xmlns:a16="http://schemas.microsoft.com/office/drawing/2014/main" id="{00000000-0008-0000-0000-0000FB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60" name="Text Box 1">
          <a:extLst>
            <a:ext uri="{FF2B5EF4-FFF2-40B4-BE49-F238E27FC236}">
              <a16:creationId xmlns="" xmlns:a16="http://schemas.microsoft.com/office/drawing/2014/main" id="{00000000-0008-0000-0000-0000FC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61" name="Text Box 1">
          <a:extLst>
            <a:ext uri="{FF2B5EF4-FFF2-40B4-BE49-F238E27FC236}">
              <a16:creationId xmlns="" xmlns:a16="http://schemas.microsoft.com/office/drawing/2014/main" id="{00000000-0008-0000-0000-0000FD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62" name="Text Box 1">
          <a:extLst>
            <a:ext uri="{FF2B5EF4-FFF2-40B4-BE49-F238E27FC236}">
              <a16:creationId xmlns="" xmlns:a16="http://schemas.microsoft.com/office/drawing/2014/main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63" name="Text Box 1">
          <a:extLst>
            <a:ext uri="{FF2B5EF4-FFF2-40B4-BE49-F238E27FC236}">
              <a16:creationId xmlns="" xmlns:a16="http://schemas.microsoft.com/office/drawing/2014/main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64" name="Text Box 1">
          <a:extLst>
            <a:ext uri="{FF2B5EF4-FFF2-40B4-BE49-F238E27FC236}">
              <a16:creationId xmlns="" xmlns:a16="http://schemas.microsoft.com/office/drawing/2014/main" id="{00000000-0008-0000-0000-000000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65" name="Text Box 1">
          <a:extLst>
            <a:ext uri="{FF2B5EF4-FFF2-40B4-BE49-F238E27FC236}">
              <a16:creationId xmlns="" xmlns:a16="http://schemas.microsoft.com/office/drawing/2014/main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66" name="Text Box 1">
          <a:extLst>
            <a:ext uri="{FF2B5EF4-FFF2-40B4-BE49-F238E27FC236}">
              <a16:creationId xmlns="" xmlns:a16="http://schemas.microsoft.com/office/drawing/2014/main" id="{00000000-0008-0000-0000-000002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67" name="Text Box 1">
          <a:extLst>
            <a:ext uri="{FF2B5EF4-FFF2-40B4-BE49-F238E27FC236}">
              <a16:creationId xmlns="" xmlns:a16="http://schemas.microsoft.com/office/drawing/2014/main" id="{00000000-0008-0000-0000-000003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68" name="Text Box 1">
          <a:extLst>
            <a:ext uri="{FF2B5EF4-FFF2-40B4-BE49-F238E27FC236}">
              <a16:creationId xmlns="" xmlns:a16="http://schemas.microsoft.com/office/drawing/2014/main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69" name="Text Box 1">
          <a:extLst>
            <a:ext uri="{FF2B5EF4-FFF2-40B4-BE49-F238E27FC236}">
              <a16:creationId xmlns="" xmlns:a16="http://schemas.microsoft.com/office/drawing/2014/main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70" name="Text Box 1">
          <a:extLst>
            <a:ext uri="{FF2B5EF4-FFF2-40B4-BE49-F238E27FC236}">
              <a16:creationId xmlns="" xmlns:a16="http://schemas.microsoft.com/office/drawing/2014/main" id="{00000000-0008-0000-0000-000006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71" name="Text Box 1">
          <a:extLst>
            <a:ext uri="{FF2B5EF4-FFF2-40B4-BE49-F238E27FC236}">
              <a16:creationId xmlns="" xmlns:a16="http://schemas.microsoft.com/office/drawing/2014/main" id="{00000000-0008-0000-0000-000007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72" name="Text Box 1">
          <a:extLst>
            <a:ext uri="{FF2B5EF4-FFF2-40B4-BE49-F238E27FC236}">
              <a16:creationId xmlns="" xmlns:a16="http://schemas.microsoft.com/office/drawing/2014/main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73" name="Text Box 1">
          <a:extLst>
            <a:ext uri="{FF2B5EF4-FFF2-40B4-BE49-F238E27FC236}">
              <a16:creationId xmlns="" xmlns:a16="http://schemas.microsoft.com/office/drawing/2014/main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74" name="Text Box 1">
          <a:extLst>
            <a:ext uri="{FF2B5EF4-FFF2-40B4-BE49-F238E27FC236}">
              <a16:creationId xmlns="" xmlns:a16="http://schemas.microsoft.com/office/drawing/2014/main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75" name="Text Box 1">
          <a:extLst>
            <a:ext uri="{FF2B5EF4-FFF2-40B4-BE49-F238E27FC236}">
              <a16:creationId xmlns="" xmlns:a16="http://schemas.microsoft.com/office/drawing/2014/main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76" name="Text Box 1">
          <a:extLst>
            <a:ext uri="{FF2B5EF4-FFF2-40B4-BE49-F238E27FC236}">
              <a16:creationId xmlns="" xmlns:a16="http://schemas.microsoft.com/office/drawing/2014/main" id="{00000000-0008-0000-0000-00000C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77" name="Text Box 1">
          <a:extLst>
            <a:ext uri="{FF2B5EF4-FFF2-40B4-BE49-F238E27FC236}">
              <a16:creationId xmlns="" xmlns:a16="http://schemas.microsoft.com/office/drawing/2014/main" id="{00000000-0008-0000-0000-00000D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78" name="Text Box 1">
          <a:extLst>
            <a:ext uri="{FF2B5EF4-FFF2-40B4-BE49-F238E27FC236}">
              <a16:creationId xmlns="" xmlns:a16="http://schemas.microsoft.com/office/drawing/2014/main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79" name="Text Box 1">
          <a:extLst>
            <a:ext uri="{FF2B5EF4-FFF2-40B4-BE49-F238E27FC236}">
              <a16:creationId xmlns="" xmlns:a16="http://schemas.microsoft.com/office/drawing/2014/main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80" name="Text Box 1">
          <a:extLst>
            <a:ext uri="{FF2B5EF4-FFF2-40B4-BE49-F238E27FC236}">
              <a16:creationId xmlns="" xmlns:a16="http://schemas.microsoft.com/office/drawing/2014/main" id="{00000000-0008-0000-0000-000010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81" name="Text Box 1">
          <a:extLst>
            <a:ext uri="{FF2B5EF4-FFF2-40B4-BE49-F238E27FC236}">
              <a16:creationId xmlns="" xmlns:a16="http://schemas.microsoft.com/office/drawing/2014/main" id="{00000000-0008-0000-0000-000011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82" name="Text Box 1">
          <a:extLst>
            <a:ext uri="{FF2B5EF4-FFF2-40B4-BE49-F238E27FC236}">
              <a16:creationId xmlns="" xmlns:a16="http://schemas.microsoft.com/office/drawing/2014/main" id="{00000000-0008-0000-0000-000012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83" name="Text Box 1">
          <a:extLst>
            <a:ext uri="{FF2B5EF4-FFF2-40B4-BE49-F238E27FC236}">
              <a16:creationId xmlns="" xmlns:a16="http://schemas.microsoft.com/office/drawing/2014/main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84" name="Text Box 1">
          <a:extLst>
            <a:ext uri="{FF2B5EF4-FFF2-40B4-BE49-F238E27FC236}">
              <a16:creationId xmlns="" xmlns:a16="http://schemas.microsoft.com/office/drawing/2014/main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85" name="Text Box 1">
          <a:extLst>
            <a:ext uri="{FF2B5EF4-FFF2-40B4-BE49-F238E27FC236}">
              <a16:creationId xmlns="" xmlns:a16="http://schemas.microsoft.com/office/drawing/2014/main" id="{00000000-0008-0000-0000-000015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86" name="Text Box 1">
          <a:extLst>
            <a:ext uri="{FF2B5EF4-FFF2-40B4-BE49-F238E27FC236}">
              <a16:creationId xmlns="" xmlns:a16="http://schemas.microsoft.com/office/drawing/2014/main" id="{00000000-0008-0000-0000-000016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87" name="Text Box 1">
          <a:extLst>
            <a:ext uri="{FF2B5EF4-FFF2-40B4-BE49-F238E27FC236}">
              <a16:creationId xmlns="" xmlns:a16="http://schemas.microsoft.com/office/drawing/2014/main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88" name="Text Box 1">
          <a:extLst>
            <a:ext uri="{FF2B5EF4-FFF2-40B4-BE49-F238E27FC236}">
              <a16:creationId xmlns="" xmlns:a16="http://schemas.microsoft.com/office/drawing/2014/main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89" name="Text Box 1">
          <a:extLst>
            <a:ext uri="{FF2B5EF4-FFF2-40B4-BE49-F238E27FC236}">
              <a16:creationId xmlns="" xmlns:a16="http://schemas.microsoft.com/office/drawing/2014/main" id="{00000000-0008-0000-0000-000019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90" name="Text Box 1">
          <a:extLst>
            <a:ext uri="{FF2B5EF4-FFF2-40B4-BE49-F238E27FC236}">
              <a16:creationId xmlns="" xmlns:a16="http://schemas.microsoft.com/office/drawing/2014/main" id="{00000000-0008-0000-0000-00001A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91" name="Text Box 1">
          <a:extLst>
            <a:ext uri="{FF2B5EF4-FFF2-40B4-BE49-F238E27FC236}">
              <a16:creationId xmlns="" xmlns:a16="http://schemas.microsoft.com/office/drawing/2014/main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92" name="Text Box 1">
          <a:extLst>
            <a:ext uri="{FF2B5EF4-FFF2-40B4-BE49-F238E27FC236}">
              <a16:creationId xmlns="" xmlns:a16="http://schemas.microsoft.com/office/drawing/2014/main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93" name="Text Box 1">
          <a:extLst>
            <a:ext uri="{FF2B5EF4-FFF2-40B4-BE49-F238E27FC236}">
              <a16:creationId xmlns="" xmlns:a16="http://schemas.microsoft.com/office/drawing/2014/main" id="{00000000-0008-0000-0000-00001D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94" name="Text Box 1">
          <a:extLst>
            <a:ext uri="{FF2B5EF4-FFF2-40B4-BE49-F238E27FC236}">
              <a16:creationId xmlns="" xmlns:a16="http://schemas.microsoft.com/office/drawing/2014/main" id="{00000000-0008-0000-0000-00001E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95" name="Text Box 1">
          <a:extLst>
            <a:ext uri="{FF2B5EF4-FFF2-40B4-BE49-F238E27FC236}">
              <a16:creationId xmlns="" xmlns:a16="http://schemas.microsoft.com/office/drawing/2014/main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96" name="Text Box 1">
          <a:extLst>
            <a:ext uri="{FF2B5EF4-FFF2-40B4-BE49-F238E27FC236}">
              <a16:creationId xmlns="" xmlns:a16="http://schemas.microsoft.com/office/drawing/2014/main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97" name="Text Box 1">
          <a:extLst>
            <a:ext uri="{FF2B5EF4-FFF2-40B4-BE49-F238E27FC236}">
              <a16:creationId xmlns="" xmlns:a16="http://schemas.microsoft.com/office/drawing/2014/main" id="{00000000-0008-0000-0000-000021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98" name="Text Box 1">
          <a:extLst>
            <a:ext uri="{FF2B5EF4-FFF2-40B4-BE49-F238E27FC236}">
              <a16:creationId xmlns="" xmlns:a16="http://schemas.microsoft.com/office/drawing/2014/main" id="{00000000-0008-0000-0000-000022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899" name="Text Box 1">
          <a:extLst>
            <a:ext uri="{FF2B5EF4-FFF2-40B4-BE49-F238E27FC236}">
              <a16:creationId xmlns="" xmlns:a16="http://schemas.microsoft.com/office/drawing/2014/main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00" name="Text Box 1">
          <a:extLst>
            <a:ext uri="{FF2B5EF4-FFF2-40B4-BE49-F238E27FC236}">
              <a16:creationId xmlns="" xmlns:a16="http://schemas.microsoft.com/office/drawing/2014/main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01" name="Text Box 1">
          <a:extLst>
            <a:ext uri="{FF2B5EF4-FFF2-40B4-BE49-F238E27FC236}">
              <a16:creationId xmlns="" xmlns:a16="http://schemas.microsoft.com/office/drawing/2014/main" id="{00000000-0008-0000-0000-000025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02" name="Text Box 1">
          <a:extLst>
            <a:ext uri="{FF2B5EF4-FFF2-40B4-BE49-F238E27FC236}">
              <a16:creationId xmlns="" xmlns:a16="http://schemas.microsoft.com/office/drawing/2014/main" id="{00000000-0008-0000-0000-000026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03" name="Text Box 1">
          <a:extLst>
            <a:ext uri="{FF2B5EF4-FFF2-40B4-BE49-F238E27FC236}">
              <a16:creationId xmlns="" xmlns:a16="http://schemas.microsoft.com/office/drawing/2014/main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04" name="Text Box 1">
          <a:extLst>
            <a:ext uri="{FF2B5EF4-FFF2-40B4-BE49-F238E27FC236}">
              <a16:creationId xmlns="" xmlns:a16="http://schemas.microsoft.com/office/drawing/2014/main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05" name="Text Box 1">
          <a:extLst>
            <a:ext uri="{FF2B5EF4-FFF2-40B4-BE49-F238E27FC236}">
              <a16:creationId xmlns="" xmlns:a16="http://schemas.microsoft.com/office/drawing/2014/main" id="{00000000-0008-0000-0000-000029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06" name="Text Box 1">
          <a:extLst>
            <a:ext uri="{FF2B5EF4-FFF2-40B4-BE49-F238E27FC236}">
              <a16:creationId xmlns="" xmlns:a16="http://schemas.microsoft.com/office/drawing/2014/main" id="{00000000-0008-0000-0000-00002A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07" name="Text Box 1">
          <a:extLst>
            <a:ext uri="{FF2B5EF4-FFF2-40B4-BE49-F238E27FC236}">
              <a16:creationId xmlns="" xmlns:a16="http://schemas.microsoft.com/office/drawing/2014/main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08" name="Text Box 1">
          <a:extLst>
            <a:ext uri="{FF2B5EF4-FFF2-40B4-BE49-F238E27FC236}">
              <a16:creationId xmlns="" xmlns:a16="http://schemas.microsoft.com/office/drawing/2014/main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09" name="Text Box 1">
          <a:extLst>
            <a:ext uri="{FF2B5EF4-FFF2-40B4-BE49-F238E27FC236}">
              <a16:creationId xmlns="" xmlns:a16="http://schemas.microsoft.com/office/drawing/2014/main" id="{00000000-0008-0000-0000-00002D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10" name="Text Box 1">
          <a:extLst>
            <a:ext uri="{FF2B5EF4-FFF2-40B4-BE49-F238E27FC236}">
              <a16:creationId xmlns="" xmlns:a16="http://schemas.microsoft.com/office/drawing/2014/main" id="{00000000-0008-0000-0000-00002E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11" name="Text Box 1">
          <a:extLst>
            <a:ext uri="{FF2B5EF4-FFF2-40B4-BE49-F238E27FC236}">
              <a16:creationId xmlns="" xmlns:a16="http://schemas.microsoft.com/office/drawing/2014/main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12" name="Text Box 1">
          <a:extLst>
            <a:ext uri="{FF2B5EF4-FFF2-40B4-BE49-F238E27FC236}">
              <a16:creationId xmlns="" xmlns:a16="http://schemas.microsoft.com/office/drawing/2014/main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13" name="Text Box 1">
          <a:extLst>
            <a:ext uri="{FF2B5EF4-FFF2-40B4-BE49-F238E27FC236}">
              <a16:creationId xmlns="" xmlns:a16="http://schemas.microsoft.com/office/drawing/2014/main" id="{00000000-0008-0000-0000-000031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14" name="Text Box 1">
          <a:extLst>
            <a:ext uri="{FF2B5EF4-FFF2-40B4-BE49-F238E27FC236}">
              <a16:creationId xmlns="" xmlns:a16="http://schemas.microsoft.com/office/drawing/2014/main" id="{00000000-0008-0000-0000-000032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15" name="Text Box 1">
          <a:extLst>
            <a:ext uri="{FF2B5EF4-FFF2-40B4-BE49-F238E27FC236}">
              <a16:creationId xmlns="" xmlns:a16="http://schemas.microsoft.com/office/drawing/2014/main" id="{00000000-0008-0000-0000-000033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16" name="Text Box 1">
          <a:extLst>
            <a:ext uri="{FF2B5EF4-FFF2-40B4-BE49-F238E27FC236}">
              <a16:creationId xmlns="" xmlns:a16="http://schemas.microsoft.com/office/drawing/2014/main" id="{00000000-0008-0000-0000-000034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17" name="Text Box 1">
          <a:extLst>
            <a:ext uri="{FF2B5EF4-FFF2-40B4-BE49-F238E27FC236}">
              <a16:creationId xmlns="" xmlns:a16="http://schemas.microsoft.com/office/drawing/2014/main" id="{00000000-0008-0000-0000-000035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18" name="Text Box 1">
          <a:extLst>
            <a:ext uri="{FF2B5EF4-FFF2-40B4-BE49-F238E27FC236}">
              <a16:creationId xmlns="" xmlns:a16="http://schemas.microsoft.com/office/drawing/2014/main" id="{00000000-0008-0000-0000-000036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19" name="Text Box 1">
          <a:extLst>
            <a:ext uri="{FF2B5EF4-FFF2-40B4-BE49-F238E27FC236}">
              <a16:creationId xmlns="" xmlns:a16="http://schemas.microsoft.com/office/drawing/2014/main" id="{00000000-0008-0000-0000-000037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20" name="Text Box 1">
          <a:extLst>
            <a:ext uri="{FF2B5EF4-FFF2-40B4-BE49-F238E27FC236}">
              <a16:creationId xmlns="" xmlns:a16="http://schemas.microsoft.com/office/drawing/2014/main" id="{00000000-0008-0000-0000-000038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21" name="Text Box 1">
          <a:extLst>
            <a:ext uri="{FF2B5EF4-FFF2-40B4-BE49-F238E27FC236}">
              <a16:creationId xmlns="" xmlns:a16="http://schemas.microsoft.com/office/drawing/2014/main" id="{00000000-0008-0000-0000-000039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22" name="Text Box 1">
          <a:extLst>
            <a:ext uri="{FF2B5EF4-FFF2-40B4-BE49-F238E27FC236}">
              <a16:creationId xmlns="" xmlns:a16="http://schemas.microsoft.com/office/drawing/2014/main" id="{00000000-0008-0000-0000-00003A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23" name="Text Box 1">
          <a:extLst>
            <a:ext uri="{FF2B5EF4-FFF2-40B4-BE49-F238E27FC236}">
              <a16:creationId xmlns="" xmlns:a16="http://schemas.microsoft.com/office/drawing/2014/main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24" name="Text Box 1">
          <a:extLst>
            <a:ext uri="{FF2B5EF4-FFF2-40B4-BE49-F238E27FC236}">
              <a16:creationId xmlns="" xmlns:a16="http://schemas.microsoft.com/office/drawing/2014/main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25" name="Text Box 1">
          <a:extLst>
            <a:ext uri="{FF2B5EF4-FFF2-40B4-BE49-F238E27FC236}">
              <a16:creationId xmlns="" xmlns:a16="http://schemas.microsoft.com/office/drawing/2014/main" id="{00000000-0008-0000-0000-00003D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26" name="Text Box 1">
          <a:extLst>
            <a:ext uri="{FF2B5EF4-FFF2-40B4-BE49-F238E27FC236}">
              <a16:creationId xmlns="" xmlns:a16="http://schemas.microsoft.com/office/drawing/2014/main" id="{00000000-0008-0000-0000-00003E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27" name="Text Box 1">
          <a:extLst>
            <a:ext uri="{FF2B5EF4-FFF2-40B4-BE49-F238E27FC236}">
              <a16:creationId xmlns="" xmlns:a16="http://schemas.microsoft.com/office/drawing/2014/main" id="{00000000-0008-0000-0000-00003F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28" name="Text Box 1">
          <a:extLst>
            <a:ext uri="{FF2B5EF4-FFF2-40B4-BE49-F238E27FC236}">
              <a16:creationId xmlns="" xmlns:a16="http://schemas.microsoft.com/office/drawing/2014/main" id="{00000000-0008-0000-0000-000040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29" name="Text Box 1">
          <a:extLst>
            <a:ext uri="{FF2B5EF4-FFF2-40B4-BE49-F238E27FC236}">
              <a16:creationId xmlns="" xmlns:a16="http://schemas.microsoft.com/office/drawing/2014/main" id="{00000000-0008-0000-0000-000041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30" name="Text Box 1">
          <a:extLst>
            <a:ext uri="{FF2B5EF4-FFF2-40B4-BE49-F238E27FC236}">
              <a16:creationId xmlns="" xmlns:a16="http://schemas.microsoft.com/office/drawing/2014/main" id="{00000000-0008-0000-0000-000042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31" name="Text Box 1">
          <a:extLst>
            <a:ext uri="{FF2B5EF4-FFF2-40B4-BE49-F238E27FC236}">
              <a16:creationId xmlns="" xmlns:a16="http://schemas.microsoft.com/office/drawing/2014/main" id="{00000000-0008-0000-0000-000043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32" name="Text Box 1">
          <a:extLst>
            <a:ext uri="{FF2B5EF4-FFF2-40B4-BE49-F238E27FC236}">
              <a16:creationId xmlns="" xmlns:a16="http://schemas.microsoft.com/office/drawing/2014/main" id="{00000000-0008-0000-0000-000044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33" name="Text Box 1">
          <a:extLst>
            <a:ext uri="{FF2B5EF4-FFF2-40B4-BE49-F238E27FC236}">
              <a16:creationId xmlns="" xmlns:a16="http://schemas.microsoft.com/office/drawing/2014/main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34" name="Text Box 1">
          <a:extLst>
            <a:ext uri="{FF2B5EF4-FFF2-40B4-BE49-F238E27FC236}">
              <a16:creationId xmlns="" xmlns:a16="http://schemas.microsoft.com/office/drawing/2014/main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35" name="Text Box 1">
          <a:extLst>
            <a:ext uri="{FF2B5EF4-FFF2-40B4-BE49-F238E27FC236}">
              <a16:creationId xmlns="" xmlns:a16="http://schemas.microsoft.com/office/drawing/2014/main" id="{00000000-0008-0000-0000-000047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36" name="Text Box 1">
          <a:extLst>
            <a:ext uri="{FF2B5EF4-FFF2-40B4-BE49-F238E27FC236}">
              <a16:creationId xmlns="" xmlns:a16="http://schemas.microsoft.com/office/drawing/2014/main" id="{00000000-0008-0000-0000-000048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37" name="Text Box 1">
          <a:extLst>
            <a:ext uri="{FF2B5EF4-FFF2-40B4-BE49-F238E27FC236}">
              <a16:creationId xmlns="" xmlns:a16="http://schemas.microsoft.com/office/drawing/2014/main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38" name="Text Box 1">
          <a:extLst>
            <a:ext uri="{FF2B5EF4-FFF2-40B4-BE49-F238E27FC236}">
              <a16:creationId xmlns="" xmlns:a16="http://schemas.microsoft.com/office/drawing/2014/main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39" name="Text Box 1">
          <a:extLst>
            <a:ext uri="{FF2B5EF4-FFF2-40B4-BE49-F238E27FC236}">
              <a16:creationId xmlns="" xmlns:a16="http://schemas.microsoft.com/office/drawing/2014/main" id="{00000000-0008-0000-0000-00004B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40" name="Text Box 1">
          <a:extLst>
            <a:ext uri="{FF2B5EF4-FFF2-40B4-BE49-F238E27FC236}">
              <a16:creationId xmlns="" xmlns:a16="http://schemas.microsoft.com/office/drawing/2014/main" id="{00000000-0008-0000-0000-00004C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41" name="Text Box 1">
          <a:extLst>
            <a:ext uri="{FF2B5EF4-FFF2-40B4-BE49-F238E27FC236}">
              <a16:creationId xmlns="" xmlns:a16="http://schemas.microsoft.com/office/drawing/2014/main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42" name="Text Box 1">
          <a:extLst>
            <a:ext uri="{FF2B5EF4-FFF2-40B4-BE49-F238E27FC236}">
              <a16:creationId xmlns="" xmlns:a16="http://schemas.microsoft.com/office/drawing/2014/main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43" name="Text Box 1">
          <a:extLst>
            <a:ext uri="{FF2B5EF4-FFF2-40B4-BE49-F238E27FC236}">
              <a16:creationId xmlns="" xmlns:a16="http://schemas.microsoft.com/office/drawing/2014/main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44" name="Text Box 1">
          <a:extLst>
            <a:ext uri="{FF2B5EF4-FFF2-40B4-BE49-F238E27FC236}">
              <a16:creationId xmlns="" xmlns:a16="http://schemas.microsoft.com/office/drawing/2014/main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45" name="Text Box 1">
          <a:extLst>
            <a:ext uri="{FF2B5EF4-FFF2-40B4-BE49-F238E27FC236}">
              <a16:creationId xmlns="" xmlns:a16="http://schemas.microsoft.com/office/drawing/2014/main" id="{00000000-0008-0000-0000-000051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46" name="Text Box 1">
          <a:extLst>
            <a:ext uri="{FF2B5EF4-FFF2-40B4-BE49-F238E27FC236}">
              <a16:creationId xmlns="" xmlns:a16="http://schemas.microsoft.com/office/drawing/2014/main" id="{00000000-0008-0000-0000-000052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47" name="Text Box 1">
          <a:extLst>
            <a:ext uri="{FF2B5EF4-FFF2-40B4-BE49-F238E27FC236}">
              <a16:creationId xmlns="" xmlns:a16="http://schemas.microsoft.com/office/drawing/2014/main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48" name="Text Box 1">
          <a:extLst>
            <a:ext uri="{FF2B5EF4-FFF2-40B4-BE49-F238E27FC236}">
              <a16:creationId xmlns="" xmlns:a16="http://schemas.microsoft.com/office/drawing/2014/main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49" name="Text Box 1">
          <a:extLst>
            <a:ext uri="{FF2B5EF4-FFF2-40B4-BE49-F238E27FC236}">
              <a16:creationId xmlns="" xmlns:a16="http://schemas.microsoft.com/office/drawing/2014/main" id="{00000000-0008-0000-0000-000055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50" name="Text Box 1">
          <a:extLst>
            <a:ext uri="{FF2B5EF4-FFF2-40B4-BE49-F238E27FC236}">
              <a16:creationId xmlns="" xmlns:a16="http://schemas.microsoft.com/office/drawing/2014/main" id="{00000000-0008-0000-0000-000056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51" name="Text Box 1">
          <a:extLst>
            <a:ext uri="{FF2B5EF4-FFF2-40B4-BE49-F238E27FC236}">
              <a16:creationId xmlns="" xmlns:a16="http://schemas.microsoft.com/office/drawing/2014/main" id="{00000000-0008-0000-0000-000057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52" name="Text Box 1">
          <a:extLst>
            <a:ext uri="{FF2B5EF4-FFF2-40B4-BE49-F238E27FC236}">
              <a16:creationId xmlns="" xmlns:a16="http://schemas.microsoft.com/office/drawing/2014/main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53" name="Text Box 1">
          <a:extLst>
            <a:ext uri="{FF2B5EF4-FFF2-40B4-BE49-F238E27FC236}">
              <a16:creationId xmlns="" xmlns:a16="http://schemas.microsoft.com/office/drawing/2014/main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54" name="Text Box 1">
          <a:extLst>
            <a:ext uri="{FF2B5EF4-FFF2-40B4-BE49-F238E27FC236}">
              <a16:creationId xmlns="" xmlns:a16="http://schemas.microsoft.com/office/drawing/2014/main" id="{00000000-0008-0000-0000-00005A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55" name="Text Box 1">
          <a:extLst>
            <a:ext uri="{FF2B5EF4-FFF2-40B4-BE49-F238E27FC236}">
              <a16:creationId xmlns="" xmlns:a16="http://schemas.microsoft.com/office/drawing/2014/main" id="{00000000-0008-0000-0000-00005B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56" name="Text Box 1">
          <a:extLst>
            <a:ext uri="{FF2B5EF4-FFF2-40B4-BE49-F238E27FC236}">
              <a16:creationId xmlns="" xmlns:a16="http://schemas.microsoft.com/office/drawing/2014/main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57" name="Text Box 1">
          <a:extLst>
            <a:ext uri="{FF2B5EF4-FFF2-40B4-BE49-F238E27FC236}">
              <a16:creationId xmlns="" xmlns:a16="http://schemas.microsoft.com/office/drawing/2014/main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58" name="Text Box 1">
          <a:extLst>
            <a:ext uri="{FF2B5EF4-FFF2-40B4-BE49-F238E27FC236}">
              <a16:creationId xmlns="" xmlns:a16="http://schemas.microsoft.com/office/drawing/2014/main" id="{00000000-0008-0000-0000-00005E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59" name="Text Box 1">
          <a:extLst>
            <a:ext uri="{FF2B5EF4-FFF2-40B4-BE49-F238E27FC236}">
              <a16:creationId xmlns="" xmlns:a16="http://schemas.microsoft.com/office/drawing/2014/main" id="{00000000-0008-0000-0000-00005F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60" name="Text Box 1">
          <a:extLst>
            <a:ext uri="{FF2B5EF4-FFF2-40B4-BE49-F238E27FC236}">
              <a16:creationId xmlns="" xmlns:a16="http://schemas.microsoft.com/office/drawing/2014/main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61" name="Text Box 1">
          <a:extLst>
            <a:ext uri="{FF2B5EF4-FFF2-40B4-BE49-F238E27FC236}">
              <a16:creationId xmlns="" xmlns:a16="http://schemas.microsoft.com/office/drawing/2014/main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62" name="Text Box 1">
          <a:extLst>
            <a:ext uri="{FF2B5EF4-FFF2-40B4-BE49-F238E27FC236}">
              <a16:creationId xmlns="" xmlns:a16="http://schemas.microsoft.com/office/drawing/2014/main" id="{00000000-0008-0000-0000-000062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63" name="Text Box 1">
          <a:extLst>
            <a:ext uri="{FF2B5EF4-FFF2-40B4-BE49-F238E27FC236}">
              <a16:creationId xmlns="" xmlns:a16="http://schemas.microsoft.com/office/drawing/2014/main" id="{00000000-0008-0000-0000-000063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64" name="Text Box 1">
          <a:extLst>
            <a:ext uri="{FF2B5EF4-FFF2-40B4-BE49-F238E27FC236}">
              <a16:creationId xmlns="" xmlns:a16="http://schemas.microsoft.com/office/drawing/2014/main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65" name="Text Box 1">
          <a:extLst>
            <a:ext uri="{FF2B5EF4-FFF2-40B4-BE49-F238E27FC236}">
              <a16:creationId xmlns="" xmlns:a16="http://schemas.microsoft.com/office/drawing/2014/main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66" name="Text Box 1">
          <a:extLst>
            <a:ext uri="{FF2B5EF4-FFF2-40B4-BE49-F238E27FC236}">
              <a16:creationId xmlns="" xmlns:a16="http://schemas.microsoft.com/office/drawing/2014/main" id="{00000000-0008-0000-0000-000066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67" name="Text Box 1">
          <a:extLst>
            <a:ext uri="{FF2B5EF4-FFF2-40B4-BE49-F238E27FC236}">
              <a16:creationId xmlns="" xmlns:a16="http://schemas.microsoft.com/office/drawing/2014/main" id="{00000000-0008-0000-0000-000067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68" name="Text Box 1">
          <a:extLst>
            <a:ext uri="{FF2B5EF4-FFF2-40B4-BE49-F238E27FC236}">
              <a16:creationId xmlns="" xmlns:a16="http://schemas.microsoft.com/office/drawing/2014/main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69" name="Text Box 1">
          <a:extLst>
            <a:ext uri="{FF2B5EF4-FFF2-40B4-BE49-F238E27FC236}">
              <a16:creationId xmlns="" xmlns:a16="http://schemas.microsoft.com/office/drawing/2014/main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70" name="Text Box 1">
          <a:extLst>
            <a:ext uri="{FF2B5EF4-FFF2-40B4-BE49-F238E27FC236}">
              <a16:creationId xmlns="" xmlns:a16="http://schemas.microsoft.com/office/drawing/2014/main" id="{00000000-0008-0000-0000-00006A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71" name="Text Box 1">
          <a:extLst>
            <a:ext uri="{FF2B5EF4-FFF2-40B4-BE49-F238E27FC236}">
              <a16:creationId xmlns="" xmlns:a16="http://schemas.microsoft.com/office/drawing/2014/main" id="{00000000-0008-0000-0000-00006B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72" name="Text Box 1">
          <a:extLst>
            <a:ext uri="{FF2B5EF4-FFF2-40B4-BE49-F238E27FC236}">
              <a16:creationId xmlns="" xmlns:a16="http://schemas.microsoft.com/office/drawing/2014/main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73" name="Text Box 1">
          <a:extLst>
            <a:ext uri="{FF2B5EF4-FFF2-40B4-BE49-F238E27FC236}">
              <a16:creationId xmlns="" xmlns:a16="http://schemas.microsoft.com/office/drawing/2014/main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74" name="Text Box 1">
          <a:extLst>
            <a:ext uri="{FF2B5EF4-FFF2-40B4-BE49-F238E27FC236}">
              <a16:creationId xmlns="" xmlns:a16="http://schemas.microsoft.com/office/drawing/2014/main" id="{00000000-0008-0000-0000-00006E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75" name="Text Box 1">
          <a:extLst>
            <a:ext uri="{FF2B5EF4-FFF2-40B4-BE49-F238E27FC236}">
              <a16:creationId xmlns="" xmlns:a16="http://schemas.microsoft.com/office/drawing/2014/main" id="{00000000-0008-0000-0000-00006F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76" name="Text Box 1">
          <a:extLst>
            <a:ext uri="{FF2B5EF4-FFF2-40B4-BE49-F238E27FC236}">
              <a16:creationId xmlns="" xmlns:a16="http://schemas.microsoft.com/office/drawing/2014/main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77" name="Text Box 1">
          <a:extLst>
            <a:ext uri="{FF2B5EF4-FFF2-40B4-BE49-F238E27FC236}">
              <a16:creationId xmlns="" xmlns:a16="http://schemas.microsoft.com/office/drawing/2014/main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78" name="Text Box 1">
          <a:extLst>
            <a:ext uri="{FF2B5EF4-FFF2-40B4-BE49-F238E27FC236}">
              <a16:creationId xmlns="" xmlns:a16="http://schemas.microsoft.com/office/drawing/2014/main" id="{00000000-0008-0000-0000-000072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79" name="Text Box 1">
          <a:extLst>
            <a:ext uri="{FF2B5EF4-FFF2-40B4-BE49-F238E27FC236}">
              <a16:creationId xmlns="" xmlns:a16="http://schemas.microsoft.com/office/drawing/2014/main" id="{00000000-0008-0000-0000-000073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80" name="Text Box 1">
          <a:extLst>
            <a:ext uri="{FF2B5EF4-FFF2-40B4-BE49-F238E27FC236}">
              <a16:creationId xmlns="" xmlns:a16="http://schemas.microsoft.com/office/drawing/2014/main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81" name="Text Box 1">
          <a:extLst>
            <a:ext uri="{FF2B5EF4-FFF2-40B4-BE49-F238E27FC236}">
              <a16:creationId xmlns="" xmlns:a16="http://schemas.microsoft.com/office/drawing/2014/main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82" name="Text Box 1">
          <a:extLst>
            <a:ext uri="{FF2B5EF4-FFF2-40B4-BE49-F238E27FC236}">
              <a16:creationId xmlns="" xmlns:a16="http://schemas.microsoft.com/office/drawing/2014/main" id="{00000000-0008-0000-0000-000076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83" name="Text Box 1">
          <a:extLst>
            <a:ext uri="{FF2B5EF4-FFF2-40B4-BE49-F238E27FC236}">
              <a16:creationId xmlns="" xmlns:a16="http://schemas.microsoft.com/office/drawing/2014/main" id="{00000000-0008-0000-0000-000077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84" name="Text Box 1">
          <a:extLst>
            <a:ext uri="{FF2B5EF4-FFF2-40B4-BE49-F238E27FC236}">
              <a16:creationId xmlns="" xmlns:a16="http://schemas.microsoft.com/office/drawing/2014/main" id="{00000000-0008-0000-0000-000078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85" name="Text Box 1">
          <a:extLst>
            <a:ext uri="{FF2B5EF4-FFF2-40B4-BE49-F238E27FC236}">
              <a16:creationId xmlns="" xmlns:a16="http://schemas.microsoft.com/office/drawing/2014/main" id="{00000000-0008-0000-0000-000079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86" name="Text Box 1">
          <a:extLst>
            <a:ext uri="{FF2B5EF4-FFF2-40B4-BE49-F238E27FC236}">
              <a16:creationId xmlns="" xmlns:a16="http://schemas.microsoft.com/office/drawing/2014/main" id="{00000000-0008-0000-0000-00007A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87" name="Text Box 1">
          <a:extLst>
            <a:ext uri="{FF2B5EF4-FFF2-40B4-BE49-F238E27FC236}">
              <a16:creationId xmlns="" xmlns:a16="http://schemas.microsoft.com/office/drawing/2014/main" id="{00000000-0008-0000-0000-00007B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88" name="Text Box 1">
          <a:extLst>
            <a:ext uri="{FF2B5EF4-FFF2-40B4-BE49-F238E27FC236}">
              <a16:creationId xmlns="" xmlns:a16="http://schemas.microsoft.com/office/drawing/2014/main" id="{00000000-0008-0000-0000-00007C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89" name="Text Box 1">
          <a:extLst>
            <a:ext uri="{FF2B5EF4-FFF2-40B4-BE49-F238E27FC236}">
              <a16:creationId xmlns="" xmlns:a16="http://schemas.microsoft.com/office/drawing/2014/main" id="{00000000-0008-0000-0000-00007D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90" name="Text Box 1">
          <a:extLst>
            <a:ext uri="{FF2B5EF4-FFF2-40B4-BE49-F238E27FC236}">
              <a16:creationId xmlns="" xmlns:a16="http://schemas.microsoft.com/office/drawing/2014/main" id="{00000000-0008-0000-0000-00007E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91" name="Text Box 1">
          <a:extLst>
            <a:ext uri="{FF2B5EF4-FFF2-40B4-BE49-F238E27FC236}">
              <a16:creationId xmlns="" xmlns:a16="http://schemas.microsoft.com/office/drawing/2014/main" id="{00000000-0008-0000-0000-00007F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92" name="Text Box 1">
          <a:extLst>
            <a:ext uri="{FF2B5EF4-FFF2-40B4-BE49-F238E27FC236}">
              <a16:creationId xmlns="" xmlns:a16="http://schemas.microsoft.com/office/drawing/2014/main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93" name="Text Box 1">
          <a:extLst>
            <a:ext uri="{FF2B5EF4-FFF2-40B4-BE49-F238E27FC236}">
              <a16:creationId xmlns="" xmlns:a16="http://schemas.microsoft.com/office/drawing/2014/main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94" name="Text Box 1">
          <a:extLst>
            <a:ext uri="{FF2B5EF4-FFF2-40B4-BE49-F238E27FC236}">
              <a16:creationId xmlns="" xmlns:a16="http://schemas.microsoft.com/office/drawing/2014/main" id="{00000000-0008-0000-0000-000082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95" name="Text Box 1">
          <a:extLst>
            <a:ext uri="{FF2B5EF4-FFF2-40B4-BE49-F238E27FC236}">
              <a16:creationId xmlns="" xmlns:a16="http://schemas.microsoft.com/office/drawing/2014/main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96" name="Text Box 1">
          <a:extLst>
            <a:ext uri="{FF2B5EF4-FFF2-40B4-BE49-F238E27FC236}">
              <a16:creationId xmlns="" xmlns:a16="http://schemas.microsoft.com/office/drawing/2014/main" id="{00000000-0008-0000-0000-000084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97" name="Text Box 1">
          <a:extLst>
            <a:ext uri="{FF2B5EF4-FFF2-40B4-BE49-F238E27FC236}">
              <a16:creationId xmlns="" xmlns:a16="http://schemas.microsoft.com/office/drawing/2014/main" id="{00000000-0008-0000-0000-000085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98" name="Text Box 1">
          <a:extLst>
            <a:ext uri="{FF2B5EF4-FFF2-40B4-BE49-F238E27FC236}">
              <a16:creationId xmlns="" xmlns:a16="http://schemas.microsoft.com/office/drawing/2014/main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4999" name="Text Box 1">
          <a:extLst>
            <a:ext uri="{FF2B5EF4-FFF2-40B4-BE49-F238E27FC236}">
              <a16:creationId xmlns="" xmlns:a16="http://schemas.microsoft.com/office/drawing/2014/main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00" name="Text Box 1">
          <a:extLst>
            <a:ext uri="{FF2B5EF4-FFF2-40B4-BE49-F238E27FC236}">
              <a16:creationId xmlns="" xmlns:a16="http://schemas.microsoft.com/office/drawing/2014/main" id="{00000000-0008-0000-0000-000088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01" name="Text Box 1">
          <a:extLst>
            <a:ext uri="{FF2B5EF4-FFF2-40B4-BE49-F238E27FC236}">
              <a16:creationId xmlns="" xmlns:a16="http://schemas.microsoft.com/office/drawing/2014/main" id="{00000000-0008-0000-0000-000089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02" name="Text Box 1">
          <a:extLst>
            <a:ext uri="{FF2B5EF4-FFF2-40B4-BE49-F238E27FC236}">
              <a16:creationId xmlns="" xmlns:a16="http://schemas.microsoft.com/office/drawing/2014/main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03" name="Text Box 1">
          <a:extLst>
            <a:ext uri="{FF2B5EF4-FFF2-40B4-BE49-F238E27FC236}">
              <a16:creationId xmlns="" xmlns:a16="http://schemas.microsoft.com/office/drawing/2014/main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04" name="Text Box 1">
          <a:extLst>
            <a:ext uri="{FF2B5EF4-FFF2-40B4-BE49-F238E27FC236}">
              <a16:creationId xmlns="" xmlns:a16="http://schemas.microsoft.com/office/drawing/2014/main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05" name="Text Box 1">
          <a:extLst>
            <a:ext uri="{FF2B5EF4-FFF2-40B4-BE49-F238E27FC236}">
              <a16:creationId xmlns="" xmlns:a16="http://schemas.microsoft.com/office/drawing/2014/main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06" name="Text Box 1">
          <a:extLst>
            <a:ext uri="{FF2B5EF4-FFF2-40B4-BE49-F238E27FC236}">
              <a16:creationId xmlns="" xmlns:a16="http://schemas.microsoft.com/office/drawing/2014/main" id="{00000000-0008-0000-0000-00008E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07" name="Text Box 1">
          <a:extLst>
            <a:ext uri="{FF2B5EF4-FFF2-40B4-BE49-F238E27FC236}">
              <a16:creationId xmlns="" xmlns:a16="http://schemas.microsoft.com/office/drawing/2014/main" id="{00000000-0008-0000-0000-00008F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08" name="Text Box 1">
          <a:extLst>
            <a:ext uri="{FF2B5EF4-FFF2-40B4-BE49-F238E27FC236}">
              <a16:creationId xmlns="" xmlns:a16="http://schemas.microsoft.com/office/drawing/2014/main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09" name="Text Box 1">
          <a:extLst>
            <a:ext uri="{FF2B5EF4-FFF2-40B4-BE49-F238E27FC236}">
              <a16:creationId xmlns="" xmlns:a16="http://schemas.microsoft.com/office/drawing/2014/main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10" name="Text Box 1">
          <a:extLst>
            <a:ext uri="{FF2B5EF4-FFF2-40B4-BE49-F238E27FC236}">
              <a16:creationId xmlns="" xmlns:a16="http://schemas.microsoft.com/office/drawing/2014/main" id="{00000000-0008-0000-0000-000092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11" name="Text Box 1">
          <a:extLst>
            <a:ext uri="{FF2B5EF4-FFF2-40B4-BE49-F238E27FC236}">
              <a16:creationId xmlns="" xmlns:a16="http://schemas.microsoft.com/office/drawing/2014/main" id="{00000000-0008-0000-0000-000093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12" name="Text Box 1">
          <a:extLst>
            <a:ext uri="{FF2B5EF4-FFF2-40B4-BE49-F238E27FC236}">
              <a16:creationId xmlns="" xmlns:a16="http://schemas.microsoft.com/office/drawing/2014/main" id="{00000000-0008-0000-0000-000094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13" name="Text Box 1">
          <a:extLst>
            <a:ext uri="{FF2B5EF4-FFF2-40B4-BE49-F238E27FC236}">
              <a16:creationId xmlns="" xmlns:a16="http://schemas.microsoft.com/office/drawing/2014/main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14" name="Text Box 1">
          <a:extLst>
            <a:ext uri="{FF2B5EF4-FFF2-40B4-BE49-F238E27FC236}">
              <a16:creationId xmlns="" xmlns:a16="http://schemas.microsoft.com/office/drawing/2014/main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15" name="Text Box 1">
          <a:extLst>
            <a:ext uri="{FF2B5EF4-FFF2-40B4-BE49-F238E27FC236}">
              <a16:creationId xmlns="" xmlns:a16="http://schemas.microsoft.com/office/drawing/2014/main" id="{00000000-0008-0000-0000-000097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16" name="Text Box 1">
          <a:extLst>
            <a:ext uri="{FF2B5EF4-FFF2-40B4-BE49-F238E27FC236}">
              <a16:creationId xmlns="" xmlns:a16="http://schemas.microsoft.com/office/drawing/2014/main" id="{00000000-0008-0000-0000-000098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17" name="Text Box 1">
          <a:extLst>
            <a:ext uri="{FF2B5EF4-FFF2-40B4-BE49-F238E27FC236}">
              <a16:creationId xmlns="" xmlns:a16="http://schemas.microsoft.com/office/drawing/2014/main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18" name="Text Box 1">
          <a:extLst>
            <a:ext uri="{FF2B5EF4-FFF2-40B4-BE49-F238E27FC236}">
              <a16:creationId xmlns="" xmlns:a16="http://schemas.microsoft.com/office/drawing/2014/main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19" name="Text Box 1">
          <a:extLst>
            <a:ext uri="{FF2B5EF4-FFF2-40B4-BE49-F238E27FC236}">
              <a16:creationId xmlns="" xmlns:a16="http://schemas.microsoft.com/office/drawing/2014/main" id="{00000000-0008-0000-0000-00009B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20" name="Text Box 1">
          <a:extLst>
            <a:ext uri="{FF2B5EF4-FFF2-40B4-BE49-F238E27FC236}">
              <a16:creationId xmlns="" xmlns:a16="http://schemas.microsoft.com/office/drawing/2014/main" id="{00000000-0008-0000-0000-00009C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21" name="Text Box 1">
          <a:extLst>
            <a:ext uri="{FF2B5EF4-FFF2-40B4-BE49-F238E27FC236}">
              <a16:creationId xmlns="" xmlns:a16="http://schemas.microsoft.com/office/drawing/2014/main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22" name="Text Box 1">
          <a:extLst>
            <a:ext uri="{FF2B5EF4-FFF2-40B4-BE49-F238E27FC236}">
              <a16:creationId xmlns="" xmlns:a16="http://schemas.microsoft.com/office/drawing/2014/main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23" name="Text Box 1">
          <a:extLst>
            <a:ext uri="{FF2B5EF4-FFF2-40B4-BE49-F238E27FC236}">
              <a16:creationId xmlns="" xmlns:a16="http://schemas.microsoft.com/office/drawing/2014/main" id="{00000000-0008-0000-0000-00009F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24" name="Text Box 1">
          <a:extLst>
            <a:ext uri="{FF2B5EF4-FFF2-40B4-BE49-F238E27FC236}">
              <a16:creationId xmlns="" xmlns:a16="http://schemas.microsoft.com/office/drawing/2014/main" id="{00000000-0008-0000-0000-0000A0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25" name="Text Box 1">
          <a:extLst>
            <a:ext uri="{FF2B5EF4-FFF2-40B4-BE49-F238E27FC236}">
              <a16:creationId xmlns="" xmlns:a16="http://schemas.microsoft.com/office/drawing/2014/main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26" name="Text Box 1">
          <a:extLst>
            <a:ext uri="{FF2B5EF4-FFF2-40B4-BE49-F238E27FC236}">
              <a16:creationId xmlns="" xmlns:a16="http://schemas.microsoft.com/office/drawing/2014/main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27" name="Text Box 1">
          <a:extLst>
            <a:ext uri="{FF2B5EF4-FFF2-40B4-BE49-F238E27FC236}">
              <a16:creationId xmlns="" xmlns:a16="http://schemas.microsoft.com/office/drawing/2014/main" id="{00000000-0008-0000-0000-0000A3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28" name="Text Box 1">
          <a:extLst>
            <a:ext uri="{FF2B5EF4-FFF2-40B4-BE49-F238E27FC236}">
              <a16:creationId xmlns="" xmlns:a16="http://schemas.microsoft.com/office/drawing/2014/main" id="{00000000-0008-0000-0000-0000A4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29" name="Text Box 1">
          <a:extLst>
            <a:ext uri="{FF2B5EF4-FFF2-40B4-BE49-F238E27FC236}">
              <a16:creationId xmlns="" xmlns:a16="http://schemas.microsoft.com/office/drawing/2014/main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30" name="Text Box 1">
          <a:extLst>
            <a:ext uri="{FF2B5EF4-FFF2-40B4-BE49-F238E27FC236}">
              <a16:creationId xmlns="" xmlns:a16="http://schemas.microsoft.com/office/drawing/2014/main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31" name="Text Box 1">
          <a:extLst>
            <a:ext uri="{FF2B5EF4-FFF2-40B4-BE49-F238E27FC236}">
              <a16:creationId xmlns="" xmlns:a16="http://schemas.microsoft.com/office/drawing/2014/main" id="{00000000-0008-0000-0000-0000A7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32" name="Text Box 1">
          <a:extLst>
            <a:ext uri="{FF2B5EF4-FFF2-40B4-BE49-F238E27FC236}">
              <a16:creationId xmlns="" xmlns:a16="http://schemas.microsoft.com/office/drawing/2014/main" id="{00000000-0008-0000-0000-0000A8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33" name="Text Box 1">
          <a:extLst>
            <a:ext uri="{FF2B5EF4-FFF2-40B4-BE49-F238E27FC236}">
              <a16:creationId xmlns="" xmlns:a16="http://schemas.microsoft.com/office/drawing/2014/main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34" name="Text Box 1">
          <a:extLst>
            <a:ext uri="{FF2B5EF4-FFF2-40B4-BE49-F238E27FC236}">
              <a16:creationId xmlns="" xmlns:a16="http://schemas.microsoft.com/office/drawing/2014/main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35" name="Text Box 1">
          <a:extLst>
            <a:ext uri="{FF2B5EF4-FFF2-40B4-BE49-F238E27FC236}">
              <a16:creationId xmlns="" xmlns:a16="http://schemas.microsoft.com/office/drawing/2014/main" id="{00000000-0008-0000-0000-0000AB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36" name="Text Box 1">
          <a:extLst>
            <a:ext uri="{FF2B5EF4-FFF2-40B4-BE49-F238E27FC236}">
              <a16:creationId xmlns="" xmlns:a16="http://schemas.microsoft.com/office/drawing/2014/main" id="{00000000-0008-0000-0000-0000AC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37" name="Text Box 1">
          <a:extLst>
            <a:ext uri="{FF2B5EF4-FFF2-40B4-BE49-F238E27FC236}">
              <a16:creationId xmlns="" xmlns:a16="http://schemas.microsoft.com/office/drawing/2014/main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38" name="Text Box 1">
          <a:extLst>
            <a:ext uri="{FF2B5EF4-FFF2-40B4-BE49-F238E27FC236}">
              <a16:creationId xmlns="" xmlns:a16="http://schemas.microsoft.com/office/drawing/2014/main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39" name="Text Box 1">
          <a:extLst>
            <a:ext uri="{FF2B5EF4-FFF2-40B4-BE49-F238E27FC236}">
              <a16:creationId xmlns="" xmlns:a16="http://schemas.microsoft.com/office/drawing/2014/main" id="{00000000-0008-0000-0000-0000AF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40" name="Text Box 1">
          <a:extLst>
            <a:ext uri="{FF2B5EF4-FFF2-40B4-BE49-F238E27FC236}">
              <a16:creationId xmlns="" xmlns:a16="http://schemas.microsoft.com/office/drawing/2014/main" id="{00000000-0008-0000-0000-0000B0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41" name="Text Box 1">
          <a:extLst>
            <a:ext uri="{FF2B5EF4-FFF2-40B4-BE49-F238E27FC236}">
              <a16:creationId xmlns="" xmlns:a16="http://schemas.microsoft.com/office/drawing/2014/main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42" name="Text Box 1">
          <a:extLst>
            <a:ext uri="{FF2B5EF4-FFF2-40B4-BE49-F238E27FC236}">
              <a16:creationId xmlns="" xmlns:a16="http://schemas.microsoft.com/office/drawing/2014/main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43" name="Text Box 1">
          <a:extLst>
            <a:ext uri="{FF2B5EF4-FFF2-40B4-BE49-F238E27FC236}">
              <a16:creationId xmlns="" xmlns:a16="http://schemas.microsoft.com/office/drawing/2014/main" id="{00000000-0008-0000-0000-0000B3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44" name="Text Box 1">
          <a:extLst>
            <a:ext uri="{FF2B5EF4-FFF2-40B4-BE49-F238E27FC236}">
              <a16:creationId xmlns="" xmlns:a16="http://schemas.microsoft.com/office/drawing/2014/main" id="{00000000-0008-0000-0000-0000B4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45" name="Text Box 1">
          <a:extLst>
            <a:ext uri="{FF2B5EF4-FFF2-40B4-BE49-F238E27FC236}">
              <a16:creationId xmlns="" xmlns:a16="http://schemas.microsoft.com/office/drawing/2014/main" id="{00000000-0008-0000-0000-0000B5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46" name="Text Box 1">
          <a:extLst>
            <a:ext uri="{FF2B5EF4-FFF2-40B4-BE49-F238E27FC236}">
              <a16:creationId xmlns="" xmlns:a16="http://schemas.microsoft.com/office/drawing/2014/main" id="{00000000-0008-0000-0000-0000B6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47" name="Text Box 1">
          <a:extLst>
            <a:ext uri="{FF2B5EF4-FFF2-40B4-BE49-F238E27FC236}">
              <a16:creationId xmlns="" xmlns:a16="http://schemas.microsoft.com/office/drawing/2014/main" id="{00000000-0008-0000-0000-0000B7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48" name="Text Box 1">
          <a:extLst>
            <a:ext uri="{FF2B5EF4-FFF2-40B4-BE49-F238E27FC236}">
              <a16:creationId xmlns="" xmlns:a16="http://schemas.microsoft.com/office/drawing/2014/main" id="{00000000-0008-0000-0000-0000B8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49" name="Text Box 1">
          <a:extLst>
            <a:ext uri="{FF2B5EF4-FFF2-40B4-BE49-F238E27FC236}">
              <a16:creationId xmlns="" xmlns:a16="http://schemas.microsoft.com/office/drawing/2014/main" id="{00000000-0008-0000-0000-0000B9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50" name="Text Box 1">
          <a:extLst>
            <a:ext uri="{FF2B5EF4-FFF2-40B4-BE49-F238E27FC236}">
              <a16:creationId xmlns="" xmlns:a16="http://schemas.microsoft.com/office/drawing/2014/main" id="{00000000-0008-0000-0000-0000BA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51" name="Text Box 1">
          <a:extLst>
            <a:ext uri="{FF2B5EF4-FFF2-40B4-BE49-F238E27FC236}">
              <a16:creationId xmlns="" xmlns:a16="http://schemas.microsoft.com/office/drawing/2014/main" id="{00000000-0008-0000-0000-0000BB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52" name="Text Box 1">
          <a:extLst>
            <a:ext uri="{FF2B5EF4-FFF2-40B4-BE49-F238E27FC236}">
              <a16:creationId xmlns="" xmlns:a16="http://schemas.microsoft.com/office/drawing/2014/main" id="{00000000-0008-0000-0000-0000BC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53" name="Text Box 1">
          <a:extLst>
            <a:ext uri="{FF2B5EF4-FFF2-40B4-BE49-F238E27FC236}">
              <a16:creationId xmlns="" xmlns:a16="http://schemas.microsoft.com/office/drawing/2014/main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54" name="Text Box 1">
          <a:extLst>
            <a:ext uri="{FF2B5EF4-FFF2-40B4-BE49-F238E27FC236}">
              <a16:creationId xmlns="" xmlns:a16="http://schemas.microsoft.com/office/drawing/2014/main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55" name="Text Box 1">
          <a:extLst>
            <a:ext uri="{FF2B5EF4-FFF2-40B4-BE49-F238E27FC236}">
              <a16:creationId xmlns="" xmlns:a16="http://schemas.microsoft.com/office/drawing/2014/main" id="{00000000-0008-0000-0000-0000BF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56" name="Text Box 1">
          <a:extLst>
            <a:ext uri="{FF2B5EF4-FFF2-40B4-BE49-F238E27FC236}">
              <a16:creationId xmlns="" xmlns:a16="http://schemas.microsoft.com/office/drawing/2014/main" id="{00000000-0008-0000-0000-0000C0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57" name="Text Box 1">
          <a:extLst>
            <a:ext uri="{FF2B5EF4-FFF2-40B4-BE49-F238E27FC236}">
              <a16:creationId xmlns="" xmlns:a16="http://schemas.microsoft.com/office/drawing/2014/main" id="{00000000-0008-0000-0000-0000C1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58" name="Text Box 1">
          <a:extLst>
            <a:ext uri="{FF2B5EF4-FFF2-40B4-BE49-F238E27FC236}">
              <a16:creationId xmlns="" xmlns:a16="http://schemas.microsoft.com/office/drawing/2014/main" id="{00000000-0008-0000-0000-0000C2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59" name="Text Box 1">
          <a:extLst>
            <a:ext uri="{FF2B5EF4-FFF2-40B4-BE49-F238E27FC236}">
              <a16:creationId xmlns="" xmlns:a16="http://schemas.microsoft.com/office/drawing/2014/main" id="{00000000-0008-0000-0000-0000C3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60" name="Text Box 1">
          <a:extLst>
            <a:ext uri="{FF2B5EF4-FFF2-40B4-BE49-F238E27FC236}">
              <a16:creationId xmlns="" xmlns:a16="http://schemas.microsoft.com/office/drawing/2014/main" id="{00000000-0008-0000-0000-0000C4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61" name="Text Box 1">
          <a:extLst>
            <a:ext uri="{FF2B5EF4-FFF2-40B4-BE49-F238E27FC236}">
              <a16:creationId xmlns="" xmlns:a16="http://schemas.microsoft.com/office/drawing/2014/main" id="{00000000-0008-0000-0000-0000C5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62" name="Text Box 1">
          <a:extLst>
            <a:ext uri="{FF2B5EF4-FFF2-40B4-BE49-F238E27FC236}">
              <a16:creationId xmlns="" xmlns:a16="http://schemas.microsoft.com/office/drawing/2014/main" id="{00000000-0008-0000-0000-0000C6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63" name="Text Box 1">
          <a:extLst>
            <a:ext uri="{FF2B5EF4-FFF2-40B4-BE49-F238E27FC236}">
              <a16:creationId xmlns="" xmlns:a16="http://schemas.microsoft.com/office/drawing/2014/main" id="{00000000-0008-0000-0000-0000C7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64" name="Text Box 1">
          <a:extLst>
            <a:ext uri="{FF2B5EF4-FFF2-40B4-BE49-F238E27FC236}">
              <a16:creationId xmlns="" xmlns:a16="http://schemas.microsoft.com/office/drawing/2014/main" id="{00000000-0008-0000-0000-0000C8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65" name="Text Box 1">
          <a:extLst>
            <a:ext uri="{FF2B5EF4-FFF2-40B4-BE49-F238E27FC236}">
              <a16:creationId xmlns="" xmlns:a16="http://schemas.microsoft.com/office/drawing/2014/main" id="{00000000-0008-0000-0000-0000C9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66" name="Text Box 1">
          <a:extLst>
            <a:ext uri="{FF2B5EF4-FFF2-40B4-BE49-F238E27FC236}">
              <a16:creationId xmlns="" xmlns:a16="http://schemas.microsoft.com/office/drawing/2014/main" id="{00000000-0008-0000-0000-0000CA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67" name="Text Box 1">
          <a:extLst>
            <a:ext uri="{FF2B5EF4-FFF2-40B4-BE49-F238E27FC236}">
              <a16:creationId xmlns="" xmlns:a16="http://schemas.microsoft.com/office/drawing/2014/main" id="{00000000-0008-0000-0000-0000CB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68" name="Text Box 1">
          <a:extLst>
            <a:ext uri="{FF2B5EF4-FFF2-40B4-BE49-F238E27FC236}">
              <a16:creationId xmlns="" xmlns:a16="http://schemas.microsoft.com/office/drawing/2014/main" id="{00000000-0008-0000-0000-0000CC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69" name="Text Box 1">
          <a:extLst>
            <a:ext uri="{FF2B5EF4-FFF2-40B4-BE49-F238E27FC236}">
              <a16:creationId xmlns="" xmlns:a16="http://schemas.microsoft.com/office/drawing/2014/main" id="{00000000-0008-0000-0000-0000CD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70" name="Text Box 1">
          <a:extLst>
            <a:ext uri="{FF2B5EF4-FFF2-40B4-BE49-F238E27FC236}">
              <a16:creationId xmlns="" xmlns:a16="http://schemas.microsoft.com/office/drawing/2014/main" id="{00000000-0008-0000-0000-0000CE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71" name="Text Box 1">
          <a:extLst>
            <a:ext uri="{FF2B5EF4-FFF2-40B4-BE49-F238E27FC236}">
              <a16:creationId xmlns="" xmlns:a16="http://schemas.microsoft.com/office/drawing/2014/main" id="{00000000-0008-0000-0000-0000CF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72" name="Text Box 1">
          <a:extLst>
            <a:ext uri="{FF2B5EF4-FFF2-40B4-BE49-F238E27FC236}">
              <a16:creationId xmlns="" xmlns:a16="http://schemas.microsoft.com/office/drawing/2014/main" id="{00000000-0008-0000-0000-0000D0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73" name="Text Box 1">
          <a:extLst>
            <a:ext uri="{FF2B5EF4-FFF2-40B4-BE49-F238E27FC236}">
              <a16:creationId xmlns="" xmlns:a16="http://schemas.microsoft.com/office/drawing/2014/main" id="{00000000-0008-0000-0000-0000D1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74" name="Text Box 1">
          <a:extLst>
            <a:ext uri="{FF2B5EF4-FFF2-40B4-BE49-F238E27FC236}">
              <a16:creationId xmlns="" xmlns:a16="http://schemas.microsoft.com/office/drawing/2014/main" id="{00000000-0008-0000-0000-0000D2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75" name="Text Box 1">
          <a:extLst>
            <a:ext uri="{FF2B5EF4-FFF2-40B4-BE49-F238E27FC236}">
              <a16:creationId xmlns="" xmlns:a16="http://schemas.microsoft.com/office/drawing/2014/main" id="{00000000-0008-0000-0000-0000D3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76" name="Text Box 1">
          <a:extLst>
            <a:ext uri="{FF2B5EF4-FFF2-40B4-BE49-F238E27FC236}">
              <a16:creationId xmlns="" xmlns:a16="http://schemas.microsoft.com/office/drawing/2014/main" id="{00000000-0008-0000-0000-0000D4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77" name="Text Box 1">
          <a:extLst>
            <a:ext uri="{FF2B5EF4-FFF2-40B4-BE49-F238E27FC236}">
              <a16:creationId xmlns="" xmlns:a16="http://schemas.microsoft.com/office/drawing/2014/main" id="{00000000-0008-0000-0000-0000D5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78" name="Text Box 1">
          <a:extLst>
            <a:ext uri="{FF2B5EF4-FFF2-40B4-BE49-F238E27FC236}">
              <a16:creationId xmlns="" xmlns:a16="http://schemas.microsoft.com/office/drawing/2014/main" id="{00000000-0008-0000-0000-0000D6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79" name="Text Box 1">
          <a:extLst>
            <a:ext uri="{FF2B5EF4-FFF2-40B4-BE49-F238E27FC236}">
              <a16:creationId xmlns="" xmlns:a16="http://schemas.microsoft.com/office/drawing/2014/main" id="{00000000-0008-0000-0000-0000D7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80" name="Text Box 1">
          <a:extLst>
            <a:ext uri="{FF2B5EF4-FFF2-40B4-BE49-F238E27FC236}">
              <a16:creationId xmlns="" xmlns:a16="http://schemas.microsoft.com/office/drawing/2014/main" id="{00000000-0008-0000-0000-0000D8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81" name="Text Box 1">
          <a:extLst>
            <a:ext uri="{FF2B5EF4-FFF2-40B4-BE49-F238E27FC236}">
              <a16:creationId xmlns="" xmlns:a16="http://schemas.microsoft.com/office/drawing/2014/main" id="{00000000-0008-0000-0000-0000D9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82" name="Text Box 1">
          <a:extLst>
            <a:ext uri="{FF2B5EF4-FFF2-40B4-BE49-F238E27FC236}">
              <a16:creationId xmlns="" xmlns:a16="http://schemas.microsoft.com/office/drawing/2014/main" id="{00000000-0008-0000-0000-0000DA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83" name="Text Box 1">
          <a:extLst>
            <a:ext uri="{FF2B5EF4-FFF2-40B4-BE49-F238E27FC236}">
              <a16:creationId xmlns="" xmlns:a16="http://schemas.microsoft.com/office/drawing/2014/main" id="{00000000-0008-0000-0000-0000DB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84" name="Text Box 1">
          <a:extLst>
            <a:ext uri="{FF2B5EF4-FFF2-40B4-BE49-F238E27FC236}">
              <a16:creationId xmlns="" xmlns:a16="http://schemas.microsoft.com/office/drawing/2014/main" id="{00000000-0008-0000-0000-0000DC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85" name="Text Box 1">
          <a:extLst>
            <a:ext uri="{FF2B5EF4-FFF2-40B4-BE49-F238E27FC236}">
              <a16:creationId xmlns="" xmlns:a16="http://schemas.microsoft.com/office/drawing/2014/main" id="{00000000-0008-0000-0000-0000DD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86" name="Text Box 1">
          <a:extLst>
            <a:ext uri="{FF2B5EF4-FFF2-40B4-BE49-F238E27FC236}">
              <a16:creationId xmlns="" xmlns:a16="http://schemas.microsoft.com/office/drawing/2014/main" id="{00000000-0008-0000-0000-0000DE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87" name="Text Box 1">
          <a:extLst>
            <a:ext uri="{FF2B5EF4-FFF2-40B4-BE49-F238E27FC236}">
              <a16:creationId xmlns="" xmlns:a16="http://schemas.microsoft.com/office/drawing/2014/main" id="{00000000-0008-0000-0000-0000DF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88" name="Text Box 1">
          <a:extLst>
            <a:ext uri="{FF2B5EF4-FFF2-40B4-BE49-F238E27FC236}">
              <a16:creationId xmlns="" xmlns:a16="http://schemas.microsoft.com/office/drawing/2014/main" id="{00000000-0008-0000-0000-0000E0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89" name="Text Box 1">
          <a:extLst>
            <a:ext uri="{FF2B5EF4-FFF2-40B4-BE49-F238E27FC236}">
              <a16:creationId xmlns="" xmlns:a16="http://schemas.microsoft.com/office/drawing/2014/main" id="{00000000-0008-0000-0000-0000E1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90" name="Text Box 1">
          <a:extLst>
            <a:ext uri="{FF2B5EF4-FFF2-40B4-BE49-F238E27FC236}">
              <a16:creationId xmlns="" xmlns:a16="http://schemas.microsoft.com/office/drawing/2014/main" id="{00000000-0008-0000-0000-0000E2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91" name="Text Box 1">
          <a:extLst>
            <a:ext uri="{FF2B5EF4-FFF2-40B4-BE49-F238E27FC236}">
              <a16:creationId xmlns="" xmlns:a16="http://schemas.microsoft.com/office/drawing/2014/main" id="{00000000-0008-0000-0000-0000E3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92" name="Text Box 1">
          <a:extLst>
            <a:ext uri="{FF2B5EF4-FFF2-40B4-BE49-F238E27FC236}">
              <a16:creationId xmlns="" xmlns:a16="http://schemas.microsoft.com/office/drawing/2014/main" id="{00000000-0008-0000-0000-0000E4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93" name="Text Box 1">
          <a:extLst>
            <a:ext uri="{FF2B5EF4-FFF2-40B4-BE49-F238E27FC236}">
              <a16:creationId xmlns="" xmlns:a16="http://schemas.microsoft.com/office/drawing/2014/main" id="{00000000-0008-0000-0000-0000E5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94" name="Text Box 1">
          <a:extLst>
            <a:ext uri="{FF2B5EF4-FFF2-40B4-BE49-F238E27FC236}">
              <a16:creationId xmlns="" xmlns:a16="http://schemas.microsoft.com/office/drawing/2014/main" id="{00000000-0008-0000-0000-0000E6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95" name="Text Box 1">
          <a:extLst>
            <a:ext uri="{FF2B5EF4-FFF2-40B4-BE49-F238E27FC236}">
              <a16:creationId xmlns="" xmlns:a16="http://schemas.microsoft.com/office/drawing/2014/main" id="{00000000-0008-0000-0000-0000E7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96" name="Text Box 1">
          <a:extLst>
            <a:ext uri="{FF2B5EF4-FFF2-40B4-BE49-F238E27FC236}">
              <a16:creationId xmlns="" xmlns:a16="http://schemas.microsoft.com/office/drawing/2014/main" id="{00000000-0008-0000-0000-0000E8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97" name="Text Box 1">
          <a:extLst>
            <a:ext uri="{FF2B5EF4-FFF2-40B4-BE49-F238E27FC236}">
              <a16:creationId xmlns="" xmlns:a16="http://schemas.microsoft.com/office/drawing/2014/main" id="{00000000-0008-0000-0000-0000E9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98" name="Text Box 1">
          <a:extLst>
            <a:ext uri="{FF2B5EF4-FFF2-40B4-BE49-F238E27FC236}">
              <a16:creationId xmlns="" xmlns:a16="http://schemas.microsoft.com/office/drawing/2014/main" id="{00000000-0008-0000-0000-0000EA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099" name="Text Box 1">
          <a:extLst>
            <a:ext uri="{FF2B5EF4-FFF2-40B4-BE49-F238E27FC236}">
              <a16:creationId xmlns="" xmlns:a16="http://schemas.microsoft.com/office/drawing/2014/main" id="{00000000-0008-0000-0000-0000EB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00" name="Text Box 1">
          <a:extLst>
            <a:ext uri="{FF2B5EF4-FFF2-40B4-BE49-F238E27FC236}">
              <a16:creationId xmlns="" xmlns:a16="http://schemas.microsoft.com/office/drawing/2014/main" id="{00000000-0008-0000-0000-0000EC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01" name="Text Box 1">
          <a:extLst>
            <a:ext uri="{FF2B5EF4-FFF2-40B4-BE49-F238E27FC236}">
              <a16:creationId xmlns="" xmlns:a16="http://schemas.microsoft.com/office/drawing/2014/main" id="{00000000-0008-0000-0000-0000ED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02" name="Text Box 1">
          <a:extLst>
            <a:ext uri="{FF2B5EF4-FFF2-40B4-BE49-F238E27FC236}">
              <a16:creationId xmlns="" xmlns:a16="http://schemas.microsoft.com/office/drawing/2014/main" id="{00000000-0008-0000-0000-0000EE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03" name="Text Box 1">
          <a:extLst>
            <a:ext uri="{FF2B5EF4-FFF2-40B4-BE49-F238E27FC236}">
              <a16:creationId xmlns="" xmlns:a16="http://schemas.microsoft.com/office/drawing/2014/main" id="{00000000-0008-0000-0000-0000EF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04" name="Text Box 1">
          <a:extLst>
            <a:ext uri="{FF2B5EF4-FFF2-40B4-BE49-F238E27FC236}">
              <a16:creationId xmlns="" xmlns:a16="http://schemas.microsoft.com/office/drawing/2014/main" id="{00000000-0008-0000-0000-0000F0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05" name="Text Box 1">
          <a:extLst>
            <a:ext uri="{FF2B5EF4-FFF2-40B4-BE49-F238E27FC236}">
              <a16:creationId xmlns="" xmlns:a16="http://schemas.microsoft.com/office/drawing/2014/main" id="{00000000-0008-0000-0000-0000F1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06" name="Text Box 1">
          <a:extLst>
            <a:ext uri="{FF2B5EF4-FFF2-40B4-BE49-F238E27FC236}">
              <a16:creationId xmlns="" xmlns:a16="http://schemas.microsoft.com/office/drawing/2014/main" id="{00000000-0008-0000-0000-0000F2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07" name="Text Box 1">
          <a:extLst>
            <a:ext uri="{FF2B5EF4-FFF2-40B4-BE49-F238E27FC236}">
              <a16:creationId xmlns="" xmlns:a16="http://schemas.microsoft.com/office/drawing/2014/main" id="{00000000-0008-0000-0000-0000F3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08" name="Text Box 1">
          <a:extLst>
            <a:ext uri="{FF2B5EF4-FFF2-40B4-BE49-F238E27FC236}">
              <a16:creationId xmlns="" xmlns:a16="http://schemas.microsoft.com/office/drawing/2014/main" id="{00000000-0008-0000-0000-0000F4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09" name="Text Box 1">
          <a:extLst>
            <a:ext uri="{FF2B5EF4-FFF2-40B4-BE49-F238E27FC236}">
              <a16:creationId xmlns="" xmlns:a16="http://schemas.microsoft.com/office/drawing/2014/main" id="{00000000-0008-0000-0000-0000F5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10" name="Text Box 1">
          <a:extLst>
            <a:ext uri="{FF2B5EF4-FFF2-40B4-BE49-F238E27FC236}">
              <a16:creationId xmlns="" xmlns:a16="http://schemas.microsoft.com/office/drawing/2014/main" id="{00000000-0008-0000-0000-0000F6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11" name="Text Box 1">
          <a:extLst>
            <a:ext uri="{FF2B5EF4-FFF2-40B4-BE49-F238E27FC236}">
              <a16:creationId xmlns="" xmlns:a16="http://schemas.microsoft.com/office/drawing/2014/main" id="{00000000-0008-0000-0000-0000F7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12" name="Text Box 1">
          <a:extLst>
            <a:ext uri="{FF2B5EF4-FFF2-40B4-BE49-F238E27FC236}">
              <a16:creationId xmlns="" xmlns:a16="http://schemas.microsoft.com/office/drawing/2014/main" id="{00000000-0008-0000-0000-0000F8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13" name="Text Box 1">
          <a:extLst>
            <a:ext uri="{FF2B5EF4-FFF2-40B4-BE49-F238E27FC236}">
              <a16:creationId xmlns="" xmlns:a16="http://schemas.microsoft.com/office/drawing/2014/main" id="{00000000-0008-0000-0000-0000F9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14" name="Text Box 1">
          <a:extLst>
            <a:ext uri="{FF2B5EF4-FFF2-40B4-BE49-F238E27FC236}">
              <a16:creationId xmlns="" xmlns:a16="http://schemas.microsoft.com/office/drawing/2014/main" id="{00000000-0008-0000-0000-0000FA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15" name="Text Box 1">
          <a:extLst>
            <a:ext uri="{FF2B5EF4-FFF2-40B4-BE49-F238E27FC236}">
              <a16:creationId xmlns="" xmlns:a16="http://schemas.microsoft.com/office/drawing/2014/main" id="{00000000-0008-0000-0000-0000FB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16" name="Text Box 1">
          <a:extLst>
            <a:ext uri="{FF2B5EF4-FFF2-40B4-BE49-F238E27FC236}">
              <a16:creationId xmlns="" xmlns:a16="http://schemas.microsoft.com/office/drawing/2014/main" id="{00000000-0008-0000-0000-0000FC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17" name="Text Box 1">
          <a:extLst>
            <a:ext uri="{FF2B5EF4-FFF2-40B4-BE49-F238E27FC236}">
              <a16:creationId xmlns="" xmlns:a16="http://schemas.microsoft.com/office/drawing/2014/main" id="{00000000-0008-0000-0000-0000FD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18" name="Text Box 1">
          <a:extLst>
            <a:ext uri="{FF2B5EF4-FFF2-40B4-BE49-F238E27FC236}">
              <a16:creationId xmlns="" xmlns:a16="http://schemas.microsoft.com/office/drawing/2014/main" id="{00000000-0008-0000-0000-0000FE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19" name="Text Box 1">
          <a:extLst>
            <a:ext uri="{FF2B5EF4-FFF2-40B4-BE49-F238E27FC236}">
              <a16:creationId xmlns="" xmlns:a16="http://schemas.microsoft.com/office/drawing/2014/main" id="{00000000-0008-0000-0000-0000FF13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20" name="Text Box 1">
          <a:extLst>
            <a:ext uri="{FF2B5EF4-FFF2-40B4-BE49-F238E27FC236}">
              <a16:creationId xmlns="" xmlns:a16="http://schemas.microsoft.com/office/drawing/2014/main" id="{00000000-0008-0000-0000-000000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21" name="Text Box 1">
          <a:extLst>
            <a:ext uri="{FF2B5EF4-FFF2-40B4-BE49-F238E27FC236}">
              <a16:creationId xmlns="" xmlns:a16="http://schemas.microsoft.com/office/drawing/2014/main" id="{00000000-0008-0000-0000-000001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22" name="Text Box 1">
          <a:extLst>
            <a:ext uri="{FF2B5EF4-FFF2-40B4-BE49-F238E27FC236}">
              <a16:creationId xmlns="" xmlns:a16="http://schemas.microsoft.com/office/drawing/2014/main" id="{00000000-0008-0000-0000-000002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23" name="Text Box 1">
          <a:extLst>
            <a:ext uri="{FF2B5EF4-FFF2-40B4-BE49-F238E27FC236}">
              <a16:creationId xmlns="" xmlns:a16="http://schemas.microsoft.com/office/drawing/2014/main" id="{00000000-0008-0000-0000-000003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24" name="Text Box 1">
          <a:extLst>
            <a:ext uri="{FF2B5EF4-FFF2-40B4-BE49-F238E27FC236}">
              <a16:creationId xmlns="" xmlns:a16="http://schemas.microsoft.com/office/drawing/2014/main" id="{00000000-0008-0000-0000-000004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25" name="Text Box 1">
          <a:extLst>
            <a:ext uri="{FF2B5EF4-FFF2-40B4-BE49-F238E27FC236}">
              <a16:creationId xmlns="" xmlns:a16="http://schemas.microsoft.com/office/drawing/2014/main" id="{00000000-0008-0000-0000-000005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26" name="Text Box 1">
          <a:extLst>
            <a:ext uri="{FF2B5EF4-FFF2-40B4-BE49-F238E27FC236}">
              <a16:creationId xmlns="" xmlns:a16="http://schemas.microsoft.com/office/drawing/2014/main" id="{00000000-0008-0000-0000-000006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27" name="Text Box 1">
          <a:extLst>
            <a:ext uri="{FF2B5EF4-FFF2-40B4-BE49-F238E27FC236}">
              <a16:creationId xmlns="" xmlns:a16="http://schemas.microsoft.com/office/drawing/2014/main" id="{00000000-0008-0000-0000-000007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28" name="Text Box 1">
          <a:extLst>
            <a:ext uri="{FF2B5EF4-FFF2-40B4-BE49-F238E27FC236}">
              <a16:creationId xmlns="" xmlns:a16="http://schemas.microsoft.com/office/drawing/2014/main" id="{00000000-0008-0000-0000-000008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29" name="Text Box 1">
          <a:extLst>
            <a:ext uri="{FF2B5EF4-FFF2-40B4-BE49-F238E27FC236}">
              <a16:creationId xmlns="" xmlns:a16="http://schemas.microsoft.com/office/drawing/2014/main" id="{00000000-0008-0000-0000-000009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30" name="Text Box 1">
          <a:extLst>
            <a:ext uri="{FF2B5EF4-FFF2-40B4-BE49-F238E27FC236}">
              <a16:creationId xmlns="" xmlns:a16="http://schemas.microsoft.com/office/drawing/2014/main" id="{00000000-0008-0000-0000-00000A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31" name="Text Box 1">
          <a:extLst>
            <a:ext uri="{FF2B5EF4-FFF2-40B4-BE49-F238E27FC236}">
              <a16:creationId xmlns="" xmlns:a16="http://schemas.microsoft.com/office/drawing/2014/main" id="{00000000-0008-0000-0000-00000B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32" name="Text Box 1">
          <a:extLst>
            <a:ext uri="{FF2B5EF4-FFF2-40B4-BE49-F238E27FC236}">
              <a16:creationId xmlns="" xmlns:a16="http://schemas.microsoft.com/office/drawing/2014/main" id="{00000000-0008-0000-0000-00000C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33" name="Text Box 1">
          <a:extLst>
            <a:ext uri="{FF2B5EF4-FFF2-40B4-BE49-F238E27FC236}">
              <a16:creationId xmlns="" xmlns:a16="http://schemas.microsoft.com/office/drawing/2014/main" id="{00000000-0008-0000-0000-00000D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34" name="Text Box 1">
          <a:extLst>
            <a:ext uri="{FF2B5EF4-FFF2-40B4-BE49-F238E27FC236}">
              <a16:creationId xmlns="" xmlns:a16="http://schemas.microsoft.com/office/drawing/2014/main" id="{00000000-0008-0000-0000-00000E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35" name="Text Box 1">
          <a:extLst>
            <a:ext uri="{FF2B5EF4-FFF2-40B4-BE49-F238E27FC236}">
              <a16:creationId xmlns="" xmlns:a16="http://schemas.microsoft.com/office/drawing/2014/main" id="{00000000-0008-0000-0000-00000F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36" name="Text Box 1">
          <a:extLst>
            <a:ext uri="{FF2B5EF4-FFF2-40B4-BE49-F238E27FC236}">
              <a16:creationId xmlns="" xmlns:a16="http://schemas.microsoft.com/office/drawing/2014/main" id="{00000000-0008-0000-0000-000010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37" name="Text Box 1">
          <a:extLst>
            <a:ext uri="{FF2B5EF4-FFF2-40B4-BE49-F238E27FC236}">
              <a16:creationId xmlns="" xmlns:a16="http://schemas.microsoft.com/office/drawing/2014/main" id="{00000000-0008-0000-0000-000011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38" name="Text Box 1">
          <a:extLst>
            <a:ext uri="{FF2B5EF4-FFF2-40B4-BE49-F238E27FC236}">
              <a16:creationId xmlns="" xmlns:a16="http://schemas.microsoft.com/office/drawing/2014/main" id="{00000000-0008-0000-0000-000012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39" name="Text Box 1">
          <a:extLst>
            <a:ext uri="{FF2B5EF4-FFF2-40B4-BE49-F238E27FC236}">
              <a16:creationId xmlns="" xmlns:a16="http://schemas.microsoft.com/office/drawing/2014/main" id="{00000000-0008-0000-0000-000013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40" name="Text Box 1">
          <a:extLst>
            <a:ext uri="{FF2B5EF4-FFF2-40B4-BE49-F238E27FC236}">
              <a16:creationId xmlns="" xmlns:a16="http://schemas.microsoft.com/office/drawing/2014/main" id="{00000000-0008-0000-0000-000014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41" name="Text Box 1">
          <a:extLst>
            <a:ext uri="{FF2B5EF4-FFF2-40B4-BE49-F238E27FC236}">
              <a16:creationId xmlns="" xmlns:a16="http://schemas.microsoft.com/office/drawing/2014/main" id="{00000000-0008-0000-0000-000015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42" name="Text Box 1">
          <a:extLst>
            <a:ext uri="{FF2B5EF4-FFF2-40B4-BE49-F238E27FC236}">
              <a16:creationId xmlns="" xmlns:a16="http://schemas.microsoft.com/office/drawing/2014/main" id="{00000000-0008-0000-0000-000016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43" name="Text Box 1">
          <a:extLst>
            <a:ext uri="{FF2B5EF4-FFF2-40B4-BE49-F238E27FC236}">
              <a16:creationId xmlns="" xmlns:a16="http://schemas.microsoft.com/office/drawing/2014/main" id="{00000000-0008-0000-0000-000017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44" name="Text Box 1">
          <a:extLst>
            <a:ext uri="{FF2B5EF4-FFF2-40B4-BE49-F238E27FC236}">
              <a16:creationId xmlns="" xmlns:a16="http://schemas.microsoft.com/office/drawing/2014/main" id="{00000000-0008-0000-0000-000018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45" name="Text Box 1">
          <a:extLst>
            <a:ext uri="{FF2B5EF4-FFF2-40B4-BE49-F238E27FC236}">
              <a16:creationId xmlns="" xmlns:a16="http://schemas.microsoft.com/office/drawing/2014/main" id="{00000000-0008-0000-0000-000019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46" name="Text Box 1">
          <a:extLst>
            <a:ext uri="{FF2B5EF4-FFF2-40B4-BE49-F238E27FC236}">
              <a16:creationId xmlns="" xmlns:a16="http://schemas.microsoft.com/office/drawing/2014/main" id="{00000000-0008-0000-0000-00001A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47" name="Text Box 1">
          <a:extLst>
            <a:ext uri="{FF2B5EF4-FFF2-40B4-BE49-F238E27FC236}">
              <a16:creationId xmlns="" xmlns:a16="http://schemas.microsoft.com/office/drawing/2014/main" id="{00000000-0008-0000-0000-00001B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48" name="Text Box 1">
          <a:extLst>
            <a:ext uri="{FF2B5EF4-FFF2-40B4-BE49-F238E27FC236}">
              <a16:creationId xmlns="" xmlns:a16="http://schemas.microsoft.com/office/drawing/2014/main" id="{00000000-0008-0000-0000-00001C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49" name="Text Box 1">
          <a:extLst>
            <a:ext uri="{FF2B5EF4-FFF2-40B4-BE49-F238E27FC236}">
              <a16:creationId xmlns="" xmlns:a16="http://schemas.microsoft.com/office/drawing/2014/main" id="{00000000-0008-0000-0000-00001D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50" name="Text Box 1">
          <a:extLst>
            <a:ext uri="{FF2B5EF4-FFF2-40B4-BE49-F238E27FC236}">
              <a16:creationId xmlns="" xmlns:a16="http://schemas.microsoft.com/office/drawing/2014/main" id="{00000000-0008-0000-0000-00001E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51" name="Text Box 1">
          <a:extLst>
            <a:ext uri="{FF2B5EF4-FFF2-40B4-BE49-F238E27FC236}">
              <a16:creationId xmlns="" xmlns:a16="http://schemas.microsoft.com/office/drawing/2014/main" id="{00000000-0008-0000-0000-00001F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52" name="Text Box 1">
          <a:extLst>
            <a:ext uri="{FF2B5EF4-FFF2-40B4-BE49-F238E27FC236}">
              <a16:creationId xmlns="" xmlns:a16="http://schemas.microsoft.com/office/drawing/2014/main" id="{00000000-0008-0000-0000-000020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53" name="Text Box 1">
          <a:extLst>
            <a:ext uri="{FF2B5EF4-FFF2-40B4-BE49-F238E27FC236}">
              <a16:creationId xmlns="" xmlns:a16="http://schemas.microsoft.com/office/drawing/2014/main" id="{00000000-0008-0000-0000-000021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54" name="Text Box 1">
          <a:extLst>
            <a:ext uri="{FF2B5EF4-FFF2-40B4-BE49-F238E27FC236}">
              <a16:creationId xmlns="" xmlns:a16="http://schemas.microsoft.com/office/drawing/2014/main" id="{00000000-0008-0000-0000-000022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55" name="Text Box 1">
          <a:extLst>
            <a:ext uri="{FF2B5EF4-FFF2-40B4-BE49-F238E27FC236}">
              <a16:creationId xmlns="" xmlns:a16="http://schemas.microsoft.com/office/drawing/2014/main" id="{00000000-0008-0000-0000-000023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56" name="Text Box 1">
          <a:extLst>
            <a:ext uri="{FF2B5EF4-FFF2-40B4-BE49-F238E27FC236}">
              <a16:creationId xmlns="" xmlns:a16="http://schemas.microsoft.com/office/drawing/2014/main" id="{00000000-0008-0000-0000-000024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57" name="Text Box 1">
          <a:extLst>
            <a:ext uri="{FF2B5EF4-FFF2-40B4-BE49-F238E27FC236}">
              <a16:creationId xmlns="" xmlns:a16="http://schemas.microsoft.com/office/drawing/2014/main" id="{00000000-0008-0000-0000-000025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58" name="Text Box 1">
          <a:extLst>
            <a:ext uri="{FF2B5EF4-FFF2-40B4-BE49-F238E27FC236}">
              <a16:creationId xmlns="" xmlns:a16="http://schemas.microsoft.com/office/drawing/2014/main" id="{00000000-0008-0000-0000-000026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59" name="Text Box 1">
          <a:extLst>
            <a:ext uri="{FF2B5EF4-FFF2-40B4-BE49-F238E27FC236}">
              <a16:creationId xmlns="" xmlns:a16="http://schemas.microsoft.com/office/drawing/2014/main" id="{00000000-0008-0000-0000-000027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60" name="Text Box 1">
          <a:extLst>
            <a:ext uri="{FF2B5EF4-FFF2-40B4-BE49-F238E27FC236}">
              <a16:creationId xmlns="" xmlns:a16="http://schemas.microsoft.com/office/drawing/2014/main" id="{00000000-0008-0000-0000-000028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61" name="Text Box 1">
          <a:extLst>
            <a:ext uri="{FF2B5EF4-FFF2-40B4-BE49-F238E27FC236}">
              <a16:creationId xmlns="" xmlns:a16="http://schemas.microsoft.com/office/drawing/2014/main" id="{00000000-0008-0000-0000-000029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62" name="Text Box 1">
          <a:extLst>
            <a:ext uri="{FF2B5EF4-FFF2-40B4-BE49-F238E27FC236}">
              <a16:creationId xmlns="" xmlns:a16="http://schemas.microsoft.com/office/drawing/2014/main" id="{00000000-0008-0000-0000-00002A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63" name="Text Box 1">
          <a:extLst>
            <a:ext uri="{FF2B5EF4-FFF2-40B4-BE49-F238E27FC236}">
              <a16:creationId xmlns="" xmlns:a16="http://schemas.microsoft.com/office/drawing/2014/main" id="{00000000-0008-0000-0000-00002B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64" name="Text Box 1">
          <a:extLst>
            <a:ext uri="{FF2B5EF4-FFF2-40B4-BE49-F238E27FC236}">
              <a16:creationId xmlns="" xmlns:a16="http://schemas.microsoft.com/office/drawing/2014/main" id="{00000000-0008-0000-0000-00002C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65" name="Text Box 1">
          <a:extLst>
            <a:ext uri="{FF2B5EF4-FFF2-40B4-BE49-F238E27FC236}">
              <a16:creationId xmlns="" xmlns:a16="http://schemas.microsoft.com/office/drawing/2014/main" id="{00000000-0008-0000-0000-00002D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66" name="Text Box 1">
          <a:extLst>
            <a:ext uri="{FF2B5EF4-FFF2-40B4-BE49-F238E27FC236}">
              <a16:creationId xmlns="" xmlns:a16="http://schemas.microsoft.com/office/drawing/2014/main" id="{00000000-0008-0000-0000-00002E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67" name="Text Box 1">
          <a:extLst>
            <a:ext uri="{FF2B5EF4-FFF2-40B4-BE49-F238E27FC236}">
              <a16:creationId xmlns="" xmlns:a16="http://schemas.microsoft.com/office/drawing/2014/main" id="{00000000-0008-0000-0000-00002F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68" name="Text Box 1">
          <a:extLst>
            <a:ext uri="{FF2B5EF4-FFF2-40B4-BE49-F238E27FC236}">
              <a16:creationId xmlns="" xmlns:a16="http://schemas.microsoft.com/office/drawing/2014/main" id="{00000000-0008-0000-0000-000030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69" name="Text Box 1">
          <a:extLst>
            <a:ext uri="{FF2B5EF4-FFF2-40B4-BE49-F238E27FC236}">
              <a16:creationId xmlns="" xmlns:a16="http://schemas.microsoft.com/office/drawing/2014/main" id="{00000000-0008-0000-0000-000031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70" name="Text Box 1">
          <a:extLst>
            <a:ext uri="{FF2B5EF4-FFF2-40B4-BE49-F238E27FC236}">
              <a16:creationId xmlns="" xmlns:a16="http://schemas.microsoft.com/office/drawing/2014/main" id="{00000000-0008-0000-0000-000032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71" name="Text Box 1">
          <a:extLst>
            <a:ext uri="{FF2B5EF4-FFF2-40B4-BE49-F238E27FC236}">
              <a16:creationId xmlns="" xmlns:a16="http://schemas.microsoft.com/office/drawing/2014/main" id="{00000000-0008-0000-0000-000033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72" name="Text Box 1">
          <a:extLst>
            <a:ext uri="{FF2B5EF4-FFF2-40B4-BE49-F238E27FC236}">
              <a16:creationId xmlns="" xmlns:a16="http://schemas.microsoft.com/office/drawing/2014/main" id="{00000000-0008-0000-0000-000034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73" name="Text Box 1">
          <a:extLst>
            <a:ext uri="{FF2B5EF4-FFF2-40B4-BE49-F238E27FC236}">
              <a16:creationId xmlns="" xmlns:a16="http://schemas.microsoft.com/office/drawing/2014/main" id="{00000000-0008-0000-0000-000035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74" name="Text Box 1">
          <a:extLst>
            <a:ext uri="{FF2B5EF4-FFF2-40B4-BE49-F238E27FC236}">
              <a16:creationId xmlns="" xmlns:a16="http://schemas.microsoft.com/office/drawing/2014/main" id="{00000000-0008-0000-0000-000036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75" name="Text Box 1">
          <a:extLst>
            <a:ext uri="{FF2B5EF4-FFF2-40B4-BE49-F238E27FC236}">
              <a16:creationId xmlns="" xmlns:a16="http://schemas.microsoft.com/office/drawing/2014/main" id="{00000000-0008-0000-0000-000037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76" name="Text Box 1">
          <a:extLst>
            <a:ext uri="{FF2B5EF4-FFF2-40B4-BE49-F238E27FC236}">
              <a16:creationId xmlns="" xmlns:a16="http://schemas.microsoft.com/office/drawing/2014/main" id="{00000000-0008-0000-0000-000038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77" name="Text Box 1">
          <a:extLst>
            <a:ext uri="{FF2B5EF4-FFF2-40B4-BE49-F238E27FC236}">
              <a16:creationId xmlns="" xmlns:a16="http://schemas.microsoft.com/office/drawing/2014/main" id="{00000000-0008-0000-0000-000039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78" name="Text Box 1">
          <a:extLst>
            <a:ext uri="{FF2B5EF4-FFF2-40B4-BE49-F238E27FC236}">
              <a16:creationId xmlns="" xmlns:a16="http://schemas.microsoft.com/office/drawing/2014/main" id="{00000000-0008-0000-0000-00003A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79" name="Text Box 1">
          <a:extLst>
            <a:ext uri="{FF2B5EF4-FFF2-40B4-BE49-F238E27FC236}">
              <a16:creationId xmlns="" xmlns:a16="http://schemas.microsoft.com/office/drawing/2014/main" id="{00000000-0008-0000-0000-00003B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80" name="Text Box 1">
          <a:extLst>
            <a:ext uri="{FF2B5EF4-FFF2-40B4-BE49-F238E27FC236}">
              <a16:creationId xmlns="" xmlns:a16="http://schemas.microsoft.com/office/drawing/2014/main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81" name="Text Box 1">
          <a:extLst>
            <a:ext uri="{FF2B5EF4-FFF2-40B4-BE49-F238E27FC236}">
              <a16:creationId xmlns="" xmlns:a16="http://schemas.microsoft.com/office/drawing/2014/main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82" name="Text Box 1">
          <a:extLst>
            <a:ext uri="{FF2B5EF4-FFF2-40B4-BE49-F238E27FC236}">
              <a16:creationId xmlns="" xmlns:a16="http://schemas.microsoft.com/office/drawing/2014/main" id="{00000000-0008-0000-0000-00003E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83" name="Text Box 1">
          <a:extLst>
            <a:ext uri="{FF2B5EF4-FFF2-40B4-BE49-F238E27FC236}">
              <a16:creationId xmlns="" xmlns:a16="http://schemas.microsoft.com/office/drawing/2014/main" id="{00000000-0008-0000-0000-00003F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84" name="Text Box 1">
          <a:extLst>
            <a:ext uri="{FF2B5EF4-FFF2-40B4-BE49-F238E27FC236}">
              <a16:creationId xmlns="" xmlns:a16="http://schemas.microsoft.com/office/drawing/2014/main" id="{00000000-0008-0000-0000-000040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85" name="Text Box 1">
          <a:extLst>
            <a:ext uri="{FF2B5EF4-FFF2-40B4-BE49-F238E27FC236}">
              <a16:creationId xmlns="" xmlns:a16="http://schemas.microsoft.com/office/drawing/2014/main" id="{00000000-0008-0000-0000-000041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86" name="Text Box 1">
          <a:extLst>
            <a:ext uri="{FF2B5EF4-FFF2-40B4-BE49-F238E27FC236}">
              <a16:creationId xmlns="" xmlns:a16="http://schemas.microsoft.com/office/drawing/2014/main" id="{00000000-0008-0000-0000-000042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87" name="Text Box 1">
          <a:extLst>
            <a:ext uri="{FF2B5EF4-FFF2-40B4-BE49-F238E27FC236}">
              <a16:creationId xmlns="" xmlns:a16="http://schemas.microsoft.com/office/drawing/2014/main" id="{00000000-0008-0000-0000-000043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88" name="Text Box 1">
          <a:extLst>
            <a:ext uri="{FF2B5EF4-FFF2-40B4-BE49-F238E27FC236}">
              <a16:creationId xmlns="" xmlns:a16="http://schemas.microsoft.com/office/drawing/2014/main" id="{00000000-0008-0000-0000-000044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89" name="Text Box 1">
          <a:extLst>
            <a:ext uri="{FF2B5EF4-FFF2-40B4-BE49-F238E27FC236}">
              <a16:creationId xmlns="" xmlns:a16="http://schemas.microsoft.com/office/drawing/2014/main" id="{00000000-0008-0000-0000-000045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90" name="Text Box 1">
          <a:extLst>
            <a:ext uri="{FF2B5EF4-FFF2-40B4-BE49-F238E27FC236}">
              <a16:creationId xmlns="" xmlns:a16="http://schemas.microsoft.com/office/drawing/2014/main" id="{00000000-0008-0000-0000-000046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91" name="Text Box 1">
          <a:extLst>
            <a:ext uri="{FF2B5EF4-FFF2-40B4-BE49-F238E27FC236}">
              <a16:creationId xmlns="" xmlns:a16="http://schemas.microsoft.com/office/drawing/2014/main" id="{00000000-0008-0000-0000-000047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92" name="Text Box 1">
          <a:extLst>
            <a:ext uri="{FF2B5EF4-FFF2-40B4-BE49-F238E27FC236}">
              <a16:creationId xmlns="" xmlns:a16="http://schemas.microsoft.com/office/drawing/2014/main" id="{00000000-0008-0000-0000-000048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93" name="Text Box 1">
          <a:extLst>
            <a:ext uri="{FF2B5EF4-FFF2-40B4-BE49-F238E27FC236}">
              <a16:creationId xmlns="" xmlns:a16="http://schemas.microsoft.com/office/drawing/2014/main" id="{00000000-0008-0000-0000-000049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94" name="Text Box 1">
          <a:extLst>
            <a:ext uri="{FF2B5EF4-FFF2-40B4-BE49-F238E27FC236}">
              <a16:creationId xmlns="" xmlns:a16="http://schemas.microsoft.com/office/drawing/2014/main" id="{00000000-0008-0000-0000-00004A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95" name="Text Box 1">
          <a:extLst>
            <a:ext uri="{FF2B5EF4-FFF2-40B4-BE49-F238E27FC236}">
              <a16:creationId xmlns="" xmlns:a16="http://schemas.microsoft.com/office/drawing/2014/main" id="{00000000-0008-0000-0000-00004B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96" name="Text Box 1">
          <a:extLst>
            <a:ext uri="{FF2B5EF4-FFF2-40B4-BE49-F238E27FC236}">
              <a16:creationId xmlns="" xmlns:a16="http://schemas.microsoft.com/office/drawing/2014/main" id="{00000000-0008-0000-0000-00004C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97" name="Text Box 1">
          <a:extLst>
            <a:ext uri="{FF2B5EF4-FFF2-40B4-BE49-F238E27FC236}">
              <a16:creationId xmlns="" xmlns:a16="http://schemas.microsoft.com/office/drawing/2014/main" id="{00000000-0008-0000-0000-00004D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98" name="Text Box 1">
          <a:extLst>
            <a:ext uri="{FF2B5EF4-FFF2-40B4-BE49-F238E27FC236}">
              <a16:creationId xmlns="" xmlns:a16="http://schemas.microsoft.com/office/drawing/2014/main" id="{00000000-0008-0000-0000-00004E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199" name="Text Box 1">
          <a:extLst>
            <a:ext uri="{FF2B5EF4-FFF2-40B4-BE49-F238E27FC236}">
              <a16:creationId xmlns="" xmlns:a16="http://schemas.microsoft.com/office/drawing/2014/main" id="{00000000-0008-0000-0000-00004F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00" name="Text Box 1">
          <a:extLst>
            <a:ext uri="{FF2B5EF4-FFF2-40B4-BE49-F238E27FC236}">
              <a16:creationId xmlns="" xmlns:a16="http://schemas.microsoft.com/office/drawing/2014/main" id="{00000000-0008-0000-0000-000050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01" name="Text Box 1">
          <a:extLst>
            <a:ext uri="{FF2B5EF4-FFF2-40B4-BE49-F238E27FC236}">
              <a16:creationId xmlns="" xmlns:a16="http://schemas.microsoft.com/office/drawing/2014/main" id="{00000000-0008-0000-0000-000051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02" name="Text Box 1">
          <a:extLst>
            <a:ext uri="{FF2B5EF4-FFF2-40B4-BE49-F238E27FC236}">
              <a16:creationId xmlns="" xmlns:a16="http://schemas.microsoft.com/office/drawing/2014/main" id="{00000000-0008-0000-0000-000052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03" name="Text Box 1">
          <a:extLst>
            <a:ext uri="{FF2B5EF4-FFF2-40B4-BE49-F238E27FC236}">
              <a16:creationId xmlns="" xmlns:a16="http://schemas.microsoft.com/office/drawing/2014/main" id="{00000000-0008-0000-0000-000053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04" name="Text Box 1">
          <a:extLst>
            <a:ext uri="{FF2B5EF4-FFF2-40B4-BE49-F238E27FC236}">
              <a16:creationId xmlns="" xmlns:a16="http://schemas.microsoft.com/office/drawing/2014/main" id="{00000000-0008-0000-0000-000054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05" name="Text Box 1">
          <a:extLst>
            <a:ext uri="{FF2B5EF4-FFF2-40B4-BE49-F238E27FC236}">
              <a16:creationId xmlns="" xmlns:a16="http://schemas.microsoft.com/office/drawing/2014/main" id="{00000000-0008-0000-0000-000055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06" name="Text Box 1">
          <a:extLst>
            <a:ext uri="{FF2B5EF4-FFF2-40B4-BE49-F238E27FC236}">
              <a16:creationId xmlns="" xmlns:a16="http://schemas.microsoft.com/office/drawing/2014/main" id="{00000000-0008-0000-0000-000056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07" name="Text Box 1">
          <a:extLst>
            <a:ext uri="{FF2B5EF4-FFF2-40B4-BE49-F238E27FC236}">
              <a16:creationId xmlns="" xmlns:a16="http://schemas.microsoft.com/office/drawing/2014/main" id="{00000000-0008-0000-0000-000057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08" name="Text Box 1">
          <a:extLst>
            <a:ext uri="{FF2B5EF4-FFF2-40B4-BE49-F238E27FC236}">
              <a16:creationId xmlns="" xmlns:a16="http://schemas.microsoft.com/office/drawing/2014/main" id="{00000000-0008-0000-0000-000058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09" name="Text Box 1">
          <a:extLst>
            <a:ext uri="{FF2B5EF4-FFF2-40B4-BE49-F238E27FC236}">
              <a16:creationId xmlns="" xmlns:a16="http://schemas.microsoft.com/office/drawing/2014/main" id="{00000000-0008-0000-0000-000059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10" name="Text Box 1">
          <a:extLst>
            <a:ext uri="{FF2B5EF4-FFF2-40B4-BE49-F238E27FC236}">
              <a16:creationId xmlns="" xmlns:a16="http://schemas.microsoft.com/office/drawing/2014/main" id="{00000000-0008-0000-0000-00005A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11" name="Text Box 1">
          <a:extLst>
            <a:ext uri="{FF2B5EF4-FFF2-40B4-BE49-F238E27FC236}">
              <a16:creationId xmlns="" xmlns:a16="http://schemas.microsoft.com/office/drawing/2014/main" id="{00000000-0008-0000-0000-00005B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12" name="Text Box 1">
          <a:extLst>
            <a:ext uri="{FF2B5EF4-FFF2-40B4-BE49-F238E27FC236}">
              <a16:creationId xmlns="" xmlns:a16="http://schemas.microsoft.com/office/drawing/2014/main" id="{00000000-0008-0000-0000-00005C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13" name="Text Box 1">
          <a:extLst>
            <a:ext uri="{FF2B5EF4-FFF2-40B4-BE49-F238E27FC236}">
              <a16:creationId xmlns="" xmlns:a16="http://schemas.microsoft.com/office/drawing/2014/main" id="{00000000-0008-0000-0000-00005D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14" name="Text Box 1">
          <a:extLst>
            <a:ext uri="{FF2B5EF4-FFF2-40B4-BE49-F238E27FC236}">
              <a16:creationId xmlns="" xmlns:a16="http://schemas.microsoft.com/office/drawing/2014/main" id="{00000000-0008-0000-0000-00005E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15" name="Text Box 1">
          <a:extLst>
            <a:ext uri="{FF2B5EF4-FFF2-40B4-BE49-F238E27FC236}">
              <a16:creationId xmlns="" xmlns:a16="http://schemas.microsoft.com/office/drawing/2014/main" id="{00000000-0008-0000-0000-00005F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16" name="Text Box 1">
          <a:extLst>
            <a:ext uri="{FF2B5EF4-FFF2-40B4-BE49-F238E27FC236}">
              <a16:creationId xmlns="" xmlns:a16="http://schemas.microsoft.com/office/drawing/2014/main" id="{00000000-0008-0000-0000-000060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17" name="Text Box 1">
          <a:extLst>
            <a:ext uri="{FF2B5EF4-FFF2-40B4-BE49-F238E27FC236}">
              <a16:creationId xmlns="" xmlns:a16="http://schemas.microsoft.com/office/drawing/2014/main" id="{00000000-0008-0000-0000-000061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18" name="Text Box 1">
          <a:extLst>
            <a:ext uri="{FF2B5EF4-FFF2-40B4-BE49-F238E27FC236}">
              <a16:creationId xmlns="" xmlns:a16="http://schemas.microsoft.com/office/drawing/2014/main" id="{00000000-0008-0000-0000-000062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19" name="Text Box 1">
          <a:extLst>
            <a:ext uri="{FF2B5EF4-FFF2-40B4-BE49-F238E27FC236}">
              <a16:creationId xmlns="" xmlns:a16="http://schemas.microsoft.com/office/drawing/2014/main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20" name="Text Box 1">
          <a:extLst>
            <a:ext uri="{FF2B5EF4-FFF2-40B4-BE49-F238E27FC236}">
              <a16:creationId xmlns="" xmlns:a16="http://schemas.microsoft.com/office/drawing/2014/main" id="{00000000-0008-0000-0000-000064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21" name="Text Box 1">
          <a:extLst>
            <a:ext uri="{FF2B5EF4-FFF2-40B4-BE49-F238E27FC236}">
              <a16:creationId xmlns="" xmlns:a16="http://schemas.microsoft.com/office/drawing/2014/main" id="{00000000-0008-0000-0000-000065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22" name="Text Box 1">
          <a:extLst>
            <a:ext uri="{FF2B5EF4-FFF2-40B4-BE49-F238E27FC236}">
              <a16:creationId xmlns="" xmlns:a16="http://schemas.microsoft.com/office/drawing/2014/main" id="{00000000-0008-0000-0000-000066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23" name="Text Box 1">
          <a:extLst>
            <a:ext uri="{FF2B5EF4-FFF2-40B4-BE49-F238E27FC236}">
              <a16:creationId xmlns="" xmlns:a16="http://schemas.microsoft.com/office/drawing/2014/main" id="{00000000-0008-0000-0000-000067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24" name="Text Box 1">
          <a:extLst>
            <a:ext uri="{FF2B5EF4-FFF2-40B4-BE49-F238E27FC236}">
              <a16:creationId xmlns="" xmlns:a16="http://schemas.microsoft.com/office/drawing/2014/main" id="{00000000-0008-0000-0000-000068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25" name="Text Box 1">
          <a:extLst>
            <a:ext uri="{FF2B5EF4-FFF2-40B4-BE49-F238E27FC236}">
              <a16:creationId xmlns="" xmlns:a16="http://schemas.microsoft.com/office/drawing/2014/main" id="{00000000-0008-0000-0000-000069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26" name="Text Box 1">
          <a:extLst>
            <a:ext uri="{FF2B5EF4-FFF2-40B4-BE49-F238E27FC236}">
              <a16:creationId xmlns="" xmlns:a16="http://schemas.microsoft.com/office/drawing/2014/main" id="{00000000-0008-0000-0000-00006A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27" name="Text Box 1">
          <a:extLst>
            <a:ext uri="{FF2B5EF4-FFF2-40B4-BE49-F238E27FC236}">
              <a16:creationId xmlns="" xmlns:a16="http://schemas.microsoft.com/office/drawing/2014/main" id="{00000000-0008-0000-0000-00006B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28" name="Text Box 1">
          <a:extLst>
            <a:ext uri="{FF2B5EF4-FFF2-40B4-BE49-F238E27FC236}">
              <a16:creationId xmlns="" xmlns:a16="http://schemas.microsoft.com/office/drawing/2014/main" id="{00000000-0008-0000-0000-00006C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29" name="Text Box 1">
          <a:extLst>
            <a:ext uri="{FF2B5EF4-FFF2-40B4-BE49-F238E27FC236}">
              <a16:creationId xmlns="" xmlns:a16="http://schemas.microsoft.com/office/drawing/2014/main" id="{00000000-0008-0000-0000-00006D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30" name="Text Box 1">
          <a:extLst>
            <a:ext uri="{FF2B5EF4-FFF2-40B4-BE49-F238E27FC236}">
              <a16:creationId xmlns="" xmlns:a16="http://schemas.microsoft.com/office/drawing/2014/main" id="{00000000-0008-0000-0000-00006E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31" name="Text Box 1">
          <a:extLst>
            <a:ext uri="{FF2B5EF4-FFF2-40B4-BE49-F238E27FC236}">
              <a16:creationId xmlns="" xmlns:a16="http://schemas.microsoft.com/office/drawing/2014/main" id="{00000000-0008-0000-0000-00006F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32" name="Text Box 1">
          <a:extLst>
            <a:ext uri="{FF2B5EF4-FFF2-40B4-BE49-F238E27FC236}">
              <a16:creationId xmlns="" xmlns:a16="http://schemas.microsoft.com/office/drawing/2014/main" id="{00000000-0008-0000-0000-000070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33" name="Text Box 1">
          <a:extLst>
            <a:ext uri="{FF2B5EF4-FFF2-40B4-BE49-F238E27FC236}">
              <a16:creationId xmlns="" xmlns:a16="http://schemas.microsoft.com/office/drawing/2014/main" id="{00000000-0008-0000-0000-000071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34" name="Text Box 1">
          <a:extLst>
            <a:ext uri="{FF2B5EF4-FFF2-40B4-BE49-F238E27FC236}">
              <a16:creationId xmlns="" xmlns:a16="http://schemas.microsoft.com/office/drawing/2014/main" id="{00000000-0008-0000-0000-000072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35" name="Text Box 1">
          <a:extLst>
            <a:ext uri="{FF2B5EF4-FFF2-40B4-BE49-F238E27FC236}">
              <a16:creationId xmlns="" xmlns:a16="http://schemas.microsoft.com/office/drawing/2014/main" id="{00000000-0008-0000-0000-000073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36" name="Text Box 1">
          <a:extLst>
            <a:ext uri="{FF2B5EF4-FFF2-40B4-BE49-F238E27FC236}">
              <a16:creationId xmlns="" xmlns:a16="http://schemas.microsoft.com/office/drawing/2014/main" id="{00000000-0008-0000-0000-000074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37" name="Text Box 1">
          <a:extLst>
            <a:ext uri="{FF2B5EF4-FFF2-40B4-BE49-F238E27FC236}">
              <a16:creationId xmlns="" xmlns:a16="http://schemas.microsoft.com/office/drawing/2014/main" id="{00000000-0008-0000-0000-000075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38" name="Text Box 1">
          <a:extLst>
            <a:ext uri="{FF2B5EF4-FFF2-40B4-BE49-F238E27FC236}">
              <a16:creationId xmlns="" xmlns:a16="http://schemas.microsoft.com/office/drawing/2014/main" id="{00000000-0008-0000-0000-000076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39" name="Text Box 1">
          <a:extLst>
            <a:ext uri="{FF2B5EF4-FFF2-40B4-BE49-F238E27FC236}">
              <a16:creationId xmlns="" xmlns:a16="http://schemas.microsoft.com/office/drawing/2014/main" id="{00000000-0008-0000-0000-000077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40" name="Text Box 1">
          <a:extLst>
            <a:ext uri="{FF2B5EF4-FFF2-40B4-BE49-F238E27FC236}">
              <a16:creationId xmlns="" xmlns:a16="http://schemas.microsoft.com/office/drawing/2014/main" id="{00000000-0008-0000-0000-000078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41" name="Text Box 1">
          <a:extLst>
            <a:ext uri="{FF2B5EF4-FFF2-40B4-BE49-F238E27FC236}">
              <a16:creationId xmlns="" xmlns:a16="http://schemas.microsoft.com/office/drawing/2014/main" id="{00000000-0008-0000-0000-000079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42" name="Text Box 1">
          <a:extLst>
            <a:ext uri="{FF2B5EF4-FFF2-40B4-BE49-F238E27FC236}">
              <a16:creationId xmlns="" xmlns:a16="http://schemas.microsoft.com/office/drawing/2014/main" id="{00000000-0008-0000-0000-00007A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43" name="Text Box 1">
          <a:extLst>
            <a:ext uri="{FF2B5EF4-FFF2-40B4-BE49-F238E27FC236}">
              <a16:creationId xmlns="" xmlns:a16="http://schemas.microsoft.com/office/drawing/2014/main" id="{00000000-0008-0000-0000-00007B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44" name="Text Box 1">
          <a:extLst>
            <a:ext uri="{FF2B5EF4-FFF2-40B4-BE49-F238E27FC236}">
              <a16:creationId xmlns="" xmlns:a16="http://schemas.microsoft.com/office/drawing/2014/main" id="{00000000-0008-0000-0000-00007C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45" name="Text Box 1">
          <a:extLst>
            <a:ext uri="{FF2B5EF4-FFF2-40B4-BE49-F238E27FC236}">
              <a16:creationId xmlns="" xmlns:a16="http://schemas.microsoft.com/office/drawing/2014/main" id="{00000000-0008-0000-0000-00007D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46" name="Text Box 1">
          <a:extLst>
            <a:ext uri="{FF2B5EF4-FFF2-40B4-BE49-F238E27FC236}">
              <a16:creationId xmlns="" xmlns:a16="http://schemas.microsoft.com/office/drawing/2014/main" id="{00000000-0008-0000-0000-00007E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47" name="Text Box 1">
          <a:extLst>
            <a:ext uri="{FF2B5EF4-FFF2-40B4-BE49-F238E27FC236}">
              <a16:creationId xmlns="" xmlns:a16="http://schemas.microsoft.com/office/drawing/2014/main" id="{00000000-0008-0000-0000-00007F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48" name="Text Box 1">
          <a:extLst>
            <a:ext uri="{FF2B5EF4-FFF2-40B4-BE49-F238E27FC236}">
              <a16:creationId xmlns="" xmlns:a16="http://schemas.microsoft.com/office/drawing/2014/main" id="{00000000-0008-0000-0000-000080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49" name="Text Box 1">
          <a:extLst>
            <a:ext uri="{FF2B5EF4-FFF2-40B4-BE49-F238E27FC236}">
              <a16:creationId xmlns="" xmlns:a16="http://schemas.microsoft.com/office/drawing/2014/main" id="{00000000-0008-0000-0000-000081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50" name="Text Box 1">
          <a:extLst>
            <a:ext uri="{FF2B5EF4-FFF2-40B4-BE49-F238E27FC236}">
              <a16:creationId xmlns="" xmlns:a16="http://schemas.microsoft.com/office/drawing/2014/main" id="{00000000-0008-0000-0000-000082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51" name="Text Box 1">
          <a:extLst>
            <a:ext uri="{FF2B5EF4-FFF2-40B4-BE49-F238E27FC236}">
              <a16:creationId xmlns="" xmlns:a16="http://schemas.microsoft.com/office/drawing/2014/main" id="{00000000-0008-0000-0000-000083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52" name="Text Box 1">
          <a:extLst>
            <a:ext uri="{FF2B5EF4-FFF2-40B4-BE49-F238E27FC236}">
              <a16:creationId xmlns="" xmlns:a16="http://schemas.microsoft.com/office/drawing/2014/main" id="{00000000-0008-0000-0000-000084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53" name="Text Box 1">
          <a:extLst>
            <a:ext uri="{FF2B5EF4-FFF2-40B4-BE49-F238E27FC236}">
              <a16:creationId xmlns="" xmlns:a16="http://schemas.microsoft.com/office/drawing/2014/main" id="{00000000-0008-0000-0000-000085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54" name="Text Box 1">
          <a:extLst>
            <a:ext uri="{FF2B5EF4-FFF2-40B4-BE49-F238E27FC236}">
              <a16:creationId xmlns="" xmlns:a16="http://schemas.microsoft.com/office/drawing/2014/main" id="{00000000-0008-0000-0000-000086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55" name="Text Box 1">
          <a:extLst>
            <a:ext uri="{FF2B5EF4-FFF2-40B4-BE49-F238E27FC236}">
              <a16:creationId xmlns="" xmlns:a16="http://schemas.microsoft.com/office/drawing/2014/main" id="{00000000-0008-0000-0000-000087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56" name="Text Box 1">
          <a:extLst>
            <a:ext uri="{FF2B5EF4-FFF2-40B4-BE49-F238E27FC236}">
              <a16:creationId xmlns="" xmlns:a16="http://schemas.microsoft.com/office/drawing/2014/main" id="{00000000-0008-0000-0000-000088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57" name="Text Box 1">
          <a:extLst>
            <a:ext uri="{FF2B5EF4-FFF2-40B4-BE49-F238E27FC236}">
              <a16:creationId xmlns="" xmlns:a16="http://schemas.microsoft.com/office/drawing/2014/main" id="{00000000-0008-0000-0000-000089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58" name="Text Box 1">
          <a:extLst>
            <a:ext uri="{FF2B5EF4-FFF2-40B4-BE49-F238E27FC236}">
              <a16:creationId xmlns="" xmlns:a16="http://schemas.microsoft.com/office/drawing/2014/main" id="{00000000-0008-0000-0000-00008A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59" name="Text Box 1">
          <a:extLst>
            <a:ext uri="{FF2B5EF4-FFF2-40B4-BE49-F238E27FC236}">
              <a16:creationId xmlns="" xmlns:a16="http://schemas.microsoft.com/office/drawing/2014/main" id="{00000000-0008-0000-0000-00008B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60" name="Text Box 1">
          <a:extLst>
            <a:ext uri="{FF2B5EF4-FFF2-40B4-BE49-F238E27FC236}">
              <a16:creationId xmlns="" xmlns:a16="http://schemas.microsoft.com/office/drawing/2014/main" id="{00000000-0008-0000-0000-00008C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61" name="Text Box 1">
          <a:extLst>
            <a:ext uri="{FF2B5EF4-FFF2-40B4-BE49-F238E27FC236}">
              <a16:creationId xmlns="" xmlns:a16="http://schemas.microsoft.com/office/drawing/2014/main" id="{00000000-0008-0000-0000-00008D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62" name="Text Box 1">
          <a:extLst>
            <a:ext uri="{FF2B5EF4-FFF2-40B4-BE49-F238E27FC236}">
              <a16:creationId xmlns="" xmlns:a16="http://schemas.microsoft.com/office/drawing/2014/main" id="{00000000-0008-0000-0000-00008E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63" name="Text Box 1">
          <a:extLst>
            <a:ext uri="{FF2B5EF4-FFF2-40B4-BE49-F238E27FC236}">
              <a16:creationId xmlns="" xmlns:a16="http://schemas.microsoft.com/office/drawing/2014/main" id="{00000000-0008-0000-0000-00008F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64" name="Text Box 1">
          <a:extLst>
            <a:ext uri="{FF2B5EF4-FFF2-40B4-BE49-F238E27FC236}">
              <a16:creationId xmlns="" xmlns:a16="http://schemas.microsoft.com/office/drawing/2014/main" id="{00000000-0008-0000-0000-000090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65" name="Text Box 1">
          <a:extLst>
            <a:ext uri="{FF2B5EF4-FFF2-40B4-BE49-F238E27FC236}">
              <a16:creationId xmlns="" xmlns:a16="http://schemas.microsoft.com/office/drawing/2014/main" id="{00000000-0008-0000-0000-000091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66" name="Text Box 1">
          <a:extLst>
            <a:ext uri="{FF2B5EF4-FFF2-40B4-BE49-F238E27FC236}">
              <a16:creationId xmlns="" xmlns:a16="http://schemas.microsoft.com/office/drawing/2014/main" id="{00000000-0008-0000-0000-000092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67" name="Text Box 1">
          <a:extLst>
            <a:ext uri="{FF2B5EF4-FFF2-40B4-BE49-F238E27FC236}">
              <a16:creationId xmlns="" xmlns:a16="http://schemas.microsoft.com/office/drawing/2014/main" id="{00000000-0008-0000-0000-000093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68" name="Text Box 1">
          <a:extLst>
            <a:ext uri="{FF2B5EF4-FFF2-40B4-BE49-F238E27FC236}">
              <a16:creationId xmlns="" xmlns:a16="http://schemas.microsoft.com/office/drawing/2014/main" id="{00000000-0008-0000-0000-000094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69" name="Text Box 1">
          <a:extLst>
            <a:ext uri="{FF2B5EF4-FFF2-40B4-BE49-F238E27FC236}">
              <a16:creationId xmlns="" xmlns:a16="http://schemas.microsoft.com/office/drawing/2014/main" id="{00000000-0008-0000-0000-000095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70" name="Text Box 1">
          <a:extLst>
            <a:ext uri="{FF2B5EF4-FFF2-40B4-BE49-F238E27FC236}">
              <a16:creationId xmlns="" xmlns:a16="http://schemas.microsoft.com/office/drawing/2014/main" id="{00000000-0008-0000-0000-000096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71" name="Text Box 1">
          <a:extLst>
            <a:ext uri="{FF2B5EF4-FFF2-40B4-BE49-F238E27FC236}">
              <a16:creationId xmlns="" xmlns:a16="http://schemas.microsoft.com/office/drawing/2014/main" id="{00000000-0008-0000-0000-000097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72" name="Text Box 1">
          <a:extLst>
            <a:ext uri="{FF2B5EF4-FFF2-40B4-BE49-F238E27FC236}">
              <a16:creationId xmlns="" xmlns:a16="http://schemas.microsoft.com/office/drawing/2014/main" id="{00000000-0008-0000-0000-000098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73" name="Text Box 1">
          <a:extLst>
            <a:ext uri="{FF2B5EF4-FFF2-40B4-BE49-F238E27FC236}">
              <a16:creationId xmlns="" xmlns:a16="http://schemas.microsoft.com/office/drawing/2014/main" id="{00000000-0008-0000-0000-000099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74" name="Text Box 1">
          <a:extLst>
            <a:ext uri="{FF2B5EF4-FFF2-40B4-BE49-F238E27FC236}">
              <a16:creationId xmlns="" xmlns:a16="http://schemas.microsoft.com/office/drawing/2014/main" id="{00000000-0008-0000-0000-00009A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75" name="Text Box 1">
          <a:extLst>
            <a:ext uri="{FF2B5EF4-FFF2-40B4-BE49-F238E27FC236}">
              <a16:creationId xmlns="" xmlns:a16="http://schemas.microsoft.com/office/drawing/2014/main" id="{00000000-0008-0000-0000-00009B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76" name="Text Box 1">
          <a:extLst>
            <a:ext uri="{FF2B5EF4-FFF2-40B4-BE49-F238E27FC236}">
              <a16:creationId xmlns="" xmlns:a16="http://schemas.microsoft.com/office/drawing/2014/main" id="{00000000-0008-0000-0000-00009C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77" name="Text Box 1">
          <a:extLst>
            <a:ext uri="{FF2B5EF4-FFF2-40B4-BE49-F238E27FC236}">
              <a16:creationId xmlns="" xmlns:a16="http://schemas.microsoft.com/office/drawing/2014/main" id="{00000000-0008-0000-0000-00009D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78" name="Text Box 1">
          <a:extLst>
            <a:ext uri="{FF2B5EF4-FFF2-40B4-BE49-F238E27FC236}">
              <a16:creationId xmlns="" xmlns:a16="http://schemas.microsoft.com/office/drawing/2014/main" id="{00000000-0008-0000-0000-00009E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79" name="Text Box 1">
          <a:extLst>
            <a:ext uri="{FF2B5EF4-FFF2-40B4-BE49-F238E27FC236}">
              <a16:creationId xmlns="" xmlns:a16="http://schemas.microsoft.com/office/drawing/2014/main" id="{00000000-0008-0000-0000-00009F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80" name="Text Box 1">
          <a:extLst>
            <a:ext uri="{FF2B5EF4-FFF2-40B4-BE49-F238E27FC236}">
              <a16:creationId xmlns="" xmlns:a16="http://schemas.microsoft.com/office/drawing/2014/main" id="{00000000-0008-0000-0000-0000A0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81" name="Text Box 1">
          <a:extLst>
            <a:ext uri="{FF2B5EF4-FFF2-40B4-BE49-F238E27FC236}">
              <a16:creationId xmlns="" xmlns:a16="http://schemas.microsoft.com/office/drawing/2014/main" id="{00000000-0008-0000-0000-0000A1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82" name="Text Box 1">
          <a:extLst>
            <a:ext uri="{FF2B5EF4-FFF2-40B4-BE49-F238E27FC236}">
              <a16:creationId xmlns="" xmlns:a16="http://schemas.microsoft.com/office/drawing/2014/main" id="{00000000-0008-0000-0000-0000A2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83" name="Text Box 1">
          <a:extLst>
            <a:ext uri="{FF2B5EF4-FFF2-40B4-BE49-F238E27FC236}">
              <a16:creationId xmlns="" xmlns:a16="http://schemas.microsoft.com/office/drawing/2014/main" id="{00000000-0008-0000-0000-0000A3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84" name="Text Box 1">
          <a:extLst>
            <a:ext uri="{FF2B5EF4-FFF2-40B4-BE49-F238E27FC236}">
              <a16:creationId xmlns="" xmlns:a16="http://schemas.microsoft.com/office/drawing/2014/main" id="{00000000-0008-0000-0000-0000A4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85" name="Text Box 1">
          <a:extLst>
            <a:ext uri="{FF2B5EF4-FFF2-40B4-BE49-F238E27FC236}">
              <a16:creationId xmlns="" xmlns:a16="http://schemas.microsoft.com/office/drawing/2014/main" id="{00000000-0008-0000-0000-0000A5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86" name="Text Box 1">
          <a:extLst>
            <a:ext uri="{FF2B5EF4-FFF2-40B4-BE49-F238E27FC236}">
              <a16:creationId xmlns="" xmlns:a16="http://schemas.microsoft.com/office/drawing/2014/main" id="{00000000-0008-0000-0000-0000A6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87" name="Text Box 1">
          <a:extLst>
            <a:ext uri="{FF2B5EF4-FFF2-40B4-BE49-F238E27FC236}">
              <a16:creationId xmlns="" xmlns:a16="http://schemas.microsoft.com/office/drawing/2014/main" id="{00000000-0008-0000-0000-0000A7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88" name="Text Box 1">
          <a:extLst>
            <a:ext uri="{FF2B5EF4-FFF2-40B4-BE49-F238E27FC236}">
              <a16:creationId xmlns="" xmlns:a16="http://schemas.microsoft.com/office/drawing/2014/main" id="{00000000-0008-0000-0000-0000A8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89" name="Text Box 1">
          <a:extLst>
            <a:ext uri="{FF2B5EF4-FFF2-40B4-BE49-F238E27FC236}">
              <a16:creationId xmlns="" xmlns:a16="http://schemas.microsoft.com/office/drawing/2014/main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90" name="Text Box 1">
          <a:extLst>
            <a:ext uri="{FF2B5EF4-FFF2-40B4-BE49-F238E27FC236}">
              <a16:creationId xmlns="" xmlns:a16="http://schemas.microsoft.com/office/drawing/2014/main" id="{00000000-0008-0000-0000-0000AA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91" name="Text Box 1">
          <a:extLst>
            <a:ext uri="{FF2B5EF4-FFF2-40B4-BE49-F238E27FC236}">
              <a16:creationId xmlns="" xmlns:a16="http://schemas.microsoft.com/office/drawing/2014/main" id="{00000000-0008-0000-0000-0000AB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92" name="Text Box 1">
          <a:extLst>
            <a:ext uri="{FF2B5EF4-FFF2-40B4-BE49-F238E27FC236}">
              <a16:creationId xmlns="" xmlns:a16="http://schemas.microsoft.com/office/drawing/2014/main" id="{00000000-0008-0000-0000-0000AC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93" name="Text Box 1">
          <a:extLst>
            <a:ext uri="{FF2B5EF4-FFF2-40B4-BE49-F238E27FC236}">
              <a16:creationId xmlns="" xmlns:a16="http://schemas.microsoft.com/office/drawing/2014/main" id="{00000000-0008-0000-0000-0000AD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94" name="Text Box 1">
          <a:extLst>
            <a:ext uri="{FF2B5EF4-FFF2-40B4-BE49-F238E27FC236}">
              <a16:creationId xmlns="" xmlns:a16="http://schemas.microsoft.com/office/drawing/2014/main" id="{00000000-0008-0000-0000-0000AE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95" name="Text Box 1">
          <a:extLst>
            <a:ext uri="{FF2B5EF4-FFF2-40B4-BE49-F238E27FC236}">
              <a16:creationId xmlns="" xmlns:a16="http://schemas.microsoft.com/office/drawing/2014/main" id="{00000000-0008-0000-0000-0000AF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96" name="Text Box 1">
          <a:extLst>
            <a:ext uri="{FF2B5EF4-FFF2-40B4-BE49-F238E27FC236}">
              <a16:creationId xmlns="" xmlns:a16="http://schemas.microsoft.com/office/drawing/2014/main" id="{00000000-0008-0000-0000-0000B0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97" name="Text Box 1">
          <a:extLst>
            <a:ext uri="{FF2B5EF4-FFF2-40B4-BE49-F238E27FC236}">
              <a16:creationId xmlns="" xmlns:a16="http://schemas.microsoft.com/office/drawing/2014/main" id="{00000000-0008-0000-0000-0000B1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98" name="Text Box 1">
          <a:extLst>
            <a:ext uri="{FF2B5EF4-FFF2-40B4-BE49-F238E27FC236}">
              <a16:creationId xmlns="" xmlns:a16="http://schemas.microsoft.com/office/drawing/2014/main" id="{00000000-0008-0000-0000-0000B2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299" name="Text Box 1">
          <a:extLst>
            <a:ext uri="{FF2B5EF4-FFF2-40B4-BE49-F238E27FC236}">
              <a16:creationId xmlns="" xmlns:a16="http://schemas.microsoft.com/office/drawing/2014/main" id="{00000000-0008-0000-0000-0000B3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00" name="Text Box 1">
          <a:extLst>
            <a:ext uri="{FF2B5EF4-FFF2-40B4-BE49-F238E27FC236}">
              <a16:creationId xmlns="" xmlns:a16="http://schemas.microsoft.com/office/drawing/2014/main" id="{00000000-0008-0000-0000-0000B4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01" name="Text Box 1">
          <a:extLst>
            <a:ext uri="{FF2B5EF4-FFF2-40B4-BE49-F238E27FC236}">
              <a16:creationId xmlns="" xmlns:a16="http://schemas.microsoft.com/office/drawing/2014/main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02" name="Text Box 1">
          <a:extLst>
            <a:ext uri="{FF2B5EF4-FFF2-40B4-BE49-F238E27FC236}">
              <a16:creationId xmlns="" xmlns:a16="http://schemas.microsoft.com/office/drawing/2014/main" id="{00000000-0008-0000-0000-0000B6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03" name="Text Box 1">
          <a:extLst>
            <a:ext uri="{FF2B5EF4-FFF2-40B4-BE49-F238E27FC236}">
              <a16:creationId xmlns="" xmlns:a16="http://schemas.microsoft.com/office/drawing/2014/main" id="{00000000-0008-0000-0000-0000B7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04" name="Text Box 1">
          <a:extLst>
            <a:ext uri="{FF2B5EF4-FFF2-40B4-BE49-F238E27FC236}">
              <a16:creationId xmlns="" xmlns:a16="http://schemas.microsoft.com/office/drawing/2014/main" id="{00000000-0008-0000-0000-0000B8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05" name="Text Box 1">
          <a:extLst>
            <a:ext uri="{FF2B5EF4-FFF2-40B4-BE49-F238E27FC236}">
              <a16:creationId xmlns="" xmlns:a16="http://schemas.microsoft.com/office/drawing/2014/main" id="{00000000-0008-0000-0000-0000B9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06" name="Text Box 1">
          <a:extLst>
            <a:ext uri="{FF2B5EF4-FFF2-40B4-BE49-F238E27FC236}">
              <a16:creationId xmlns="" xmlns:a16="http://schemas.microsoft.com/office/drawing/2014/main" id="{00000000-0008-0000-0000-0000BA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07" name="Text Box 1">
          <a:extLst>
            <a:ext uri="{FF2B5EF4-FFF2-40B4-BE49-F238E27FC236}">
              <a16:creationId xmlns="" xmlns:a16="http://schemas.microsoft.com/office/drawing/2014/main" id="{00000000-0008-0000-0000-0000BB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08" name="Text Box 1">
          <a:extLst>
            <a:ext uri="{FF2B5EF4-FFF2-40B4-BE49-F238E27FC236}">
              <a16:creationId xmlns="" xmlns:a16="http://schemas.microsoft.com/office/drawing/2014/main" id="{00000000-0008-0000-0000-0000BC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09" name="Text Box 1">
          <a:extLst>
            <a:ext uri="{FF2B5EF4-FFF2-40B4-BE49-F238E27FC236}">
              <a16:creationId xmlns="" xmlns:a16="http://schemas.microsoft.com/office/drawing/2014/main" id="{00000000-0008-0000-0000-0000BD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10" name="Text Box 1">
          <a:extLst>
            <a:ext uri="{FF2B5EF4-FFF2-40B4-BE49-F238E27FC236}">
              <a16:creationId xmlns="" xmlns:a16="http://schemas.microsoft.com/office/drawing/2014/main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11" name="Text Box 1">
          <a:extLst>
            <a:ext uri="{FF2B5EF4-FFF2-40B4-BE49-F238E27FC236}">
              <a16:creationId xmlns="" xmlns:a16="http://schemas.microsoft.com/office/drawing/2014/main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12" name="Text Box 1">
          <a:extLst>
            <a:ext uri="{FF2B5EF4-FFF2-40B4-BE49-F238E27FC236}">
              <a16:creationId xmlns="" xmlns:a16="http://schemas.microsoft.com/office/drawing/2014/main" id="{00000000-0008-0000-0000-0000C0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13" name="Text Box 1">
          <a:extLst>
            <a:ext uri="{FF2B5EF4-FFF2-40B4-BE49-F238E27FC236}">
              <a16:creationId xmlns="" xmlns:a16="http://schemas.microsoft.com/office/drawing/2014/main" id="{00000000-0008-0000-0000-0000C1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14" name="Text Box 1">
          <a:extLst>
            <a:ext uri="{FF2B5EF4-FFF2-40B4-BE49-F238E27FC236}">
              <a16:creationId xmlns="" xmlns:a16="http://schemas.microsoft.com/office/drawing/2014/main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15" name="Text Box 1">
          <a:extLst>
            <a:ext uri="{FF2B5EF4-FFF2-40B4-BE49-F238E27FC236}">
              <a16:creationId xmlns="" xmlns:a16="http://schemas.microsoft.com/office/drawing/2014/main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16" name="Text Box 1">
          <a:extLst>
            <a:ext uri="{FF2B5EF4-FFF2-40B4-BE49-F238E27FC236}">
              <a16:creationId xmlns="" xmlns:a16="http://schemas.microsoft.com/office/drawing/2014/main" id="{00000000-0008-0000-0000-0000C4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17" name="Text Box 1">
          <a:extLst>
            <a:ext uri="{FF2B5EF4-FFF2-40B4-BE49-F238E27FC236}">
              <a16:creationId xmlns="" xmlns:a16="http://schemas.microsoft.com/office/drawing/2014/main" id="{00000000-0008-0000-0000-0000C5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18" name="Text Box 1">
          <a:extLst>
            <a:ext uri="{FF2B5EF4-FFF2-40B4-BE49-F238E27FC236}">
              <a16:creationId xmlns="" xmlns:a16="http://schemas.microsoft.com/office/drawing/2014/main" id="{00000000-0008-0000-0000-0000C6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19" name="Text Box 1">
          <a:extLst>
            <a:ext uri="{FF2B5EF4-FFF2-40B4-BE49-F238E27FC236}">
              <a16:creationId xmlns="" xmlns:a16="http://schemas.microsoft.com/office/drawing/2014/main" id="{00000000-0008-0000-0000-0000C7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20" name="Text Box 1">
          <a:extLst>
            <a:ext uri="{FF2B5EF4-FFF2-40B4-BE49-F238E27FC236}">
              <a16:creationId xmlns="" xmlns:a16="http://schemas.microsoft.com/office/drawing/2014/main" id="{00000000-0008-0000-0000-0000C8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21" name="Text Box 1">
          <a:extLst>
            <a:ext uri="{FF2B5EF4-FFF2-40B4-BE49-F238E27FC236}">
              <a16:creationId xmlns="" xmlns:a16="http://schemas.microsoft.com/office/drawing/2014/main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22" name="Text Box 1">
          <a:extLst>
            <a:ext uri="{FF2B5EF4-FFF2-40B4-BE49-F238E27FC236}">
              <a16:creationId xmlns="" xmlns:a16="http://schemas.microsoft.com/office/drawing/2014/main" id="{00000000-0008-0000-0000-0000CA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23" name="Text Box 1">
          <a:extLst>
            <a:ext uri="{FF2B5EF4-FFF2-40B4-BE49-F238E27FC236}">
              <a16:creationId xmlns="" xmlns:a16="http://schemas.microsoft.com/office/drawing/2014/main" id="{00000000-0008-0000-0000-0000CB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24" name="Text Box 1">
          <a:extLst>
            <a:ext uri="{FF2B5EF4-FFF2-40B4-BE49-F238E27FC236}">
              <a16:creationId xmlns="" xmlns:a16="http://schemas.microsoft.com/office/drawing/2014/main" id="{00000000-0008-0000-0000-0000CC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25" name="Text Box 1">
          <a:extLst>
            <a:ext uri="{FF2B5EF4-FFF2-40B4-BE49-F238E27FC236}">
              <a16:creationId xmlns="" xmlns:a16="http://schemas.microsoft.com/office/drawing/2014/main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26" name="Text Box 1">
          <a:extLst>
            <a:ext uri="{FF2B5EF4-FFF2-40B4-BE49-F238E27FC236}">
              <a16:creationId xmlns="" xmlns:a16="http://schemas.microsoft.com/office/drawing/2014/main" id="{00000000-0008-0000-0000-0000CE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27" name="Text Box 1">
          <a:extLst>
            <a:ext uri="{FF2B5EF4-FFF2-40B4-BE49-F238E27FC236}">
              <a16:creationId xmlns="" xmlns:a16="http://schemas.microsoft.com/office/drawing/2014/main" id="{00000000-0008-0000-0000-0000CF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28" name="Text Box 1">
          <a:extLst>
            <a:ext uri="{FF2B5EF4-FFF2-40B4-BE49-F238E27FC236}">
              <a16:creationId xmlns="" xmlns:a16="http://schemas.microsoft.com/office/drawing/2014/main" id="{00000000-0008-0000-0000-0000D0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29" name="Text Box 1">
          <a:extLst>
            <a:ext uri="{FF2B5EF4-FFF2-40B4-BE49-F238E27FC236}">
              <a16:creationId xmlns="" xmlns:a16="http://schemas.microsoft.com/office/drawing/2014/main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30" name="Text Box 1">
          <a:extLst>
            <a:ext uri="{FF2B5EF4-FFF2-40B4-BE49-F238E27FC236}">
              <a16:creationId xmlns="" xmlns:a16="http://schemas.microsoft.com/office/drawing/2014/main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31" name="Text Box 1">
          <a:extLst>
            <a:ext uri="{FF2B5EF4-FFF2-40B4-BE49-F238E27FC236}">
              <a16:creationId xmlns="" xmlns:a16="http://schemas.microsoft.com/office/drawing/2014/main" id="{00000000-0008-0000-0000-0000D3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32" name="Text Box 1">
          <a:extLst>
            <a:ext uri="{FF2B5EF4-FFF2-40B4-BE49-F238E27FC236}">
              <a16:creationId xmlns="" xmlns:a16="http://schemas.microsoft.com/office/drawing/2014/main" id="{00000000-0008-0000-0000-0000D4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33" name="Text Box 1">
          <a:extLst>
            <a:ext uri="{FF2B5EF4-FFF2-40B4-BE49-F238E27FC236}">
              <a16:creationId xmlns="" xmlns:a16="http://schemas.microsoft.com/office/drawing/2014/main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34" name="Text Box 1">
          <a:extLst>
            <a:ext uri="{FF2B5EF4-FFF2-40B4-BE49-F238E27FC236}">
              <a16:creationId xmlns="" xmlns:a16="http://schemas.microsoft.com/office/drawing/2014/main" id="{00000000-0008-0000-0000-0000D6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35" name="Text Box 1">
          <a:extLst>
            <a:ext uri="{FF2B5EF4-FFF2-40B4-BE49-F238E27FC236}">
              <a16:creationId xmlns="" xmlns:a16="http://schemas.microsoft.com/office/drawing/2014/main" id="{00000000-0008-0000-0000-0000D7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36" name="Text Box 1">
          <a:extLst>
            <a:ext uri="{FF2B5EF4-FFF2-40B4-BE49-F238E27FC236}">
              <a16:creationId xmlns="" xmlns:a16="http://schemas.microsoft.com/office/drawing/2014/main" id="{00000000-0008-0000-0000-0000D8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37" name="Text Box 1">
          <a:extLst>
            <a:ext uri="{FF2B5EF4-FFF2-40B4-BE49-F238E27FC236}">
              <a16:creationId xmlns="" xmlns:a16="http://schemas.microsoft.com/office/drawing/2014/main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38" name="Text Box 1">
          <a:extLst>
            <a:ext uri="{FF2B5EF4-FFF2-40B4-BE49-F238E27FC236}">
              <a16:creationId xmlns="" xmlns:a16="http://schemas.microsoft.com/office/drawing/2014/main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39" name="Text Box 1">
          <a:extLst>
            <a:ext uri="{FF2B5EF4-FFF2-40B4-BE49-F238E27FC236}">
              <a16:creationId xmlns="" xmlns:a16="http://schemas.microsoft.com/office/drawing/2014/main" id="{00000000-0008-0000-0000-0000DB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40" name="Text Box 1">
          <a:extLst>
            <a:ext uri="{FF2B5EF4-FFF2-40B4-BE49-F238E27FC236}">
              <a16:creationId xmlns="" xmlns:a16="http://schemas.microsoft.com/office/drawing/2014/main" id="{00000000-0008-0000-0000-0000DC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41" name="Text Box 1">
          <a:extLst>
            <a:ext uri="{FF2B5EF4-FFF2-40B4-BE49-F238E27FC236}">
              <a16:creationId xmlns="" xmlns:a16="http://schemas.microsoft.com/office/drawing/2014/main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42" name="Text Box 1">
          <a:extLst>
            <a:ext uri="{FF2B5EF4-FFF2-40B4-BE49-F238E27FC236}">
              <a16:creationId xmlns="" xmlns:a16="http://schemas.microsoft.com/office/drawing/2014/main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43" name="Text Box 1">
          <a:extLst>
            <a:ext uri="{FF2B5EF4-FFF2-40B4-BE49-F238E27FC236}">
              <a16:creationId xmlns="" xmlns:a16="http://schemas.microsoft.com/office/drawing/2014/main" id="{00000000-0008-0000-0000-0000DF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44" name="Text Box 1">
          <a:extLst>
            <a:ext uri="{FF2B5EF4-FFF2-40B4-BE49-F238E27FC236}">
              <a16:creationId xmlns="" xmlns:a16="http://schemas.microsoft.com/office/drawing/2014/main" id="{00000000-0008-0000-0000-0000E0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45" name="Text Box 1">
          <a:extLst>
            <a:ext uri="{FF2B5EF4-FFF2-40B4-BE49-F238E27FC236}">
              <a16:creationId xmlns="" xmlns:a16="http://schemas.microsoft.com/office/drawing/2014/main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46" name="Text Box 1">
          <a:extLst>
            <a:ext uri="{FF2B5EF4-FFF2-40B4-BE49-F238E27FC236}">
              <a16:creationId xmlns="" xmlns:a16="http://schemas.microsoft.com/office/drawing/2014/main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47" name="Text Box 1">
          <a:extLst>
            <a:ext uri="{FF2B5EF4-FFF2-40B4-BE49-F238E27FC236}">
              <a16:creationId xmlns="" xmlns:a16="http://schemas.microsoft.com/office/drawing/2014/main" id="{00000000-0008-0000-0000-0000E3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48" name="Text Box 1">
          <a:extLst>
            <a:ext uri="{FF2B5EF4-FFF2-40B4-BE49-F238E27FC236}">
              <a16:creationId xmlns="" xmlns:a16="http://schemas.microsoft.com/office/drawing/2014/main" id="{00000000-0008-0000-0000-0000E4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49" name="Text Box 1">
          <a:extLst>
            <a:ext uri="{FF2B5EF4-FFF2-40B4-BE49-F238E27FC236}">
              <a16:creationId xmlns="" xmlns:a16="http://schemas.microsoft.com/office/drawing/2014/main" id="{00000000-0008-0000-0000-0000E5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50" name="Text Box 1">
          <a:extLst>
            <a:ext uri="{FF2B5EF4-FFF2-40B4-BE49-F238E27FC236}">
              <a16:creationId xmlns="" xmlns:a16="http://schemas.microsoft.com/office/drawing/2014/main" id="{00000000-0008-0000-0000-0000E6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51" name="Text Box 1">
          <a:extLst>
            <a:ext uri="{FF2B5EF4-FFF2-40B4-BE49-F238E27FC236}">
              <a16:creationId xmlns="" xmlns:a16="http://schemas.microsoft.com/office/drawing/2014/main" id="{00000000-0008-0000-0000-0000E7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52" name="Text Box 1">
          <a:extLst>
            <a:ext uri="{FF2B5EF4-FFF2-40B4-BE49-F238E27FC236}">
              <a16:creationId xmlns="" xmlns:a16="http://schemas.microsoft.com/office/drawing/2014/main" id="{00000000-0008-0000-0000-0000E8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53" name="Text Box 1">
          <a:extLst>
            <a:ext uri="{FF2B5EF4-FFF2-40B4-BE49-F238E27FC236}">
              <a16:creationId xmlns="" xmlns:a16="http://schemas.microsoft.com/office/drawing/2014/main" id="{00000000-0008-0000-0000-0000E9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54" name="Text Box 1">
          <a:extLst>
            <a:ext uri="{FF2B5EF4-FFF2-40B4-BE49-F238E27FC236}">
              <a16:creationId xmlns="" xmlns:a16="http://schemas.microsoft.com/office/drawing/2014/main" id="{00000000-0008-0000-0000-0000EA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55" name="Text Box 1">
          <a:extLst>
            <a:ext uri="{FF2B5EF4-FFF2-40B4-BE49-F238E27FC236}">
              <a16:creationId xmlns="" xmlns:a16="http://schemas.microsoft.com/office/drawing/2014/main" id="{00000000-0008-0000-0000-0000EB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56" name="Text Box 1">
          <a:extLst>
            <a:ext uri="{FF2B5EF4-FFF2-40B4-BE49-F238E27FC236}">
              <a16:creationId xmlns="" xmlns:a16="http://schemas.microsoft.com/office/drawing/2014/main" id="{00000000-0008-0000-0000-0000EC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57" name="Text Box 1">
          <a:extLst>
            <a:ext uri="{FF2B5EF4-FFF2-40B4-BE49-F238E27FC236}">
              <a16:creationId xmlns="" xmlns:a16="http://schemas.microsoft.com/office/drawing/2014/main" id="{00000000-0008-0000-0000-0000ED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58" name="Text Box 1">
          <a:extLst>
            <a:ext uri="{FF2B5EF4-FFF2-40B4-BE49-F238E27FC236}">
              <a16:creationId xmlns="" xmlns:a16="http://schemas.microsoft.com/office/drawing/2014/main" id="{00000000-0008-0000-0000-0000EE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59" name="Text Box 1">
          <a:extLst>
            <a:ext uri="{FF2B5EF4-FFF2-40B4-BE49-F238E27FC236}">
              <a16:creationId xmlns="" xmlns:a16="http://schemas.microsoft.com/office/drawing/2014/main" id="{00000000-0008-0000-0000-0000EF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60" name="Text Box 1">
          <a:extLst>
            <a:ext uri="{FF2B5EF4-FFF2-40B4-BE49-F238E27FC236}">
              <a16:creationId xmlns="" xmlns:a16="http://schemas.microsoft.com/office/drawing/2014/main" id="{00000000-0008-0000-0000-0000F0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61" name="Text Box 1">
          <a:extLst>
            <a:ext uri="{FF2B5EF4-FFF2-40B4-BE49-F238E27FC236}">
              <a16:creationId xmlns="" xmlns:a16="http://schemas.microsoft.com/office/drawing/2014/main" id="{00000000-0008-0000-0000-0000F1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62" name="Text Box 1">
          <a:extLst>
            <a:ext uri="{FF2B5EF4-FFF2-40B4-BE49-F238E27FC236}">
              <a16:creationId xmlns="" xmlns:a16="http://schemas.microsoft.com/office/drawing/2014/main" id="{00000000-0008-0000-0000-0000F2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63" name="Text Box 1">
          <a:extLst>
            <a:ext uri="{FF2B5EF4-FFF2-40B4-BE49-F238E27FC236}">
              <a16:creationId xmlns="" xmlns:a16="http://schemas.microsoft.com/office/drawing/2014/main" id="{00000000-0008-0000-0000-0000F3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64" name="Text Box 1">
          <a:extLst>
            <a:ext uri="{FF2B5EF4-FFF2-40B4-BE49-F238E27FC236}">
              <a16:creationId xmlns="" xmlns:a16="http://schemas.microsoft.com/office/drawing/2014/main" id="{00000000-0008-0000-0000-0000F4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65" name="Text Box 1">
          <a:extLst>
            <a:ext uri="{FF2B5EF4-FFF2-40B4-BE49-F238E27FC236}">
              <a16:creationId xmlns="" xmlns:a16="http://schemas.microsoft.com/office/drawing/2014/main" id="{00000000-0008-0000-0000-0000F5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66" name="Text Box 1">
          <a:extLst>
            <a:ext uri="{FF2B5EF4-FFF2-40B4-BE49-F238E27FC236}">
              <a16:creationId xmlns="" xmlns:a16="http://schemas.microsoft.com/office/drawing/2014/main" id="{00000000-0008-0000-0000-0000F6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67" name="Text Box 1">
          <a:extLst>
            <a:ext uri="{FF2B5EF4-FFF2-40B4-BE49-F238E27FC236}">
              <a16:creationId xmlns="" xmlns:a16="http://schemas.microsoft.com/office/drawing/2014/main" id="{00000000-0008-0000-0000-0000F7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68" name="Text Box 1">
          <a:extLst>
            <a:ext uri="{FF2B5EF4-FFF2-40B4-BE49-F238E27FC236}">
              <a16:creationId xmlns="" xmlns:a16="http://schemas.microsoft.com/office/drawing/2014/main" id="{00000000-0008-0000-0000-0000F8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69" name="Text Box 1">
          <a:extLst>
            <a:ext uri="{FF2B5EF4-FFF2-40B4-BE49-F238E27FC236}">
              <a16:creationId xmlns="" xmlns:a16="http://schemas.microsoft.com/office/drawing/2014/main" id="{00000000-0008-0000-0000-0000F9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70" name="Text Box 1">
          <a:extLst>
            <a:ext uri="{FF2B5EF4-FFF2-40B4-BE49-F238E27FC236}">
              <a16:creationId xmlns="" xmlns:a16="http://schemas.microsoft.com/office/drawing/2014/main" id="{00000000-0008-0000-0000-0000FA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71" name="Text Box 1">
          <a:extLst>
            <a:ext uri="{FF2B5EF4-FFF2-40B4-BE49-F238E27FC236}">
              <a16:creationId xmlns="" xmlns:a16="http://schemas.microsoft.com/office/drawing/2014/main" id="{00000000-0008-0000-0000-0000FB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72" name="Text Box 1">
          <a:extLst>
            <a:ext uri="{FF2B5EF4-FFF2-40B4-BE49-F238E27FC236}">
              <a16:creationId xmlns="" xmlns:a16="http://schemas.microsoft.com/office/drawing/2014/main" id="{00000000-0008-0000-0000-0000FC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73" name="Text Box 1">
          <a:extLst>
            <a:ext uri="{FF2B5EF4-FFF2-40B4-BE49-F238E27FC236}">
              <a16:creationId xmlns="" xmlns:a16="http://schemas.microsoft.com/office/drawing/2014/main" id="{00000000-0008-0000-0000-0000FD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74" name="Text Box 1">
          <a:extLst>
            <a:ext uri="{FF2B5EF4-FFF2-40B4-BE49-F238E27FC236}">
              <a16:creationId xmlns="" xmlns:a16="http://schemas.microsoft.com/office/drawing/2014/main" id="{00000000-0008-0000-0000-0000FE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75" name="Text Box 1">
          <a:extLst>
            <a:ext uri="{FF2B5EF4-FFF2-40B4-BE49-F238E27FC236}">
              <a16:creationId xmlns="" xmlns:a16="http://schemas.microsoft.com/office/drawing/2014/main" id="{00000000-0008-0000-0000-0000FF14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76" name="Text Box 1">
          <a:extLst>
            <a:ext uri="{FF2B5EF4-FFF2-40B4-BE49-F238E27FC236}">
              <a16:creationId xmlns="" xmlns:a16="http://schemas.microsoft.com/office/drawing/2014/main" id="{00000000-0008-0000-0000-000000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77" name="Text Box 1">
          <a:extLst>
            <a:ext uri="{FF2B5EF4-FFF2-40B4-BE49-F238E27FC236}">
              <a16:creationId xmlns="" xmlns:a16="http://schemas.microsoft.com/office/drawing/2014/main" id="{00000000-0008-0000-0000-000001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78" name="Text Box 1">
          <a:extLst>
            <a:ext uri="{FF2B5EF4-FFF2-40B4-BE49-F238E27FC236}">
              <a16:creationId xmlns="" xmlns:a16="http://schemas.microsoft.com/office/drawing/2014/main" id="{00000000-0008-0000-0000-000002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79" name="Text Box 1">
          <a:extLst>
            <a:ext uri="{FF2B5EF4-FFF2-40B4-BE49-F238E27FC236}">
              <a16:creationId xmlns="" xmlns:a16="http://schemas.microsoft.com/office/drawing/2014/main" id="{00000000-0008-0000-0000-000003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80" name="Text Box 1">
          <a:extLst>
            <a:ext uri="{FF2B5EF4-FFF2-40B4-BE49-F238E27FC236}">
              <a16:creationId xmlns="" xmlns:a16="http://schemas.microsoft.com/office/drawing/2014/main" id="{00000000-0008-0000-0000-000004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81" name="Text Box 1">
          <a:extLst>
            <a:ext uri="{FF2B5EF4-FFF2-40B4-BE49-F238E27FC236}">
              <a16:creationId xmlns="" xmlns:a16="http://schemas.microsoft.com/office/drawing/2014/main" id="{00000000-0008-0000-0000-000005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82" name="Text Box 1">
          <a:extLst>
            <a:ext uri="{FF2B5EF4-FFF2-40B4-BE49-F238E27FC236}">
              <a16:creationId xmlns="" xmlns:a16="http://schemas.microsoft.com/office/drawing/2014/main" id="{00000000-0008-0000-0000-000006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83" name="Text Box 1">
          <a:extLst>
            <a:ext uri="{FF2B5EF4-FFF2-40B4-BE49-F238E27FC236}">
              <a16:creationId xmlns="" xmlns:a16="http://schemas.microsoft.com/office/drawing/2014/main" id="{00000000-0008-0000-0000-000007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84" name="Text Box 1">
          <a:extLst>
            <a:ext uri="{FF2B5EF4-FFF2-40B4-BE49-F238E27FC236}">
              <a16:creationId xmlns="" xmlns:a16="http://schemas.microsoft.com/office/drawing/2014/main" id="{00000000-0008-0000-0000-000008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85" name="Text Box 1">
          <a:extLst>
            <a:ext uri="{FF2B5EF4-FFF2-40B4-BE49-F238E27FC236}">
              <a16:creationId xmlns="" xmlns:a16="http://schemas.microsoft.com/office/drawing/2014/main" id="{00000000-0008-0000-0000-000009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86" name="Text Box 1">
          <a:extLst>
            <a:ext uri="{FF2B5EF4-FFF2-40B4-BE49-F238E27FC236}">
              <a16:creationId xmlns="" xmlns:a16="http://schemas.microsoft.com/office/drawing/2014/main" id="{00000000-0008-0000-0000-00000A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87" name="Text Box 1">
          <a:extLst>
            <a:ext uri="{FF2B5EF4-FFF2-40B4-BE49-F238E27FC236}">
              <a16:creationId xmlns="" xmlns:a16="http://schemas.microsoft.com/office/drawing/2014/main" id="{00000000-0008-0000-0000-00000B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88" name="Text Box 1">
          <a:extLst>
            <a:ext uri="{FF2B5EF4-FFF2-40B4-BE49-F238E27FC236}">
              <a16:creationId xmlns="" xmlns:a16="http://schemas.microsoft.com/office/drawing/2014/main" id="{00000000-0008-0000-0000-00000C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89" name="Text Box 1">
          <a:extLst>
            <a:ext uri="{FF2B5EF4-FFF2-40B4-BE49-F238E27FC236}">
              <a16:creationId xmlns="" xmlns:a16="http://schemas.microsoft.com/office/drawing/2014/main" id="{00000000-0008-0000-0000-00000D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90" name="Text Box 1">
          <a:extLst>
            <a:ext uri="{FF2B5EF4-FFF2-40B4-BE49-F238E27FC236}">
              <a16:creationId xmlns="" xmlns:a16="http://schemas.microsoft.com/office/drawing/2014/main" id="{00000000-0008-0000-0000-00000E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91" name="Text Box 1">
          <a:extLst>
            <a:ext uri="{FF2B5EF4-FFF2-40B4-BE49-F238E27FC236}">
              <a16:creationId xmlns="" xmlns:a16="http://schemas.microsoft.com/office/drawing/2014/main" id="{00000000-0008-0000-0000-00000F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92" name="Text Box 1">
          <a:extLst>
            <a:ext uri="{FF2B5EF4-FFF2-40B4-BE49-F238E27FC236}">
              <a16:creationId xmlns="" xmlns:a16="http://schemas.microsoft.com/office/drawing/2014/main" id="{00000000-0008-0000-0000-000010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93" name="Text Box 1">
          <a:extLst>
            <a:ext uri="{FF2B5EF4-FFF2-40B4-BE49-F238E27FC236}">
              <a16:creationId xmlns="" xmlns:a16="http://schemas.microsoft.com/office/drawing/2014/main" id="{00000000-0008-0000-0000-000011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94" name="Text Box 1">
          <a:extLst>
            <a:ext uri="{FF2B5EF4-FFF2-40B4-BE49-F238E27FC236}">
              <a16:creationId xmlns="" xmlns:a16="http://schemas.microsoft.com/office/drawing/2014/main" id="{00000000-0008-0000-0000-000012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95" name="Text Box 1">
          <a:extLst>
            <a:ext uri="{FF2B5EF4-FFF2-40B4-BE49-F238E27FC236}">
              <a16:creationId xmlns="" xmlns:a16="http://schemas.microsoft.com/office/drawing/2014/main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96" name="Text Box 1">
          <a:extLst>
            <a:ext uri="{FF2B5EF4-FFF2-40B4-BE49-F238E27FC236}">
              <a16:creationId xmlns="" xmlns:a16="http://schemas.microsoft.com/office/drawing/2014/main" id="{00000000-0008-0000-0000-000014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97" name="Text Box 1">
          <a:extLst>
            <a:ext uri="{FF2B5EF4-FFF2-40B4-BE49-F238E27FC236}">
              <a16:creationId xmlns="" xmlns:a16="http://schemas.microsoft.com/office/drawing/2014/main" id="{00000000-0008-0000-0000-000015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98" name="Text Box 1">
          <a:extLst>
            <a:ext uri="{FF2B5EF4-FFF2-40B4-BE49-F238E27FC236}">
              <a16:creationId xmlns="" xmlns:a16="http://schemas.microsoft.com/office/drawing/2014/main" id="{00000000-0008-0000-0000-000016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399" name="Text Box 1">
          <a:extLst>
            <a:ext uri="{FF2B5EF4-FFF2-40B4-BE49-F238E27FC236}">
              <a16:creationId xmlns="" xmlns:a16="http://schemas.microsoft.com/office/drawing/2014/main" id="{00000000-0008-0000-0000-000017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00" name="Text Box 1">
          <a:extLst>
            <a:ext uri="{FF2B5EF4-FFF2-40B4-BE49-F238E27FC236}">
              <a16:creationId xmlns="" xmlns:a16="http://schemas.microsoft.com/office/drawing/2014/main" id="{00000000-0008-0000-0000-000018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01" name="Text Box 1">
          <a:extLst>
            <a:ext uri="{FF2B5EF4-FFF2-40B4-BE49-F238E27FC236}">
              <a16:creationId xmlns="" xmlns:a16="http://schemas.microsoft.com/office/drawing/2014/main" id="{00000000-0008-0000-0000-000019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02" name="Text Box 1">
          <a:extLst>
            <a:ext uri="{FF2B5EF4-FFF2-40B4-BE49-F238E27FC236}">
              <a16:creationId xmlns="" xmlns:a16="http://schemas.microsoft.com/office/drawing/2014/main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03" name="Text Box 1">
          <a:extLst>
            <a:ext uri="{FF2B5EF4-FFF2-40B4-BE49-F238E27FC236}">
              <a16:creationId xmlns="" xmlns:a16="http://schemas.microsoft.com/office/drawing/2014/main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04" name="Text Box 1">
          <a:extLst>
            <a:ext uri="{FF2B5EF4-FFF2-40B4-BE49-F238E27FC236}">
              <a16:creationId xmlns="" xmlns:a16="http://schemas.microsoft.com/office/drawing/2014/main" id="{00000000-0008-0000-0000-00001C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05" name="Text Box 1">
          <a:extLst>
            <a:ext uri="{FF2B5EF4-FFF2-40B4-BE49-F238E27FC236}">
              <a16:creationId xmlns="" xmlns:a16="http://schemas.microsoft.com/office/drawing/2014/main" id="{00000000-0008-0000-0000-00001D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06" name="Text Box 1">
          <a:extLst>
            <a:ext uri="{FF2B5EF4-FFF2-40B4-BE49-F238E27FC236}">
              <a16:creationId xmlns="" xmlns:a16="http://schemas.microsoft.com/office/drawing/2014/main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07" name="Text Box 1">
          <a:extLst>
            <a:ext uri="{FF2B5EF4-FFF2-40B4-BE49-F238E27FC236}">
              <a16:creationId xmlns="" xmlns:a16="http://schemas.microsoft.com/office/drawing/2014/main" id="{00000000-0008-0000-0000-00001F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08" name="Text Box 1">
          <a:extLst>
            <a:ext uri="{FF2B5EF4-FFF2-40B4-BE49-F238E27FC236}">
              <a16:creationId xmlns="" xmlns:a16="http://schemas.microsoft.com/office/drawing/2014/main" id="{00000000-0008-0000-0000-000020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09" name="Text Box 1">
          <a:extLst>
            <a:ext uri="{FF2B5EF4-FFF2-40B4-BE49-F238E27FC236}">
              <a16:creationId xmlns="" xmlns:a16="http://schemas.microsoft.com/office/drawing/2014/main" id="{00000000-0008-0000-0000-000021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10" name="Text Box 1">
          <a:extLst>
            <a:ext uri="{FF2B5EF4-FFF2-40B4-BE49-F238E27FC236}">
              <a16:creationId xmlns="" xmlns:a16="http://schemas.microsoft.com/office/drawing/2014/main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11" name="Text Box 1">
          <a:extLst>
            <a:ext uri="{FF2B5EF4-FFF2-40B4-BE49-F238E27FC236}">
              <a16:creationId xmlns="" xmlns:a16="http://schemas.microsoft.com/office/drawing/2014/main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12" name="Text Box 1">
          <a:extLst>
            <a:ext uri="{FF2B5EF4-FFF2-40B4-BE49-F238E27FC236}">
              <a16:creationId xmlns="" xmlns:a16="http://schemas.microsoft.com/office/drawing/2014/main" id="{00000000-0008-0000-0000-000024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13" name="Text Box 1">
          <a:extLst>
            <a:ext uri="{FF2B5EF4-FFF2-40B4-BE49-F238E27FC236}">
              <a16:creationId xmlns="" xmlns:a16="http://schemas.microsoft.com/office/drawing/2014/main" id="{00000000-0008-0000-0000-000025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14" name="Text Box 1">
          <a:extLst>
            <a:ext uri="{FF2B5EF4-FFF2-40B4-BE49-F238E27FC236}">
              <a16:creationId xmlns="" xmlns:a16="http://schemas.microsoft.com/office/drawing/2014/main" id="{00000000-0008-0000-0000-000026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15" name="Text Box 1">
          <a:extLst>
            <a:ext uri="{FF2B5EF4-FFF2-40B4-BE49-F238E27FC236}">
              <a16:creationId xmlns="" xmlns:a16="http://schemas.microsoft.com/office/drawing/2014/main" id="{00000000-0008-0000-0000-000027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16" name="Text Box 1">
          <a:extLst>
            <a:ext uri="{FF2B5EF4-FFF2-40B4-BE49-F238E27FC236}">
              <a16:creationId xmlns="" xmlns:a16="http://schemas.microsoft.com/office/drawing/2014/main" id="{00000000-0008-0000-0000-000028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17" name="Text Box 1">
          <a:extLst>
            <a:ext uri="{FF2B5EF4-FFF2-40B4-BE49-F238E27FC236}">
              <a16:creationId xmlns="" xmlns:a16="http://schemas.microsoft.com/office/drawing/2014/main" id="{00000000-0008-0000-0000-000029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18" name="Text Box 1">
          <a:extLst>
            <a:ext uri="{FF2B5EF4-FFF2-40B4-BE49-F238E27FC236}">
              <a16:creationId xmlns="" xmlns:a16="http://schemas.microsoft.com/office/drawing/2014/main" id="{00000000-0008-0000-0000-00002A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19" name="Text Box 1">
          <a:extLst>
            <a:ext uri="{FF2B5EF4-FFF2-40B4-BE49-F238E27FC236}">
              <a16:creationId xmlns="" xmlns:a16="http://schemas.microsoft.com/office/drawing/2014/main" id="{00000000-0008-0000-0000-00002B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20" name="Text Box 1">
          <a:extLst>
            <a:ext uri="{FF2B5EF4-FFF2-40B4-BE49-F238E27FC236}">
              <a16:creationId xmlns="" xmlns:a16="http://schemas.microsoft.com/office/drawing/2014/main" id="{00000000-0008-0000-0000-00002C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21" name="Text Box 1">
          <a:extLst>
            <a:ext uri="{FF2B5EF4-FFF2-40B4-BE49-F238E27FC236}">
              <a16:creationId xmlns="" xmlns:a16="http://schemas.microsoft.com/office/drawing/2014/main" id="{00000000-0008-0000-0000-00002D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22" name="Text Box 1">
          <a:extLst>
            <a:ext uri="{FF2B5EF4-FFF2-40B4-BE49-F238E27FC236}">
              <a16:creationId xmlns="" xmlns:a16="http://schemas.microsoft.com/office/drawing/2014/main" id="{00000000-0008-0000-0000-00002E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23" name="Text Box 1">
          <a:extLst>
            <a:ext uri="{FF2B5EF4-FFF2-40B4-BE49-F238E27FC236}">
              <a16:creationId xmlns="" xmlns:a16="http://schemas.microsoft.com/office/drawing/2014/main" id="{00000000-0008-0000-0000-00002F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24" name="Text Box 1">
          <a:extLst>
            <a:ext uri="{FF2B5EF4-FFF2-40B4-BE49-F238E27FC236}">
              <a16:creationId xmlns="" xmlns:a16="http://schemas.microsoft.com/office/drawing/2014/main" id="{00000000-0008-0000-0000-000030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25" name="Text Box 1">
          <a:extLst>
            <a:ext uri="{FF2B5EF4-FFF2-40B4-BE49-F238E27FC236}">
              <a16:creationId xmlns="" xmlns:a16="http://schemas.microsoft.com/office/drawing/2014/main" id="{00000000-0008-0000-0000-000031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26" name="Text Box 1">
          <a:extLst>
            <a:ext uri="{FF2B5EF4-FFF2-40B4-BE49-F238E27FC236}">
              <a16:creationId xmlns="" xmlns:a16="http://schemas.microsoft.com/office/drawing/2014/main" id="{00000000-0008-0000-0000-000032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27" name="Text Box 1">
          <a:extLst>
            <a:ext uri="{FF2B5EF4-FFF2-40B4-BE49-F238E27FC236}">
              <a16:creationId xmlns="" xmlns:a16="http://schemas.microsoft.com/office/drawing/2014/main" id="{00000000-0008-0000-0000-000033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28" name="Text Box 1">
          <a:extLst>
            <a:ext uri="{FF2B5EF4-FFF2-40B4-BE49-F238E27FC236}">
              <a16:creationId xmlns="" xmlns:a16="http://schemas.microsoft.com/office/drawing/2014/main" id="{00000000-0008-0000-0000-000034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29" name="Text Box 1">
          <a:extLst>
            <a:ext uri="{FF2B5EF4-FFF2-40B4-BE49-F238E27FC236}">
              <a16:creationId xmlns="" xmlns:a16="http://schemas.microsoft.com/office/drawing/2014/main" id="{00000000-0008-0000-0000-000035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30" name="Text Box 1">
          <a:extLst>
            <a:ext uri="{FF2B5EF4-FFF2-40B4-BE49-F238E27FC236}">
              <a16:creationId xmlns="" xmlns:a16="http://schemas.microsoft.com/office/drawing/2014/main" id="{00000000-0008-0000-0000-000036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31" name="Text Box 1">
          <a:extLst>
            <a:ext uri="{FF2B5EF4-FFF2-40B4-BE49-F238E27FC236}">
              <a16:creationId xmlns="" xmlns:a16="http://schemas.microsoft.com/office/drawing/2014/main" id="{00000000-0008-0000-0000-000037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32" name="Text Box 1">
          <a:extLst>
            <a:ext uri="{FF2B5EF4-FFF2-40B4-BE49-F238E27FC236}">
              <a16:creationId xmlns="" xmlns:a16="http://schemas.microsoft.com/office/drawing/2014/main" id="{00000000-0008-0000-0000-000038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33" name="Text Box 1">
          <a:extLst>
            <a:ext uri="{FF2B5EF4-FFF2-40B4-BE49-F238E27FC236}">
              <a16:creationId xmlns="" xmlns:a16="http://schemas.microsoft.com/office/drawing/2014/main" id="{00000000-0008-0000-0000-000039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34" name="Text Box 1">
          <a:extLst>
            <a:ext uri="{FF2B5EF4-FFF2-40B4-BE49-F238E27FC236}">
              <a16:creationId xmlns="" xmlns:a16="http://schemas.microsoft.com/office/drawing/2014/main" id="{00000000-0008-0000-0000-00003A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35" name="Text Box 1">
          <a:extLst>
            <a:ext uri="{FF2B5EF4-FFF2-40B4-BE49-F238E27FC236}">
              <a16:creationId xmlns="" xmlns:a16="http://schemas.microsoft.com/office/drawing/2014/main" id="{00000000-0008-0000-0000-00003B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36" name="Text Box 1">
          <a:extLst>
            <a:ext uri="{FF2B5EF4-FFF2-40B4-BE49-F238E27FC236}">
              <a16:creationId xmlns="" xmlns:a16="http://schemas.microsoft.com/office/drawing/2014/main" id="{00000000-0008-0000-0000-00003C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37" name="Text Box 1">
          <a:extLst>
            <a:ext uri="{FF2B5EF4-FFF2-40B4-BE49-F238E27FC236}">
              <a16:creationId xmlns="" xmlns:a16="http://schemas.microsoft.com/office/drawing/2014/main" id="{00000000-0008-0000-0000-00003D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38" name="Text Box 1">
          <a:extLst>
            <a:ext uri="{FF2B5EF4-FFF2-40B4-BE49-F238E27FC236}">
              <a16:creationId xmlns="" xmlns:a16="http://schemas.microsoft.com/office/drawing/2014/main" id="{00000000-0008-0000-0000-00003E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39" name="Text Box 1">
          <a:extLst>
            <a:ext uri="{FF2B5EF4-FFF2-40B4-BE49-F238E27FC236}">
              <a16:creationId xmlns="" xmlns:a16="http://schemas.microsoft.com/office/drawing/2014/main" id="{00000000-0008-0000-0000-00003F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40" name="Text Box 1">
          <a:extLst>
            <a:ext uri="{FF2B5EF4-FFF2-40B4-BE49-F238E27FC236}">
              <a16:creationId xmlns="" xmlns:a16="http://schemas.microsoft.com/office/drawing/2014/main" id="{00000000-0008-0000-0000-000040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41" name="Text Box 1">
          <a:extLst>
            <a:ext uri="{FF2B5EF4-FFF2-40B4-BE49-F238E27FC236}">
              <a16:creationId xmlns="" xmlns:a16="http://schemas.microsoft.com/office/drawing/2014/main" id="{00000000-0008-0000-0000-000041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42" name="Text Box 1">
          <a:extLst>
            <a:ext uri="{FF2B5EF4-FFF2-40B4-BE49-F238E27FC236}">
              <a16:creationId xmlns="" xmlns:a16="http://schemas.microsoft.com/office/drawing/2014/main" id="{00000000-0008-0000-0000-000042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43" name="Text Box 1">
          <a:extLst>
            <a:ext uri="{FF2B5EF4-FFF2-40B4-BE49-F238E27FC236}">
              <a16:creationId xmlns="" xmlns:a16="http://schemas.microsoft.com/office/drawing/2014/main" id="{00000000-0008-0000-0000-000043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44" name="Text Box 1">
          <a:extLst>
            <a:ext uri="{FF2B5EF4-FFF2-40B4-BE49-F238E27FC236}">
              <a16:creationId xmlns="" xmlns:a16="http://schemas.microsoft.com/office/drawing/2014/main" id="{00000000-0008-0000-0000-000044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45" name="Text Box 1">
          <a:extLst>
            <a:ext uri="{FF2B5EF4-FFF2-40B4-BE49-F238E27FC236}">
              <a16:creationId xmlns="" xmlns:a16="http://schemas.microsoft.com/office/drawing/2014/main" id="{00000000-0008-0000-0000-000045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46" name="Text Box 1">
          <a:extLst>
            <a:ext uri="{FF2B5EF4-FFF2-40B4-BE49-F238E27FC236}">
              <a16:creationId xmlns="" xmlns:a16="http://schemas.microsoft.com/office/drawing/2014/main" id="{00000000-0008-0000-0000-000046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47" name="Text Box 1">
          <a:extLst>
            <a:ext uri="{FF2B5EF4-FFF2-40B4-BE49-F238E27FC236}">
              <a16:creationId xmlns="" xmlns:a16="http://schemas.microsoft.com/office/drawing/2014/main" id="{00000000-0008-0000-0000-000047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48" name="Text Box 1">
          <a:extLst>
            <a:ext uri="{FF2B5EF4-FFF2-40B4-BE49-F238E27FC236}">
              <a16:creationId xmlns="" xmlns:a16="http://schemas.microsoft.com/office/drawing/2014/main" id="{00000000-0008-0000-0000-000048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49" name="Text Box 1">
          <a:extLst>
            <a:ext uri="{FF2B5EF4-FFF2-40B4-BE49-F238E27FC236}">
              <a16:creationId xmlns="" xmlns:a16="http://schemas.microsoft.com/office/drawing/2014/main" id="{00000000-0008-0000-0000-000049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50" name="Text Box 1">
          <a:extLst>
            <a:ext uri="{FF2B5EF4-FFF2-40B4-BE49-F238E27FC236}">
              <a16:creationId xmlns="" xmlns:a16="http://schemas.microsoft.com/office/drawing/2014/main" id="{00000000-0008-0000-0000-00004A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51" name="Text Box 1">
          <a:extLst>
            <a:ext uri="{FF2B5EF4-FFF2-40B4-BE49-F238E27FC236}">
              <a16:creationId xmlns="" xmlns:a16="http://schemas.microsoft.com/office/drawing/2014/main" id="{00000000-0008-0000-0000-00004B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52" name="Text Box 1">
          <a:extLst>
            <a:ext uri="{FF2B5EF4-FFF2-40B4-BE49-F238E27FC236}">
              <a16:creationId xmlns="" xmlns:a16="http://schemas.microsoft.com/office/drawing/2014/main" id="{00000000-0008-0000-0000-00004C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53" name="Text Box 1">
          <a:extLst>
            <a:ext uri="{FF2B5EF4-FFF2-40B4-BE49-F238E27FC236}">
              <a16:creationId xmlns="" xmlns:a16="http://schemas.microsoft.com/office/drawing/2014/main" id="{00000000-0008-0000-0000-00004D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54" name="Text Box 1">
          <a:extLst>
            <a:ext uri="{FF2B5EF4-FFF2-40B4-BE49-F238E27FC236}">
              <a16:creationId xmlns="" xmlns:a16="http://schemas.microsoft.com/office/drawing/2014/main" id="{00000000-0008-0000-0000-00004E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55" name="Text Box 1">
          <a:extLst>
            <a:ext uri="{FF2B5EF4-FFF2-40B4-BE49-F238E27FC236}">
              <a16:creationId xmlns="" xmlns:a16="http://schemas.microsoft.com/office/drawing/2014/main" id="{00000000-0008-0000-0000-00004F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56" name="Text Box 1">
          <a:extLst>
            <a:ext uri="{FF2B5EF4-FFF2-40B4-BE49-F238E27FC236}">
              <a16:creationId xmlns="" xmlns:a16="http://schemas.microsoft.com/office/drawing/2014/main" id="{00000000-0008-0000-0000-000050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57" name="Text Box 1">
          <a:extLst>
            <a:ext uri="{FF2B5EF4-FFF2-40B4-BE49-F238E27FC236}">
              <a16:creationId xmlns="" xmlns:a16="http://schemas.microsoft.com/office/drawing/2014/main" id="{00000000-0008-0000-0000-000051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58" name="Text Box 1">
          <a:extLst>
            <a:ext uri="{FF2B5EF4-FFF2-40B4-BE49-F238E27FC236}">
              <a16:creationId xmlns="" xmlns:a16="http://schemas.microsoft.com/office/drawing/2014/main" id="{00000000-0008-0000-0000-000052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59" name="Text Box 1">
          <a:extLst>
            <a:ext uri="{FF2B5EF4-FFF2-40B4-BE49-F238E27FC236}">
              <a16:creationId xmlns="" xmlns:a16="http://schemas.microsoft.com/office/drawing/2014/main" id="{00000000-0008-0000-0000-000053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60" name="Text Box 1">
          <a:extLst>
            <a:ext uri="{FF2B5EF4-FFF2-40B4-BE49-F238E27FC236}">
              <a16:creationId xmlns="" xmlns:a16="http://schemas.microsoft.com/office/drawing/2014/main" id="{00000000-0008-0000-0000-000054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61" name="Text Box 1">
          <a:extLst>
            <a:ext uri="{FF2B5EF4-FFF2-40B4-BE49-F238E27FC236}">
              <a16:creationId xmlns="" xmlns:a16="http://schemas.microsoft.com/office/drawing/2014/main" id="{00000000-0008-0000-0000-000055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62" name="Text Box 1">
          <a:extLst>
            <a:ext uri="{FF2B5EF4-FFF2-40B4-BE49-F238E27FC236}">
              <a16:creationId xmlns="" xmlns:a16="http://schemas.microsoft.com/office/drawing/2014/main" id="{00000000-0008-0000-0000-000056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63" name="Text Box 1">
          <a:extLst>
            <a:ext uri="{FF2B5EF4-FFF2-40B4-BE49-F238E27FC236}">
              <a16:creationId xmlns="" xmlns:a16="http://schemas.microsoft.com/office/drawing/2014/main" id="{00000000-0008-0000-0000-000057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64" name="Text Box 1">
          <a:extLst>
            <a:ext uri="{FF2B5EF4-FFF2-40B4-BE49-F238E27FC236}">
              <a16:creationId xmlns="" xmlns:a16="http://schemas.microsoft.com/office/drawing/2014/main" id="{00000000-0008-0000-0000-000058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65" name="Text Box 1">
          <a:extLst>
            <a:ext uri="{FF2B5EF4-FFF2-40B4-BE49-F238E27FC236}">
              <a16:creationId xmlns="" xmlns:a16="http://schemas.microsoft.com/office/drawing/2014/main" id="{00000000-0008-0000-0000-000059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66" name="Text Box 1">
          <a:extLst>
            <a:ext uri="{FF2B5EF4-FFF2-40B4-BE49-F238E27FC236}">
              <a16:creationId xmlns="" xmlns:a16="http://schemas.microsoft.com/office/drawing/2014/main" id="{00000000-0008-0000-0000-00005A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67" name="Text Box 1">
          <a:extLst>
            <a:ext uri="{FF2B5EF4-FFF2-40B4-BE49-F238E27FC236}">
              <a16:creationId xmlns="" xmlns:a16="http://schemas.microsoft.com/office/drawing/2014/main" id="{00000000-0008-0000-0000-00005B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68" name="Text Box 1">
          <a:extLst>
            <a:ext uri="{FF2B5EF4-FFF2-40B4-BE49-F238E27FC236}">
              <a16:creationId xmlns="" xmlns:a16="http://schemas.microsoft.com/office/drawing/2014/main" id="{00000000-0008-0000-0000-00005C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69" name="Text Box 1">
          <a:extLst>
            <a:ext uri="{FF2B5EF4-FFF2-40B4-BE49-F238E27FC236}">
              <a16:creationId xmlns="" xmlns:a16="http://schemas.microsoft.com/office/drawing/2014/main" id="{00000000-0008-0000-0000-00005D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70" name="Text Box 1">
          <a:extLst>
            <a:ext uri="{FF2B5EF4-FFF2-40B4-BE49-F238E27FC236}">
              <a16:creationId xmlns="" xmlns:a16="http://schemas.microsoft.com/office/drawing/2014/main" id="{00000000-0008-0000-0000-00005E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71" name="Text Box 1">
          <a:extLst>
            <a:ext uri="{FF2B5EF4-FFF2-40B4-BE49-F238E27FC236}">
              <a16:creationId xmlns="" xmlns:a16="http://schemas.microsoft.com/office/drawing/2014/main" id="{00000000-0008-0000-0000-00005F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72" name="Text Box 1">
          <a:extLst>
            <a:ext uri="{FF2B5EF4-FFF2-40B4-BE49-F238E27FC236}">
              <a16:creationId xmlns="" xmlns:a16="http://schemas.microsoft.com/office/drawing/2014/main" id="{00000000-0008-0000-0000-000060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73" name="Text Box 1">
          <a:extLst>
            <a:ext uri="{FF2B5EF4-FFF2-40B4-BE49-F238E27FC236}">
              <a16:creationId xmlns="" xmlns:a16="http://schemas.microsoft.com/office/drawing/2014/main" id="{00000000-0008-0000-0000-000061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74" name="Text Box 1">
          <a:extLst>
            <a:ext uri="{FF2B5EF4-FFF2-40B4-BE49-F238E27FC236}">
              <a16:creationId xmlns="" xmlns:a16="http://schemas.microsoft.com/office/drawing/2014/main" id="{00000000-0008-0000-0000-000062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75" name="Text Box 1">
          <a:extLst>
            <a:ext uri="{FF2B5EF4-FFF2-40B4-BE49-F238E27FC236}">
              <a16:creationId xmlns="" xmlns:a16="http://schemas.microsoft.com/office/drawing/2014/main" id="{00000000-0008-0000-0000-000063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76" name="Text Box 1">
          <a:extLst>
            <a:ext uri="{FF2B5EF4-FFF2-40B4-BE49-F238E27FC236}">
              <a16:creationId xmlns="" xmlns:a16="http://schemas.microsoft.com/office/drawing/2014/main" id="{00000000-0008-0000-0000-000064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77" name="Text Box 1">
          <a:extLst>
            <a:ext uri="{FF2B5EF4-FFF2-40B4-BE49-F238E27FC236}">
              <a16:creationId xmlns="" xmlns:a16="http://schemas.microsoft.com/office/drawing/2014/main" id="{00000000-0008-0000-0000-000065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78" name="Text Box 1">
          <a:extLst>
            <a:ext uri="{FF2B5EF4-FFF2-40B4-BE49-F238E27FC236}">
              <a16:creationId xmlns="" xmlns:a16="http://schemas.microsoft.com/office/drawing/2014/main" id="{00000000-0008-0000-0000-000066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79" name="Text Box 1">
          <a:extLst>
            <a:ext uri="{FF2B5EF4-FFF2-40B4-BE49-F238E27FC236}">
              <a16:creationId xmlns="" xmlns:a16="http://schemas.microsoft.com/office/drawing/2014/main" id="{00000000-0008-0000-0000-000067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80" name="Text Box 1">
          <a:extLst>
            <a:ext uri="{FF2B5EF4-FFF2-40B4-BE49-F238E27FC236}">
              <a16:creationId xmlns="" xmlns:a16="http://schemas.microsoft.com/office/drawing/2014/main" id="{00000000-0008-0000-0000-000068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81" name="Text Box 1">
          <a:extLst>
            <a:ext uri="{FF2B5EF4-FFF2-40B4-BE49-F238E27FC236}">
              <a16:creationId xmlns="" xmlns:a16="http://schemas.microsoft.com/office/drawing/2014/main" id="{00000000-0008-0000-0000-000069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82" name="Text Box 1">
          <a:extLst>
            <a:ext uri="{FF2B5EF4-FFF2-40B4-BE49-F238E27FC236}">
              <a16:creationId xmlns="" xmlns:a16="http://schemas.microsoft.com/office/drawing/2014/main" id="{00000000-0008-0000-0000-00006A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83" name="Text Box 1">
          <a:extLst>
            <a:ext uri="{FF2B5EF4-FFF2-40B4-BE49-F238E27FC236}">
              <a16:creationId xmlns="" xmlns:a16="http://schemas.microsoft.com/office/drawing/2014/main" id="{00000000-0008-0000-0000-00006B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84" name="Text Box 1">
          <a:extLst>
            <a:ext uri="{FF2B5EF4-FFF2-40B4-BE49-F238E27FC236}">
              <a16:creationId xmlns="" xmlns:a16="http://schemas.microsoft.com/office/drawing/2014/main" id="{00000000-0008-0000-0000-00006C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85" name="Text Box 1">
          <a:extLst>
            <a:ext uri="{FF2B5EF4-FFF2-40B4-BE49-F238E27FC236}">
              <a16:creationId xmlns="" xmlns:a16="http://schemas.microsoft.com/office/drawing/2014/main" id="{00000000-0008-0000-0000-00006D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86" name="Text Box 1">
          <a:extLst>
            <a:ext uri="{FF2B5EF4-FFF2-40B4-BE49-F238E27FC236}">
              <a16:creationId xmlns="" xmlns:a16="http://schemas.microsoft.com/office/drawing/2014/main" id="{00000000-0008-0000-0000-00006E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87" name="Text Box 1">
          <a:extLst>
            <a:ext uri="{FF2B5EF4-FFF2-40B4-BE49-F238E27FC236}">
              <a16:creationId xmlns="" xmlns:a16="http://schemas.microsoft.com/office/drawing/2014/main" id="{00000000-0008-0000-0000-00006F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88" name="Text Box 1">
          <a:extLst>
            <a:ext uri="{FF2B5EF4-FFF2-40B4-BE49-F238E27FC236}">
              <a16:creationId xmlns="" xmlns:a16="http://schemas.microsoft.com/office/drawing/2014/main" id="{00000000-0008-0000-0000-000070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89" name="Text Box 1">
          <a:extLst>
            <a:ext uri="{FF2B5EF4-FFF2-40B4-BE49-F238E27FC236}">
              <a16:creationId xmlns="" xmlns:a16="http://schemas.microsoft.com/office/drawing/2014/main" id="{00000000-0008-0000-0000-000071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90" name="Text Box 1">
          <a:extLst>
            <a:ext uri="{FF2B5EF4-FFF2-40B4-BE49-F238E27FC236}">
              <a16:creationId xmlns="" xmlns:a16="http://schemas.microsoft.com/office/drawing/2014/main" id="{00000000-0008-0000-0000-000072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91" name="Text Box 1">
          <a:extLst>
            <a:ext uri="{FF2B5EF4-FFF2-40B4-BE49-F238E27FC236}">
              <a16:creationId xmlns="" xmlns:a16="http://schemas.microsoft.com/office/drawing/2014/main" id="{00000000-0008-0000-0000-000073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92" name="Text Box 1">
          <a:extLst>
            <a:ext uri="{FF2B5EF4-FFF2-40B4-BE49-F238E27FC236}">
              <a16:creationId xmlns="" xmlns:a16="http://schemas.microsoft.com/office/drawing/2014/main" id="{00000000-0008-0000-0000-000074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93" name="Text Box 1">
          <a:extLst>
            <a:ext uri="{FF2B5EF4-FFF2-40B4-BE49-F238E27FC236}">
              <a16:creationId xmlns="" xmlns:a16="http://schemas.microsoft.com/office/drawing/2014/main" id="{00000000-0008-0000-0000-000075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94" name="Text Box 1">
          <a:extLst>
            <a:ext uri="{FF2B5EF4-FFF2-40B4-BE49-F238E27FC236}">
              <a16:creationId xmlns="" xmlns:a16="http://schemas.microsoft.com/office/drawing/2014/main" id="{00000000-0008-0000-0000-000076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95" name="Text Box 1">
          <a:extLst>
            <a:ext uri="{FF2B5EF4-FFF2-40B4-BE49-F238E27FC236}">
              <a16:creationId xmlns="" xmlns:a16="http://schemas.microsoft.com/office/drawing/2014/main" id="{00000000-0008-0000-0000-000077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96" name="Text Box 1">
          <a:extLst>
            <a:ext uri="{FF2B5EF4-FFF2-40B4-BE49-F238E27FC236}">
              <a16:creationId xmlns="" xmlns:a16="http://schemas.microsoft.com/office/drawing/2014/main" id="{00000000-0008-0000-0000-000078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97" name="Text Box 1">
          <a:extLst>
            <a:ext uri="{FF2B5EF4-FFF2-40B4-BE49-F238E27FC236}">
              <a16:creationId xmlns="" xmlns:a16="http://schemas.microsoft.com/office/drawing/2014/main" id="{00000000-0008-0000-0000-000079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98" name="Text Box 1">
          <a:extLst>
            <a:ext uri="{FF2B5EF4-FFF2-40B4-BE49-F238E27FC236}">
              <a16:creationId xmlns="" xmlns:a16="http://schemas.microsoft.com/office/drawing/2014/main" id="{00000000-0008-0000-0000-00007A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499" name="Text Box 1">
          <a:extLst>
            <a:ext uri="{FF2B5EF4-FFF2-40B4-BE49-F238E27FC236}">
              <a16:creationId xmlns="" xmlns:a16="http://schemas.microsoft.com/office/drawing/2014/main" id="{00000000-0008-0000-0000-00007B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00" name="Text Box 1">
          <a:extLst>
            <a:ext uri="{FF2B5EF4-FFF2-40B4-BE49-F238E27FC236}">
              <a16:creationId xmlns="" xmlns:a16="http://schemas.microsoft.com/office/drawing/2014/main" id="{00000000-0008-0000-0000-00007C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01" name="Text Box 1">
          <a:extLst>
            <a:ext uri="{FF2B5EF4-FFF2-40B4-BE49-F238E27FC236}">
              <a16:creationId xmlns="" xmlns:a16="http://schemas.microsoft.com/office/drawing/2014/main" id="{00000000-0008-0000-0000-00007D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02" name="Text Box 1">
          <a:extLst>
            <a:ext uri="{FF2B5EF4-FFF2-40B4-BE49-F238E27FC236}">
              <a16:creationId xmlns="" xmlns:a16="http://schemas.microsoft.com/office/drawing/2014/main" id="{00000000-0008-0000-0000-00007E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03" name="Text Box 1">
          <a:extLst>
            <a:ext uri="{FF2B5EF4-FFF2-40B4-BE49-F238E27FC236}">
              <a16:creationId xmlns="" xmlns:a16="http://schemas.microsoft.com/office/drawing/2014/main" id="{00000000-0008-0000-0000-00007F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04" name="Text Box 1">
          <a:extLst>
            <a:ext uri="{FF2B5EF4-FFF2-40B4-BE49-F238E27FC236}">
              <a16:creationId xmlns="" xmlns:a16="http://schemas.microsoft.com/office/drawing/2014/main" id="{00000000-0008-0000-0000-000080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05" name="Text Box 1">
          <a:extLst>
            <a:ext uri="{FF2B5EF4-FFF2-40B4-BE49-F238E27FC236}">
              <a16:creationId xmlns="" xmlns:a16="http://schemas.microsoft.com/office/drawing/2014/main" id="{00000000-0008-0000-0000-000081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06" name="Text Box 1">
          <a:extLst>
            <a:ext uri="{FF2B5EF4-FFF2-40B4-BE49-F238E27FC236}">
              <a16:creationId xmlns="" xmlns:a16="http://schemas.microsoft.com/office/drawing/2014/main" id="{00000000-0008-0000-0000-000082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07" name="Text Box 1">
          <a:extLst>
            <a:ext uri="{FF2B5EF4-FFF2-40B4-BE49-F238E27FC236}">
              <a16:creationId xmlns="" xmlns:a16="http://schemas.microsoft.com/office/drawing/2014/main" id="{00000000-0008-0000-0000-000083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08" name="Text Box 1">
          <a:extLst>
            <a:ext uri="{FF2B5EF4-FFF2-40B4-BE49-F238E27FC236}">
              <a16:creationId xmlns="" xmlns:a16="http://schemas.microsoft.com/office/drawing/2014/main" id="{00000000-0008-0000-0000-000084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09" name="Text Box 1">
          <a:extLst>
            <a:ext uri="{FF2B5EF4-FFF2-40B4-BE49-F238E27FC236}">
              <a16:creationId xmlns="" xmlns:a16="http://schemas.microsoft.com/office/drawing/2014/main" id="{00000000-0008-0000-0000-000085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10" name="Text Box 1">
          <a:extLst>
            <a:ext uri="{FF2B5EF4-FFF2-40B4-BE49-F238E27FC236}">
              <a16:creationId xmlns="" xmlns:a16="http://schemas.microsoft.com/office/drawing/2014/main" id="{00000000-0008-0000-0000-000086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11" name="Text Box 1">
          <a:extLst>
            <a:ext uri="{FF2B5EF4-FFF2-40B4-BE49-F238E27FC236}">
              <a16:creationId xmlns="" xmlns:a16="http://schemas.microsoft.com/office/drawing/2014/main" id="{00000000-0008-0000-0000-000087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12" name="Text Box 1">
          <a:extLst>
            <a:ext uri="{FF2B5EF4-FFF2-40B4-BE49-F238E27FC236}">
              <a16:creationId xmlns="" xmlns:a16="http://schemas.microsoft.com/office/drawing/2014/main" id="{00000000-0008-0000-0000-000088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13" name="Text Box 1">
          <a:extLst>
            <a:ext uri="{FF2B5EF4-FFF2-40B4-BE49-F238E27FC236}">
              <a16:creationId xmlns="" xmlns:a16="http://schemas.microsoft.com/office/drawing/2014/main" id="{00000000-0008-0000-0000-000089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14" name="Text Box 1">
          <a:extLst>
            <a:ext uri="{FF2B5EF4-FFF2-40B4-BE49-F238E27FC236}">
              <a16:creationId xmlns="" xmlns:a16="http://schemas.microsoft.com/office/drawing/2014/main" id="{00000000-0008-0000-0000-00008A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15" name="Text Box 1">
          <a:extLst>
            <a:ext uri="{FF2B5EF4-FFF2-40B4-BE49-F238E27FC236}">
              <a16:creationId xmlns="" xmlns:a16="http://schemas.microsoft.com/office/drawing/2014/main" id="{00000000-0008-0000-0000-00008B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16" name="Text Box 1">
          <a:extLst>
            <a:ext uri="{FF2B5EF4-FFF2-40B4-BE49-F238E27FC236}">
              <a16:creationId xmlns="" xmlns:a16="http://schemas.microsoft.com/office/drawing/2014/main" id="{00000000-0008-0000-0000-00008C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17" name="Text Box 1">
          <a:extLst>
            <a:ext uri="{FF2B5EF4-FFF2-40B4-BE49-F238E27FC236}">
              <a16:creationId xmlns="" xmlns:a16="http://schemas.microsoft.com/office/drawing/2014/main" id="{00000000-0008-0000-0000-00008D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18" name="Text Box 1">
          <a:extLst>
            <a:ext uri="{FF2B5EF4-FFF2-40B4-BE49-F238E27FC236}">
              <a16:creationId xmlns="" xmlns:a16="http://schemas.microsoft.com/office/drawing/2014/main" id="{00000000-0008-0000-0000-00008E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19" name="Text Box 1">
          <a:extLst>
            <a:ext uri="{FF2B5EF4-FFF2-40B4-BE49-F238E27FC236}">
              <a16:creationId xmlns="" xmlns:a16="http://schemas.microsoft.com/office/drawing/2014/main" id="{00000000-0008-0000-0000-00008F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20" name="Text Box 1">
          <a:extLst>
            <a:ext uri="{FF2B5EF4-FFF2-40B4-BE49-F238E27FC236}">
              <a16:creationId xmlns="" xmlns:a16="http://schemas.microsoft.com/office/drawing/2014/main" id="{00000000-0008-0000-0000-000090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21" name="Text Box 1">
          <a:extLst>
            <a:ext uri="{FF2B5EF4-FFF2-40B4-BE49-F238E27FC236}">
              <a16:creationId xmlns="" xmlns:a16="http://schemas.microsoft.com/office/drawing/2014/main" id="{00000000-0008-0000-0000-000091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22" name="Text Box 1">
          <a:extLst>
            <a:ext uri="{FF2B5EF4-FFF2-40B4-BE49-F238E27FC236}">
              <a16:creationId xmlns="" xmlns:a16="http://schemas.microsoft.com/office/drawing/2014/main" id="{00000000-0008-0000-0000-000092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23" name="Text Box 1">
          <a:extLst>
            <a:ext uri="{FF2B5EF4-FFF2-40B4-BE49-F238E27FC236}">
              <a16:creationId xmlns="" xmlns:a16="http://schemas.microsoft.com/office/drawing/2014/main" id="{00000000-0008-0000-0000-000093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24" name="Text Box 1">
          <a:extLst>
            <a:ext uri="{FF2B5EF4-FFF2-40B4-BE49-F238E27FC236}">
              <a16:creationId xmlns="" xmlns:a16="http://schemas.microsoft.com/office/drawing/2014/main" id="{00000000-0008-0000-0000-000094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25" name="Text Box 1">
          <a:extLst>
            <a:ext uri="{FF2B5EF4-FFF2-40B4-BE49-F238E27FC236}">
              <a16:creationId xmlns="" xmlns:a16="http://schemas.microsoft.com/office/drawing/2014/main" id="{00000000-0008-0000-0000-000095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26" name="Text Box 1">
          <a:extLst>
            <a:ext uri="{FF2B5EF4-FFF2-40B4-BE49-F238E27FC236}">
              <a16:creationId xmlns="" xmlns:a16="http://schemas.microsoft.com/office/drawing/2014/main" id="{00000000-0008-0000-0000-000096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27" name="Text Box 1">
          <a:extLst>
            <a:ext uri="{FF2B5EF4-FFF2-40B4-BE49-F238E27FC236}">
              <a16:creationId xmlns="" xmlns:a16="http://schemas.microsoft.com/office/drawing/2014/main" id="{00000000-0008-0000-0000-000097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28" name="Text Box 1">
          <a:extLst>
            <a:ext uri="{FF2B5EF4-FFF2-40B4-BE49-F238E27FC236}">
              <a16:creationId xmlns="" xmlns:a16="http://schemas.microsoft.com/office/drawing/2014/main" id="{00000000-0008-0000-0000-000098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29" name="Text Box 1">
          <a:extLst>
            <a:ext uri="{FF2B5EF4-FFF2-40B4-BE49-F238E27FC236}">
              <a16:creationId xmlns="" xmlns:a16="http://schemas.microsoft.com/office/drawing/2014/main" id="{00000000-0008-0000-0000-000099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30" name="Text Box 1">
          <a:extLst>
            <a:ext uri="{FF2B5EF4-FFF2-40B4-BE49-F238E27FC236}">
              <a16:creationId xmlns="" xmlns:a16="http://schemas.microsoft.com/office/drawing/2014/main" id="{00000000-0008-0000-0000-00009A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31" name="Text Box 1">
          <a:extLst>
            <a:ext uri="{FF2B5EF4-FFF2-40B4-BE49-F238E27FC236}">
              <a16:creationId xmlns="" xmlns:a16="http://schemas.microsoft.com/office/drawing/2014/main" id="{00000000-0008-0000-0000-00009B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32" name="Text Box 1">
          <a:extLst>
            <a:ext uri="{FF2B5EF4-FFF2-40B4-BE49-F238E27FC236}">
              <a16:creationId xmlns="" xmlns:a16="http://schemas.microsoft.com/office/drawing/2014/main" id="{00000000-0008-0000-0000-00009C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33" name="Text Box 1">
          <a:extLst>
            <a:ext uri="{FF2B5EF4-FFF2-40B4-BE49-F238E27FC236}">
              <a16:creationId xmlns="" xmlns:a16="http://schemas.microsoft.com/office/drawing/2014/main" id="{00000000-0008-0000-0000-00009D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34" name="Text Box 1">
          <a:extLst>
            <a:ext uri="{FF2B5EF4-FFF2-40B4-BE49-F238E27FC236}">
              <a16:creationId xmlns="" xmlns:a16="http://schemas.microsoft.com/office/drawing/2014/main" id="{00000000-0008-0000-0000-00009E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35" name="Text Box 1">
          <a:extLst>
            <a:ext uri="{FF2B5EF4-FFF2-40B4-BE49-F238E27FC236}">
              <a16:creationId xmlns="" xmlns:a16="http://schemas.microsoft.com/office/drawing/2014/main" id="{00000000-0008-0000-0000-00009F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36" name="Text Box 1">
          <a:extLst>
            <a:ext uri="{FF2B5EF4-FFF2-40B4-BE49-F238E27FC236}">
              <a16:creationId xmlns="" xmlns:a16="http://schemas.microsoft.com/office/drawing/2014/main" id="{00000000-0008-0000-0000-0000A0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37" name="Text Box 1">
          <a:extLst>
            <a:ext uri="{FF2B5EF4-FFF2-40B4-BE49-F238E27FC236}">
              <a16:creationId xmlns="" xmlns:a16="http://schemas.microsoft.com/office/drawing/2014/main" id="{00000000-0008-0000-0000-0000A1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38" name="Text Box 1">
          <a:extLst>
            <a:ext uri="{FF2B5EF4-FFF2-40B4-BE49-F238E27FC236}">
              <a16:creationId xmlns="" xmlns:a16="http://schemas.microsoft.com/office/drawing/2014/main" id="{00000000-0008-0000-0000-0000A2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39" name="Text Box 1">
          <a:extLst>
            <a:ext uri="{FF2B5EF4-FFF2-40B4-BE49-F238E27FC236}">
              <a16:creationId xmlns="" xmlns:a16="http://schemas.microsoft.com/office/drawing/2014/main" id="{00000000-0008-0000-0000-0000A3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40" name="Text Box 1">
          <a:extLst>
            <a:ext uri="{FF2B5EF4-FFF2-40B4-BE49-F238E27FC236}">
              <a16:creationId xmlns="" xmlns:a16="http://schemas.microsoft.com/office/drawing/2014/main" id="{00000000-0008-0000-0000-0000A4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41" name="Text Box 1">
          <a:extLst>
            <a:ext uri="{FF2B5EF4-FFF2-40B4-BE49-F238E27FC236}">
              <a16:creationId xmlns="" xmlns:a16="http://schemas.microsoft.com/office/drawing/2014/main" id="{00000000-0008-0000-0000-0000A5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42" name="Text Box 1">
          <a:extLst>
            <a:ext uri="{FF2B5EF4-FFF2-40B4-BE49-F238E27FC236}">
              <a16:creationId xmlns="" xmlns:a16="http://schemas.microsoft.com/office/drawing/2014/main" id="{00000000-0008-0000-0000-0000A6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43" name="Text Box 1">
          <a:extLst>
            <a:ext uri="{FF2B5EF4-FFF2-40B4-BE49-F238E27FC236}">
              <a16:creationId xmlns="" xmlns:a16="http://schemas.microsoft.com/office/drawing/2014/main" id="{00000000-0008-0000-0000-0000A7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44" name="Text Box 1">
          <a:extLst>
            <a:ext uri="{FF2B5EF4-FFF2-40B4-BE49-F238E27FC236}">
              <a16:creationId xmlns="" xmlns:a16="http://schemas.microsoft.com/office/drawing/2014/main" id="{00000000-0008-0000-0000-0000A8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45" name="Text Box 1">
          <a:extLst>
            <a:ext uri="{FF2B5EF4-FFF2-40B4-BE49-F238E27FC236}">
              <a16:creationId xmlns="" xmlns:a16="http://schemas.microsoft.com/office/drawing/2014/main" id="{00000000-0008-0000-0000-0000A9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46" name="Text Box 1">
          <a:extLst>
            <a:ext uri="{FF2B5EF4-FFF2-40B4-BE49-F238E27FC236}">
              <a16:creationId xmlns="" xmlns:a16="http://schemas.microsoft.com/office/drawing/2014/main" id="{00000000-0008-0000-0000-0000AA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47" name="Text Box 1">
          <a:extLst>
            <a:ext uri="{FF2B5EF4-FFF2-40B4-BE49-F238E27FC236}">
              <a16:creationId xmlns="" xmlns:a16="http://schemas.microsoft.com/office/drawing/2014/main" id="{00000000-0008-0000-0000-0000AB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48" name="Text Box 1">
          <a:extLst>
            <a:ext uri="{FF2B5EF4-FFF2-40B4-BE49-F238E27FC236}">
              <a16:creationId xmlns="" xmlns:a16="http://schemas.microsoft.com/office/drawing/2014/main" id="{00000000-0008-0000-0000-0000AC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49" name="Text Box 1">
          <a:extLst>
            <a:ext uri="{FF2B5EF4-FFF2-40B4-BE49-F238E27FC236}">
              <a16:creationId xmlns="" xmlns:a16="http://schemas.microsoft.com/office/drawing/2014/main" id="{00000000-0008-0000-0000-0000AD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50" name="Text Box 1">
          <a:extLst>
            <a:ext uri="{FF2B5EF4-FFF2-40B4-BE49-F238E27FC236}">
              <a16:creationId xmlns="" xmlns:a16="http://schemas.microsoft.com/office/drawing/2014/main" id="{00000000-0008-0000-0000-0000AE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51" name="Text Box 1">
          <a:extLst>
            <a:ext uri="{FF2B5EF4-FFF2-40B4-BE49-F238E27FC236}">
              <a16:creationId xmlns="" xmlns:a16="http://schemas.microsoft.com/office/drawing/2014/main" id="{00000000-0008-0000-0000-0000AF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52" name="Text Box 1">
          <a:extLst>
            <a:ext uri="{FF2B5EF4-FFF2-40B4-BE49-F238E27FC236}">
              <a16:creationId xmlns="" xmlns:a16="http://schemas.microsoft.com/office/drawing/2014/main" id="{00000000-0008-0000-0000-0000B0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53" name="Text Box 1">
          <a:extLst>
            <a:ext uri="{FF2B5EF4-FFF2-40B4-BE49-F238E27FC236}">
              <a16:creationId xmlns="" xmlns:a16="http://schemas.microsoft.com/office/drawing/2014/main" id="{00000000-0008-0000-0000-0000B1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54" name="Text Box 1">
          <a:extLst>
            <a:ext uri="{FF2B5EF4-FFF2-40B4-BE49-F238E27FC236}">
              <a16:creationId xmlns="" xmlns:a16="http://schemas.microsoft.com/office/drawing/2014/main" id="{00000000-0008-0000-0000-0000B2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55" name="Text Box 1">
          <a:extLst>
            <a:ext uri="{FF2B5EF4-FFF2-40B4-BE49-F238E27FC236}">
              <a16:creationId xmlns="" xmlns:a16="http://schemas.microsoft.com/office/drawing/2014/main" id="{00000000-0008-0000-0000-0000B3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56" name="Text Box 1">
          <a:extLst>
            <a:ext uri="{FF2B5EF4-FFF2-40B4-BE49-F238E27FC236}">
              <a16:creationId xmlns="" xmlns:a16="http://schemas.microsoft.com/office/drawing/2014/main" id="{00000000-0008-0000-0000-0000B4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57" name="Text Box 1">
          <a:extLst>
            <a:ext uri="{FF2B5EF4-FFF2-40B4-BE49-F238E27FC236}">
              <a16:creationId xmlns="" xmlns:a16="http://schemas.microsoft.com/office/drawing/2014/main" id="{00000000-0008-0000-0000-0000B5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58" name="Text Box 1">
          <a:extLst>
            <a:ext uri="{FF2B5EF4-FFF2-40B4-BE49-F238E27FC236}">
              <a16:creationId xmlns="" xmlns:a16="http://schemas.microsoft.com/office/drawing/2014/main" id="{00000000-0008-0000-0000-0000B6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59" name="Text Box 1">
          <a:extLst>
            <a:ext uri="{FF2B5EF4-FFF2-40B4-BE49-F238E27FC236}">
              <a16:creationId xmlns="" xmlns:a16="http://schemas.microsoft.com/office/drawing/2014/main" id="{00000000-0008-0000-0000-0000B7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60" name="Text Box 1">
          <a:extLst>
            <a:ext uri="{FF2B5EF4-FFF2-40B4-BE49-F238E27FC236}">
              <a16:creationId xmlns="" xmlns:a16="http://schemas.microsoft.com/office/drawing/2014/main" id="{00000000-0008-0000-0000-0000B8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61" name="Text Box 1">
          <a:extLst>
            <a:ext uri="{FF2B5EF4-FFF2-40B4-BE49-F238E27FC236}">
              <a16:creationId xmlns="" xmlns:a16="http://schemas.microsoft.com/office/drawing/2014/main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62" name="Text Box 1">
          <a:extLst>
            <a:ext uri="{FF2B5EF4-FFF2-40B4-BE49-F238E27FC236}">
              <a16:creationId xmlns="" xmlns:a16="http://schemas.microsoft.com/office/drawing/2014/main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63" name="Text Box 1">
          <a:extLst>
            <a:ext uri="{FF2B5EF4-FFF2-40B4-BE49-F238E27FC236}">
              <a16:creationId xmlns="" xmlns:a16="http://schemas.microsoft.com/office/drawing/2014/main" id="{00000000-0008-0000-0000-0000BB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64" name="Text Box 1">
          <a:extLst>
            <a:ext uri="{FF2B5EF4-FFF2-40B4-BE49-F238E27FC236}">
              <a16:creationId xmlns="" xmlns:a16="http://schemas.microsoft.com/office/drawing/2014/main" id="{00000000-0008-0000-0000-0000BC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65" name="Text Box 1">
          <a:extLst>
            <a:ext uri="{FF2B5EF4-FFF2-40B4-BE49-F238E27FC236}">
              <a16:creationId xmlns="" xmlns:a16="http://schemas.microsoft.com/office/drawing/2014/main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66" name="Text Box 1">
          <a:extLst>
            <a:ext uri="{FF2B5EF4-FFF2-40B4-BE49-F238E27FC236}">
              <a16:creationId xmlns="" xmlns:a16="http://schemas.microsoft.com/office/drawing/2014/main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67" name="Text Box 1">
          <a:extLst>
            <a:ext uri="{FF2B5EF4-FFF2-40B4-BE49-F238E27FC236}">
              <a16:creationId xmlns="" xmlns:a16="http://schemas.microsoft.com/office/drawing/2014/main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68" name="Text Box 1">
          <a:extLst>
            <a:ext uri="{FF2B5EF4-FFF2-40B4-BE49-F238E27FC236}">
              <a16:creationId xmlns="" xmlns:a16="http://schemas.microsoft.com/office/drawing/2014/main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69" name="Text Box 1">
          <a:extLst>
            <a:ext uri="{FF2B5EF4-FFF2-40B4-BE49-F238E27FC236}">
              <a16:creationId xmlns="" xmlns:a16="http://schemas.microsoft.com/office/drawing/2014/main" id="{00000000-0008-0000-0000-0000C1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70" name="Text Box 1">
          <a:extLst>
            <a:ext uri="{FF2B5EF4-FFF2-40B4-BE49-F238E27FC236}">
              <a16:creationId xmlns="" xmlns:a16="http://schemas.microsoft.com/office/drawing/2014/main" id="{00000000-0008-0000-0000-0000C2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71" name="Text Box 1">
          <a:extLst>
            <a:ext uri="{FF2B5EF4-FFF2-40B4-BE49-F238E27FC236}">
              <a16:creationId xmlns="" xmlns:a16="http://schemas.microsoft.com/office/drawing/2014/main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72" name="Text Box 1">
          <a:extLst>
            <a:ext uri="{FF2B5EF4-FFF2-40B4-BE49-F238E27FC236}">
              <a16:creationId xmlns="" xmlns:a16="http://schemas.microsoft.com/office/drawing/2014/main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73" name="Text Box 1">
          <a:extLst>
            <a:ext uri="{FF2B5EF4-FFF2-40B4-BE49-F238E27FC236}">
              <a16:creationId xmlns="" xmlns:a16="http://schemas.microsoft.com/office/drawing/2014/main" id="{00000000-0008-0000-0000-0000C5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74" name="Text Box 1">
          <a:extLst>
            <a:ext uri="{FF2B5EF4-FFF2-40B4-BE49-F238E27FC236}">
              <a16:creationId xmlns="" xmlns:a16="http://schemas.microsoft.com/office/drawing/2014/main" id="{00000000-0008-0000-0000-0000C6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75" name="Text Box 1">
          <a:extLst>
            <a:ext uri="{FF2B5EF4-FFF2-40B4-BE49-F238E27FC236}">
              <a16:creationId xmlns="" xmlns:a16="http://schemas.microsoft.com/office/drawing/2014/main" id="{00000000-0008-0000-0000-0000C7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76" name="Text Box 1">
          <a:extLst>
            <a:ext uri="{FF2B5EF4-FFF2-40B4-BE49-F238E27FC236}">
              <a16:creationId xmlns="" xmlns:a16="http://schemas.microsoft.com/office/drawing/2014/main" id="{00000000-0008-0000-0000-0000C8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77" name="Text Box 1">
          <a:extLst>
            <a:ext uri="{FF2B5EF4-FFF2-40B4-BE49-F238E27FC236}">
              <a16:creationId xmlns="" xmlns:a16="http://schemas.microsoft.com/office/drawing/2014/main" id="{00000000-0008-0000-0000-0000C9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78" name="Text Box 1">
          <a:extLst>
            <a:ext uri="{FF2B5EF4-FFF2-40B4-BE49-F238E27FC236}">
              <a16:creationId xmlns="" xmlns:a16="http://schemas.microsoft.com/office/drawing/2014/main" id="{00000000-0008-0000-0000-0000CA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79" name="Text Box 1">
          <a:extLst>
            <a:ext uri="{FF2B5EF4-FFF2-40B4-BE49-F238E27FC236}">
              <a16:creationId xmlns="" xmlns:a16="http://schemas.microsoft.com/office/drawing/2014/main" id="{00000000-0008-0000-0000-0000CB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80" name="Text Box 1">
          <a:extLst>
            <a:ext uri="{FF2B5EF4-FFF2-40B4-BE49-F238E27FC236}">
              <a16:creationId xmlns="" xmlns:a16="http://schemas.microsoft.com/office/drawing/2014/main" id="{00000000-0008-0000-0000-0000CC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81" name="Text Box 1">
          <a:extLst>
            <a:ext uri="{FF2B5EF4-FFF2-40B4-BE49-F238E27FC236}">
              <a16:creationId xmlns="" xmlns:a16="http://schemas.microsoft.com/office/drawing/2014/main" id="{00000000-0008-0000-0000-0000CD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82" name="Text Box 1">
          <a:extLst>
            <a:ext uri="{FF2B5EF4-FFF2-40B4-BE49-F238E27FC236}">
              <a16:creationId xmlns="" xmlns:a16="http://schemas.microsoft.com/office/drawing/2014/main" id="{00000000-0008-0000-0000-0000CE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83" name="Text Box 1">
          <a:extLst>
            <a:ext uri="{FF2B5EF4-FFF2-40B4-BE49-F238E27FC236}">
              <a16:creationId xmlns="" xmlns:a16="http://schemas.microsoft.com/office/drawing/2014/main" id="{00000000-0008-0000-0000-0000CF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84" name="Text Box 1">
          <a:extLst>
            <a:ext uri="{FF2B5EF4-FFF2-40B4-BE49-F238E27FC236}">
              <a16:creationId xmlns="" xmlns:a16="http://schemas.microsoft.com/office/drawing/2014/main" id="{00000000-0008-0000-0000-0000D0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85" name="Text Box 1">
          <a:extLst>
            <a:ext uri="{FF2B5EF4-FFF2-40B4-BE49-F238E27FC236}">
              <a16:creationId xmlns="" xmlns:a16="http://schemas.microsoft.com/office/drawing/2014/main" id="{00000000-0008-0000-0000-0000D1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86" name="Text Box 1">
          <a:extLst>
            <a:ext uri="{FF2B5EF4-FFF2-40B4-BE49-F238E27FC236}">
              <a16:creationId xmlns="" xmlns:a16="http://schemas.microsoft.com/office/drawing/2014/main" id="{00000000-0008-0000-0000-0000D2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87" name="Text Box 1">
          <a:extLst>
            <a:ext uri="{FF2B5EF4-FFF2-40B4-BE49-F238E27FC236}">
              <a16:creationId xmlns="" xmlns:a16="http://schemas.microsoft.com/office/drawing/2014/main" id="{00000000-0008-0000-0000-0000D3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88" name="Text Box 1">
          <a:extLst>
            <a:ext uri="{FF2B5EF4-FFF2-40B4-BE49-F238E27FC236}">
              <a16:creationId xmlns="" xmlns:a16="http://schemas.microsoft.com/office/drawing/2014/main" id="{00000000-0008-0000-0000-0000D4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89" name="Text Box 1">
          <a:extLst>
            <a:ext uri="{FF2B5EF4-FFF2-40B4-BE49-F238E27FC236}">
              <a16:creationId xmlns="" xmlns:a16="http://schemas.microsoft.com/office/drawing/2014/main" id="{00000000-0008-0000-0000-0000D5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90" name="Text Box 1">
          <a:extLst>
            <a:ext uri="{FF2B5EF4-FFF2-40B4-BE49-F238E27FC236}">
              <a16:creationId xmlns="" xmlns:a16="http://schemas.microsoft.com/office/drawing/2014/main" id="{00000000-0008-0000-0000-0000D6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91" name="Text Box 1">
          <a:extLst>
            <a:ext uri="{FF2B5EF4-FFF2-40B4-BE49-F238E27FC236}">
              <a16:creationId xmlns="" xmlns:a16="http://schemas.microsoft.com/office/drawing/2014/main" id="{00000000-0008-0000-0000-0000D7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92" name="Text Box 1">
          <a:extLst>
            <a:ext uri="{FF2B5EF4-FFF2-40B4-BE49-F238E27FC236}">
              <a16:creationId xmlns="" xmlns:a16="http://schemas.microsoft.com/office/drawing/2014/main" id="{00000000-0008-0000-0000-0000D8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93" name="Text Box 1">
          <a:extLst>
            <a:ext uri="{FF2B5EF4-FFF2-40B4-BE49-F238E27FC236}">
              <a16:creationId xmlns="" xmlns:a16="http://schemas.microsoft.com/office/drawing/2014/main" id="{00000000-0008-0000-0000-0000D9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94" name="Text Box 1">
          <a:extLst>
            <a:ext uri="{FF2B5EF4-FFF2-40B4-BE49-F238E27FC236}">
              <a16:creationId xmlns="" xmlns:a16="http://schemas.microsoft.com/office/drawing/2014/main" id="{00000000-0008-0000-0000-0000DA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95" name="Text Box 1">
          <a:extLst>
            <a:ext uri="{FF2B5EF4-FFF2-40B4-BE49-F238E27FC236}">
              <a16:creationId xmlns="" xmlns:a16="http://schemas.microsoft.com/office/drawing/2014/main" id="{00000000-0008-0000-0000-0000DB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96" name="Text Box 1">
          <a:extLst>
            <a:ext uri="{FF2B5EF4-FFF2-40B4-BE49-F238E27FC236}">
              <a16:creationId xmlns="" xmlns:a16="http://schemas.microsoft.com/office/drawing/2014/main" id="{00000000-0008-0000-0000-0000DC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97" name="Text Box 1">
          <a:extLst>
            <a:ext uri="{FF2B5EF4-FFF2-40B4-BE49-F238E27FC236}">
              <a16:creationId xmlns="" xmlns:a16="http://schemas.microsoft.com/office/drawing/2014/main" id="{00000000-0008-0000-0000-0000DD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98" name="Text Box 1">
          <a:extLst>
            <a:ext uri="{FF2B5EF4-FFF2-40B4-BE49-F238E27FC236}">
              <a16:creationId xmlns="" xmlns:a16="http://schemas.microsoft.com/office/drawing/2014/main" id="{00000000-0008-0000-0000-0000DE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599" name="Text Box 1">
          <a:extLst>
            <a:ext uri="{FF2B5EF4-FFF2-40B4-BE49-F238E27FC236}">
              <a16:creationId xmlns="" xmlns:a16="http://schemas.microsoft.com/office/drawing/2014/main" id="{00000000-0008-0000-0000-0000DF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00" name="Text Box 1">
          <a:extLst>
            <a:ext uri="{FF2B5EF4-FFF2-40B4-BE49-F238E27FC236}">
              <a16:creationId xmlns="" xmlns:a16="http://schemas.microsoft.com/office/drawing/2014/main" id="{00000000-0008-0000-0000-0000E0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01" name="Text Box 1">
          <a:extLst>
            <a:ext uri="{FF2B5EF4-FFF2-40B4-BE49-F238E27FC236}">
              <a16:creationId xmlns="" xmlns:a16="http://schemas.microsoft.com/office/drawing/2014/main" id="{00000000-0008-0000-0000-0000E1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02" name="Text Box 1">
          <a:extLst>
            <a:ext uri="{FF2B5EF4-FFF2-40B4-BE49-F238E27FC236}">
              <a16:creationId xmlns="" xmlns:a16="http://schemas.microsoft.com/office/drawing/2014/main" id="{00000000-0008-0000-0000-0000E2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03" name="Text Box 1">
          <a:extLst>
            <a:ext uri="{FF2B5EF4-FFF2-40B4-BE49-F238E27FC236}">
              <a16:creationId xmlns="" xmlns:a16="http://schemas.microsoft.com/office/drawing/2014/main" id="{00000000-0008-0000-0000-0000E3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04" name="Text Box 1">
          <a:extLst>
            <a:ext uri="{FF2B5EF4-FFF2-40B4-BE49-F238E27FC236}">
              <a16:creationId xmlns="" xmlns:a16="http://schemas.microsoft.com/office/drawing/2014/main" id="{00000000-0008-0000-0000-0000E4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05" name="Text Box 1">
          <a:extLst>
            <a:ext uri="{FF2B5EF4-FFF2-40B4-BE49-F238E27FC236}">
              <a16:creationId xmlns="" xmlns:a16="http://schemas.microsoft.com/office/drawing/2014/main" id="{00000000-0008-0000-0000-0000E5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06" name="Text Box 1">
          <a:extLst>
            <a:ext uri="{FF2B5EF4-FFF2-40B4-BE49-F238E27FC236}">
              <a16:creationId xmlns="" xmlns:a16="http://schemas.microsoft.com/office/drawing/2014/main" id="{00000000-0008-0000-0000-0000E6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07" name="Text Box 1">
          <a:extLst>
            <a:ext uri="{FF2B5EF4-FFF2-40B4-BE49-F238E27FC236}">
              <a16:creationId xmlns="" xmlns:a16="http://schemas.microsoft.com/office/drawing/2014/main" id="{00000000-0008-0000-0000-0000E7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08" name="Text Box 1">
          <a:extLst>
            <a:ext uri="{FF2B5EF4-FFF2-40B4-BE49-F238E27FC236}">
              <a16:creationId xmlns="" xmlns:a16="http://schemas.microsoft.com/office/drawing/2014/main" id="{00000000-0008-0000-0000-0000E8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09" name="Text Box 1">
          <a:extLst>
            <a:ext uri="{FF2B5EF4-FFF2-40B4-BE49-F238E27FC236}">
              <a16:creationId xmlns="" xmlns:a16="http://schemas.microsoft.com/office/drawing/2014/main" id="{00000000-0008-0000-0000-0000E9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10" name="Text Box 1">
          <a:extLst>
            <a:ext uri="{FF2B5EF4-FFF2-40B4-BE49-F238E27FC236}">
              <a16:creationId xmlns="" xmlns:a16="http://schemas.microsoft.com/office/drawing/2014/main" id="{00000000-0008-0000-0000-0000EA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11" name="Text Box 1">
          <a:extLst>
            <a:ext uri="{FF2B5EF4-FFF2-40B4-BE49-F238E27FC236}">
              <a16:creationId xmlns="" xmlns:a16="http://schemas.microsoft.com/office/drawing/2014/main" id="{00000000-0008-0000-0000-0000EB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12" name="Text Box 1">
          <a:extLst>
            <a:ext uri="{FF2B5EF4-FFF2-40B4-BE49-F238E27FC236}">
              <a16:creationId xmlns="" xmlns:a16="http://schemas.microsoft.com/office/drawing/2014/main" id="{00000000-0008-0000-0000-0000EC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13" name="Text Box 1">
          <a:extLst>
            <a:ext uri="{FF2B5EF4-FFF2-40B4-BE49-F238E27FC236}">
              <a16:creationId xmlns="" xmlns:a16="http://schemas.microsoft.com/office/drawing/2014/main" id="{00000000-0008-0000-0000-0000ED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14" name="Text Box 1">
          <a:extLst>
            <a:ext uri="{FF2B5EF4-FFF2-40B4-BE49-F238E27FC236}">
              <a16:creationId xmlns="" xmlns:a16="http://schemas.microsoft.com/office/drawing/2014/main" id="{00000000-0008-0000-0000-0000EE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15" name="Text Box 1">
          <a:extLst>
            <a:ext uri="{FF2B5EF4-FFF2-40B4-BE49-F238E27FC236}">
              <a16:creationId xmlns="" xmlns:a16="http://schemas.microsoft.com/office/drawing/2014/main" id="{00000000-0008-0000-0000-0000EF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16" name="Text Box 1">
          <a:extLst>
            <a:ext uri="{FF2B5EF4-FFF2-40B4-BE49-F238E27FC236}">
              <a16:creationId xmlns="" xmlns:a16="http://schemas.microsoft.com/office/drawing/2014/main" id="{00000000-0008-0000-0000-0000F0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17" name="Text Box 1">
          <a:extLst>
            <a:ext uri="{FF2B5EF4-FFF2-40B4-BE49-F238E27FC236}">
              <a16:creationId xmlns="" xmlns:a16="http://schemas.microsoft.com/office/drawing/2014/main" id="{00000000-0008-0000-0000-0000F1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18" name="Text Box 1">
          <a:extLst>
            <a:ext uri="{FF2B5EF4-FFF2-40B4-BE49-F238E27FC236}">
              <a16:creationId xmlns="" xmlns:a16="http://schemas.microsoft.com/office/drawing/2014/main" id="{00000000-0008-0000-0000-0000F2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19" name="Text Box 1">
          <a:extLst>
            <a:ext uri="{FF2B5EF4-FFF2-40B4-BE49-F238E27FC236}">
              <a16:creationId xmlns="" xmlns:a16="http://schemas.microsoft.com/office/drawing/2014/main" id="{00000000-0008-0000-0000-0000F3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20" name="Text Box 1">
          <a:extLst>
            <a:ext uri="{FF2B5EF4-FFF2-40B4-BE49-F238E27FC236}">
              <a16:creationId xmlns="" xmlns:a16="http://schemas.microsoft.com/office/drawing/2014/main" id="{00000000-0008-0000-0000-0000F4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21" name="Text Box 1">
          <a:extLst>
            <a:ext uri="{FF2B5EF4-FFF2-40B4-BE49-F238E27FC236}">
              <a16:creationId xmlns="" xmlns:a16="http://schemas.microsoft.com/office/drawing/2014/main" id="{00000000-0008-0000-0000-0000F5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22" name="Text Box 1">
          <a:extLst>
            <a:ext uri="{FF2B5EF4-FFF2-40B4-BE49-F238E27FC236}">
              <a16:creationId xmlns="" xmlns:a16="http://schemas.microsoft.com/office/drawing/2014/main" id="{00000000-0008-0000-0000-0000F6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23" name="Text Box 1">
          <a:extLst>
            <a:ext uri="{FF2B5EF4-FFF2-40B4-BE49-F238E27FC236}">
              <a16:creationId xmlns="" xmlns:a16="http://schemas.microsoft.com/office/drawing/2014/main" id="{00000000-0008-0000-0000-0000F7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24" name="Text Box 1">
          <a:extLst>
            <a:ext uri="{FF2B5EF4-FFF2-40B4-BE49-F238E27FC236}">
              <a16:creationId xmlns="" xmlns:a16="http://schemas.microsoft.com/office/drawing/2014/main" id="{00000000-0008-0000-0000-0000F8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25" name="Text Box 1">
          <a:extLst>
            <a:ext uri="{FF2B5EF4-FFF2-40B4-BE49-F238E27FC236}">
              <a16:creationId xmlns="" xmlns:a16="http://schemas.microsoft.com/office/drawing/2014/main" id="{00000000-0008-0000-0000-0000F9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26" name="Text Box 1">
          <a:extLst>
            <a:ext uri="{FF2B5EF4-FFF2-40B4-BE49-F238E27FC236}">
              <a16:creationId xmlns="" xmlns:a16="http://schemas.microsoft.com/office/drawing/2014/main" id="{00000000-0008-0000-0000-0000FA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27" name="Text Box 1">
          <a:extLst>
            <a:ext uri="{FF2B5EF4-FFF2-40B4-BE49-F238E27FC236}">
              <a16:creationId xmlns="" xmlns:a16="http://schemas.microsoft.com/office/drawing/2014/main" id="{00000000-0008-0000-0000-0000FB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28" name="Text Box 1">
          <a:extLst>
            <a:ext uri="{FF2B5EF4-FFF2-40B4-BE49-F238E27FC236}">
              <a16:creationId xmlns="" xmlns:a16="http://schemas.microsoft.com/office/drawing/2014/main" id="{00000000-0008-0000-0000-0000FC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29" name="Text Box 1">
          <a:extLst>
            <a:ext uri="{FF2B5EF4-FFF2-40B4-BE49-F238E27FC236}">
              <a16:creationId xmlns="" xmlns:a16="http://schemas.microsoft.com/office/drawing/2014/main" id="{00000000-0008-0000-0000-0000FD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30" name="Text Box 1">
          <a:extLst>
            <a:ext uri="{FF2B5EF4-FFF2-40B4-BE49-F238E27FC236}">
              <a16:creationId xmlns="" xmlns:a16="http://schemas.microsoft.com/office/drawing/2014/main" id="{00000000-0008-0000-0000-0000FE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31" name="Text Box 1">
          <a:extLst>
            <a:ext uri="{FF2B5EF4-FFF2-40B4-BE49-F238E27FC236}">
              <a16:creationId xmlns="" xmlns:a16="http://schemas.microsoft.com/office/drawing/2014/main" id="{00000000-0008-0000-0000-0000FF15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32" name="Text Box 1">
          <a:extLst>
            <a:ext uri="{FF2B5EF4-FFF2-40B4-BE49-F238E27FC236}">
              <a16:creationId xmlns="" xmlns:a16="http://schemas.microsoft.com/office/drawing/2014/main" id="{00000000-0008-0000-0000-000000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33" name="Text Box 1">
          <a:extLst>
            <a:ext uri="{FF2B5EF4-FFF2-40B4-BE49-F238E27FC236}">
              <a16:creationId xmlns="" xmlns:a16="http://schemas.microsoft.com/office/drawing/2014/main" id="{00000000-0008-0000-0000-000001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34" name="Text Box 1">
          <a:extLst>
            <a:ext uri="{FF2B5EF4-FFF2-40B4-BE49-F238E27FC236}">
              <a16:creationId xmlns="" xmlns:a16="http://schemas.microsoft.com/office/drawing/2014/main" id="{00000000-0008-0000-0000-000002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35" name="Text Box 1">
          <a:extLst>
            <a:ext uri="{FF2B5EF4-FFF2-40B4-BE49-F238E27FC236}">
              <a16:creationId xmlns="" xmlns:a16="http://schemas.microsoft.com/office/drawing/2014/main" id="{00000000-0008-0000-0000-000003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36" name="Text Box 1">
          <a:extLst>
            <a:ext uri="{FF2B5EF4-FFF2-40B4-BE49-F238E27FC236}">
              <a16:creationId xmlns="" xmlns:a16="http://schemas.microsoft.com/office/drawing/2014/main" id="{00000000-0008-0000-0000-000004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37" name="Text Box 1">
          <a:extLst>
            <a:ext uri="{FF2B5EF4-FFF2-40B4-BE49-F238E27FC236}">
              <a16:creationId xmlns="" xmlns:a16="http://schemas.microsoft.com/office/drawing/2014/main" id="{00000000-0008-0000-0000-000005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38" name="Text Box 1">
          <a:extLst>
            <a:ext uri="{FF2B5EF4-FFF2-40B4-BE49-F238E27FC236}">
              <a16:creationId xmlns="" xmlns:a16="http://schemas.microsoft.com/office/drawing/2014/main" id="{00000000-0008-0000-0000-000006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39" name="Text Box 1">
          <a:extLst>
            <a:ext uri="{FF2B5EF4-FFF2-40B4-BE49-F238E27FC236}">
              <a16:creationId xmlns="" xmlns:a16="http://schemas.microsoft.com/office/drawing/2014/main" id="{00000000-0008-0000-0000-000007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40" name="Text Box 1">
          <a:extLst>
            <a:ext uri="{FF2B5EF4-FFF2-40B4-BE49-F238E27FC236}">
              <a16:creationId xmlns="" xmlns:a16="http://schemas.microsoft.com/office/drawing/2014/main" id="{00000000-0008-0000-0000-000008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41" name="Text Box 1">
          <a:extLst>
            <a:ext uri="{FF2B5EF4-FFF2-40B4-BE49-F238E27FC236}">
              <a16:creationId xmlns="" xmlns:a16="http://schemas.microsoft.com/office/drawing/2014/main" id="{00000000-0008-0000-0000-000009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42" name="Text Box 1">
          <a:extLst>
            <a:ext uri="{FF2B5EF4-FFF2-40B4-BE49-F238E27FC236}">
              <a16:creationId xmlns="" xmlns:a16="http://schemas.microsoft.com/office/drawing/2014/main" id="{00000000-0008-0000-0000-00000A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43" name="Text Box 1">
          <a:extLst>
            <a:ext uri="{FF2B5EF4-FFF2-40B4-BE49-F238E27FC236}">
              <a16:creationId xmlns="" xmlns:a16="http://schemas.microsoft.com/office/drawing/2014/main" id="{00000000-0008-0000-0000-00000B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44" name="Text Box 1">
          <a:extLst>
            <a:ext uri="{FF2B5EF4-FFF2-40B4-BE49-F238E27FC236}">
              <a16:creationId xmlns="" xmlns:a16="http://schemas.microsoft.com/office/drawing/2014/main" id="{00000000-0008-0000-0000-00000C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45" name="Text Box 1">
          <a:extLst>
            <a:ext uri="{FF2B5EF4-FFF2-40B4-BE49-F238E27FC236}">
              <a16:creationId xmlns="" xmlns:a16="http://schemas.microsoft.com/office/drawing/2014/main" id="{00000000-0008-0000-0000-00000D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46" name="Text Box 1">
          <a:extLst>
            <a:ext uri="{FF2B5EF4-FFF2-40B4-BE49-F238E27FC236}">
              <a16:creationId xmlns="" xmlns:a16="http://schemas.microsoft.com/office/drawing/2014/main" id="{00000000-0008-0000-0000-00000E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47" name="Text Box 1">
          <a:extLst>
            <a:ext uri="{FF2B5EF4-FFF2-40B4-BE49-F238E27FC236}">
              <a16:creationId xmlns="" xmlns:a16="http://schemas.microsoft.com/office/drawing/2014/main" id="{00000000-0008-0000-0000-00000F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48" name="Text Box 1">
          <a:extLst>
            <a:ext uri="{FF2B5EF4-FFF2-40B4-BE49-F238E27FC236}">
              <a16:creationId xmlns="" xmlns:a16="http://schemas.microsoft.com/office/drawing/2014/main" id="{00000000-0008-0000-0000-000010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49" name="Text Box 1">
          <a:extLst>
            <a:ext uri="{FF2B5EF4-FFF2-40B4-BE49-F238E27FC236}">
              <a16:creationId xmlns="" xmlns:a16="http://schemas.microsoft.com/office/drawing/2014/main" id="{00000000-0008-0000-0000-000011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50" name="Text Box 1">
          <a:extLst>
            <a:ext uri="{FF2B5EF4-FFF2-40B4-BE49-F238E27FC236}">
              <a16:creationId xmlns="" xmlns:a16="http://schemas.microsoft.com/office/drawing/2014/main" id="{00000000-0008-0000-0000-000012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51" name="Text Box 1">
          <a:extLst>
            <a:ext uri="{FF2B5EF4-FFF2-40B4-BE49-F238E27FC236}">
              <a16:creationId xmlns="" xmlns:a16="http://schemas.microsoft.com/office/drawing/2014/main" id="{00000000-0008-0000-0000-000013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52" name="Text Box 1">
          <a:extLst>
            <a:ext uri="{FF2B5EF4-FFF2-40B4-BE49-F238E27FC236}">
              <a16:creationId xmlns="" xmlns:a16="http://schemas.microsoft.com/office/drawing/2014/main" id="{00000000-0008-0000-0000-000014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53" name="Text Box 1">
          <a:extLst>
            <a:ext uri="{FF2B5EF4-FFF2-40B4-BE49-F238E27FC236}">
              <a16:creationId xmlns="" xmlns:a16="http://schemas.microsoft.com/office/drawing/2014/main" id="{00000000-0008-0000-0000-000015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54" name="Text Box 1">
          <a:extLst>
            <a:ext uri="{FF2B5EF4-FFF2-40B4-BE49-F238E27FC236}">
              <a16:creationId xmlns="" xmlns:a16="http://schemas.microsoft.com/office/drawing/2014/main" id="{00000000-0008-0000-0000-000016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55" name="Text Box 1">
          <a:extLst>
            <a:ext uri="{FF2B5EF4-FFF2-40B4-BE49-F238E27FC236}">
              <a16:creationId xmlns="" xmlns:a16="http://schemas.microsoft.com/office/drawing/2014/main" id="{00000000-0008-0000-0000-000017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56" name="Text Box 1">
          <a:extLst>
            <a:ext uri="{FF2B5EF4-FFF2-40B4-BE49-F238E27FC236}">
              <a16:creationId xmlns="" xmlns:a16="http://schemas.microsoft.com/office/drawing/2014/main" id="{00000000-0008-0000-0000-000018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57" name="Text Box 1">
          <a:extLst>
            <a:ext uri="{FF2B5EF4-FFF2-40B4-BE49-F238E27FC236}">
              <a16:creationId xmlns="" xmlns:a16="http://schemas.microsoft.com/office/drawing/2014/main" id="{00000000-0008-0000-0000-000019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58" name="Text Box 1">
          <a:extLst>
            <a:ext uri="{FF2B5EF4-FFF2-40B4-BE49-F238E27FC236}">
              <a16:creationId xmlns="" xmlns:a16="http://schemas.microsoft.com/office/drawing/2014/main" id="{00000000-0008-0000-0000-00001A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59" name="Text Box 1">
          <a:extLst>
            <a:ext uri="{FF2B5EF4-FFF2-40B4-BE49-F238E27FC236}">
              <a16:creationId xmlns="" xmlns:a16="http://schemas.microsoft.com/office/drawing/2014/main" id="{00000000-0008-0000-0000-00001B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60" name="Text Box 1">
          <a:extLst>
            <a:ext uri="{FF2B5EF4-FFF2-40B4-BE49-F238E27FC236}">
              <a16:creationId xmlns="" xmlns:a16="http://schemas.microsoft.com/office/drawing/2014/main" id="{00000000-0008-0000-0000-00001C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61" name="Text Box 1">
          <a:extLst>
            <a:ext uri="{FF2B5EF4-FFF2-40B4-BE49-F238E27FC236}">
              <a16:creationId xmlns="" xmlns:a16="http://schemas.microsoft.com/office/drawing/2014/main" id="{00000000-0008-0000-0000-00001D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62" name="Text Box 1">
          <a:extLst>
            <a:ext uri="{FF2B5EF4-FFF2-40B4-BE49-F238E27FC236}">
              <a16:creationId xmlns="" xmlns:a16="http://schemas.microsoft.com/office/drawing/2014/main" id="{00000000-0008-0000-0000-00001E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63" name="Text Box 1">
          <a:extLst>
            <a:ext uri="{FF2B5EF4-FFF2-40B4-BE49-F238E27FC236}">
              <a16:creationId xmlns="" xmlns:a16="http://schemas.microsoft.com/office/drawing/2014/main" id="{00000000-0008-0000-0000-00001F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64" name="Text Box 1">
          <a:extLst>
            <a:ext uri="{FF2B5EF4-FFF2-40B4-BE49-F238E27FC236}">
              <a16:creationId xmlns="" xmlns:a16="http://schemas.microsoft.com/office/drawing/2014/main" id="{00000000-0008-0000-0000-000020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65" name="Text Box 1">
          <a:extLst>
            <a:ext uri="{FF2B5EF4-FFF2-40B4-BE49-F238E27FC236}">
              <a16:creationId xmlns="" xmlns:a16="http://schemas.microsoft.com/office/drawing/2014/main" id="{00000000-0008-0000-0000-000021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66" name="Text Box 1">
          <a:extLst>
            <a:ext uri="{FF2B5EF4-FFF2-40B4-BE49-F238E27FC236}">
              <a16:creationId xmlns="" xmlns:a16="http://schemas.microsoft.com/office/drawing/2014/main" id="{00000000-0008-0000-0000-000022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67" name="Text Box 1">
          <a:extLst>
            <a:ext uri="{FF2B5EF4-FFF2-40B4-BE49-F238E27FC236}">
              <a16:creationId xmlns="" xmlns:a16="http://schemas.microsoft.com/office/drawing/2014/main" id="{00000000-0008-0000-0000-000023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68" name="Text Box 1">
          <a:extLst>
            <a:ext uri="{FF2B5EF4-FFF2-40B4-BE49-F238E27FC236}">
              <a16:creationId xmlns="" xmlns:a16="http://schemas.microsoft.com/office/drawing/2014/main" id="{00000000-0008-0000-0000-000024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69" name="Text Box 1">
          <a:extLst>
            <a:ext uri="{FF2B5EF4-FFF2-40B4-BE49-F238E27FC236}">
              <a16:creationId xmlns="" xmlns:a16="http://schemas.microsoft.com/office/drawing/2014/main" id="{00000000-0008-0000-0000-000025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70" name="Text Box 1">
          <a:extLst>
            <a:ext uri="{FF2B5EF4-FFF2-40B4-BE49-F238E27FC236}">
              <a16:creationId xmlns="" xmlns:a16="http://schemas.microsoft.com/office/drawing/2014/main" id="{00000000-0008-0000-0000-000026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71" name="Text Box 1">
          <a:extLst>
            <a:ext uri="{FF2B5EF4-FFF2-40B4-BE49-F238E27FC236}">
              <a16:creationId xmlns="" xmlns:a16="http://schemas.microsoft.com/office/drawing/2014/main" id="{00000000-0008-0000-0000-000027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72" name="Text Box 1">
          <a:extLst>
            <a:ext uri="{FF2B5EF4-FFF2-40B4-BE49-F238E27FC236}">
              <a16:creationId xmlns="" xmlns:a16="http://schemas.microsoft.com/office/drawing/2014/main" id="{00000000-0008-0000-0000-000028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73" name="Text Box 1">
          <a:extLst>
            <a:ext uri="{FF2B5EF4-FFF2-40B4-BE49-F238E27FC236}">
              <a16:creationId xmlns="" xmlns:a16="http://schemas.microsoft.com/office/drawing/2014/main" id="{00000000-0008-0000-0000-000029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74" name="Text Box 1">
          <a:extLst>
            <a:ext uri="{FF2B5EF4-FFF2-40B4-BE49-F238E27FC236}">
              <a16:creationId xmlns="" xmlns:a16="http://schemas.microsoft.com/office/drawing/2014/main" id="{00000000-0008-0000-0000-00002A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75" name="Text Box 1">
          <a:extLst>
            <a:ext uri="{FF2B5EF4-FFF2-40B4-BE49-F238E27FC236}">
              <a16:creationId xmlns="" xmlns:a16="http://schemas.microsoft.com/office/drawing/2014/main" id="{00000000-0008-0000-0000-00002B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76" name="Text Box 1">
          <a:extLst>
            <a:ext uri="{FF2B5EF4-FFF2-40B4-BE49-F238E27FC236}">
              <a16:creationId xmlns="" xmlns:a16="http://schemas.microsoft.com/office/drawing/2014/main" id="{00000000-0008-0000-0000-00002C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77" name="Text Box 1">
          <a:extLst>
            <a:ext uri="{FF2B5EF4-FFF2-40B4-BE49-F238E27FC236}">
              <a16:creationId xmlns="" xmlns:a16="http://schemas.microsoft.com/office/drawing/2014/main" id="{00000000-0008-0000-0000-00002D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78" name="Text Box 1">
          <a:extLst>
            <a:ext uri="{FF2B5EF4-FFF2-40B4-BE49-F238E27FC236}">
              <a16:creationId xmlns="" xmlns:a16="http://schemas.microsoft.com/office/drawing/2014/main" id="{00000000-0008-0000-0000-00002E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79" name="Text Box 1">
          <a:extLst>
            <a:ext uri="{FF2B5EF4-FFF2-40B4-BE49-F238E27FC236}">
              <a16:creationId xmlns="" xmlns:a16="http://schemas.microsoft.com/office/drawing/2014/main" id="{00000000-0008-0000-0000-00002F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80" name="Text Box 1">
          <a:extLst>
            <a:ext uri="{FF2B5EF4-FFF2-40B4-BE49-F238E27FC236}">
              <a16:creationId xmlns="" xmlns:a16="http://schemas.microsoft.com/office/drawing/2014/main" id="{00000000-0008-0000-0000-000030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81" name="Text Box 1">
          <a:extLst>
            <a:ext uri="{FF2B5EF4-FFF2-40B4-BE49-F238E27FC236}">
              <a16:creationId xmlns="" xmlns:a16="http://schemas.microsoft.com/office/drawing/2014/main" id="{00000000-0008-0000-0000-000031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82" name="Text Box 1">
          <a:extLst>
            <a:ext uri="{FF2B5EF4-FFF2-40B4-BE49-F238E27FC236}">
              <a16:creationId xmlns="" xmlns:a16="http://schemas.microsoft.com/office/drawing/2014/main" id="{00000000-0008-0000-0000-000032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83" name="Text Box 1">
          <a:extLst>
            <a:ext uri="{FF2B5EF4-FFF2-40B4-BE49-F238E27FC236}">
              <a16:creationId xmlns="" xmlns:a16="http://schemas.microsoft.com/office/drawing/2014/main" id="{00000000-0008-0000-0000-000033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84" name="Text Box 1">
          <a:extLst>
            <a:ext uri="{FF2B5EF4-FFF2-40B4-BE49-F238E27FC236}">
              <a16:creationId xmlns="" xmlns:a16="http://schemas.microsoft.com/office/drawing/2014/main" id="{00000000-0008-0000-0000-000034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85" name="Text Box 1">
          <a:extLst>
            <a:ext uri="{FF2B5EF4-FFF2-40B4-BE49-F238E27FC236}">
              <a16:creationId xmlns="" xmlns:a16="http://schemas.microsoft.com/office/drawing/2014/main" id="{00000000-0008-0000-0000-000035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86" name="Text Box 1">
          <a:extLst>
            <a:ext uri="{FF2B5EF4-FFF2-40B4-BE49-F238E27FC236}">
              <a16:creationId xmlns="" xmlns:a16="http://schemas.microsoft.com/office/drawing/2014/main" id="{00000000-0008-0000-0000-000036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87" name="Text Box 1">
          <a:extLst>
            <a:ext uri="{FF2B5EF4-FFF2-40B4-BE49-F238E27FC236}">
              <a16:creationId xmlns="" xmlns:a16="http://schemas.microsoft.com/office/drawing/2014/main" id="{00000000-0008-0000-0000-000037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88" name="Text Box 1">
          <a:extLst>
            <a:ext uri="{FF2B5EF4-FFF2-40B4-BE49-F238E27FC236}">
              <a16:creationId xmlns="" xmlns:a16="http://schemas.microsoft.com/office/drawing/2014/main" id="{00000000-0008-0000-0000-000038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89" name="Text Box 1">
          <a:extLst>
            <a:ext uri="{FF2B5EF4-FFF2-40B4-BE49-F238E27FC236}">
              <a16:creationId xmlns="" xmlns:a16="http://schemas.microsoft.com/office/drawing/2014/main" id="{00000000-0008-0000-0000-000039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90" name="Text Box 1">
          <a:extLst>
            <a:ext uri="{FF2B5EF4-FFF2-40B4-BE49-F238E27FC236}">
              <a16:creationId xmlns="" xmlns:a16="http://schemas.microsoft.com/office/drawing/2014/main" id="{00000000-0008-0000-0000-00003A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91" name="Text Box 1">
          <a:extLst>
            <a:ext uri="{FF2B5EF4-FFF2-40B4-BE49-F238E27FC236}">
              <a16:creationId xmlns="" xmlns:a16="http://schemas.microsoft.com/office/drawing/2014/main" id="{00000000-0008-0000-0000-00003B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92" name="Text Box 1">
          <a:extLst>
            <a:ext uri="{FF2B5EF4-FFF2-40B4-BE49-F238E27FC236}">
              <a16:creationId xmlns="" xmlns:a16="http://schemas.microsoft.com/office/drawing/2014/main" id="{00000000-0008-0000-0000-00003C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93" name="Text Box 1">
          <a:extLst>
            <a:ext uri="{FF2B5EF4-FFF2-40B4-BE49-F238E27FC236}">
              <a16:creationId xmlns="" xmlns:a16="http://schemas.microsoft.com/office/drawing/2014/main" id="{00000000-0008-0000-0000-00003D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94" name="Text Box 1">
          <a:extLst>
            <a:ext uri="{FF2B5EF4-FFF2-40B4-BE49-F238E27FC236}">
              <a16:creationId xmlns="" xmlns:a16="http://schemas.microsoft.com/office/drawing/2014/main" id="{00000000-0008-0000-0000-00003E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95" name="Text Box 1">
          <a:extLst>
            <a:ext uri="{FF2B5EF4-FFF2-40B4-BE49-F238E27FC236}">
              <a16:creationId xmlns="" xmlns:a16="http://schemas.microsoft.com/office/drawing/2014/main" id="{00000000-0008-0000-0000-00003F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96" name="Text Box 1">
          <a:extLst>
            <a:ext uri="{FF2B5EF4-FFF2-40B4-BE49-F238E27FC236}">
              <a16:creationId xmlns="" xmlns:a16="http://schemas.microsoft.com/office/drawing/2014/main" id="{00000000-0008-0000-0000-000040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97" name="Text Box 1">
          <a:extLst>
            <a:ext uri="{FF2B5EF4-FFF2-40B4-BE49-F238E27FC236}">
              <a16:creationId xmlns="" xmlns:a16="http://schemas.microsoft.com/office/drawing/2014/main" id="{00000000-0008-0000-0000-000041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98" name="Text Box 1">
          <a:extLst>
            <a:ext uri="{FF2B5EF4-FFF2-40B4-BE49-F238E27FC236}">
              <a16:creationId xmlns="" xmlns:a16="http://schemas.microsoft.com/office/drawing/2014/main" id="{00000000-0008-0000-0000-000042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699" name="Text Box 1">
          <a:extLst>
            <a:ext uri="{FF2B5EF4-FFF2-40B4-BE49-F238E27FC236}">
              <a16:creationId xmlns="" xmlns:a16="http://schemas.microsoft.com/office/drawing/2014/main" id="{00000000-0008-0000-0000-000043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00" name="Text Box 1">
          <a:extLst>
            <a:ext uri="{FF2B5EF4-FFF2-40B4-BE49-F238E27FC236}">
              <a16:creationId xmlns="" xmlns:a16="http://schemas.microsoft.com/office/drawing/2014/main" id="{00000000-0008-0000-0000-000044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01" name="Text Box 1">
          <a:extLst>
            <a:ext uri="{FF2B5EF4-FFF2-40B4-BE49-F238E27FC236}">
              <a16:creationId xmlns="" xmlns:a16="http://schemas.microsoft.com/office/drawing/2014/main" id="{00000000-0008-0000-0000-000045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02" name="Text Box 1">
          <a:extLst>
            <a:ext uri="{FF2B5EF4-FFF2-40B4-BE49-F238E27FC236}">
              <a16:creationId xmlns="" xmlns:a16="http://schemas.microsoft.com/office/drawing/2014/main" id="{00000000-0008-0000-0000-000046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03" name="Text Box 1">
          <a:extLst>
            <a:ext uri="{FF2B5EF4-FFF2-40B4-BE49-F238E27FC236}">
              <a16:creationId xmlns="" xmlns:a16="http://schemas.microsoft.com/office/drawing/2014/main" id="{00000000-0008-0000-0000-000047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04" name="Text Box 1">
          <a:extLst>
            <a:ext uri="{FF2B5EF4-FFF2-40B4-BE49-F238E27FC236}">
              <a16:creationId xmlns="" xmlns:a16="http://schemas.microsoft.com/office/drawing/2014/main" id="{00000000-0008-0000-0000-000048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05" name="Text Box 1">
          <a:extLst>
            <a:ext uri="{FF2B5EF4-FFF2-40B4-BE49-F238E27FC236}">
              <a16:creationId xmlns="" xmlns:a16="http://schemas.microsoft.com/office/drawing/2014/main" id="{00000000-0008-0000-0000-000049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06" name="Text Box 1">
          <a:extLst>
            <a:ext uri="{FF2B5EF4-FFF2-40B4-BE49-F238E27FC236}">
              <a16:creationId xmlns="" xmlns:a16="http://schemas.microsoft.com/office/drawing/2014/main" id="{00000000-0008-0000-0000-00004A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07" name="Text Box 1">
          <a:extLst>
            <a:ext uri="{FF2B5EF4-FFF2-40B4-BE49-F238E27FC236}">
              <a16:creationId xmlns="" xmlns:a16="http://schemas.microsoft.com/office/drawing/2014/main" id="{00000000-0008-0000-0000-00004B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08" name="Text Box 1">
          <a:extLst>
            <a:ext uri="{FF2B5EF4-FFF2-40B4-BE49-F238E27FC236}">
              <a16:creationId xmlns="" xmlns:a16="http://schemas.microsoft.com/office/drawing/2014/main" id="{00000000-0008-0000-0000-00004C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09" name="Text Box 1">
          <a:extLst>
            <a:ext uri="{FF2B5EF4-FFF2-40B4-BE49-F238E27FC236}">
              <a16:creationId xmlns="" xmlns:a16="http://schemas.microsoft.com/office/drawing/2014/main" id="{00000000-0008-0000-0000-00004D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10" name="Text Box 1">
          <a:extLst>
            <a:ext uri="{FF2B5EF4-FFF2-40B4-BE49-F238E27FC236}">
              <a16:creationId xmlns="" xmlns:a16="http://schemas.microsoft.com/office/drawing/2014/main" id="{00000000-0008-0000-0000-00004E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11" name="Text Box 1">
          <a:extLst>
            <a:ext uri="{FF2B5EF4-FFF2-40B4-BE49-F238E27FC236}">
              <a16:creationId xmlns="" xmlns:a16="http://schemas.microsoft.com/office/drawing/2014/main" id="{00000000-0008-0000-0000-00004F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12" name="Text Box 1">
          <a:extLst>
            <a:ext uri="{FF2B5EF4-FFF2-40B4-BE49-F238E27FC236}">
              <a16:creationId xmlns="" xmlns:a16="http://schemas.microsoft.com/office/drawing/2014/main" id="{00000000-0008-0000-0000-000050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13" name="Text Box 1">
          <a:extLst>
            <a:ext uri="{FF2B5EF4-FFF2-40B4-BE49-F238E27FC236}">
              <a16:creationId xmlns="" xmlns:a16="http://schemas.microsoft.com/office/drawing/2014/main" id="{00000000-0008-0000-0000-000051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14" name="Text Box 1">
          <a:extLst>
            <a:ext uri="{FF2B5EF4-FFF2-40B4-BE49-F238E27FC236}">
              <a16:creationId xmlns="" xmlns:a16="http://schemas.microsoft.com/office/drawing/2014/main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15" name="Text Box 1">
          <a:extLst>
            <a:ext uri="{FF2B5EF4-FFF2-40B4-BE49-F238E27FC236}">
              <a16:creationId xmlns="" xmlns:a16="http://schemas.microsoft.com/office/drawing/2014/main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16" name="Text Box 1">
          <a:extLst>
            <a:ext uri="{FF2B5EF4-FFF2-40B4-BE49-F238E27FC236}">
              <a16:creationId xmlns="" xmlns:a16="http://schemas.microsoft.com/office/drawing/2014/main" id="{00000000-0008-0000-0000-000054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17" name="Text Box 1">
          <a:extLst>
            <a:ext uri="{FF2B5EF4-FFF2-40B4-BE49-F238E27FC236}">
              <a16:creationId xmlns="" xmlns:a16="http://schemas.microsoft.com/office/drawing/2014/main" id="{00000000-0008-0000-0000-000055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18" name="Text Box 1">
          <a:extLst>
            <a:ext uri="{FF2B5EF4-FFF2-40B4-BE49-F238E27FC236}">
              <a16:creationId xmlns="" xmlns:a16="http://schemas.microsoft.com/office/drawing/2014/main" id="{00000000-0008-0000-0000-000056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19" name="Text Box 1">
          <a:extLst>
            <a:ext uri="{FF2B5EF4-FFF2-40B4-BE49-F238E27FC236}">
              <a16:creationId xmlns="" xmlns:a16="http://schemas.microsoft.com/office/drawing/2014/main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20" name="Text Box 1">
          <a:extLst>
            <a:ext uri="{FF2B5EF4-FFF2-40B4-BE49-F238E27FC236}">
              <a16:creationId xmlns="" xmlns:a16="http://schemas.microsoft.com/office/drawing/2014/main" id="{00000000-0008-0000-0000-000058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21" name="Text Box 1">
          <a:extLst>
            <a:ext uri="{FF2B5EF4-FFF2-40B4-BE49-F238E27FC236}">
              <a16:creationId xmlns="" xmlns:a16="http://schemas.microsoft.com/office/drawing/2014/main" id="{00000000-0008-0000-0000-000059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22" name="Text Box 1">
          <a:extLst>
            <a:ext uri="{FF2B5EF4-FFF2-40B4-BE49-F238E27FC236}">
              <a16:creationId xmlns="" xmlns:a16="http://schemas.microsoft.com/office/drawing/2014/main" id="{00000000-0008-0000-0000-00005A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23" name="Text Box 1">
          <a:extLst>
            <a:ext uri="{FF2B5EF4-FFF2-40B4-BE49-F238E27FC236}">
              <a16:creationId xmlns="" xmlns:a16="http://schemas.microsoft.com/office/drawing/2014/main" id="{00000000-0008-0000-0000-00005B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24" name="Text Box 1">
          <a:extLst>
            <a:ext uri="{FF2B5EF4-FFF2-40B4-BE49-F238E27FC236}">
              <a16:creationId xmlns="" xmlns:a16="http://schemas.microsoft.com/office/drawing/2014/main" id="{00000000-0008-0000-0000-00005C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25" name="Text Box 1">
          <a:extLst>
            <a:ext uri="{FF2B5EF4-FFF2-40B4-BE49-F238E27FC236}">
              <a16:creationId xmlns="" xmlns:a16="http://schemas.microsoft.com/office/drawing/2014/main" id="{00000000-0008-0000-0000-00005D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26" name="Text Box 1">
          <a:extLst>
            <a:ext uri="{FF2B5EF4-FFF2-40B4-BE49-F238E27FC236}">
              <a16:creationId xmlns="" xmlns:a16="http://schemas.microsoft.com/office/drawing/2014/main" id="{00000000-0008-0000-0000-00005E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27" name="Text Box 1">
          <a:extLst>
            <a:ext uri="{FF2B5EF4-FFF2-40B4-BE49-F238E27FC236}">
              <a16:creationId xmlns="" xmlns:a16="http://schemas.microsoft.com/office/drawing/2014/main" id="{00000000-0008-0000-0000-00005F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28" name="Text Box 1">
          <a:extLst>
            <a:ext uri="{FF2B5EF4-FFF2-40B4-BE49-F238E27FC236}">
              <a16:creationId xmlns="" xmlns:a16="http://schemas.microsoft.com/office/drawing/2014/main" id="{00000000-0008-0000-0000-000060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29" name="Text Box 1">
          <a:extLst>
            <a:ext uri="{FF2B5EF4-FFF2-40B4-BE49-F238E27FC236}">
              <a16:creationId xmlns="" xmlns:a16="http://schemas.microsoft.com/office/drawing/2014/main" id="{00000000-0008-0000-0000-000061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30" name="Text Box 1">
          <a:extLst>
            <a:ext uri="{FF2B5EF4-FFF2-40B4-BE49-F238E27FC236}">
              <a16:creationId xmlns="" xmlns:a16="http://schemas.microsoft.com/office/drawing/2014/main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31" name="Text Box 1">
          <a:extLst>
            <a:ext uri="{FF2B5EF4-FFF2-40B4-BE49-F238E27FC236}">
              <a16:creationId xmlns="" xmlns:a16="http://schemas.microsoft.com/office/drawing/2014/main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32" name="Text Box 1">
          <a:extLst>
            <a:ext uri="{FF2B5EF4-FFF2-40B4-BE49-F238E27FC236}">
              <a16:creationId xmlns="" xmlns:a16="http://schemas.microsoft.com/office/drawing/2014/main" id="{00000000-0008-0000-0000-000064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33" name="Text Box 1">
          <a:extLst>
            <a:ext uri="{FF2B5EF4-FFF2-40B4-BE49-F238E27FC236}">
              <a16:creationId xmlns="" xmlns:a16="http://schemas.microsoft.com/office/drawing/2014/main" id="{00000000-0008-0000-0000-000065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34" name="Text Box 1">
          <a:extLst>
            <a:ext uri="{FF2B5EF4-FFF2-40B4-BE49-F238E27FC236}">
              <a16:creationId xmlns="" xmlns:a16="http://schemas.microsoft.com/office/drawing/2014/main" id="{00000000-0008-0000-0000-000066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35" name="Text Box 1">
          <a:extLst>
            <a:ext uri="{FF2B5EF4-FFF2-40B4-BE49-F238E27FC236}">
              <a16:creationId xmlns="" xmlns:a16="http://schemas.microsoft.com/office/drawing/2014/main" id="{00000000-0008-0000-0000-000067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36" name="Text Box 1">
          <a:extLst>
            <a:ext uri="{FF2B5EF4-FFF2-40B4-BE49-F238E27FC236}">
              <a16:creationId xmlns="" xmlns:a16="http://schemas.microsoft.com/office/drawing/2014/main" id="{00000000-0008-0000-0000-000068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37" name="Text Box 1">
          <a:extLst>
            <a:ext uri="{FF2B5EF4-FFF2-40B4-BE49-F238E27FC236}">
              <a16:creationId xmlns="" xmlns:a16="http://schemas.microsoft.com/office/drawing/2014/main" id="{00000000-0008-0000-0000-000069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38" name="Text Box 1">
          <a:extLst>
            <a:ext uri="{FF2B5EF4-FFF2-40B4-BE49-F238E27FC236}">
              <a16:creationId xmlns="" xmlns:a16="http://schemas.microsoft.com/office/drawing/2014/main" id="{00000000-0008-0000-0000-00006A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39" name="Text Box 1">
          <a:extLst>
            <a:ext uri="{FF2B5EF4-FFF2-40B4-BE49-F238E27FC236}">
              <a16:creationId xmlns="" xmlns:a16="http://schemas.microsoft.com/office/drawing/2014/main" id="{00000000-0008-0000-0000-00006B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40" name="Text Box 1">
          <a:extLst>
            <a:ext uri="{FF2B5EF4-FFF2-40B4-BE49-F238E27FC236}">
              <a16:creationId xmlns="" xmlns:a16="http://schemas.microsoft.com/office/drawing/2014/main" id="{00000000-0008-0000-0000-00006C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41" name="Text Box 1">
          <a:extLst>
            <a:ext uri="{FF2B5EF4-FFF2-40B4-BE49-F238E27FC236}">
              <a16:creationId xmlns="" xmlns:a16="http://schemas.microsoft.com/office/drawing/2014/main" id="{00000000-0008-0000-0000-00006D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42" name="Text Box 1">
          <a:extLst>
            <a:ext uri="{FF2B5EF4-FFF2-40B4-BE49-F238E27FC236}">
              <a16:creationId xmlns="" xmlns:a16="http://schemas.microsoft.com/office/drawing/2014/main" id="{00000000-0008-0000-0000-00006E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43" name="Text Box 1">
          <a:extLst>
            <a:ext uri="{FF2B5EF4-FFF2-40B4-BE49-F238E27FC236}">
              <a16:creationId xmlns="" xmlns:a16="http://schemas.microsoft.com/office/drawing/2014/main" id="{00000000-0008-0000-0000-00006F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44" name="Text Box 1">
          <a:extLst>
            <a:ext uri="{FF2B5EF4-FFF2-40B4-BE49-F238E27FC236}">
              <a16:creationId xmlns="" xmlns:a16="http://schemas.microsoft.com/office/drawing/2014/main" id="{00000000-0008-0000-0000-000070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45" name="Text Box 1">
          <a:extLst>
            <a:ext uri="{FF2B5EF4-FFF2-40B4-BE49-F238E27FC236}">
              <a16:creationId xmlns="" xmlns:a16="http://schemas.microsoft.com/office/drawing/2014/main" id="{00000000-0008-0000-0000-000071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46" name="Text Box 1">
          <a:extLst>
            <a:ext uri="{FF2B5EF4-FFF2-40B4-BE49-F238E27FC236}">
              <a16:creationId xmlns="" xmlns:a16="http://schemas.microsoft.com/office/drawing/2014/main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47" name="Text Box 1">
          <a:extLst>
            <a:ext uri="{FF2B5EF4-FFF2-40B4-BE49-F238E27FC236}">
              <a16:creationId xmlns="" xmlns:a16="http://schemas.microsoft.com/office/drawing/2014/main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48" name="Text Box 1">
          <a:extLst>
            <a:ext uri="{FF2B5EF4-FFF2-40B4-BE49-F238E27FC236}">
              <a16:creationId xmlns="" xmlns:a16="http://schemas.microsoft.com/office/drawing/2014/main" id="{00000000-0008-0000-0000-000074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49" name="Text Box 1">
          <a:extLst>
            <a:ext uri="{FF2B5EF4-FFF2-40B4-BE49-F238E27FC236}">
              <a16:creationId xmlns="" xmlns:a16="http://schemas.microsoft.com/office/drawing/2014/main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50" name="Text Box 1">
          <a:extLst>
            <a:ext uri="{FF2B5EF4-FFF2-40B4-BE49-F238E27FC236}">
              <a16:creationId xmlns="" xmlns:a16="http://schemas.microsoft.com/office/drawing/2014/main" id="{00000000-0008-0000-0000-000076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51" name="Text Box 1">
          <a:extLst>
            <a:ext uri="{FF2B5EF4-FFF2-40B4-BE49-F238E27FC236}">
              <a16:creationId xmlns="" xmlns:a16="http://schemas.microsoft.com/office/drawing/2014/main" id="{00000000-0008-0000-0000-000077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52" name="Text Box 1">
          <a:extLst>
            <a:ext uri="{FF2B5EF4-FFF2-40B4-BE49-F238E27FC236}">
              <a16:creationId xmlns="" xmlns:a16="http://schemas.microsoft.com/office/drawing/2014/main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53" name="Text Box 1">
          <a:extLst>
            <a:ext uri="{FF2B5EF4-FFF2-40B4-BE49-F238E27FC236}">
              <a16:creationId xmlns="" xmlns:a16="http://schemas.microsoft.com/office/drawing/2014/main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54" name="Text Box 1">
          <a:extLst>
            <a:ext uri="{FF2B5EF4-FFF2-40B4-BE49-F238E27FC236}">
              <a16:creationId xmlns="" xmlns:a16="http://schemas.microsoft.com/office/drawing/2014/main" id="{00000000-0008-0000-0000-00007A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55" name="Text Box 1">
          <a:extLst>
            <a:ext uri="{FF2B5EF4-FFF2-40B4-BE49-F238E27FC236}">
              <a16:creationId xmlns="" xmlns:a16="http://schemas.microsoft.com/office/drawing/2014/main" id="{00000000-0008-0000-0000-00007B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56" name="Text Box 1">
          <a:extLst>
            <a:ext uri="{FF2B5EF4-FFF2-40B4-BE49-F238E27FC236}">
              <a16:creationId xmlns="" xmlns:a16="http://schemas.microsoft.com/office/drawing/2014/main" id="{00000000-0008-0000-0000-00007C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57" name="Text Box 1">
          <a:extLst>
            <a:ext uri="{FF2B5EF4-FFF2-40B4-BE49-F238E27FC236}">
              <a16:creationId xmlns="" xmlns:a16="http://schemas.microsoft.com/office/drawing/2014/main" id="{00000000-0008-0000-0000-00007D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58" name="Text Box 1">
          <a:extLst>
            <a:ext uri="{FF2B5EF4-FFF2-40B4-BE49-F238E27FC236}">
              <a16:creationId xmlns="" xmlns:a16="http://schemas.microsoft.com/office/drawing/2014/main" id="{00000000-0008-0000-0000-00007E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59" name="Text Box 1">
          <a:extLst>
            <a:ext uri="{FF2B5EF4-FFF2-40B4-BE49-F238E27FC236}">
              <a16:creationId xmlns="" xmlns:a16="http://schemas.microsoft.com/office/drawing/2014/main" id="{00000000-0008-0000-0000-00007F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60" name="Text Box 1">
          <a:extLst>
            <a:ext uri="{FF2B5EF4-FFF2-40B4-BE49-F238E27FC236}">
              <a16:creationId xmlns="" xmlns:a16="http://schemas.microsoft.com/office/drawing/2014/main" id="{00000000-0008-0000-0000-000080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61" name="Text Box 1">
          <a:extLst>
            <a:ext uri="{FF2B5EF4-FFF2-40B4-BE49-F238E27FC236}">
              <a16:creationId xmlns="" xmlns:a16="http://schemas.microsoft.com/office/drawing/2014/main" id="{00000000-0008-0000-0000-000081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62" name="Text Box 1">
          <a:extLst>
            <a:ext uri="{FF2B5EF4-FFF2-40B4-BE49-F238E27FC236}">
              <a16:creationId xmlns="" xmlns:a16="http://schemas.microsoft.com/office/drawing/2014/main" id="{00000000-0008-0000-0000-000082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63" name="Text Box 1">
          <a:extLst>
            <a:ext uri="{FF2B5EF4-FFF2-40B4-BE49-F238E27FC236}">
              <a16:creationId xmlns="" xmlns:a16="http://schemas.microsoft.com/office/drawing/2014/main" id="{00000000-0008-0000-0000-000083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739</xdr:row>
      <xdr:rowOff>0</xdr:rowOff>
    </xdr:from>
    <xdr:ext cx="0" cy="28575"/>
    <xdr:sp macro="" textlink="">
      <xdr:nvSpPr>
        <xdr:cNvPr id="5764" name="Text Box 1">
          <a:extLst>
            <a:ext uri="{FF2B5EF4-FFF2-40B4-BE49-F238E27FC236}">
              <a16:creationId xmlns="" xmlns:a16="http://schemas.microsoft.com/office/drawing/2014/main" id="{00000000-0008-0000-0000-000084160000}"/>
            </a:ext>
          </a:extLst>
        </xdr:cNvPr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U1261"/>
  <sheetViews>
    <sheetView tabSelected="1" view="pageBreakPreview" zoomScale="85" zoomScaleNormal="85" zoomScaleSheetLayoutView="85" workbookViewId="0">
      <selection activeCell="A2" sqref="A2:L2"/>
    </sheetView>
  </sheetViews>
  <sheetFormatPr defaultColWidth="7" defaultRowHeight="12.75" x14ac:dyDescent="0.25"/>
  <cols>
    <col min="1" max="1" width="6.42578125" style="132" customWidth="1"/>
    <col min="2" max="2" width="63.140625" style="232" customWidth="1"/>
    <col min="3" max="3" width="9.42578125" style="14" customWidth="1"/>
    <col min="4" max="4" width="10.7109375" style="14" customWidth="1"/>
    <col min="5" max="6" width="10" style="14" customWidth="1"/>
    <col min="7" max="7" width="10" style="233" customWidth="1"/>
    <col min="8" max="8" width="10" style="14" customWidth="1"/>
    <col min="9" max="9" width="10" style="233" customWidth="1"/>
    <col min="10" max="10" width="10" style="14" customWidth="1"/>
    <col min="11" max="11" width="10" style="233" customWidth="1"/>
    <col min="12" max="12" width="12" style="233" customWidth="1"/>
    <col min="13" max="13" width="14" style="47" hidden="1" customWidth="1"/>
    <col min="14" max="14" width="16.140625" style="47" hidden="1" customWidth="1"/>
    <col min="15" max="19" width="9.140625" style="47" hidden="1" customWidth="1"/>
    <col min="20" max="227" width="9.140625" style="47" customWidth="1"/>
    <col min="228" max="228" width="2.5703125" style="47" customWidth="1"/>
    <col min="229" max="229" width="9.140625" style="47" customWidth="1"/>
    <col min="230" max="230" width="47.85546875" style="47" customWidth="1"/>
    <col min="231" max="231" width="6.7109375" style="47" customWidth="1"/>
    <col min="232" max="232" width="7.42578125" style="47" customWidth="1"/>
    <col min="233" max="233" width="7" style="47" customWidth="1"/>
    <col min="234" max="234" width="8.5703125" style="47" customWidth="1"/>
    <col min="235" max="235" width="12" style="47" customWidth="1"/>
    <col min="236" max="236" width="4.7109375" style="47" customWidth="1"/>
    <col min="237" max="237" width="9.140625" style="47" customWidth="1"/>
    <col min="238" max="238" width="11.7109375" style="47" customWidth="1"/>
    <col min="239" max="16384" width="7" style="47"/>
  </cols>
  <sheetData>
    <row r="1" spans="1:219" x14ac:dyDescent="0.25">
      <c r="A1" s="8"/>
      <c r="B1" s="100"/>
      <c r="C1" s="11"/>
      <c r="D1" s="11"/>
      <c r="E1" s="11"/>
      <c r="F1" s="11"/>
      <c r="G1" s="10"/>
      <c r="H1" s="11"/>
      <c r="I1" s="10"/>
      <c r="J1" s="11"/>
      <c r="K1" s="10"/>
      <c r="L1" s="10"/>
    </row>
    <row r="2" spans="1:219" s="28" customFormat="1" ht="23.25" customHeight="1" x14ac:dyDescent="0.25">
      <c r="A2" s="237" t="s">
        <v>186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1:219" s="28" customFormat="1" x14ac:dyDescent="0.25">
      <c r="A3" s="239" t="s">
        <v>12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</row>
    <row r="4" spans="1:219" s="30" customFormat="1" ht="17.25" customHeight="1" x14ac:dyDescent="0.25">
      <c r="A4" s="29"/>
      <c r="B4" s="31"/>
      <c r="C4" s="29"/>
      <c r="D4" s="29"/>
      <c r="E4" s="29"/>
      <c r="F4" s="29"/>
      <c r="G4" s="32"/>
      <c r="H4" s="29"/>
      <c r="I4" s="33" t="s">
        <v>1</v>
      </c>
      <c r="J4" s="240" t="e">
        <f>L1241</f>
        <v>#VALUE!</v>
      </c>
      <c r="K4" s="240"/>
      <c r="L4" s="29" t="s">
        <v>0</v>
      </c>
    </row>
    <row r="5" spans="1:219" s="34" customFormat="1" ht="25.5" customHeight="1" x14ac:dyDescent="0.25">
      <c r="A5" s="242" t="s">
        <v>2</v>
      </c>
      <c r="B5" s="241" t="s">
        <v>3</v>
      </c>
      <c r="C5" s="241" t="s">
        <v>4</v>
      </c>
      <c r="D5" s="242" t="s">
        <v>5</v>
      </c>
      <c r="E5" s="242"/>
      <c r="F5" s="241" t="s">
        <v>6</v>
      </c>
      <c r="G5" s="241"/>
      <c r="H5" s="241" t="s">
        <v>7</v>
      </c>
      <c r="I5" s="241"/>
      <c r="J5" s="242" t="s">
        <v>8</v>
      </c>
      <c r="K5" s="242"/>
      <c r="L5" s="242" t="s">
        <v>9</v>
      </c>
    </row>
    <row r="6" spans="1:219" s="34" customFormat="1" x14ac:dyDescent="0.25">
      <c r="A6" s="242"/>
      <c r="B6" s="241"/>
      <c r="C6" s="241"/>
      <c r="D6" s="20" t="s">
        <v>10</v>
      </c>
      <c r="E6" s="20" t="s">
        <v>11</v>
      </c>
      <c r="F6" s="20" t="s">
        <v>10</v>
      </c>
      <c r="G6" s="20" t="s">
        <v>11</v>
      </c>
      <c r="H6" s="20" t="s">
        <v>10</v>
      </c>
      <c r="I6" s="20" t="s">
        <v>11</v>
      </c>
      <c r="J6" s="20" t="s">
        <v>10</v>
      </c>
      <c r="K6" s="20" t="s">
        <v>11</v>
      </c>
      <c r="L6" s="242"/>
    </row>
    <row r="7" spans="1:219" s="35" customFormat="1" x14ac:dyDescent="0.25">
      <c r="A7" s="16">
        <v>1</v>
      </c>
      <c r="B7" s="17">
        <v>3</v>
      </c>
      <c r="C7" s="18">
        <v>4</v>
      </c>
      <c r="D7" s="19">
        <v>5</v>
      </c>
      <c r="E7" s="18">
        <v>6</v>
      </c>
      <c r="F7" s="18">
        <v>7</v>
      </c>
      <c r="G7" s="17">
        <v>8</v>
      </c>
      <c r="H7" s="18">
        <v>9</v>
      </c>
      <c r="I7" s="17">
        <v>10</v>
      </c>
      <c r="J7" s="18">
        <v>11</v>
      </c>
      <c r="K7" s="17">
        <v>12</v>
      </c>
      <c r="L7" s="17">
        <v>13</v>
      </c>
    </row>
    <row r="8" spans="1:219" s="35" customFormat="1" x14ac:dyDescent="0.25">
      <c r="A8" s="16"/>
      <c r="B8" s="17"/>
      <c r="C8" s="18"/>
      <c r="D8" s="39"/>
      <c r="E8" s="21"/>
      <c r="F8" s="21"/>
      <c r="G8" s="21"/>
      <c r="H8" s="21"/>
      <c r="I8" s="21"/>
      <c r="J8" s="21"/>
      <c r="K8" s="21"/>
      <c r="L8" s="21"/>
    </row>
    <row r="9" spans="1:219" s="74" customFormat="1" ht="15.75" x14ac:dyDescent="0.25">
      <c r="A9" s="71"/>
      <c r="B9" s="72" t="s">
        <v>139</v>
      </c>
      <c r="C9" s="71"/>
      <c r="D9" s="73"/>
      <c r="E9" s="73"/>
      <c r="F9" s="73"/>
      <c r="G9" s="73"/>
      <c r="H9" s="73"/>
      <c r="I9" s="73"/>
      <c r="J9" s="73"/>
      <c r="K9" s="73"/>
      <c r="L9" s="73"/>
    </row>
    <row r="10" spans="1:219" s="6" customFormat="1" x14ac:dyDescent="0.25">
      <c r="A10" s="42"/>
      <c r="B10" s="43"/>
      <c r="C10" s="42"/>
      <c r="D10" s="5"/>
      <c r="E10" s="5"/>
      <c r="F10" s="5"/>
      <c r="G10" s="5"/>
      <c r="H10" s="5"/>
      <c r="I10" s="5"/>
      <c r="J10" s="5"/>
      <c r="K10" s="5"/>
      <c r="L10" s="5"/>
    </row>
    <row r="11" spans="1:219" s="2" customFormat="1" ht="38.25" x14ac:dyDescent="0.25">
      <c r="A11" s="77">
        <v>1</v>
      </c>
      <c r="B11" s="78" t="s">
        <v>50</v>
      </c>
      <c r="C11" s="79" t="s">
        <v>36</v>
      </c>
      <c r="D11" s="9"/>
      <c r="E11" s="80">
        <v>4036.85</v>
      </c>
      <c r="F11" s="81"/>
      <c r="G11" s="81"/>
      <c r="H11" s="81"/>
      <c r="I11" s="81"/>
      <c r="J11" s="81"/>
      <c r="K11" s="81"/>
      <c r="L11" s="5"/>
      <c r="M11" s="82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</row>
    <row r="12" spans="1:219" s="6" customFormat="1" x14ac:dyDescent="0.25">
      <c r="A12" s="84"/>
      <c r="B12" s="85"/>
      <c r="C12" s="86" t="s">
        <v>51</v>
      </c>
      <c r="D12" s="86"/>
      <c r="E12" s="86">
        <f>E11/100</f>
        <v>40.368499999999997</v>
      </c>
      <c r="F12" s="86"/>
      <c r="G12" s="86"/>
      <c r="H12" s="86"/>
      <c r="I12" s="86"/>
      <c r="J12" s="86"/>
      <c r="K12" s="86"/>
      <c r="L12" s="86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</row>
    <row r="13" spans="1:219" s="2" customFormat="1" x14ac:dyDescent="0.25">
      <c r="A13" s="77"/>
      <c r="B13" s="85" t="s">
        <v>52</v>
      </c>
      <c r="C13" s="86" t="s">
        <v>17</v>
      </c>
      <c r="D13" s="86">
        <v>0.42</v>
      </c>
      <c r="E13" s="86">
        <f>D13*E12</f>
        <v>16.95477</v>
      </c>
      <c r="F13" s="86"/>
      <c r="G13" s="86"/>
      <c r="H13" s="86"/>
      <c r="I13" s="86">
        <f>E13*H13</f>
        <v>0</v>
      </c>
      <c r="J13" s="86"/>
      <c r="K13" s="86"/>
      <c r="L13" s="86">
        <f>G13+I13+K13</f>
        <v>0</v>
      </c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</row>
    <row r="14" spans="1:219" s="2" customFormat="1" x14ac:dyDescent="0.25">
      <c r="A14" s="77"/>
      <c r="B14" s="88" t="s">
        <v>53</v>
      </c>
      <c r="C14" s="89" t="s">
        <v>20</v>
      </c>
      <c r="D14" s="86">
        <v>0.44</v>
      </c>
      <c r="E14" s="86">
        <f>D14*E12</f>
        <v>17.762139999999999</v>
      </c>
      <c r="F14" s="86"/>
      <c r="G14" s="86"/>
      <c r="H14" s="86"/>
      <c r="I14" s="86"/>
      <c r="J14" s="86"/>
      <c r="K14" s="86">
        <f>E14*J14</f>
        <v>0</v>
      </c>
      <c r="L14" s="86">
        <f>G14+I14+K14</f>
        <v>0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</row>
    <row r="15" spans="1:219" s="2" customFormat="1" x14ac:dyDescent="0.25">
      <c r="A15" s="77"/>
      <c r="B15" s="85" t="s">
        <v>29</v>
      </c>
      <c r="C15" s="86" t="s">
        <v>20</v>
      </c>
      <c r="D15" s="86">
        <v>0.03</v>
      </c>
      <c r="E15" s="86">
        <f>D15*E12</f>
        <v>1.2110549999999998</v>
      </c>
      <c r="F15" s="86"/>
      <c r="G15" s="86"/>
      <c r="H15" s="86"/>
      <c r="I15" s="86"/>
      <c r="J15" s="5"/>
      <c r="K15" s="86">
        <f>E15*J15</f>
        <v>0</v>
      </c>
      <c r="L15" s="86">
        <f>G15+I15+K15</f>
        <v>0</v>
      </c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</row>
    <row r="16" spans="1:219" s="2" customFormat="1" x14ac:dyDescent="0.25">
      <c r="A16" s="77"/>
      <c r="B16" s="85" t="s">
        <v>54</v>
      </c>
      <c r="C16" s="86" t="s">
        <v>20</v>
      </c>
      <c r="D16" s="86">
        <v>0.35</v>
      </c>
      <c r="E16" s="86">
        <f>D16*E12</f>
        <v>14.128974999999999</v>
      </c>
      <c r="F16" s="86"/>
      <c r="G16" s="86"/>
      <c r="H16" s="86"/>
      <c r="I16" s="86"/>
      <c r="J16" s="86"/>
      <c r="K16" s="86">
        <f>E16*J16</f>
        <v>0</v>
      </c>
      <c r="L16" s="86">
        <f>G16+I16+K16</f>
        <v>0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</row>
    <row r="17" spans="1:239" s="2" customFormat="1" ht="13.5" thickBot="1" x14ac:dyDescent="0.3">
      <c r="A17" s="77"/>
      <c r="B17" s="90" t="s">
        <v>55</v>
      </c>
      <c r="C17" s="91" t="s">
        <v>16</v>
      </c>
      <c r="D17" s="92">
        <v>0.17499999999999999</v>
      </c>
      <c r="E17" s="10">
        <f>D17*E12</f>
        <v>7.0644874999999994</v>
      </c>
      <c r="F17" s="5"/>
      <c r="G17" s="10">
        <f>E17*F17</f>
        <v>0</v>
      </c>
      <c r="H17" s="10"/>
      <c r="I17" s="10"/>
      <c r="J17" s="10"/>
      <c r="K17" s="10"/>
      <c r="L17" s="10">
        <f>G17+I17+K17</f>
        <v>0</v>
      </c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</row>
    <row r="18" spans="1:239" s="98" customFormat="1" ht="15" customHeight="1" thickBot="1" x14ac:dyDescent="0.3">
      <c r="A18" s="94"/>
      <c r="B18" s="95" t="s">
        <v>56</v>
      </c>
      <c r="C18" s="96" t="s">
        <v>18</v>
      </c>
      <c r="D18" s="96">
        <v>21.78</v>
      </c>
      <c r="E18" s="96">
        <f>D18*E12</f>
        <v>879.22592999999995</v>
      </c>
      <c r="F18" s="97"/>
      <c r="G18" s="97"/>
      <c r="H18" s="97"/>
      <c r="I18" s="97"/>
      <c r="J18" s="97"/>
      <c r="K18" s="97"/>
      <c r="M18" s="235" t="s">
        <v>57</v>
      </c>
      <c r="N18" s="236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</row>
    <row r="19" spans="1:239" s="6" customFormat="1" x14ac:dyDescent="0.25">
      <c r="A19" s="84"/>
      <c r="B19" s="100"/>
      <c r="C19" s="101"/>
      <c r="D19" s="10"/>
      <c r="E19" s="5"/>
      <c r="F19" s="102"/>
      <c r="G19" s="102"/>
      <c r="H19" s="102"/>
      <c r="I19" s="102"/>
      <c r="J19" s="5"/>
      <c r="K19" s="10"/>
      <c r="L19" s="10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</row>
    <row r="20" spans="1:239" s="2" customFormat="1" x14ac:dyDescent="0.25">
      <c r="A20" s="7">
        <v>2</v>
      </c>
      <c r="B20" s="104" t="s">
        <v>81</v>
      </c>
      <c r="C20" s="8" t="s">
        <v>18</v>
      </c>
      <c r="D20" s="9"/>
      <c r="E20" s="9">
        <f>E18</f>
        <v>879.22592999999995</v>
      </c>
      <c r="F20" s="9"/>
      <c r="G20" s="9"/>
      <c r="H20" s="9"/>
      <c r="I20" s="9"/>
      <c r="J20" s="10"/>
      <c r="K20" s="10"/>
      <c r="L20" s="10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</row>
    <row r="21" spans="1:239" s="6" customFormat="1" x14ac:dyDescent="0.25">
      <c r="A21" s="11"/>
      <c r="B21" s="13"/>
      <c r="C21" s="11"/>
      <c r="D21" s="10"/>
      <c r="E21" s="10"/>
      <c r="F21" s="10"/>
      <c r="G21" s="10"/>
      <c r="H21" s="10"/>
      <c r="I21" s="10"/>
      <c r="J21" s="5"/>
      <c r="K21" s="10"/>
      <c r="L21" s="10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</row>
    <row r="22" spans="1:239" s="6" customFormat="1" x14ac:dyDescent="0.25">
      <c r="A22" s="11"/>
      <c r="B22" s="13" t="s">
        <v>82</v>
      </c>
      <c r="C22" s="11" t="s">
        <v>18</v>
      </c>
      <c r="D22" s="10">
        <v>1</v>
      </c>
      <c r="E22" s="10">
        <f>D22*E20</f>
        <v>879.22592999999995</v>
      </c>
      <c r="F22" s="10"/>
      <c r="G22" s="10"/>
      <c r="H22" s="10"/>
      <c r="I22" s="10"/>
      <c r="J22" s="10"/>
      <c r="K22" s="10">
        <f>E22*J22</f>
        <v>0</v>
      </c>
      <c r="L22" s="10">
        <f>G22+I22+K22</f>
        <v>0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</row>
    <row r="23" spans="1:239" s="6" customFormat="1" x14ac:dyDescent="0.25">
      <c r="A23" s="11"/>
      <c r="B23" s="13"/>
      <c r="C23" s="11"/>
      <c r="D23" s="10"/>
      <c r="E23" s="10"/>
      <c r="F23" s="10"/>
      <c r="G23" s="10"/>
      <c r="H23" s="10"/>
      <c r="I23" s="10"/>
      <c r="J23" s="5"/>
      <c r="K23" s="10"/>
      <c r="L23" s="10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</row>
    <row r="24" spans="1:239" x14ac:dyDescent="0.25">
      <c r="A24" s="8"/>
      <c r="B24" s="100"/>
      <c r="C24" s="11"/>
      <c r="D24" s="11"/>
      <c r="E24" s="11"/>
      <c r="F24" s="11"/>
      <c r="G24" s="10"/>
      <c r="H24" s="11"/>
      <c r="I24" s="10"/>
      <c r="J24" s="11"/>
      <c r="K24" s="10"/>
      <c r="L24" s="10"/>
    </row>
    <row r="25" spans="1:239" s="2" customFormat="1" ht="18.75" customHeight="1" x14ac:dyDescent="0.25">
      <c r="A25" s="7">
        <v>1</v>
      </c>
      <c r="B25" s="106" t="s">
        <v>98</v>
      </c>
      <c r="C25" s="8" t="s">
        <v>16</v>
      </c>
      <c r="D25" s="9"/>
      <c r="E25" s="9">
        <f>4808.6*0.19</f>
        <v>913.63400000000013</v>
      </c>
      <c r="F25" s="10"/>
      <c r="G25" s="10"/>
      <c r="H25" s="10"/>
      <c r="I25" s="10"/>
      <c r="J25" s="10"/>
      <c r="K25" s="10"/>
      <c r="L25" s="9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</row>
    <row r="26" spans="1:239" s="6" customFormat="1" x14ac:dyDescent="0.25">
      <c r="A26" s="11"/>
      <c r="B26" s="13"/>
      <c r="C26" s="11" t="s">
        <v>49</v>
      </c>
      <c r="D26" s="10"/>
      <c r="E26" s="107">
        <f>E25/1000</f>
        <v>0.91363400000000017</v>
      </c>
      <c r="F26" s="10"/>
      <c r="G26" s="10"/>
      <c r="H26" s="10"/>
      <c r="I26" s="10"/>
      <c r="J26" s="10"/>
      <c r="K26" s="10"/>
      <c r="L26" s="10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</row>
    <row r="27" spans="1:239" s="2" customFormat="1" x14ac:dyDescent="0.25">
      <c r="A27" s="7"/>
      <c r="B27" s="108" t="s">
        <v>99</v>
      </c>
      <c r="C27" s="91" t="s">
        <v>17</v>
      </c>
      <c r="D27" s="10">
        <v>19.100000000000001</v>
      </c>
      <c r="E27" s="10">
        <f>D27*E26</f>
        <v>17.450409400000005</v>
      </c>
      <c r="F27" s="10"/>
      <c r="G27" s="10"/>
      <c r="H27" s="10"/>
      <c r="I27" s="10"/>
      <c r="J27" s="10"/>
      <c r="K27" s="10">
        <f>E27*J27</f>
        <v>0</v>
      </c>
      <c r="L27" s="10">
        <f>G27+I27+K27</f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</row>
    <row r="28" spans="1:239" s="2" customFormat="1" x14ac:dyDescent="0.25">
      <c r="A28" s="7"/>
      <c r="B28" s="108"/>
      <c r="C28" s="91"/>
      <c r="D28" s="10"/>
      <c r="E28" s="10"/>
      <c r="F28" s="10"/>
      <c r="G28" s="10"/>
      <c r="H28" s="10"/>
      <c r="I28" s="10"/>
      <c r="J28" s="10"/>
      <c r="K28" s="10"/>
      <c r="L28" s="10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</row>
    <row r="29" spans="1:239" s="2" customFormat="1" ht="17.25" customHeight="1" x14ac:dyDescent="0.25">
      <c r="A29" s="7">
        <v>2</v>
      </c>
      <c r="B29" s="106" t="s">
        <v>100</v>
      </c>
      <c r="C29" s="8" t="s">
        <v>16</v>
      </c>
      <c r="D29" s="9"/>
      <c r="E29" s="9">
        <f>E25</f>
        <v>913.63400000000013</v>
      </c>
      <c r="F29" s="10"/>
      <c r="G29" s="10"/>
      <c r="H29" s="10"/>
      <c r="I29" s="10"/>
      <c r="J29" s="10"/>
      <c r="K29" s="10"/>
      <c r="L29" s="9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05"/>
      <c r="GW29" s="105"/>
      <c r="GX29" s="105"/>
      <c r="GY29" s="105"/>
      <c r="GZ29" s="105"/>
      <c r="HA29" s="105"/>
      <c r="HB29" s="105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</row>
    <row r="30" spans="1:239" s="6" customFormat="1" x14ac:dyDescent="0.25">
      <c r="A30" s="11"/>
      <c r="B30" s="13"/>
      <c r="C30" s="11" t="s">
        <v>49</v>
      </c>
      <c r="D30" s="10"/>
      <c r="E30" s="107">
        <f>E29/1000</f>
        <v>0.91363400000000017</v>
      </c>
      <c r="F30" s="10"/>
      <c r="G30" s="10"/>
      <c r="H30" s="10"/>
      <c r="I30" s="10"/>
      <c r="J30" s="10"/>
      <c r="K30" s="10"/>
      <c r="L30" s="10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</row>
    <row r="31" spans="1:239" s="2" customFormat="1" x14ac:dyDescent="0.25">
      <c r="A31" s="7"/>
      <c r="B31" s="108" t="s">
        <v>94</v>
      </c>
      <c r="C31" s="91" t="s">
        <v>17</v>
      </c>
      <c r="D31" s="10">
        <v>13.2</v>
      </c>
      <c r="E31" s="10">
        <f>D31*E30</f>
        <v>12.059968800000002</v>
      </c>
      <c r="F31" s="10"/>
      <c r="G31" s="10"/>
      <c r="H31" s="10"/>
      <c r="I31" s="10">
        <f>E31*H31</f>
        <v>0</v>
      </c>
      <c r="J31" s="10"/>
      <c r="K31" s="10"/>
      <c r="L31" s="10">
        <f>G31+I31+K31</f>
        <v>0</v>
      </c>
      <c r="M31" s="1"/>
      <c r="N31" s="1"/>
      <c r="O31" s="1"/>
      <c r="P31" s="1"/>
      <c r="Q31" s="1" t="s">
        <v>187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</row>
    <row r="32" spans="1:239" s="2" customFormat="1" x14ac:dyDescent="0.25">
      <c r="A32" s="7"/>
      <c r="B32" s="109" t="s">
        <v>22</v>
      </c>
      <c r="C32" s="11" t="s">
        <v>0</v>
      </c>
      <c r="D32" s="10">
        <v>2.1</v>
      </c>
      <c r="E32" s="110">
        <f>D32*E30</f>
        <v>1.9186314000000004</v>
      </c>
      <c r="F32" s="10"/>
      <c r="G32" s="10"/>
      <c r="H32" s="10"/>
      <c r="I32" s="10"/>
      <c r="J32" s="10"/>
      <c r="K32" s="10">
        <f>E32*J32</f>
        <v>0</v>
      </c>
      <c r="L32" s="10">
        <f>G32+I32+K32</f>
        <v>0</v>
      </c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/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111"/>
      <c r="ID32" s="111"/>
      <c r="IE32" s="111"/>
    </row>
    <row r="33" spans="1:254" s="2" customFormat="1" x14ac:dyDescent="0.25">
      <c r="A33" s="7"/>
      <c r="B33" s="109" t="s">
        <v>101</v>
      </c>
      <c r="C33" s="112" t="s">
        <v>16</v>
      </c>
      <c r="D33" s="10">
        <v>102</v>
      </c>
      <c r="E33" s="10">
        <f>D33*E30</f>
        <v>93.190668000000016</v>
      </c>
      <c r="F33" s="10"/>
      <c r="G33" s="5"/>
      <c r="H33" s="5"/>
      <c r="I33" s="5"/>
      <c r="J33" s="10"/>
      <c r="K33" s="10">
        <f>E33*J33</f>
        <v>0</v>
      </c>
      <c r="L33" s="10">
        <f>G33+I33+K33</f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</row>
    <row r="34" spans="1:254" s="6" customFormat="1" x14ac:dyDescent="0.25">
      <c r="A34" s="113"/>
      <c r="B34" s="114"/>
      <c r="C34" s="113"/>
      <c r="D34" s="62"/>
      <c r="E34" s="5"/>
      <c r="F34" s="5"/>
      <c r="G34" s="5"/>
      <c r="H34" s="5"/>
      <c r="I34" s="5"/>
      <c r="J34" s="5"/>
      <c r="K34" s="5"/>
      <c r="L34" s="5"/>
    </row>
    <row r="35" spans="1:254" s="115" customFormat="1" x14ac:dyDescent="0.2">
      <c r="A35" s="7">
        <v>3</v>
      </c>
      <c r="B35" s="106" t="s">
        <v>102</v>
      </c>
      <c r="C35" s="8" t="s">
        <v>18</v>
      </c>
      <c r="D35" s="9"/>
      <c r="E35" s="9">
        <f>E29*1.65</f>
        <v>1507.4961000000001</v>
      </c>
      <c r="F35" s="9"/>
      <c r="G35" s="9"/>
      <c r="H35" s="9"/>
      <c r="I35" s="9"/>
      <c r="J35" s="4"/>
      <c r="K35" s="9"/>
      <c r="L35" s="9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5"/>
      <c r="FK35" s="105"/>
      <c r="FL35" s="105"/>
      <c r="FM35" s="105"/>
      <c r="FN35" s="105"/>
      <c r="FO35" s="105"/>
      <c r="FP35" s="105"/>
      <c r="FQ35" s="105"/>
      <c r="FR35" s="105"/>
      <c r="FS35" s="105"/>
      <c r="FT35" s="105"/>
      <c r="FU35" s="105"/>
      <c r="FV35" s="105"/>
      <c r="FW35" s="105"/>
      <c r="FX35" s="105"/>
      <c r="FY35" s="105"/>
      <c r="FZ35" s="105"/>
      <c r="GA35" s="105"/>
      <c r="GB35" s="105"/>
      <c r="GC35" s="105"/>
      <c r="GD35" s="105"/>
      <c r="GE35" s="105"/>
      <c r="GF35" s="105"/>
      <c r="GG35" s="105"/>
      <c r="GH35" s="105"/>
      <c r="GI35" s="105"/>
      <c r="GJ35" s="105"/>
      <c r="GK35" s="105"/>
      <c r="GL35" s="105"/>
      <c r="GM35" s="105"/>
      <c r="GN35" s="105"/>
      <c r="GO35" s="105"/>
      <c r="GP35" s="105"/>
      <c r="GQ35" s="105"/>
      <c r="GR35" s="105"/>
      <c r="GS35" s="105"/>
      <c r="GT35" s="105"/>
      <c r="GU35" s="105"/>
      <c r="GV35" s="105"/>
      <c r="GW35" s="105"/>
    </row>
    <row r="36" spans="1:254" s="6" customFormat="1" x14ac:dyDescent="0.25">
      <c r="A36" s="8"/>
      <c r="B36" s="13"/>
      <c r="C36" s="11"/>
      <c r="D36" s="10"/>
      <c r="E36" s="10"/>
      <c r="F36" s="10"/>
      <c r="G36" s="10"/>
      <c r="H36" s="10"/>
      <c r="I36" s="10"/>
      <c r="J36" s="5"/>
      <c r="K36" s="10"/>
      <c r="L36" s="10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</row>
    <row r="37" spans="1:254" s="6" customFormat="1" x14ac:dyDescent="0.25">
      <c r="A37" s="8"/>
      <c r="B37" s="116" t="s">
        <v>58</v>
      </c>
      <c r="C37" s="11" t="s">
        <v>18</v>
      </c>
      <c r="D37" s="10">
        <v>1</v>
      </c>
      <c r="E37" s="10">
        <f>D37*E35</f>
        <v>1507.4961000000001</v>
      </c>
      <c r="F37" s="10"/>
      <c r="G37" s="10"/>
      <c r="H37" s="10"/>
      <c r="I37" s="10"/>
      <c r="J37" s="5"/>
      <c r="K37" s="10">
        <f>E37*J37</f>
        <v>0</v>
      </c>
      <c r="L37" s="10">
        <f>G37+I37+K37</f>
        <v>0</v>
      </c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</row>
    <row r="38" spans="1:254" s="6" customFormat="1" x14ac:dyDescent="0.25">
      <c r="A38" s="11"/>
      <c r="B38" s="13"/>
      <c r="C38" s="11"/>
      <c r="D38" s="10"/>
      <c r="E38" s="10"/>
      <c r="F38" s="10"/>
      <c r="G38" s="10"/>
      <c r="H38" s="10"/>
      <c r="I38" s="10"/>
      <c r="J38" s="5"/>
      <c r="K38" s="10"/>
      <c r="L38" s="10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</row>
    <row r="39" spans="1:254" s="6" customFormat="1" x14ac:dyDescent="0.25">
      <c r="A39" s="11"/>
      <c r="B39" s="117" t="s">
        <v>169</v>
      </c>
      <c r="C39" s="11"/>
      <c r="D39" s="10"/>
      <c r="E39" s="10"/>
      <c r="F39" s="10"/>
      <c r="G39" s="10"/>
      <c r="H39" s="10"/>
      <c r="I39" s="10"/>
      <c r="J39" s="5"/>
      <c r="K39" s="10"/>
      <c r="L39" s="10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</row>
    <row r="40" spans="1:254" s="6" customFormat="1" x14ac:dyDescent="0.25">
      <c r="A40" s="11"/>
      <c r="B40" s="117"/>
      <c r="C40" s="11"/>
      <c r="D40" s="10"/>
      <c r="E40" s="10"/>
      <c r="F40" s="10"/>
      <c r="G40" s="10"/>
      <c r="H40" s="10"/>
      <c r="I40" s="10"/>
      <c r="J40" s="5"/>
      <c r="K40" s="10"/>
      <c r="L40" s="10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</row>
    <row r="41" spans="1:254" s="2" customFormat="1" x14ac:dyDescent="0.25">
      <c r="A41" s="8">
        <v>3</v>
      </c>
      <c r="B41" s="225" t="s">
        <v>161</v>
      </c>
      <c r="C41" s="9" t="s">
        <v>64</v>
      </c>
      <c r="D41" s="9"/>
      <c r="E41" s="9">
        <f>356.2*5.5*0.1</f>
        <v>195.91</v>
      </c>
      <c r="F41" s="9"/>
      <c r="G41" s="9"/>
      <c r="H41" s="9"/>
      <c r="I41" s="9"/>
      <c r="J41" s="9"/>
      <c r="K41" s="9"/>
      <c r="L41" s="9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2"/>
      <c r="ES41" s="132"/>
      <c r="ET41" s="132"/>
      <c r="EU41" s="132"/>
      <c r="EV41" s="132"/>
      <c r="EW41" s="132"/>
      <c r="EX41" s="132"/>
      <c r="EY41" s="132"/>
      <c r="EZ41" s="132"/>
      <c r="FA41" s="132"/>
      <c r="FB41" s="132"/>
      <c r="FC41" s="132"/>
      <c r="FD41" s="132"/>
      <c r="FE41" s="132"/>
      <c r="FF41" s="132"/>
      <c r="FG41" s="132"/>
      <c r="FH41" s="132"/>
      <c r="FI41" s="132"/>
      <c r="FJ41" s="132"/>
      <c r="FK41" s="132"/>
      <c r="FL41" s="132"/>
      <c r="FM41" s="132"/>
      <c r="FN41" s="132"/>
      <c r="FO41" s="132"/>
      <c r="FP41" s="132"/>
      <c r="FQ41" s="132"/>
      <c r="FR41" s="132"/>
      <c r="FS41" s="132"/>
      <c r="FT41" s="132"/>
      <c r="FU41" s="132"/>
      <c r="FV41" s="132"/>
      <c r="FW41" s="132"/>
      <c r="FX41" s="132"/>
      <c r="FY41" s="132"/>
      <c r="FZ41" s="132"/>
      <c r="GA41" s="132"/>
      <c r="GB41" s="132"/>
      <c r="GC41" s="132"/>
      <c r="GD41" s="132"/>
      <c r="GE41" s="132"/>
      <c r="GF41" s="132"/>
      <c r="GG41" s="132"/>
      <c r="GH41" s="132"/>
      <c r="GI41" s="132"/>
      <c r="GJ41" s="132"/>
      <c r="GK41" s="132"/>
      <c r="GL41" s="132"/>
      <c r="GM41" s="132"/>
      <c r="GN41" s="132"/>
      <c r="GO41" s="132"/>
      <c r="GP41" s="132"/>
      <c r="GQ41" s="132"/>
      <c r="GR41" s="132"/>
      <c r="GS41" s="132"/>
      <c r="GT41" s="132"/>
      <c r="GU41" s="132"/>
      <c r="GV41" s="132"/>
    </row>
    <row r="42" spans="1:254" s="6" customFormat="1" x14ac:dyDescent="0.25">
      <c r="A42" s="11"/>
      <c r="B42" s="100"/>
      <c r="C42" s="10" t="s">
        <v>59</v>
      </c>
      <c r="D42" s="10"/>
      <c r="E42" s="92">
        <f>E41/100</f>
        <v>1.9591000000000001</v>
      </c>
      <c r="F42" s="10"/>
      <c r="G42" s="10"/>
      <c r="H42" s="10"/>
      <c r="I42" s="10"/>
      <c r="J42" s="10"/>
      <c r="K42" s="10"/>
      <c r="L42" s="10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</row>
    <row r="43" spans="1:254" s="6" customFormat="1" x14ac:dyDescent="0.25">
      <c r="A43" s="125"/>
      <c r="B43" s="226" t="s">
        <v>94</v>
      </c>
      <c r="C43" s="5" t="s">
        <v>17</v>
      </c>
      <c r="D43" s="10">
        <v>21.6</v>
      </c>
      <c r="E43" s="10">
        <f>D43*E42</f>
        <v>42.316560000000003</v>
      </c>
      <c r="F43" s="10"/>
      <c r="G43" s="10"/>
      <c r="H43" s="10"/>
      <c r="I43" s="10">
        <f>H43*E43</f>
        <v>0</v>
      </c>
      <c r="J43" s="10"/>
      <c r="K43" s="10"/>
      <c r="L43" s="10">
        <f t="shared" ref="L43:L48" si="0">G43+I43+K43</f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</row>
    <row r="44" spans="1:254" s="6" customFormat="1" x14ac:dyDescent="0.25">
      <c r="A44" s="11"/>
      <c r="B44" s="226" t="s">
        <v>26</v>
      </c>
      <c r="C44" s="87" t="s">
        <v>20</v>
      </c>
      <c r="D44" s="10">
        <v>1.24</v>
      </c>
      <c r="E44" s="10">
        <f>D44*E42</f>
        <v>2.429284</v>
      </c>
      <c r="F44" s="10"/>
      <c r="G44" s="10"/>
      <c r="H44" s="10"/>
      <c r="I44" s="10"/>
      <c r="J44" s="5"/>
      <c r="K44" s="10">
        <f>E44*J44</f>
        <v>0</v>
      </c>
      <c r="L44" s="10">
        <f t="shared" si="0"/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</row>
    <row r="45" spans="1:254" s="6" customFormat="1" x14ac:dyDescent="0.25">
      <c r="A45" s="11"/>
      <c r="B45" s="226" t="s">
        <v>27</v>
      </c>
      <c r="C45" s="87" t="s">
        <v>20</v>
      </c>
      <c r="D45" s="10">
        <v>7.6</v>
      </c>
      <c r="E45" s="10">
        <f>D45*E42</f>
        <v>14.88916</v>
      </c>
      <c r="F45" s="10"/>
      <c r="G45" s="10"/>
      <c r="H45" s="10"/>
      <c r="I45" s="10"/>
      <c r="J45" s="5"/>
      <c r="K45" s="10">
        <f>E45*J45</f>
        <v>0</v>
      </c>
      <c r="L45" s="10">
        <f t="shared" si="0"/>
        <v>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</row>
    <row r="46" spans="1:254" s="6" customFormat="1" x14ac:dyDescent="0.25">
      <c r="A46" s="11"/>
      <c r="B46" s="226" t="s">
        <v>28</v>
      </c>
      <c r="C46" s="87" t="s">
        <v>20</v>
      </c>
      <c r="D46" s="10">
        <v>15.1</v>
      </c>
      <c r="E46" s="5">
        <f>D46*E42</f>
        <v>29.582409999999999</v>
      </c>
      <c r="F46" s="10"/>
      <c r="G46" s="10"/>
      <c r="H46" s="10"/>
      <c r="I46" s="10"/>
      <c r="J46" s="5"/>
      <c r="K46" s="10">
        <f>E46*J46</f>
        <v>0</v>
      </c>
      <c r="L46" s="10">
        <f t="shared" si="0"/>
        <v>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</row>
    <row r="47" spans="1:254" s="6" customFormat="1" x14ac:dyDescent="0.25">
      <c r="A47" s="125"/>
      <c r="B47" s="227" t="s">
        <v>162</v>
      </c>
      <c r="C47" s="87" t="s">
        <v>20</v>
      </c>
      <c r="D47" s="10">
        <v>0.41</v>
      </c>
      <c r="E47" s="10">
        <f>D47*E42</f>
        <v>0.80323100000000003</v>
      </c>
      <c r="F47" s="10"/>
      <c r="G47" s="10"/>
      <c r="H47" s="10"/>
      <c r="I47" s="10"/>
      <c r="J47" s="10"/>
      <c r="K47" s="10">
        <f>E47*J47</f>
        <v>0</v>
      </c>
      <c r="L47" s="10">
        <f t="shared" si="0"/>
        <v>0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</row>
    <row r="48" spans="1:254" s="6" customFormat="1" x14ac:dyDescent="0.25">
      <c r="A48" s="11"/>
      <c r="B48" s="226" t="s">
        <v>29</v>
      </c>
      <c r="C48" s="87" t="s">
        <v>20</v>
      </c>
      <c r="D48" s="10">
        <v>0.97</v>
      </c>
      <c r="E48" s="5">
        <f>D48*E42</f>
        <v>1.9003270000000001</v>
      </c>
      <c r="F48" s="10"/>
      <c r="G48" s="10"/>
      <c r="H48" s="10"/>
      <c r="I48" s="10"/>
      <c r="J48" s="5"/>
      <c r="K48" s="10">
        <f>E48*J48</f>
        <v>0</v>
      </c>
      <c r="L48" s="10">
        <f t="shared" si="0"/>
        <v>0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</row>
    <row r="49" spans="1:238" s="6" customFormat="1" x14ac:dyDescent="0.25">
      <c r="A49" s="125"/>
      <c r="B49" s="228" t="s">
        <v>41</v>
      </c>
      <c r="C49" s="10" t="s">
        <v>16</v>
      </c>
      <c r="D49" s="10">
        <v>7</v>
      </c>
      <c r="E49" s="10">
        <f>D49*E42</f>
        <v>13.713700000000001</v>
      </c>
      <c r="F49" s="5"/>
      <c r="G49" s="10">
        <f>E49*F49</f>
        <v>0</v>
      </c>
      <c r="H49" s="10"/>
      <c r="I49" s="10"/>
      <c r="J49" s="10"/>
      <c r="K49" s="10"/>
      <c r="L49" s="10">
        <f>G49+I49+K49</f>
        <v>0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</row>
    <row r="50" spans="1:238" s="6" customFormat="1" x14ac:dyDescent="0.25">
      <c r="A50" s="125"/>
      <c r="B50" s="229" t="s">
        <v>163</v>
      </c>
      <c r="C50" s="10" t="s">
        <v>16</v>
      </c>
      <c r="D50" s="10">
        <v>126</v>
      </c>
      <c r="E50" s="10">
        <f>D50*E42</f>
        <v>246.8466</v>
      </c>
      <c r="F50" s="5"/>
      <c r="G50" s="10">
        <f>F50*E50</f>
        <v>0</v>
      </c>
      <c r="H50" s="10"/>
      <c r="I50" s="10"/>
      <c r="J50" s="10"/>
      <c r="K50" s="10"/>
      <c r="L50" s="10">
        <f t="shared" ref="L50" si="1">G50+I50+K50</f>
        <v>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</row>
    <row r="51" spans="1:238" s="6" customFormat="1" x14ac:dyDescent="0.25">
      <c r="A51" s="11"/>
      <c r="B51" s="10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</row>
    <row r="52" spans="1:238" s="2" customFormat="1" x14ac:dyDescent="0.25">
      <c r="A52" s="7">
        <v>4</v>
      </c>
      <c r="B52" s="78" t="s">
        <v>164</v>
      </c>
      <c r="C52" s="9" t="s">
        <v>18</v>
      </c>
      <c r="D52" s="9"/>
      <c r="E52" s="9">
        <f>356.2*5.5*0.0003</f>
        <v>0.58772999999999997</v>
      </c>
      <c r="F52" s="9"/>
      <c r="G52" s="9"/>
      <c r="H52" s="9"/>
      <c r="I52" s="9"/>
      <c r="J52" s="9"/>
      <c r="K52" s="204"/>
      <c r="L52" s="9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Q52" s="105"/>
      <c r="DR52" s="105"/>
      <c r="DS52" s="105"/>
      <c r="DT52" s="105"/>
      <c r="DU52" s="105"/>
      <c r="DV52" s="105"/>
      <c r="DW52" s="105"/>
      <c r="DX52" s="105"/>
      <c r="DY52" s="105"/>
      <c r="DZ52" s="105"/>
      <c r="EA52" s="105"/>
      <c r="EB52" s="105"/>
      <c r="EC52" s="105"/>
      <c r="ED52" s="105"/>
      <c r="EE52" s="105"/>
      <c r="EF52" s="105"/>
      <c r="EG52" s="105"/>
      <c r="EH52" s="105"/>
      <c r="EI52" s="105"/>
      <c r="EJ52" s="105"/>
      <c r="EK52" s="105"/>
      <c r="EL52" s="105"/>
      <c r="EM52" s="105"/>
      <c r="EN52" s="105"/>
      <c r="EO52" s="105"/>
      <c r="EP52" s="105"/>
      <c r="EQ52" s="105"/>
      <c r="ER52" s="105"/>
      <c r="ES52" s="105"/>
      <c r="ET52" s="105"/>
      <c r="EU52" s="105"/>
      <c r="EV52" s="105"/>
      <c r="EW52" s="105"/>
      <c r="EX52" s="105"/>
      <c r="EY52" s="105"/>
      <c r="EZ52" s="105"/>
      <c r="FA52" s="105"/>
      <c r="FB52" s="105"/>
      <c r="FC52" s="105"/>
      <c r="FD52" s="105"/>
      <c r="FE52" s="105"/>
      <c r="FF52" s="105"/>
      <c r="FG52" s="105"/>
      <c r="FH52" s="105"/>
      <c r="FI52" s="105"/>
      <c r="FJ52" s="105"/>
      <c r="FK52" s="105"/>
      <c r="FL52" s="105"/>
      <c r="FM52" s="105"/>
      <c r="FN52" s="105"/>
      <c r="FO52" s="105"/>
      <c r="FP52" s="105"/>
      <c r="FQ52" s="105"/>
      <c r="FR52" s="105"/>
      <c r="FS52" s="105"/>
      <c r="FT52" s="105"/>
      <c r="FU52" s="105"/>
      <c r="FV52" s="105"/>
      <c r="FW52" s="105"/>
      <c r="FX52" s="105"/>
      <c r="FY52" s="105"/>
      <c r="FZ52" s="105"/>
      <c r="GA52" s="105"/>
      <c r="GB52" s="105"/>
      <c r="GC52" s="105"/>
      <c r="GD52" s="105"/>
      <c r="GE52" s="105"/>
      <c r="GF52" s="105"/>
      <c r="GG52" s="105"/>
      <c r="GH52" s="105"/>
      <c r="GI52" s="105"/>
      <c r="GJ52" s="105"/>
      <c r="GK52" s="105"/>
      <c r="GL52" s="105"/>
      <c r="GM52" s="105"/>
      <c r="GN52" s="105"/>
      <c r="GO52" s="105"/>
      <c r="GP52" s="105"/>
      <c r="GQ52" s="105"/>
      <c r="GR52" s="105"/>
      <c r="GS52" s="105"/>
      <c r="GT52" s="105"/>
      <c r="GU52" s="105"/>
      <c r="GV52" s="105"/>
    </row>
    <row r="53" spans="1:238" s="6" customFormat="1" x14ac:dyDescent="0.25">
      <c r="A53" s="11"/>
      <c r="B53" s="100"/>
      <c r="C53" s="10" t="s">
        <v>19</v>
      </c>
      <c r="D53" s="10"/>
      <c r="E53" s="92">
        <f>E52</f>
        <v>0.58772999999999997</v>
      </c>
      <c r="F53" s="10"/>
      <c r="G53" s="10"/>
      <c r="H53" s="10"/>
      <c r="I53" s="10"/>
      <c r="J53" s="10"/>
      <c r="K53" s="202"/>
      <c r="L53" s="202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</row>
    <row r="54" spans="1:238" s="6" customFormat="1" x14ac:dyDescent="0.25">
      <c r="A54" s="11"/>
      <c r="B54" s="129" t="s">
        <v>37</v>
      </c>
      <c r="C54" s="87" t="s">
        <v>20</v>
      </c>
      <c r="D54" s="202">
        <v>0.3</v>
      </c>
      <c r="E54" s="10">
        <f>E53*D54</f>
        <v>0.17631899999999998</v>
      </c>
      <c r="F54" s="10"/>
      <c r="G54" s="10"/>
      <c r="H54" s="10"/>
      <c r="I54" s="10"/>
      <c r="J54" s="5"/>
      <c r="K54" s="10">
        <f>E54*J54</f>
        <v>0</v>
      </c>
      <c r="L54" s="10">
        <f t="shared" ref="L54:L55" si="2">G54+I54+K54</f>
        <v>0</v>
      </c>
      <c r="M54" s="14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</row>
    <row r="55" spans="1:238" s="6" customFormat="1" x14ac:dyDescent="0.25">
      <c r="A55" s="125"/>
      <c r="B55" s="227" t="s">
        <v>32</v>
      </c>
      <c r="C55" s="10" t="s">
        <v>18</v>
      </c>
      <c r="D55" s="202">
        <v>1.03</v>
      </c>
      <c r="E55" s="10">
        <f>D55*E53</f>
        <v>0.60536190000000001</v>
      </c>
      <c r="F55" s="10"/>
      <c r="G55" s="10">
        <f>E55*F55</f>
        <v>0</v>
      </c>
      <c r="H55" s="10"/>
      <c r="I55" s="10"/>
      <c r="J55" s="10"/>
      <c r="K55" s="10"/>
      <c r="L55" s="10">
        <f t="shared" si="2"/>
        <v>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</row>
    <row r="56" spans="1:238" s="6" customFormat="1" x14ac:dyDescent="0.25">
      <c r="A56" s="11"/>
      <c r="B56" s="227"/>
      <c r="C56" s="10"/>
      <c r="D56" s="202"/>
      <c r="E56" s="10"/>
      <c r="F56" s="10"/>
      <c r="G56" s="10"/>
      <c r="H56" s="10"/>
      <c r="I56" s="10"/>
      <c r="J56" s="10"/>
      <c r="K56" s="10"/>
      <c r="L56" s="10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</row>
    <row r="57" spans="1:238" s="2" customFormat="1" ht="25.5" x14ac:dyDescent="0.25">
      <c r="A57" s="7">
        <v>5</v>
      </c>
      <c r="B57" s="78" t="s">
        <v>165</v>
      </c>
      <c r="C57" s="9" t="s">
        <v>18</v>
      </c>
      <c r="D57" s="9"/>
      <c r="E57" s="9">
        <f>356.2*5.5*0.1216</f>
        <v>238.22655999999998</v>
      </c>
      <c r="F57" s="9"/>
      <c r="G57" s="9"/>
      <c r="H57" s="9"/>
      <c r="I57" s="9"/>
      <c r="J57" s="9"/>
      <c r="K57" s="9"/>
      <c r="L57" s="9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5"/>
      <c r="DE57" s="105"/>
      <c r="DF57" s="105"/>
      <c r="DG57" s="105"/>
      <c r="DH57" s="105"/>
      <c r="DI57" s="105"/>
      <c r="DJ57" s="105"/>
      <c r="DK57" s="105"/>
      <c r="DL57" s="105"/>
      <c r="DM57" s="105"/>
      <c r="DN57" s="105"/>
      <c r="DO57" s="105"/>
      <c r="DP57" s="105"/>
      <c r="DQ57" s="105"/>
      <c r="DR57" s="105"/>
      <c r="DS57" s="105"/>
      <c r="DT57" s="105"/>
      <c r="DU57" s="105"/>
      <c r="DV57" s="105"/>
      <c r="DW57" s="105"/>
      <c r="DX57" s="105"/>
      <c r="DY57" s="105"/>
      <c r="DZ57" s="105"/>
      <c r="EA57" s="105"/>
      <c r="EB57" s="105"/>
      <c r="EC57" s="105"/>
      <c r="ED57" s="105"/>
      <c r="EE57" s="105"/>
      <c r="EF57" s="105"/>
      <c r="EG57" s="105"/>
      <c r="EH57" s="105"/>
      <c r="EI57" s="105"/>
      <c r="EJ57" s="105"/>
      <c r="EK57" s="105"/>
      <c r="EL57" s="105"/>
      <c r="EM57" s="105"/>
      <c r="EN57" s="105"/>
      <c r="EO57" s="105"/>
      <c r="EP57" s="105"/>
      <c r="EQ57" s="105"/>
      <c r="ER57" s="105"/>
      <c r="ES57" s="105"/>
      <c r="ET57" s="105"/>
      <c r="EU57" s="105"/>
      <c r="EV57" s="105"/>
      <c r="EW57" s="105"/>
      <c r="EX57" s="105"/>
      <c r="EY57" s="105"/>
      <c r="EZ57" s="105"/>
      <c r="FA57" s="105"/>
      <c r="FB57" s="105"/>
      <c r="FC57" s="105"/>
      <c r="FD57" s="105"/>
      <c r="FE57" s="105"/>
      <c r="FF57" s="105"/>
      <c r="FG57" s="105"/>
      <c r="FH57" s="105"/>
      <c r="FI57" s="105"/>
      <c r="FJ57" s="105"/>
      <c r="FK57" s="105"/>
      <c r="FL57" s="105"/>
      <c r="FM57" s="105"/>
      <c r="FN57" s="105"/>
      <c r="FO57" s="105"/>
      <c r="FP57" s="105"/>
      <c r="FQ57" s="105"/>
      <c r="FR57" s="105"/>
      <c r="FS57" s="105"/>
      <c r="FT57" s="105"/>
      <c r="FU57" s="105"/>
      <c r="FV57" s="105"/>
      <c r="FW57" s="105"/>
      <c r="FX57" s="105"/>
      <c r="FY57" s="105"/>
      <c r="FZ57" s="105"/>
      <c r="GA57" s="105"/>
      <c r="GB57" s="105"/>
      <c r="GC57" s="105"/>
      <c r="GD57" s="105"/>
      <c r="GE57" s="105"/>
      <c r="GF57" s="105"/>
      <c r="GG57" s="105"/>
      <c r="GH57" s="105"/>
      <c r="GI57" s="105"/>
      <c r="GJ57" s="105"/>
      <c r="GK57" s="105"/>
      <c r="GL57" s="105"/>
      <c r="GM57" s="105"/>
      <c r="GN57" s="105"/>
      <c r="GO57" s="105"/>
      <c r="GP57" s="105"/>
      <c r="GQ57" s="105"/>
      <c r="GR57" s="105"/>
      <c r="GS57" s="105"/>
      <c r="GT57" s="105"/>
      <c r="GU57" s="105"/>
      <c r="GV57" s="105"/>
    </row>
    <row r="58" spans="1:238" s="6" customFormat="1" x14ac:dyDescent="0.25">
      <c r="A58" s="11"/>
      <c r="B58" s="100"/>
      <c r="C58" s="10" t="s">
        <v>166</v>
      </c>
      <c r="D58" s="10"/>
      <c r="E58" s="92">
        <f>E57/100</f>
        <v>2.3822655999999998</v>
      </c>
      <c r="F58" s="10"/>
      <c r="G58" s="10"/>
      <c r="H58" s="10"/>
      <c r="I58" s="10"/>
      <c r="J58" s="10"/>
      <c r="K58" s="10"/>
      <c r="L58" s="10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</row>
    <row r="59" spans="1:238" s="6" customFormat="1" x14ac:dyDescent="0.25">
      <c r="A59" s="125"/>
      <c r="B59" s="226" t="s">
        <v>94</v>
      </c>
      <c r="C59" s="5" t="s">
        <v>17</v>
      </c>
      <c r="D59" s="10">
        <v>56.6</v>
      </c>
      <c r="E59" s="10">
        <f>E58*D59</f>
        <v>134.83623295999999</v>
      </c>
      <c r="F59" s="10"/>
      <c r="G59" s="10"/>
      <c r="H59" s="10"/>
      <c r="I59" s="10">
        <f>H59*E59</f>
        <v>0</v>
      </c>
      <c r="J59" s="10"/>
      <c r="K59" s="10"/>
      <c r="L59" s="10">
        <f t="shared" ref="L59:L64" si="3">G59+I59+K59</f>
        <v>0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</row>
    <row r="60" spans="1:238" s="6" customFormat="1" x14ac:dyDescent="0.25">
      <c r="A60" s="11"/>
      <c r="B60" s="226" t="s">
        <v>27</v>
      </c>
      <c r="C60" s="87" t="s">
        <v>20</v>
      </c>
      <c r="D60" s="10">
        <v>8.09</v>
      </c>
      <c r="E60" s="10">
        <f>E58*D60</f>
        <v>19.272528703999999</v>
      </c>
      <c r="F60" s="10"/>
      <c r="G60" s="10"/>
      <c r="H60" s="10"/>
      <c r="I60" s="10"/>
      <c r="J60" s="5"/>
      <c r="K60" s="10">
        <f>E60*J60</f>
        <v>0</v>
      </c>
      <c r="L60" s="10">
        <f t="shared" si="3"/>
        <v>0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</row>
    <row r="61" spans="1:238" s="6" customFormat="1" x14ac:dyDescent="0.25">
      <c r="A61" s="11"/>
      <c r="B61" s="226" t="s">
        <v>28</v>
      </c>
      <c r="C61" s="87" t="s">
        <v>20</v>
      </c>
      <c r="D61" s="10">
        <v>13.3</v>
      </c>
      <c r="E61" s="10">
        <f>D61*E58</f>
        <v>31.684132479999999</v>
      </c>
      <c r="F61" s="10"/>
      <c r="G61" s="10"/>
      <c r="H61" s="10"/>
      <c r="I61" s="10"/>
      <c r="J61" s="5"/>
      <c r="K61" s="10">
        <f>E61*J61</f>
        <v>0</v>
      </c>
      <c r="L61" s="10">
        <f t="shared" si="3"/>
        <v>0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</row>
    <row r="62" spans="1:238" s="6" customFormat="1" x14ac:dyDescent="0.25">
      <c r="A62" s="125"/>
      <c r="B62" s="100" t="s">
        <v>22</v>
      </c>
      <c r="C62" s="10" t="s">
        <v>0</v>
      </c>
      <c r="D62" s="10">
        <v>0.91</v>
      </c>
      <c r="E62" s="10">
        <f>D62*E58</f>
        <v>2.1678616959999997</v>
      </c>
      <c r="F62" s="5"/>
      <c r="G62" s="5"/>
      <c r="H62" s="5"/>
      <c r="I62" s="5"/>
      <c r="J62" s="10"/>
      <c r="K62" s="10">
        <f>E62*J62</f>
        <v>0</v>
      </c>
      <c r="L62" s="10">
        <f t="shared" si="3"/>
        <v>0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</row>
    <row r="63" spans="1:238" s="6" customFormat="1" x14ac:dyDescent="0.25">
      <c r="A63" s="125"/>
      <c r="B63" s="142" t="s">
        <v>167</v>
      </c>
      <c r="C63" s="10" t="s">
        <v>18</v>
      </c>
      <c r="D63" s="10">
        <v>101</v>
      </c>
      <c r="E63" s="5">
        <f>D63*E58</f>
        <v>240.60882559999999</v>
      </c>
      <c r="F63" s="10"/>
      <c r="G63" s="10">
        <f>E63*F63</f>
        <v>0</v>
      </c>
      <c r="H63" s="10"/>
      <c r="I63" s="10"/>
      <c r="J63" s="10"/>
      <c r="K63" s="10"/>
      <c r="L63" s="10">
        <f t="shared" si="3"/>
        <v>0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</row>
    <row r="64" spans="1:238" s="6" customFormat="1" x14ac:dyDescent="0.25">
      <c r="A64" s="125"/>
      <c r="B64" s="100" t="s">
        <v>35</v>
      </c>
      <c r="C64" s="10" t="s">
        <v>0</v>
      </c>
      <c r="D64" s="10">
        <v>2.75</v>
      </c>
      <c r="E64" s="5">
        <f>D64*E58</f>
        <v>6.5512303999999997</v>
      </c>
      <c r="F64" s="5"/>
      <c r="G64" s="10">
        <f>E64*F64</f>
        <v>0</v>
      </c>
      <c r="H64" s="10"/>
      <c r="I64" s="10"/>
      <c r="J64" s="10"/>
      <c r="K64" s="10"/>
      <c r="L64" s="10">
        <f t="shared" si="3"/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</row>
    <row r="65" spans="1:239" s="6" customFormat="1" x14ac:dyDescent="0.25">
      <c r="A65" s="11"/>
      <c r="B65" s="100"/>
      <c r="C65" s="10"/>
      <c r="D65" s="10"/>
      <c r="E65" s="5"/>
      <c r="F65" s="5"/>
      <c r="G65" s="5"/>
      <c r="H65" s="5"/>
      <c r="I65" s="5"/>
      <c r="J65" s="10"/>
      <c r="K65" s="10"/>
      <c r="L65" s="10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</row>
    <row r="66" spans="1:239" s="2" customFormat="1" x14ac:dyDescent="0.25">
      <c r="A66" s="7">
        <v>5</v>
      </c>
      <c r="B66" s="127" t="s">
        <v>164</v>
      </c>
      <c r="C66" s="9" t="s">
        <v>18</v>
      </c>
      <c r="D66" s="9"/>
      <c r="E66" s="9">
        <f>E71*0.3/1000</f>
        <v>0.58772999999999986</v>
      </c>
      <c r="F66" s="9"/>
      <c r="G66" s="9"/>
      <c r="H66" s="9"/>
      <c r="I66" s="9"/>
      <c r="J66" s="9"/>
      <c r="K66" s="204"/>
      <c r="L66" s="204"/>
      <c r="M66" s="230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105"/>
      <c r="CM66" s="105"/>
      <c r="CN66" s="105"/>
      <c r="CO66" s="105"/>
      <c r="CP66" s="105"/>
      <c r="CQ66" s="105"/>
      <c r="CR66" s="105"/>
      <c r="CS66" s="105"/>
      <c r="CT66" s="105"/>
      <c r="CU66" s="105"/>
      <c r="CV66" s="105"/>
      <c r="CW66" s="105"/>
      <c r="CX66" s="105"/>
      <c r="CY66" s="105"/>
      <c r="CZ66" s="105"/>
      <c r="DA66" s="105"/>
      <c r="DB66" s="105"/>
      <c r="DC66" s="105"/>
      <c r="DD66" s="105"/>
      <c r="DE66" s="105"/>
      <c r="DF66" s="105"/>
      <c r="DG66" s="105"/>
      <c r="DH66" s="105"/>
      <c r="DI66" s="105"/>
      <c r="DJ66" s="105"/>
      <c r="DK66" s="105"/>
      <c r="DL66" s="105"/>
      <c r="DM66" s="105"/>
      <c r="DN66" s="105"/>
      <c r="DO66" s="105"/>
      <c r="DP66" s="105"/>
      <c r="DQ66" s="105"/>
      <c r="DR66" s="105"/>
      <c r="DS66" s="105"/>
      <c r="DT66" s="105"/>
      <c r="DU66" s="105"/>
      <c r="DV66" s="105"/>
      <c r="DW66" s="105"/>
      <c r="DX66" s="105"/>
      <c r="DY66" s="105"/>
      <c r="DZ66" s="105"/>
      <c r="EA66" s="105"/>
      <c r="EB66" s="105"/>
      <c r="EC66" s="105"/>
      <c r="ED66" s="105"/>
      <c r="EE66" s="105"/>
      <c r="EF66" s="105"/>
      <c r="EG66" s="105"/>
      <c r="EH66" s="105"/>
      <c r="EI66" s="105"/>
      <c r="EJ66" s="105"/>
      <c r="EK66" s="105"/>
      <c r="EL66" s="105"/>
      <c r="EM66" s="105"/>
      <c r="EN66" s="105"/>
      <c r="EO66" s="105"/>
      <c r="EP66" s="105"/>
      <c r="EQ66" s="105"/>
      <c r="ER66" s="105"/>
      <c r="ES66" s="105"/>
      <c r="ET66" s="105"/>
      <c r="EU66" s="105"/>
      <c r="EV66" s="105"/>
      <c r="EW66" s="105"/>
      <c r="EX66" s="105"/>
      <c r="EY66" s="105"/>
      <c r="EZ66" s="105"/>
      <c r="FA66" s="105"/>
      <c r="FB66" s="105"/>
      <c r="FC66" s="105"/>
      <c r="FD66" s="105"/>
      <c r="FE66" s="105"/>
      <c r="FF66" s="105"/>
      <c r="FG66" s="105"/>
      <c r="FH66" s="105"/>
      <c r="FI66" s="105"/>
      <c r="FJ66" s="105"/>
      <c r="FK66" s="105"/>
      <c r="FL66" s="105"/>
      <c r="FM66" s="105"/>
      <c r="FN66" s="105"/>
      <c r="FO66" s="105"/>
      <c r="FP66" s="105"/>
      <c r="FQ66" s="105"/>
      <c r="FR66" s="105"/>
      <c r="FS66" s="105"/>
      <c r="FT66" s="105"/>
      <c r="FU66" s="105"/>
      <c r="FV66" s="105"/>
      <c r="FW66" s="105"/>
      <c r="FX66" s="105"/>
      <c r="FY66" s="105"/>
      <c r="FZ66" s="105"/>
      <c r="GA66" s="105"/>
      <c r="GB66" s="105"/>
      <c r="GC66" s="105"/>
      <c r="GD66" s="105"/>
      <c r="GE66" s="105"/>
      <c r="GF66" s="105"/>
      <c r="GG66" s="105"/>
      <c r="GH66" s="105"/>
      <c r="GI66" s="105"/>
      <c r="GJ66" s="105"/>
      <c r="GK66" s="105"/>
      <c r="GL66" s="105"/>
      <c r="GM66" s="105"/>
      <c r="GN66" s="105"/>
      <c r="GO66" s="105"/>
      <c r="GP66" s="105"/>
      <c r="GQ66" s="105"/>
      <c r="GR66" s="105"/>
      <c r="GS66" s="105"/>
      <c r="GT66" s="105"/>
      <c r="GU66" s="105"/>
      <c r="GV66" s="105"/>
      <c r="GW66" s="105"/>
      <c r="GX66" s="105"/>
      <c r="GY66" s="105"/>
      <c r="GZ66" s="105"/>
      <c r="HA66" s="105"/>
      <c r="HB66" s="105"/>
      <c r="HC66" s="105"/>
      <c r="HD66" s="105"/>
      <c r="HE66" s="105"/>
      <c r="HF66" s="105"/>
      <c r="HG66" s="105"/>
      <c r="HH66" s="105"/>
      <c r="HI66" s="105"/>
      <c r="HJ66" s="105"/>
      <c r="HK66" s="105"/>
      <c r="HL66" s="105"/>
      <c r="HM66" s="105"/>
      <c r="HN66" s="105"/>
      <c r="HO66" s="105"/>
      <c r="HP66" s="105"/>
      <c r="HQ66" s="105"/>
      <c r="HR66" s="105"/>
      <c r="HS66" s="105"/>
      <c r="HT66" s="105"/>
      <c r="HU66" s="105"/>
      <c r="HV66" s="105"/>
      <c r="HW66" s="105"/>
      <c r="HX66" s="105"/>
      <c r="HY66" s="105"/>
      <c r="HZ66" s="105"/>
      <c r="IA66" s="105"/>
      <c r="IB66" s="105"/>
      <c r="IC66" s="105"/>
      <c r="ID66" s="105"/>
    </row>
    <row r="67" spans="1:239" s="6" customFormat="1" x14ac:dyDescent="0.25">
      <c r="A67" s="11"/>
      <c r="B67" s="13"/>
      <c r="C67" s="10" t="s">
        <v>19</v>
      </c>
      <c r="D67" s="10"/>
      <c r="E67" s="92">
        <f>E66</f>
        <v>0.58772999999999986</v>
      </c>
      <c r="F67" s="10"/>
      <c r="G67" s="10"/>
      <c r="H67" s="10"/>
      <c r="I67" s="10"/>
      <c r="J67" s="10"/>
      <c r="K67" s="202"/>
      <c r="L67" s="202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</row>
    <row r="68" spans="1:239" s="6" customFormat="1" x14ac:dyDescent="0.25">
      <c r="A68" s="11"/>
      <c r="B68" s="129" t="s">
        <v>37</v>
      </c>
      <c r="C68" s="87" t="s">
        <v>20</v>
      </c>
      <c r="D68" s="202">
        <v>0.3</v>
      </c>
      <c r="E68" s="10">
        <f>E67*D68</f>
        <v>0.17631899999999995</v>
      </c>
      <c r="F68" s="10"/>
      <c r="G68" s="10"/>
      <c r="H68" s="10"/>
      <c r="I68" s="10"/>
      <c r="J68" s="5"/>
      <c r="K68" s="10">
        <f>E68*J68</f>
        <v>0</v>
      </c>
      <c r="L68" s="10">
        <f t="shared" ref="L68:L69" si="4">G68+I68+K68</f>
        <v>0</v>
      </c>
      <c r="M68" s="14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</row>
    <row r="69" spans="1:239" s="6" customFormat="1" x14ac:dyDescent="0.25">
      <c r="A69" s="125"/>
      <c r="B69" s="129" t="s">
        <v>32</v>
      </c>
      <c r="C69" s="10" t="s">
        <v>18</v>
      </c>
      <c r="D69" s="202">
        <v>1.03</v>
      </c>
      <c r="E69" s="10">
        <f>D69*E67</f>
        <v>0.6053618999999999</v>
      </c>
      <c r="F69" s="10"/>
      <c r="G69" s="10">
        <f>E69*F69</f>
        <v>0</v>
      </c>
      <c r="H69" s="10"/>
      <c r="I69" s="10"/>
      <c r="J69" s="10"/>
      <c r="K69" s="10"/>
      <c r="L69" s="10">
        <f t="shared" si="4"/>
        <v>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</row>
    <row r="70" spans="1:239" s="6" customFormat="1" x14ac:dyDescent="0.25">
      <c r="A70" s="11"/>
      <c r="B70" s="129"/>
      <c r="C70" s="10"/>
      <c r="D70" s="202"/>
      <c r="E70" s="10"/>
      <c r="F70" s="10"/>
      <c r="G70" s="10"/>
      <c r="H70" s="10"/>
      <c r="I70" s="10"/>
      <c r="J70" s="10"/>
      <c r="K70" s="10"/>
      <c r="L70" s="10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</row>
    <row r="71" spans="1:239" s="2" customFormat="1" ht="25.5" x14ac:dyDescent="0.25">
      <c r="A71" s="7">
        <v>6</v>
      </c>
      <c r="B71" s="131" t="s">
        <v>48</v>
      </c>
      <c r="C71" s="8" t="s">
        <v>23</v>
      </c>
      <c r="D71" s="9"/>
      <c r="E71" s="9">
        <f>356.2*5.5</f>
        <v>1959.1</v>
      </c>
      <c r="F71" s="9"/>
      <c r="G71" s="9"/>
      <c r="H71" s="9"/>
      <c r="I71" s="9"/>
      <c r="J71" s="9"/>
      <c r="K71" s="9"/>
      <c r="L71" s="9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/>
      <c r="CG71" s="105"/>
      <c r="CH71" s="105"/>
      <c r="CI71" s="105"/>
      <c r="CJ71" s="105"/>
      <c r="CK71" s="105"/>
      <c r="CL71" s="105"/>
      <c r="CM71" s="105"/>
      <c r="CN71" s="105"/>
      <c r="CO71" s="105"/>
      <c r="CP71" s="105"/>
      <c r="CQ71" s="105"/>
      <c r="CR71" s="105"/>
      <c r="CS71" s="105"/>
      <c r="CT71" s="105"/>
      <c r="CU71" s="105"/>
      <c r="CV71" s="105"/>
      <c r="CW71" s="105"/>
      <c r="CX71" s="105"/>
      <c r="CY71" s="105"/>
      <c r="CZ71" s="105"/>
      <c r="DA71" s="105"/>
      <c r="DB71" s="105"/>
      <c r="DC71" s="105"/>
      <c r="DD71" s="105"/>
      <c r="DE71" s="105"/>
      <c r="DF71" s="105"/>
      <c r="DG71" s="105"/>
      <c r="DH71" s="105"/>
      <c r="DI71" s="105"/>
      <c r="DJ71" s="105"/>
      <c r="DK71" s="105"/>
      <c r="DL71" s="105"/>
      <c r="DM71" s="105"/>
      <c r="DN71" s="105"/>
      <c r="DO71" s="105"/>
      <c r="DP71" s="105"/>
      <c r="DQ71" s="105"/>
      <c r="DR71" s="105"/>
      <c r="DS71" s="105"/>
      <c r="DT71" s="105"/>
      <c r="DU71" s="105"/>
      <c r="DV71" s="105"/>
      <c r="DW71" s="105"/>
      <c r="DX71" s="105"/>
      <c r="DY71" s="105"/>
      <c r="DZ71" s="105"/>
      <c r="EA71" s="105"/>
      <c r="EB71" s="105"/>
      <c r="EC71" s="105"/>
      <c r="ED71" s="105"/>
      <c r="EE71" s="105"/>
      <c r="EF71" s="105"/>
      <c r="EG71" s="105"/>
      <c r="EH71" s="105"/>
      <c r="EI71" s="105"/>
      <c r="EJ71" s="105"/>
      <c r="EK71" s="105"/>
      <c r="EL71" s="105"/>
      <c r="EM71" s="105"/>
      <c r="EN71" s="105"/>
      <c r="EO71" s="105"/>
      <c r="EP71" s="105"/>
      <c r="EQ71" s="105"/>
      <c r="ER71" s="105"/>
      <c r="ES71" s="105"/>
      <c r="ET71" s="105"/>
      <c r="EU71" s="105"/>
      <c r="EV71" s="105"/>
      <c r="EW71" s="105"/>
      <c r="EX71" s="105"/>
      <c r="EY71" s="105"/>
      <c r="EZ71" s="105"/>
      <c r="FA71" s="105"/>
      <c r="FB71" s="105"/>
      <c r="FC71" s="105"/>
      <c r="FD71" s="105"/>
      <c r="FE71" s="105"/>
      <c r="FF71" s="105"/>
      <c r="FG71" s="105"/>
      <c r="FH71" s="105"/>
      <c r="FI71" s="105"/>
      <c r="FJ71" s="105"/>
      <c r="FK71" s="105"/>
      <c r="FL71" s="105"/>
      <c r="FM71" s="105"/>
      <c r="FN71" s="105"/>
      <c r="FO71" s="105"/>
      <c r="FP71" s="105"/>
      <c r="FQ71" s="105"/>
      <c r="FR71" s="105"/>
      <c r="FS71" s="105"/>
      <c r="FT71" s="105"/>
      <c r="FU71" s="105"/>
      <c r="FV71" s="105"/>
      <c r="FW71" s="105"/>
      <c r="FX71" s="105"/>
      <c r="FY71" s="105"/>
      <c r="FZ71" s="105"/>
      <c r="GA71" s="105"/>
      <c r="GB71" s="105"/>
      <c r="GC71" s="105"/>
      <c r="GD71" s="105"/>
      <c r="GE71" s="105"/>
      <c r="GF71" s="105"/>
      <c r="GG71" s="105"/>
      <c r="GH71" s="105"/>
      <c r="GI71" s="105"/>
      <c r="GJ71" s="105"/>
      <c r="GK71" s="105"/>
      <c r="GL71" s="105"/>
      <c r="GM71" s="105"/>
      <c r="GN71" s="105"/>
      <c r="GO71" s="105"/>
      <c r="GP71" s="105"/>
      <c r="GQ71" s="105"/>
      <c r="GR71" s="105"/>
      <c r="GS71" s="105"/>
      <c r="GT71" s="105"/>
      <c r="GU71" s="105"/>
      <c r="GV71" s="105"/>
      <c r="GW71" s="105"/>
      <c r="GX71" s="105"/>
      <c r="GY71" s="105"/>
      <c r="GZ71" s="105"/>
      <c r="HA71" s="105"/>
      <c r="HB71" s="105"/>
      <c r="HC71" s="105"/>
      <c r="HD71" s="105"/>
      <c r="HE71" s="105"/>
      <c r="HF71" s="105"/>
      <c r="HG71" s="105"/>
      <c r="HH71" s="105"/>
      <c r="HI71" s="105"/>
      <c r="HJ71" s="105"/>
      <c r="HK71" s="105"/>
      <c r="HL71" s="105"/>
      <c r="HM71" s="105"/>
      <c r="HN71" s="105"/>
      <c r="HO71" s="105"/>
      <c r="HP71" s="105"/>
      <c r="HQ71" s="105"/>
      <c r="HR71" s="105"/>
      <c r="HS71" s="105"/>
      <c r="HT71" s="105"/>
      <c r="HU71" s="105"/>
      <c r="HV71" s="105"/>
      <c r="HW71" s="105"/>
      <c r="HX71" s="105"/>
      <c r="HY71" s="105"/>
      <c r="HZ71" s="105"/>
      <c r="IA71" s="105"/>
      <c r="IB71" s="105"/>
      <c r="IC71" s="105"/>
      <c r="ID71" s="105"/>
      <c r="IE71" s="105"/>
    </row>
    <row r="72" spans="1:239" s="6" customFormat="1" x14ac:dyDescent="0.25">
      <c r="A72" s="11"/>
      <c r="B72" s="13"/>
      <c r="C72" s="11" t="s">
        <v>24</v>
      </c>
      <c r="D72" s="10"/>
      <c r="E72" s="92">
        <f>E71/1000</f>
        <v>1.9590999999999998</v>
      </c>
      <c r="F72" s="10"/>
      <c r="G72" s="10"/>
      <c r="H72" s="10"/>
      <c r="I72" s="10"/>
      <c r="J72" s="10"/>
      <c r="K72" s="10"/>
      <c r="L72" s="10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</row>
    <row r="73" spans="1:239" s="6" customFormat="1" x14ac:dyDescent="0.25">
      <c r="A73" s="125"/>
      <c r="B73" s="124" t="s">
        <v>21</v>
      </c>
      <c r="C73" s="91" t="s">
        <v>17</v>
      </c>
      <c r="D73" s="10">
        <f>37.5</f>
        <v>37.5</v>
      </c>
      <c r="E73" s="10">
        <f>E72*D73</f>
        <v>73.466249999999988</v>
      </c>
      <c r="F73" s="10"/>
      <c r="G73" s="10"/>
      <c r="H73" s="10"/>
      <c r="I73" s="10">
        <f>E73*H73</f>
        <v>0</v>
      </c>
      <c r="J73" s="10"/>
      <c r="K73" s="10"/>
      <c r="L73" s="10">
        <f t="shared" ref="L73:L79" si="5">G73+I73+K73</f>
        <v>0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</row>
    <row r="74" spans="1:239" s="6" customFormat="1" x14ac:dyDescent="0.25">
      <c r="A74" s="125"/>
      <c r="B74" s="13" t="s">
        <v>33</v>
      </c>
      <c r="C74" s="91" t="s">
        <v>20</v>
      </c>
      <c r="D74" s="10">
        <v>3.02</v>
      </c>
      <c r="E74" s="10">
        <f>E72*D74</f>
        <v>5.9164819999999994</v>
      </c>
      <c r="F74" s="10"/>
      <c r="G74" s="10"/>
      <c r="H74" s="10"/>
      <c r="I74" s="10"/>
      <c r="J74" s="10"/>
      <c r="K74" s="10">
        <f t="shared" ref="K74:K76" si="6">E74*J74</f>
        <v>0</v>
      </c>
      <c r="L74" s="10">
        <f t="shared" si="5"/>
        <v>0</v>
      </c>
      <c r="M74" s="14"/>
      <c r="N74" s="14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</row>
    <row r="75" spans="1:239" s="6" customFormat="1" x14ac:dyDescent="0.25">
      <c r="A75" s="125"/>
      <c r="B75" s="124" t="s">
        <v>27</v>
      </c>
      <c r="C75" s="91" t="s">
        <v>20</v>
      </c>
      <c r="D75" s="10">
        <v>3.7</v>
      </c>
      <c r="E75" s="10">
        <f>D75*E72</f>
        <v>7.2486699999999997</v>
      </c>
      <c r="F75" s="10"/>
      <c r="G75" s="10"/>
      <c r="H75" s="10"/>
      <c r="I75" s="10"/>
      <c r="J75" s="5"/>
      <c r="K75" s="10">
        <f t="shared" si="6"/>
        <v>0</v>
      </c>
      <c r="L75" s="10">
        <f t="shared" si="5"/>
        <v>0</v>
      </c>
      <c r="M75" s="14"/>
      <c r="N75" s="14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</row>
    <row r="76" spans="1:239" s="6" customFormat="1" x14ac:dyDescent="0.25">
      <c r="A76" s="125"/>
      <c r="B76" s="124" t="s">
        <v>28</v>
      </c>
      <c r="C76" s="91" t="s">
        <v>20</v>
      </c>
      <c r="D76" s="10">
        <v>11.1</v>
      </c>
      <c r="E76" s="5">
        <f>D76*E72</f>
        <v>21.746009999999998</v>
      </c>
      <c r="F76" s="10"/>
      <c r="G76" s="10"/>
      <c r="H76" s="10"/>
      <c r="I76" s="10"/>
      <c r="J76" s="5"/>
      <c r="K76" s="10">
        <f t="shared" si="6"/>
        <v>0</v>
      </c>
      <c r="L76" s="10">
        <f t="shared" si="5"/>
        <v>0</v>
      </c>
      <c r="M76" s="14"/>
      <c r="N76" s="14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</row>
    <row r="77" spans="1:239" s="6" customFormat="1" x14ac:dyDescent="0.25">
      <c r="A77" s="125"/>
      <c r="B77" s="126" t="s">
        <v>22</v>
      </c>
      <c r="C77" s="11" t="s">
        <v>0</v>
      </c>
      <c r="D77" s="10">
        <v>2.2999999999999998</v>
      </c>
      <c r="E77" s="5">
        <f>D77*E72</f>
        <v>4.5059299999999993</v>
      </c>
      <c r="F77" s="4"/>
      <c r="G77" s="4"/>
      <c r="H77" s="4"/>
      <c r="I77" s="5"/>
      <c r="J77" s="10"/>
      <c r="K77" s="10">
        <f>E77*J77</f>
        <v>0</v>
      </c>
      <c r="L77" s="10">
        <f t="shared" si="5"/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</row>
    <row r="78" spans="1:239" s="6" customFormat="1" x14ac:dyDescent="0.25">
      <c r="A78" s="125"/>
      <c r="B78" s="13" t="s">
        <v>34</v>
      </c>
      <c r="C78" s="11" t="s">
        <v>18</v>
      </c>
      <c r="D78" s="10">
        <f>97.4</f>
        <v>97.4</v>
      </c>
      <c r="E78" s="10">
        <f>D78*E72</f>
        <v>190.81634</v>
      </c>
      <c r="F78" s="10"/>
      <c r="G78" s="5">
        <f>E78*F78</f>
        <v>0</v>
      </c>
      <c r="H78" s="5"/>
      <c r="I78" s="5"/>
      <c r="J78" s="10"/>
      <c r="K78" s="10"/>
      <c r="L78" s="10">
        <f t="shared" si="5"/>
        <v>0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</row>
    <row r="79" spans="1:239" s="6" customFormat="1" x14ac:dyDescent="0.25">
      <c r="A79" s="125"/>
      <c r="B79" s="126" t="s">
        <v>35</v>
      </c>
      <c r="C79" s="11" t="s">
        <v>0</v>
      </c>
      <c r="D79" s="10">
        <f>14.5-2*0.2</f>
        <v>14.1</v>
      </c>
      <c r="E79" s="10">
        <f>D79*E72</f>
        <v>27.623309999999996</v>
      </c>
      <c r="F79" s="5"/>
      <c r="G79" s="5">
        <f>E79*F79</f>
        <v>0</v>
      </c>
      <c r="H79" s="5"/>
      <c r="I79" s="5"/>
      <c r="J79" s="10"/>
      <c r="K79" s="10"/>
      <c r="L79" s="10">
        <f t="shared" si="5"/>
        <v>0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</row>
    <row r="80" spans="1:239" s="6" customFormat="1" x14ac:dyDescent="0.25">
      <c r="A80" s="125"/>
      <c r="B80" s="126"/>
      <c r="C80" s="11"/>
      <c r="D80" s="10"/>
      <c r="E80" s="10"/>
      <c r="F80" s="5"/>
      <c r="G80" s="5"/>
      <c r="H80" s="5"/>
      <c r="I80" s="5"/>
      <c r="J80" s="10"/>
      <c r="K80" s="10"/>
      <c r="L80" s="10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</row>
    <row r="81" spans="1:239" s="6" customFormat="1" x14ac:dyDescent="0.25">
      <c r="A81" s="11"/>
      <c r="B81" s="117" t="s">
        <v>168</v>
      </c>
      <c r="C81" s="11"/>
      <c r="D81" s="10"/>
      <c r="E81" s="10"/>
      <c r="F81" s="10"/>
      <c r="G81" s="10"/>
      <c r="H81" s="10"/>
      <c r="I81" s="10"/>
      <c r="J81" s="5"/>
      <c r="K81" s="10"/>
      <c r="L81" s="10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</row>
    <row r="82" spans="1:239" s="6" customFormat="1" x14ac:dyDescent="0.25">
      <c r="A82" s="11"/>
      <c r="B82" s="117"/>
      <c r="C82" s="11"/>
      <c r="D82" s="10"/>
      <c r="E82" s="10"/>
      <c r="F82" s="10"/>
      <c r="G82" s="10"/>
      <c r="H82" s="10"/>
      <c r="I82" s="10"/>
      <c r="J82" s="5"/>
      <c r="K82" s="10"/>
      <c r="L82" s="10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</row>
    <row r="83" spans="1:239" s="2" customFormat="1" x14ac:dyDescent="0.25">
      <c r="A83" s="118">
        <v>4</v>
      </c>
      <c r="B83" s="119" t="s">
        <v>103</v>
      </c>
      <c r="C83" s="79" t="s">
        <v>36</v>
      </c>
      <c r="D83" s="120"/>
      <c r="E83" s="9">
        <v>2493.3000000000002</v>
      </c>
      <c r="F83" s="4"/>
      <c r="G83" s="120"/>
      <c r="H83" s="120"/>
      <c r="I83" s="4"/>
      <c r="J83" s="4"/>
      <c r="K83" s="4"/>
      <c r="L83" s="9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  <c r="DK83" s="121"/>
      <c r="DL83" s="121"/>
      <c r="DM83" s="121"/>
      <c r="DN83" s="121"/>
      <c r="DO83" s="121"/>
      <c r="DP83" s="121"/>
      <c r="DQ83" s="121"/>
      <c r="DR83" s="121"/>
      <c r="DS83" s="121"/>
      <c r="DT83" s="121"/>
      <c r="DU83" s="121"/>
      <c r="DV83" s="121"/>
      <c r="DW83" s="121"/>
      <c r="DX83" s="121"/>
      <c r="DY83" s="121"/>
      <c r="DZ83" s="121"/>
      <c r="EA83" s="121"/>
      <c r="EB83" s="121"/>
      <c r="EC83" s="121"/>
      <c r="ED83" s="121"/>
      <c r="EE83" s="121"/>
      <c r="EF83" s="121"/>
      <c r="EG83" s="121"/>
      <c r="EH83" s="121"/>
      <c r="EI83" s="121"/>
      <c r="EJ83" s="121"/>
      <c r="EK83" s="121"/>
      <c r="EL83" s="121"/>
      <c r="EM83" s="121"/>
      <c r="EN83" s="121"/>
      <c r="EO83" s="121"/>
      <c r="EP83" s="121"/>
      <c r="EQ83" s="121"/>
      <c r="ER83" s="121"/>
      <c r="ES83" s="121"/>
      <c r="ET83" s="121"/>
      <c r="EU83" s="121"/>
      <c r="EV83" s="121"/>
      <c r="EW83" s="121"/>
      <c r="EX83" s="121"/>
      <c r="EY83" s="121"/>
      <c r="EZ83" s="121"/>
      <c r="FA83" s="121"/>
      <c r="FB83" s="121"/>
      <c r="FC83" s="121"/>
      <c r="FD83" s="121"/>
      <c r="FE83" s="121"/>
      <c r="FF83" s="121"/>
      <c r="FG83" s="121"/>
      <c r="FH83" s="121"/>
      <c r="FI83" s="121"/>
      <c r="FJ83" s="121"/>
      <c r="FK83" s="121"/>
      <c r="FL83" s="121"/>
      <c r="FM83" s="121"/>
      <c r="FN83" s="121"/>
      <c r="FO83" s="121"/>
      <c r="FP83" s="121"/>
      <c r="FQ83" s="121"/>
      <c r="FR83" s="121"/>
      <c r="FS83" s="121"/>
      <c r="FT83" s="121"/>
      <c r="FU83" s="121"/>
      <c r="FV83" s="121"/>
      <c r="FW83" s="121"/>
      <c r="FX83" s="121"/>
      <c r="FY83" s="121"/>
      <c r="FZ83" s="121"/>
      <c r="GA83" s="121"/>
      <c r="GB83" s="121"/>
      <c r="GC83" s="121"/>
      <c r="GD83" s="121"/>
      <c r="GE83" s="121"/>
      <c r="GF83" s="121"/>
      <c r="GG83" s="121"/>
      <c r="GH83" s="121"/>
      <c r="GI83" s="121"/>
      <c r="GJ83" s="121"/>
      <c r="GK83" s="121"/>
      <c r="GL83" s="121"/>
      <c r="GM83" s="121"/>
      <c r="GN83" s="121"/>
      <c r="GO83" s="121"/>
      <c r="GP83" s="121"/>
      <c r="GQ83" s="121"/>
      <c r="GR83" s="121"/>
      <c r="GS83" s="121"/>
      <c r="GT83" s="121"/>
      <c r="GU83" s="121"/>
      <c r="GV83" s="121"/>
      <c r="GW83" s="121"/>
      <c r="GX83" s="121"/>
      <c r="GY83" s="121"/>
      <c r="GZ83" s="121"/>
      <c r="HA83" s="121"/>
      <c r="HB83" s="121"/>
      <c r="HC83" s="121"/>
      <c r="HD83" s="121"/>
      <c r="HE83" s="121"/>
      <c r="HF83" s="121"/>
      <c r="HG83" s="121"/>
      <c r="HH83" s="121"/>
      <c r="HI83" s="121"/>
      <c r="HJ83" s="121"/>
      <c r="HK83" s="121"/>
    </row>
    <row r="84" spans="1:239" s="6" customFormat="1" x14ac:dyDescent="0.25">
      <c r="A84" s="91"/>
      <c r="B84" s="122"/>
      <c r="C84" s="91" t="s">
        <v>24</v>
      </c>
      <c r="D84" s="123"/>
      <c r="E84" s="92">
        <f>E83/1000</f>
        <v>2.4933000000000001</v>
      </c>
      <c r="F84" s="5"/>
      <c r="G84" s="123"/>
      <c r="H84" s="123"/>
      <c r="I84" s="5"/>
      <c r="J84" s="5"/>
      <c r="K84" s="5"/>
      <c r="L84" s="5"/>
    </row>
    <row r="85" spans="1:239" s="6" customFormat="1" x14ac:dyDescent="0.25">
      <c r="A85" s="11"/>
      <c r="B85" s="124" t="s">
        <v>21</v>
      </c>
      <c r="C85" s="91" t="s">
        <v>17</v>
      </c>
      <c r="D85" s="10">
        <v>32.1</v>
      </c>
      <c r="E85" s="10">
        <f>E84*D85</f>
        <v>80.034930000000003</v>
      </c>
      <c r="F85" s="5"/>
      <c r="G85" s="120"/>
      <c r="H85" s="5"/>
      <c r="I85" s="10">
        <f>E85*H85</f>
        <v>0</v>
      </c>
      <c r="J85" s="10"/>
      <c r="K85" s="10"/>
      <c r="L85" s="10">
        <f t="shared" ref="L85:L91" si="7">G85+I85+K85</f>
        <v>0</v>
      </c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3"/>
      <c r="BN85" s="93"/>
      <c r="BO85" s="93"/>
      <c r="BP85" s="93"/>
      <c r="BQ85" s="93"/>
      <c r="BR85" s="93"/>
      <c r="BS85" s="93"/>
      <c r="BT85" s="93"/>
      <c r="BU85" s="93"/>
      <c r="BV85" s="93"/>
      <c r="BW85" s="93"/>
      <c r="BX85" s="93"/>
      <c r="BY85" s="93"/>
      <c r="BZ85" s="93"/>
      <c r="CA85" s="93"/>
      <c r="CB85" s="93"/>
      <c r="CC85" s="93"/>
      <c r="CD85" s="93"/>
      <c r="CE85" s="93"/>
      <c r="CF85" s="93"/>
      <c r="CG85" s="93"/>
      <c r="CH85" s="93"/>
      <c r="CI85" s="93"/>
      <c r="CJ85" s="93"/>
      <c r="CK85" s="93"/>
      <c r="CL85" s="93"/>
      <c r="CM85" s="93"/>
      <c r="CN85" s="93"/>
      <c r="CO85" s="93"/>
      <c r="CP85" s="93"/>
      <c r="CQ85" s="93"/>
      <c r="CR85" s="93"/>
      <c r="CS85" s="93"/>
      <c r="CT85" s="93"/>
      <c r="CU85" s="93"/>
      <c r="CV85" s="93"/>
      <c r="CW85" s="93"/>
      <c r="CX85" s="93"/>
      <c r="CY85" s="93"/>
      <c r="CZ85" s="93"/>
      <c r="DA85" s="93"/>
      <c r="DB85" s="93"/>
      <c r="DC85" s="93"/>
      <c r="DD85" s="93"/>
      <c r="DE85" s="93"/>
      <c r="DF85" s="93"/>
      <c r="DG85" s="93"/>
      <c r="DH85" s="93"/>
      <c r="DI85" s="93"/>
      <c r="DJ85" s="93"/>
      <c r="DK85" s="93"/>
      <c r="DL85" s="93"/>
      <c r="DM85" s="93"/>
      <c r="DN85" s="93"/>
      <c r="DO85" s="93"/>
      <c r="DP85" s="93"/>
      <c r="DQ85" s="93"/>
      <c r="DR85" s="93"/>
      <c r="DS85" s="93"/>
      <c r="DT85" s="93"/>
      <c r="DU85" s="93"/>
      <c r="DV85" s="93"/>
      <c r="DW85" s="93"/>
      <c r="DX85" s="93"/>
      <c r="DY85" s="93"/>
      <c r="DZ85" s="93"/>
      <c r="EA85" s="93"/>
      <c r="EB85" s="93"/>
      <c r="EC85" s="93"/>
      <c r="ED85" s="93"/>
      <c r="EE85" s="93"/>
      <c r="EF85" s="93"/>
      <c r="EG85" s="93"/>
      <c r="EH85" s="93"/>
      <c r="EI85" s="93"/>
      <c r="EJ85" s="93"/>
      <c r="EK85" s="93"/>
      <c r="EL85" s="93"/>
      <c r="EM85" s="93"/>
      <c r="EN85" s="93"/>
      <c r="EO85" s="93"/>
      <c r="EP85" s="93"/>
      <c r="EQ85" s="93"/>
      <c r="ER85" s="93"/>
      <c r="ES85" s="93"/>
      <c r="ET85" s="93"/>
      <c r="EU85" s="93"/>
      <c r="EV85" s="93"/>
      <c r="EW85" s="93"/>
      <c r="EX85" s="93"/>
      <c r="EY85" s="93"/>
      <c r="EZ85" s="93"/>
      <c r="FA85" s="93"/>
      <c r="FB85" s="93"/>
      <c r="FC85" s="93"/>
      <c r="FD85" s="93"/>
      <c r="FE85" s="93"/>
      <c r="FF85" s="93"/>
      <c r="FG85" s="93"/>
      <c r="FH85" s="93"/>
      <c r="FI85" s="93"/>
      <c r="FJ85" s="93"/>
      <c r="FK85" s="93"/>
      <c r="FL85" s="93"/>
      <c r="FM85" s="93"/>
      <c r="FN85" s="93"/>
      <c r="FO85" s="93"/>
      <c r="FP85" s="93"/>
      <c r="FQ85" s="93"/>
      <c r="FR85" s="93"/>
      <c r="FS85" s="93"/>
      <c r="FT85" s="93"/>
      <c r="FU85" s="93"/>
      <c r="FV85" s="93"/>
      <c r="FW85" s="93"/>
      <c r="FX85" s="93"/>
      <c r="FY85" s="93"/>
      <c r="FZ85" s="93"/>
      <c r="GA85" s="93"/>
      <c r="GB85" s="93"/>
      <c r="GC85" s="93"/>
      <c r="GD85" s="93"/>
      <c r="GE85" s="93"/>
      <c r="GF85" s="93"/>
      <c r="GG85" s="93"/>
      <c r="GH85" s="93"/>
      <c r="GI85" s="93"/>
      <c r="GJ85" s="93"/>
      <c r="GK85" s="93"/>
      <c r="GL85" s="93"/>
      <c r="GM85" s="93"/>
      <c r="GN85" s="93"/>
      <c r="GO85" s="93"/>
      <c r="GP85" s="93"/>
      <c r="GQ85" s="93"/>
      <c r="GR85" s="93"/>
      <c r="GS85" s="93"/>
      <c r="GT85" s="93"/>
      <c r="GU85" s="93"/>
      <c r="GV85" s="93"/>
      <c r="GW85" s="93"/>
      <c r="GX85" s="93"/>
      <c r="GY85" s="93"/>
      <c r="GZ85" s="93"/>
      <c r="HA85" s="93"/>
      <c r="HB85" s="93"/>
      <c r="HC85" s="93"/>
      <c r="HD85" s="93"/>
      <c r="HE85" s="93"/>
      <c r="HF85" s="93"/>
      <c r="HG85" s="93"/>
      <c r="HH85" s="93"/>
      <c r="HI85" s="93"/>
      <c r="HJ85" s="93"/>
      <c r="HK85" s="93"/>
      <c r="HL85" s="93"/>
      <c r="HM85" s="93"/>
      <c r="HN85" s="93"/>
      <c r="HO85" s="93"/>
      <c r="HP85" s="93"/>
      <c r="HQ85" s="93"/>
      <c r="HR85" s="93"/>
      <c r="HS85" s="93"/>
      <c r="HT85" s="93"/>
      <c r="HU85" s="93"/>
      <c r="HV85" s="93"/>
      <c r="HW85" s="93"/>
      <c r="HX85" s="93"/>
      <c r="HY85" s="93"/>
      <c r="HZ85" s="93"/>
      <c r="IA85" s="93"/>
      <c r="IB85" s="93"/>
      <c r="IC85" s="93"/>
      <c r="ID85" s="93"/>
      <c r="IE85" s="93"/>
    </row>
    <row r="86" spans="1:239" s="6" customFormat="1" x14ac:dyDescent="0.25">
      <c r="A86" s="11"/>
      <c r="B86" s="124" t="s">
        <v>25</v>
      </c>
      <c r="C86" s="91" t="s">
        <v>20</v>
      </c>
      <c r="D86" s="10">
        <v>0.71</v>
      </c>
      <c r="E86" s="10">
        <f>D86*E84</f>
        <v>1.770243</v>
      </c>
      <c r="F86" s="5"/>
      <c r="G86" s="120"/>
      <c r="H86" s="120"/>
      <c r="I86" s="5"/>
      <c r="J86" s="5"/>
      <c r="K86" s="10">
        <f>E86*J86</f>
        <v>0</v>
      </c>
      <c r="L86" s="10">
        <f t="shared" si="7"/>
        <v>0</v>
      </c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/>
      <c r="BQ86" s="93"/>
      <c r="BR86" s="93"/>
      <c r="BS86" s="93"/>
      <c r="BT86" s="93"/>
      <c r="BU86" s="93"/>
      <c r="BV86" s="93"/>
      <c r="BW86" s="93"/>
      <c r="BX86" s="93"/>
      <c r="BY86" s="93"/>
      <c r="BZ86" s="93"/>
      <c r="CA86" s="93"/>
      <c r="CB86" s="93"/>
      <c r="CC86" s="93"/>
      <c r="CD86" s="93"/>
      <c r="CE86" s="93"/>
      <c r="CF86" s="93"/>
      <c r="CG86" s="93"/>
      <c r="CH86" s="93"/>
      <c r="CI86" s="93"/>
      <c r="CJ86" s="93"/>
      <c r="CK86" s="93"/>
      <c r="CL86" s="93"/>
      <c r="CM86" s="93"/>
      <c r="CN86" s="93"/>
      <c r="CO86" s="93"/>
      <c r="CP86" s="93"/>
      <c r="CQ86" s="93"/>
      <c r="CR86" s="93"/>
      <c r="CS86" s="93"/>
      <c r="CT86" s="93"/>
      <c r="CU86" s="93"/>
      <c r="CV86" s="93"/>
      <c r="CW86" s="93"/>
      <c r="CX86" s="93"/>
      <c r="CY86" s="93"/>
      <c r="CZ86" s="93"/>
      <c r="DA86" s="93"/>
      <c r="DB86" s="93"/>
      <c r="DC86" s="93"/>
      <c r="DD86" s="93"/>
      <c r="DE86" s="93"/>
      <c r="DF86" s="93"/>
      <c r="DG86" s="93"/>
      <c r="DH86" s="93"/>
      <c r="DI86" s="93"/>
      <c r="DJ86" s="93"/>
      <c r="DK86" s="93"/>
      <c r="DL86" s="93"/>
      <c r="DM86" s="93"/>
      <c r="DN86" s="93"/>
      <c r="DO86" s="93"/>
      <c r="DP86" s="93"/>
      <c r="DQ86" s="93"/>
      <c r="DR86" s="93"/>
      <c r="DS86" s="93"/>
      <c r="DT86" s="93"/>
      <c r="DU86" s="93"/>
      <c r="DV86" s="93"/>
      <c r="DW86" s="93"/>
      <c r="DX86" s="93"/>
      <c r="DY86" s="93"/>
      <c r="DZ86" s="93"/>
      <c r="EA86" s="93"/>
      <c r="EB86" s="93"/>
      <c r="EC86" s="93"/>
      <c r="ED86" s="93"/>
      <c r="EE86" s="93"/>
      <c r="EF86" s="93"/>
      <c r="EG86" s="93"/>
      <c r="EH86" s="93"/>
      <c r="EI86" s="93"/>
      <c r="EJ86" s="93"/>
      <c r="EK86" s="93"/>
      <c r="EL86" s="93"/>
      <c r="EM86" s="93"/>
      <c r="EN86" s="93"/>
      <c r="EO86" s="93"/>
      <c r="EP86" s="93"/>
      <c r="EQ86" s="93"/>
      <c r="ER86" s="93"/>
      <c r="ES86" s="93"/>
      <c r="ET86" s="93"/>
      <c r="EU86" s="93"/>
      <c r="EV86" s="93"/>
      <c r="EW86" s="93"/>
      <c r="EX86" s="93"/>
      <c r="EY86" s="93"/>
      <c r="EZ86" s="93"/>
      <c r="FA86" s="93"/>
      <c r="FB86" s="93"/>
      <c r="FC86" s="93"/>
      <c r="FD86" s="93"/>
      <c r="FE86" s="93"/>
      <c r="FF86" s="93"/>
      <c r="FG86" s="93"/>
      <c r="FH86" s="93"/>
      <c r="FI86" s="93"/>
      <c r="FJ86" s="93"/>
      <c r="FK86" s="93"/>
      <c r="FL86" s="93"/>
      <c r="FM86" s="93"/>
      <c r="FN86" s="93"/>
      <c r="FO86" s="93"/>
      <c r="FP86" s="93"/>
      <c r="FQ86" s="93"/>
      <c r="FR86" s="93"/>
      <c r="FS86" s="93"/>
      <c r="FT86" s="93"/>
      <c r="FU86" s="93"/>
      <c r="FV86" s="93"/>
      <c r="FW86" s="93"/>
      <c r="FX86" s="93"/>
      <c r="FY86" s="93"/>
      <c r="FZ86" s="93"/>
      <c r="GA86" s="93"/>
      <c r="GB86" s="93"/>
      <c r="GC86" s="93"/>
      <c r="GD86" s="93"/>
      <c r="GE86" s="93"/>
      <c r="GF86" s="93"/>
      <c r="GG86" s="93"/>
      <c r="GH86" s="93"/>
      <c r="GI86" s="93"/>
      <c r="GJ86" s="93"/>
      <c r="GK86" s="93"/>
      <c r="GL86" s="93"/>
      <c r="GM86" s="93"/>
      <c r="GN86" s="93"/>
      <c r="GO86" s="93"/>
      <c r="GP86" s="93"/>
      <c r="GQ86" s="93"/>
      <c r="GR86" s="93"/>
      <c r="GS86" s="93"/>
      <c r="GT86" s="93"/>
      <c r="GU86" s="93"/>
      <c r="GV86" s="93"/>
      <c r="GW86" s="93"/>
      <c r="GX86" s="93"/>
      <c r="GY86" s="93"/>
      <c r="GZ86" s="93"/>
      <c r="HA86" s="93"/>
      <c r="HB86" s="93"/>
      <c r="HC86" s="93"/>
      <c r="HD86" s="93"/>
      <c r="HE86" s="93"/>
      <c r="HF86" s="93"/>
      <c r="HG86" s="93"/>
      <c r="HH86" s="93"/>
      <c r="HI86" s="93"/>
      <c r="HJ86" s="93"/>
      <c r="HK86" s="93"/>
      <c r="HL86" s="93"/>
      <c r="HM86" s="93"/>
      <c r="HN86" s="93"/>
      <c r="HO86" s="93"/>
      <c r="HP86" s="93"/>
      <c r="HQ86" s="93"/>
      <c r="HR86" s="93"/>
      <c r="HS86" s="93"/>
      <c r="HT86" s="93"/>
      <c r="HU86" s="93"/>
      <c r="HV86" s="93"/>
      <c r="HW86" s="93"/>
      <c r="HX86" s="93"/>
      <c r="HY86" s="93"/>
      <c r="HZ86" s="93"/>
      <c r="IA86" s="93"/>
      <c r="IB86" s="93"/>
      <c r="IC86" s="93"/>
      <c r="ID86" s="93"/>
      <c r="IE86" s="93"/>
    </row>
    <row r="87" spans="1:239" s="6" customFormat="1" x14ac:dyDescent="0.25">
      <c r="A87" s="11"/>
      <c r="B87" s="124" t="s">
        <v>26</v>
      </c>
      <c r="C87" s="91" t="s">
        <v>20</v>
      </c>
      <c r="D87" s="10">
        <v>3.88</v>
      </c>
      <c r="E87" s="10">
        <f>E84*D87</f>
        <v>9.674004</v>
      </c>
      <c r="F87" s="5"/>
      <c r="G87" s="120"/>
      <c r="H87" s="120"/>
      <c r="I87" s="5"/>
      <c r="J87" s="5"/>
      <c r="K87" s="10">
        <f>E87*J87</f>
        <v>0</v>
      </c>
      <c r="L87" s="10">
        <f t="shared" si="7"/>
        <v>0</v>
      </c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93"/>
      <c r="BS87" s="93"/>
      <c r="BT87" s="93"/>
      <c r="BU87" s="93"/>
      <c r="BV87" s="93"/>
      <c r="BW87" s="93"/>
      <c r="BX87" s="93"/>
      <c r="BY87" s="93"/>
      <c r="BZ87" s="93"/>
      <c r="CA87" s="93"/>
      <c r="CB87" s="93"/>
      <c r="CC87" s="93"/>
      <c r="CD87" s="93"/>
      <c r="CE87" s="93"/>
      <c r="CF87" s="93"/>
      <c r="CG87" s="93"/>
      <c r="CH87" s="93"/>
      <c r="CI87" s="93"/>
      <c r="CJ87" s="93"/>
      <c r="CK87" s="93"/>
      <c r="CL87" s="93"/>
      <c r="CM87" s="93"/>
      <c r="CN87" s="93"/>
      <c r="CO87" s="93"/>
      <c r="CP87" s="93"/>
      <c r="CQ87" s="93"/>
      <c r="CR87" s="93"/>
      <c r="CS87" s="93"/>
      <c r="CT87" s="93"/>
      <c r="CU87" s="93"/>
      <c r="CV87" s="93"/>
      <c r="CW87" s="93"/>
      <c r="CX87" s="93"/>
      <c r="CY87" s="93"/>
      <c r="CZ87" s="93"/>
      <c r="DA87" s="93"/>
      <c r="DB87" s="93"/>
      <c r="DC87" s="93"/>
      <c r="DD87" s="93"/>
      <c r="DE87" s="93"/>
      <c r="DF87" s="93"/>
      <c r="DG87" s="93"/>
      <c r="DH87" s="93"/>
      <c r="DI87" s="93"/>
      <c r="DJ87" s="93"/>
      <c r="DK87" s="93"/>
      <c r="DL87" s="93"/>
      <c r="DM87" s="93"/>
      <c r="DN87" s="93"/>
      <c r="DO87" s="93"/>
      <c r="DP87" s="93"/>
      <c r="DQ87" s="93"/>
      <c r="DR87" s="93"/>
      <c r="DS87" s="93"/>
      <c r="DT87" s="93"/>
      <c r="DU87" s="93"/>
      <c r="DV87" s="93"/>
      <c r="DW87" s="93"/>
      <c r="DX87" s="93"/>
      <c r="DY87" s="93"/>
      <c r="DZ87" s="93"/>
      <c r="EA87" s="93"/>
      <c r="EB87" s="93"/>
      <c r="EC87" s="93"/>
      <c r="ED87" s="93"/>
      <c r="EE87" s="93"/>
      <c r="EF87" s="93"/>
      <c r="EG87" s="93"/>
      <c r="EH87" s="93"/>
      <c r="EI87" s="93"/>
      <c r="EJ87" s="93"/>
      <c r="EK87" s="93"/>
      <c r="EL87" s="93"/>
      <c r="EM87" s="93"/>
      <c r="EN87" s="93"/>
      <c r="EO87" s="93"/>
      <c r="EP87" s="93"/>
      <c r="EQ87" s="93"/>
      <c r="ER87" s="93"/>
      <c r="ES87" s="93"/>
      <c r="ET87" s="93"/>
      <c r="EU87" s="93"/>
      <c r="EV87" s="93"/>
      <c r="EW87" s="93"/>
      <c r="EX87" s="93"/>
      <c r="EY87" s="93"/>
      <c r="EZ87" s="93"/>
      <c r="FA87" s="93"/>
      <c r="FB87" s="93"/>
      <c r="FC87" s="93"/>
      <c r="FD87" s="93"/>
      <c r="FE87" s="93"/>
      <c r="FF87" s="93"/>
      <c r="FG87" s="93"/>
      <c r="FH87" s="93"/>
      <c r="FI87" s="93"/>
      <c r="FJ87" s="93"/>
      <c r="FK87" s="93"/>
      <c r="FL87" s="93"/>
      <c r="FM87" s="93"/>
      <c r="FN87" s="93"/>
      <c r="FO87" s="93"/>
      <c r="FP87" s="93"/>
      <c r="FQ87" s="93"/>
      <c r="FR87" s="93"/>
      <c r="FS87" s="93"/>
      <c r="FT87" s="93"/>
      <c r="FU87" s="93"/>
      <c r="FV87" s="93"/>
      <c r="FW87" s="93"/>
      <c r="FX87" s="93"/>
      <c r="FY87" s="93"/>
      <c r="FZ87" s="93"/>
      <c r="GA87" s="93"/>
      <c r="GB87" s="93"/>
      <c r="GC87" s="93"/>
      <c r="GD87" s="93"/>
      <c r="GE87" s="93"/>
      <c r="GF87" s="93"/>
      <c r="GG87" s="93"/>
      <c r="GH87" s="93"/>
      <c r="GI87" s="93"/>
      <c r="GJ87" s="93"/>
      <c r="GK87" s="93"/>
      <c r="GL87" s="93"/>
      <c r="GM87" s="93"/>
      <c r="GN87" s="93"/>
      <c r="GO87" s="93"/>
      <c r="GP87" s="93"/>
      <c r="GQ87" s="93"/>
      <c r="GR87" s="93"/>
      <c r="GS87" s="93"/>
      <c r="GT87" s="93"/>
      <c r="GU87" s="93"/>
      <c r="GV87" s="93"/>
      <c r="GW87" s="93"/>
      <c r="GX87" s="93"/>
      <c r="GY87" s="93"/>
      <c r="GZ87" s="93"/>
      <c r="HA87" s="93"/>
      <c r="HB87" s="93"/>
      <c r="HC87" s="93"/>
      <c r="HD87" s="93"/>
      <c r="HE87" s="93"/>
      <c r="HF87" s="93"/>
      <c r="HG87" s="93"/>
      <c r="HH87" s="93"/>
      <c r="HI87" s="93"/>
      <c r="HJ87" s="93"/>
      <c r="HK87" s="93"/>
      <c r="HL87" s="93"/>
      <c r="HM87" s="93"/>
      <c r="HN87" s="93"/>
      <c r="HO87" s="93"/>
      <c r="HP87" s="93"/>
      <c r="HQ87" s="93"/>
      <c r="HR87" s="93"/>
      <c r="HS87" s="93"/>
      <c r="HT87" s="93"/>
      <c r="HU87" s="93"/>
      <c r="HV87" s="93"/>
      <c r="HW87" s="93"/>
      <c r="HX87" s="93"/>
      <c r="HY87" s="93"/>
      <c r="HZ87" s="93"/>
      <c r="IA87" s="93"/>
      <c r="IB87" s="93"/>
      <c r="IC87" s="93"/>
      <c r="ID87" s="93"/>
      <c r="IE87" s="93"/>
    </row>
    <row r="88" spans="1:239" s="6" customFormat="1" x14ac:dyDescent="0.25">
      <c r="A88" s="11"/>
      <c r="B88" s="124" t="s">
        <v>27</v>
      </c>
      <c r="C88" s="91" t="s">
        <v>20</v>
      </c>
      <c r="D88" s="10">
        <v>6.16</v>
      </c>
      <c r="E88" s="10">
        <f>D88*E84</f>
        <v>15.358728000000001</v>
      </c>
      <c r="F88" s="5"/>
      <c r="G88" s="120"/>
      <c r="H88" s="120"/>
      <c r="I88" s="5"/>
      <c r="J88" s="5"/>
      <c r="K88" s="10">
        <f t="shared" ref="K88:K90" si="8">E88*J88</f>
        <v>0</v>
      </c>
      <c r="L88" s="10">
        <f t="shared" si="7"/>
        <v>0</v>
      </c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93"/>
      <c r="BL88" s="93"/>
      <c r="BM88" s="93"/>
      <c r="BN88" s="93"/>
      <c r="BO88" s="93"/>
      <c r="BP88" s="93"/>
      <c r="BQ88" s="93"/>
      <c r="BR88" s="93"/>
      <c r="BS88" s="93"/>
      <c r="BT88" s="93"/>
      <c r="BU88" s="93"/>
      <c r="BV88" s="93"/>
      <c r="BW88" s="93"/>
      <c r="BX88" s="93"/>
      <c r="BY88" s="93"/>
      <c r="BZ88" s="93"/>
      <c r="CA88" s="93"/>
      <c r="CB88" s="93"/>
      <c r="CC88" s="93"/>
      <c r="CD88" s="93"/>
      <c r="CE88" s="93"/>
      <c r="CF88" s="93"/>
      <c r="CG88" s="93"/>
      <c r="CH88" s="93"/>
      <c r="CI88" s="93"/>
      <c r="CJ88" s="93"/>
      <c r="CK88" s="93"/>
      <c r="CL88" s="93"/>
      <c r="CM88" s="93"/>
      <c r="CN88" s="93"/>
      <c r="CO88" s="93"/>
      <c r="CP88" s="93"/>
      <c r="CQ88" s="93"/>
      <c r="CR88" s="93"/>
      <c r="CS88" s="93"/>
      <c r="CT88" s="93"/>
      <c r="CU88" s="93"/>
      <c r="CV88" s="93"/>
      <c r="CW88" s="93"/>
      <c r="CX88" s="93"/>
      <c r="CY88" s="93"/>
      <c r="CZ88" s="93"/>
      <c r="DA88" s="93"/>
      <c r="DB88" s="93"/>
      <c r="DC88" s="93"/>
      <c r="DD88" s="93"/>
      <c r="DE88" s="93"/>
      <c r="DF88" s="93"/>
      <c r="DG88" s="93"/>
      <c r="DH88" s="93"/>
      <c r="DI88" s="93"/>
      <c r="DJ88" s="93"/>
      <c r="DK88" s="93"/>
      <c r="DL88" s="93"/>
      <c r="DM88" s="93"/>
      <c r="DN88" s="93"/>
      <c r="DO88" s="93"/>
      <c r="DP88" s="93"/>
      <c r="DQ88" s="93"/>
      <c r="DR88" s="93"/>
      <c r="DS88" s="93"/>
      <c r="DT88" s="93"/>
      <c r="DU88" s="93"/>
      <c r="DV88" s="93"/>
      <c r="DW88" s="93"/>
      <c r="DX88" s="93"/>
      <c r="DY88" s="93"/>
      <c r="DZ88" s="93"/>
      <c r="EA88" s="93"/>
      <c r="EB88" s="93"/>
      <c r="EC88" s="93"/>
      <c r="ED88" s="93"/>
      <c r="EE88" s="93"/>
      <c r="EF88" s="93"/>
      <c r="EG88" s="93"/>
      <c r="EH88" s="93"/>
      <c r="EI88" s="93"/>
      <c r="EJ88" s="93"/>
      <c r="EK88" s="93"/>
      <c r="EL88" s="93"/>
      <c r="EM88" s="93"/>
      <c r="EN88" s="93"/>
      <c r="EO88" s="93"/>
      <c r="EP88" s="93"/>
      <c r="EQ88" s="93"/>
      <c r="ER88" s="93"/>
      <c r="ES88" s="93"/>
      <c r="ET88" s="93"/>
      <c r="EU88" s="93"/>
      <c r="EV88" s="93"/>
      <c r="EW88" s="93"/>
      <c r="EX88" s="93"/>
      <c r="EY88" s="93"/>
      <c r="EZ88" s="93"/>
      <c r="FA88" s="93"/>
      <c r="FB88" s="93"/>
      <c r="FC88" s="93"/>
      <c r="FD88" s="93"/>
      <c r="FE88" s="93"/>
      <c r="FF88" s="93"/>
      <c r="FG88" s="93"/>
      <c r="FH88" s="93"/>
      <c r="FI88" s="93"/>
      <c r="FJ88" s="93"/>
      <c r="FK88" s="93"/>
      <c r="FL88" s="93"/>
      <c r="FM88" s="93"/>
      <c r="FN88" s="93"/>
      <c r="FO88" s="93"/>
      <c r="FP88" s="93"/>
      <c r="FQ88" s="93"/>
      <c r="FR88" s="93"/>
      <c r="FS88" s="93"/>
      <c r="FT88" s="93"/>
      <c r="FU88" s="93"/>
      <c r="FV88" s="93"/>
      <c r="FW88" s="93"/>
      <c r="FX88" s="93"/>
      <c r="FY88" s="93"/>
      <c r="FZ88" s="93"/>
      <c r="GA88" s="93"/>
      <c r="GB88" s="93"/>
      <c r="GC88" s="93"/>
      <c r="GD88" s="93"/>
      <c r="GE88" s="93"/>
      <c r="GF88" s="93"/>
      <c r="GG88" s="93"/>
      <c r="GH88" s="93"/>
      <c r="GI88" s="93"/>
      <c r="GJ88" s="93"/>
      <c r="GK88" s="93"/>
      <c r="GL88" s="93"/>
      <c r="GM88" s="93"/>
      <c r="GN88" s="93"/>
      <c r="GO88" s="93"/>
      <c r="GP88" s="93"/>
      <c r="GQ88" s="93"/>
      <c r="GR88" s="93"/>
      <c r="GS88" s="93"/>
      <c r="GT88" s="93"/>
      <c r="GU88" s="93"/>
      <c r="GV88" s="93"/>
      <c r="GW88" s="93"/>
      <c r="GX88" s="93"/>
      <c r="GY88" s="93"/>
      <c r="GZ88" s="93"/>
      <c r="HA88" s="93"/>
      <c r="HB88" s="93"/>
      <c r="HC88" s="93"/>
      <c r="HD88" s="93"/>
      <c r="HE88" s="93"/>
      <c r="HF88" s="93"/>
      <c r="HG88" s="93"/>
      <c r="HH88" s="93"/>
      <c r="HI88" s="93"/>
      <c r="HJ88" s="93"/>
      <c r="HK88" s="93"/>
      <c r="HL88" s="93"/>
      <c r="HM88" s="93"/>
      <c r="HN88" s="93"/>
      <c r="HO88" s="93"/>
      <c r="HP88" s="93"/>
      <c r="HQ88" s="93"/>
      <c r="HR88" s="93"/>
      <c r="HS88" s="93"/>
      <c r="HT88" s="93"/>
      <c r="HU88" s="93"/>
      <c r="HV88" s="93"/>
      <c r="HW88" s="93"/>
      <c r="HX88" s="93"/>
      <c r="HY88" s="93"/>
      <c r="HZ88" s="93"/>
      <c r="IA88" s="93"/>
      <c r="IB88" s="93"/>
      <c r="IC88" s="93"/>
      <c r="ID88" s="93"/>
      <c r="IE88" s="93"/>
    </row>
    <row r="89" spans="1:239" s="6" customFormat="1" x14ac:dyDescent="0.25">
      <c r="A89" s="11"/>
      <c r="B89" s="124" t="s">
        <v>28</v>
      </c>
      <c r="C89" s="91" t="s">
        <v>20</v>
      </c>
      <c r="D89" s="10">
        <v>4.53</v>
      </c>
      <c r="E89" s="5">
        <f>D89*E84</f>
        <v>11.294649000000001</v>
      </c>
      <c r="F89" s="5"/>
      <c r="G89" s="120"/>
      <c r="H89" s="120"/>
      <c r="I89" s="5"/>
      <c r="J89" s="5"/>
      <c r="K89" s="10">
        <f t="shared" si="8"/>
        <v>0</v>
      </c>
      <c r="L89" s="10">
        <f t="shared" si="7"/>
        <v>0</v>
      </c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/>
      <c r="BX89" s="93"/>
      <c r="BY89" s="93"/>
      <c r="BZ89" s="93"/>
      <c r="CA89" s="93"/>
      <c r="CB89" s="93"/>
      <c r="CC89" s="93"/>
      <c r="CD89" s="93"/>
      <c r="CE89" s="93"/>
      <c r="CF89" s="93"/>
      <c r="CG89" s="93"/>
      <c r="CH89" s="93"/>
      <c r="CI89" s="93"/>
      <c r="CJ89" s="93"/>
      <c r="CK89" s="93"/>
      <c r="CL89" s="93"/>
      <c r="CM89" s="93"/>
      <c r="CN89" s="93"/>
      <c r="CO89" s="93"/>
      <c r="CP89" s="93"/>
      <c r="CQ89" s="93"/>
      <c r="CR89" s="93"/>
      <c r="CS89" s="93"/>
      <c r="CT89" s="93"/>
      <c r="CU89" s="93"/>
      <c r="CV89" s="93"/>
      <c r="CW89" s="93"/>
      <c r="CX89" s="93"/>
      <c r="CY89" s="93"/>
      <c r="CZ89" s="93"/>
      <c r="DA89" s="93"/>
      <c r="DB89" s="93"/>
      <c r="DC89" s="93"/>
      <c r="DD89" s="93"/>
      <c r="DE89" s="93"/>
      <c r="DF89" s="93"/>
      <c r="DG89" s="93"/>
      <c r="DH89" s="93"/>
      <c r="DI89" s="93"/>
      <c r="DJ89" s="93"/>
      <c r="DK89" s="93"/>
      <c r="DL89" s="93"/>
      <c r="DM89" s="93"/>
      <c r="DN89" s="93"/>
      <c r="DO89" s="93"/>
      <c r="DP89" s="93"/>
      <c r="DQ89" s="93"/>
      <c r="DR89" s="93"/>
      <c r="DS89" s="93"/>
      <c r="DT89" s="93"/>
      <c r="DU89" s="93"/>
      <c r="DV89" s="93"/>
      <c r="DW89" s="93"/>
      <c r="DX89" s="93"/>
      <c r="DY89" s="93"/>
      <c r="DZ89" s="93"/>
      <c r="EA89" s="93"/>
      <c r="EB89" s="93"/>
      <c r="EC89" s="93"/>
      <c r="ED89" s="93"/>
      <c r="EE89" s="93"/>
      <c r="EF89" s="93"/>
      <c r="EG89" s="93"/>
      <c r="EH89" s="93"/>
      <c r="EI89" s="93"/>
      <c r="EJ89" s="93"/>
      <c r="EK89" s="93"/>
      <c r="EL89" s="93"/>
      <c r="EM89" s="93"/>
      <c r="EN89" s="93"/>
      <c r="EO89" s="93"/>
      <c r="EP89" s="93"/>
      <c r="EQ89" s="93"/>
      <c r="ER89" s="93"/>
      <c r="ES89" s="93"/>
      <c r="ET89" s="93"/>
      <c r="EU89" s="93"/>
      <c r="EV89" s="93"/>
      <c r="EW89" s="93"/>
      <c r="EX89" s="93"/>
      <c r="EY89" s="93"/>
      <c r="EZ89" s="93"/>
      <c r="FA89" s="93"/>
      <c r="FB89" s="93"/>
      <c r="FC89" s="93"/>
      <c r="FD89" s="93"/>
      <c r="FE89" s="93"/>
      <c r="FF89" s="93"/>
      <c r="FG89" s="93"/>
      <c r="FH89" s="93"/>
      <c r="FI89" s="93"/>
      <c r="FJ89" s="93"/>
      <c r="FK89" s="93"/>
      <c r="FL89" s="93"/>
      <c r="FM89" s="93"/>
      <c r="FN89" s="93"/>
      <c r="FO89" s="93"/>
      <c r="FP89" s="93"/>
      <c r="FQ89" s="93"/>
      <c r="FR89" s="93"/>
      <c r="FS89" s="93"/>
      <c r="FT89" s="93"/>
      <c r="FU89" s="93"/>
      <c r="FV89" s="93"/>
      <c r="FW89" s="93"/>
      <c r="FX89" s="93"/>
      <c r="FY89" s="93"/>
      <c r="FZ89" s="93"/>
      <c r="GA89" s="93"/>
      <c r="GB89" s="93"/>
      <c r="GC89" s="93"/>
      <c r="GD89" s="93"/>
      <c r="GE89" s="93"/>
      <c r="GF89" s="93"/>
      <c r="GG89" s="93"/>
      <c r="GH89" s="93"/>
      <c r="GI89" s="93"/>
      <c r="GJ89" s="93"/>
      <c r="GK89" s="93"/>
      <c r="GL89" s="93"/>
      <c r="GM89" s="93"/>
      <c r="GN89" s="93"/>
      <c r="GO89" s="93"/>
      <c r="GP89" s="93"/>
      <c r="GQ89" s="93"/>
      <c r="GR89" s="93"/>
      <c r="GS89" s="93"/>
      <c r="GT89" s="93"/>
      <c r="GU89" s="93"/>
      <c r="GV89" s="93"/>
      <c r="GW89" s="93"/>
      <c r="GX89" s="93"/>
      <c r="GY89" s="93"/>
      <c r="GZ89" s="93"/>
      <c r="HA89" s="93"/>
      <c r="HB89" s="93"/>
      <c r="HC89" s="93"/>
      <c r="HD89" s="93"/>
      <c r="HE89" s="93"/>
      <c r="HF89" s="93"/>
      <c r="HG89" s="93"/>
      <c r="HH89" s="93"/>
      <c r="HI89" s="93"/>
      <c r="HJ89" s="93"/>
      <c r="HK89" s="93"/>
      <c r="HL89" s="93"/>
      <c r="HM89" s="93"/>
      <c r="HN89" s="93"/>
      <c r="HO89" s="93"/>
      <c r="HP89" s="93"/>
      <c r="HQ89" s="93"/>
      <c r="HR89" s="93"/>
      <c r="HS89" s="93"/>
      <c r="HT89" s="93"/>
      <c r="HU89" s="93"/>
      <c r="HV89" s="93"/>
      <c r="HW89" s="93"/>
      <c r="HX89" s="93"/>
      <c r="HY89" s="93"/>
      <c r="HZ89" s="93"/>
      <c r="IA89" s="93"/>
      <c r="IB89" s="93"/>
      <c r="IC89" s="93"/>
      <c r="ID89" s="93"/>
      <c r="IE89" s="93"/>
    </row>
    <row r="90" spans="1:239" s="6" customFormat="1" x14ac:dyDescent="0.25">
      <c r="A90" s="11"/>
      <c r="B90" s="124" t="s">
        <v>29</v>
      </c>
      <c r="C90" s="91" t="s">
        <v>20</v>
      </c>
      <c r="D90" s="10">
        <v>2.0699999999999998</v>
      </c>
      <c r="E90" s="5">
        <f>D90*E84</f>
        <v>5.1611310000000001</v>
      </c>
      <c r="F90" s="5"/>
      <c r="G90" s="120"/>
      <c r="H90" s="120"/>
      <c r="I90" s="5"/>
      <c r="J90" s="5"/>
      <c r="K90" s="10">
        <f t="shared" si="8"/>
        <v>0</v>
      </c>
      <c r="L90" s="10">
        <f t="shared" si="7"/>
        <v>0</v>
      </c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93"/>
      <c r="BQ90" s="93"/>
      <c r="BR90" s="93"/>
      <c r="BS90" s="93"/>
      <c r="BT90" s="93"/>
      <c r="BU90" s="93"/>
      <c r="BV90" s="93"/>
      <c r="BW90" s="93"/>
      <c r="BX90" s="93"/>
      <c r="BY90" s="93"/>
      <c r="BZ90" s="93"/>
      <c r="CA90" s="93"/>
      <c r="CB90" s="93"/>
      <c r="CC90" s="93"/>
      <c r="CD90" s="93"/>
      <c r="CE90" s="93"/>
      <c r="CF90" s="93"/>
      <c r="CG90" s="93"/>
      <c r="CH90" s="93"/>
      <c r="CI90" s="93"/>
      <c r="CJ90" s="93"/>
      <c r="CK90" s="93"/>
      <c r="CL90" s="93"/>
      <c r="CM90" s="93"/>
      <c r="CN90" s="93"/>
      <c r="CO90" s="93"/>
      <c r="CP90" s="93"/>
      <c r="CQ90" s="93"/>
      <c r="CR90" s="93"/>
      <c r="CS90" s="93"/>
      <c r="CT90" s="93"/>
      <c r="CU90" s="93"/>
      <c r="CV90" s="93"/>
      <c r="CW90" s="93"/>
      <c r="CX90" s="93"/>
      <c r="CY90" s="93"/>
      <c r="CZ90" s="93"/>
      <c r="DA90" s="93"/>
      <c r="DB90" s="93"/>
      <c r="DC90" s="93"/>
      <c r="DD90" s="93"/>
      <c r="DE90" s="93"/>
      <c r="DF90" s="93"/>
      <c r="DG90" s="93"/>
      <c r="DH90" s="93"/>
      <c r="DI90" s="93"/>
      <c r="DJ90" s="93"/>
      <c r="DK90" s="93"/>
      <c r="DL90" s="93"/>
      <c r="DM90" s="93"/>
      <c r="DN90" s="93"/>
      <c r="DO90" s="93"/>
      <c r="DP90" s="93"/>
      <c r="DQ90" s="93"/>
      <c r="DR90" s="93"/>
      <c r="DS90" s="93"/>
      <c r="DT90" s="93"/>
      <c r="DU90" s="93"/>
      <c r="DV90" s="93"/>
      <c r="DW90" s="93"/>
      <c r="DX90" s="93"/>
      <c r="DY90" s="93"/>
      <c r="DZ90" s="93"/>
      <c r="EA90" s="93"/>
      <c r="EB90" s="93"/>
      <c r="EC90" s="93"/>
      <c r="ED90" s="93"/>
      <c r="EE90" s="93"/>
      <c r="EF90" s="93"/>
      <c r="EG90" s="93"/>
      <c r="EH90" s="93"/>
      <c r="EI90" s="93"/>
      <c r="EJ90" s="93"/>
      <c r="EK90" s="93"/>
      <c r="EL90" s="93"/>
      <c r="EM90" s="93"/>
      <c r="EN90" s="93"/>
      <c r="EO90" s="93"/>
      <c r="EP90" s="93"/>
      <c r="EQ90" s="93"/>
      <c r="ER90" s="93"/>
      <c r="ES90" s="93"/>
      <c r="ET90" s="93"/>
      <c r="EU90" s="93"/>
      <c r="EV90" s="93"/>
      <c r="EW90" s="93"/>
      <c r="EX90" s="93"/>
      <c r="EY90" s="93"/>
      <c r="EZ90" s="93"/>
      <c r="FA90" s="93"/>
      <c r="FB90" s="93"/>
      <c r="FC90" s="93"/>
      <c r="FD90" s="93"/>
      <c r="FE90" s="93"/>
      <c r="FF90" s="93"/>
      <c r="FG90" s="93"/>
      <c r="FH90" s="93"/>
      <c r="FI90" s="93"/>
      <c r="FJ90" s="93"/>
      <c r="FK90" s="93"/>
      <c r="FL90" s="93"/>
      <c r="FM90" s="93"/>
      <c r="FN90" s="93"/>
      <c r="FO90" s="93"/>
      <c r="FP90" s="93"/>
      <c r="FQ90" s="93"/>
      <c r="FR90" s="93"/>
      <c r="FS90" s="93"/>
      <c r="FT90" s="93"/>
      <c r="FU90" s="93"/>
      <c r="FV90" s="93"/>
      <c r="FW90" s="93"/>
      <c r="FX90" s="93"/>
      <c r="FY90" s="93"/>
      <c r="FZ90" s="93"/>
      <c r="GA90" s="93"/>
      <c r="GB90" s="93"/>
      <c r="GC90" s="93"/>
      <c r="GD90" s="93"/>
      <c r="GE90" s="93"/>
      <c r="GF90" s="93"/>
      <c r="GG90" s="93"/>
      <c r="GH90" s="93"/>
      <c r="GI90" s="93"/>
      <c r="GJ90" s="93"/>
      <c r="GK90" s="93"/>
      <c r="GL90" s="93"/>
      <c r="GM90" s="93"/>
      <c r="GN90" s="93"/>
      <c r="GO90" s="93"/>
      <c r="GP90" s="93"/>
      <c r="GQ90" s="93"/>
      <c r="GR90" s="93"/>
      <c r="GS90" s="93"/>
      <c r="GT90" s="93"/>
      <c r="GU90" s="93"/>
      <c r="GV90" s="93"/>
      <c r="GW90" s="93"/>
      <c r="GX90" s="93"/>
      <c r="GY90" s="93"/>
      <c r="GZ90" s="93"/>
      <c r="HA90" s="93"/>
      <c r="HB90" s="93"/>
      <c r="HC90" s="93"/>
      <c r="HD90" s="93"/>
      <c r="HE90" s="93"/>
      <c r="HF90" s="93"/>
      <c r="HG90" s="93"/>
      <c r="HH90" s="93"/>
      <c r="HI90" s="93"/>
      <c r="HJ90" s="93"/>
      <c r="HK90" s="93"/>
      <c r="HL90" s="93"/>
      <c r="HM90" s="93"/>
      <c r="HN90" s="93"/>
      <c r="HO90" s="93"/>
      <c r="HP90" s="93"/>
      <c r="HQ90" s="93"/>
      <c r="HR90" s="93"/>
      <c r="HS90" s="93"/>
      <c r="HT90" s="93"/>
      <c r="HU90" s="93"/>
      <c r="HV90" s="93"/>
      <c r="HW90" s="93"/>
      <c r="HX90" s="93"/>
      <c r="HY90" s="93"/>
      <c r="HZ90" s="93"/>
      <c r="IA90" s="93"/>
      <c r="IB90" s="93"/>
      <c r="IC90" s="93"/>
      <c r="ID90" s="93"/>
      <c r="IE90" s="93"/>
    </row>
    <row r="91" spans="1:239" s="6" customFormat="1" x14ac:dyDescent="0.25">
      <c r="A91" s="125"/>
      <c r="B91" s="126" t="s">
        <v>22</v>
      </c>
      <c r="C91" s="11" t="s">
        <v>0</v>
      </c>
      <c r="D91" s="10">
        <v>1.02</v>
      </c>
      <c r="E91" s="5">
        <f>D91*E84</f>
        <v>2.5431660000000003</v>
      </c>
      <c r="F91" s="4"/>
      <c r="G91" s="4"/>
      <c r="H91" s="4"/>
      <c r="I91" s="5"/>
      <c r="J91" s="10"/>
      <c r="K91" s="10">
        <f>E91*J91</f>
        <v>0</v>
      </c>
      <c r="L91" s="10">
        <f t="shared" si="7"/>
        <v>0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</row>
    <row r="92" spans="1:239" s="6" customFormat="1" x14ac:dyDescent="0.25">
      <c r="A92" s="11"/>
      <c r="B92" s="124" t="s">
        <v>41</v>
      </c>
      <c r="C92" s="91" t="s">
        <v>16</v>
      </c>
      <c r="D92" s="10">
        <v>15</v>
      </c>
      <c r="E92" s="10">
        <f>D92*E84</f>
        <v>37.399500000000003</v>
      </c>
      <c r="F92" s="5"/>
      <c r="G92" s="10">
        <f>E92*F92</f>
        <v>0</v>
      </c>
      <c r="H92" s="10"/>
      <c r="I92" s="10"/>
      <c r="J92" s="10"/>
      <c r="K92" s="10"/>
      <c r="L92" s="10">
        <f>G92+I92+K92</f>
        <v>0</v>
      </c>
      <c r="M92" s="93"/>
      <c r="N92" s="93">
        <v>6.6000000000000003E-2</v>
      </c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  <c r="BO92" s="93"/>
      <c r="BP92" s="93"/>
      <c r="BQ92" s="93"/>
      <c r="BR92" s="93"/>
      <c r="BS92" s="93"/>
      <c r="BT92" s="93"/>
      <c r="BU92" s="93"/>
      <c r="BV92" s="93"/>
      <c r="BW92" s="93"/>
      <c r="BX92" s="93"/>
      <c r="BY92" s="93"/>
      <c r="BZ92" s="93"/>
      <c r="CA92" s="93"/>
      <c r="CB92" s="93"/>
      <c r="CC92" s="93"/>
      <c r="CD92" s="93"/>
      <c r="CE92" s="93"/>
      <c r="CF92" s="93"/>
      <c r="CG92" s="93"/>
      <c r="CH92" s="93"/>
      <c r="CI92" s="93"/>
      <c r="CJ92" s="93"/>
      <c r="CK92" s="93"/>
      <c r="CL92" s="93"/>
      <c r="CM92" s="93"/>
      <c r="CN92" s="93"/>
      <c r="CO92" s="93"/>
      <c r="CP92" s="93"/>
      <c r="CQ92" s="93"/>
      <c r="CR92" s="93"/>
      <c r="CS92" s="93"/>
      <c r="CT92" s="93"/>
      <c r="CU92" s="93"/>
      <c r="CV92" s="93"/>
      <c r="CW92" s="93"/>
      <c r="CX92" s="93"/>
      <c r="CY92" s="93"/>
      <c r="CZ92" s="93"/>
      <c r="DA92" s="93"/>
      <c r="DB92" s="93"/>
      <c r="DC92" s="93"/>
      <c r="DD92" s="93"/>
      <c r="DE92" s="93"/>
      <c r="DF92" s="93"/>
      <c r="DG92" s="93"/>
      <c r="DH92" s="93"/>
      <c r="DI92" s="93"/>
      <c r="DJ92" s="93"/>
      <c r="DK92" s="93"/>
      <c r="DL92" s="93"/>
      <c r="DM92" s="93"/>
      <c r="DN92" s="93"/>
      <c r="DO92" s="93"/>
      <c r="DP92" s="93"/>
      <c r="DQ92" s="93"/>
      <c r="DR92" s="93"/>
      <c r="DS92" s="93"/>
      <c r="DT92" s="93"/>
      <c r="DU92" s="93"/>
      <c r="DV92" s="93"/>
      <c r="DW92" s="93"/>
      <c r="DX92" s="93"/>
      <c r="DY92" s="93"/>
      <c r="DZ92" s="93"/>
      <c r="EA92" s="93"/>
      <c r="EB92" s="93"/>
      <c r="EC92" s="93"/>
      <c r="ED92" s="93"/>
      <c r="EE92" s="93"/>
      <c r="EF92" s="93"/>
      <c r="EG92" s="93"/>
      <c r="EH92" s="93"/>
      <c r="EI92" s="93"/>
      <c r="EJ92" s="93"/>
      <c r="EK92" s="93"/>
      <c r="EL92" s="93"/>
      <c r="EM92" s="93"/>
      <c r="EN92" s="93"/>
      <c r="EO92" s="93"/>
      <c r="EP92" s="93"/>
      <c r="EQ92" s="93"/>
      <c r="ER92" s="93"/>
      <c r="ES92" s="93"/>
      <c r="ET92" s="93"/>
      <c r="EU92" s="93"/>
      <c r="EV92" s="93"/>
      <c r="EW92" s="93"/>
      <c r="EX92" s="93"/>
      <c r="EY92" s="93"/>
      <c r="EZ92" s="93"/>
      <c r="FA92" s="93"/>
      <c r="FB92" s="93"/>
      <c r="FC92" s="93"/>
      <c r="FD92" s="93"/>
      <c r="FE92" s="93"/>
      <c r="FF92" s="93"/>
      <c r="FG92" s="93"/>
      <c r="FH92" s="93"/>
      <c r="FI92" s="93"/>
      <c r="FJ92" s="93"/>
      <c r="FK92" s="93"/>
      <c r="FL92" s="93"/>
      <c r="FM92" s="93"/>
      <c r="FN92" s="93"/>
      <c r="FO92" s="93"/>
      <c r="FP92" s="93"/>
      <c r="FQ92" s="93"/>
      <c r="FR92" s="93"/>
      <c r="FS92" s="93"/>
      <c r="FT92" s="93"/>
      <c r="FU92" s="93"/>
      <c r="FV92" s="93"/>
      <c r="FW92" s="93"/>
      <c r="FX92" s="93"/>
      <c r="FY92" s="93"/>
      <c r="FZ92" s="93"/>
      <c r="GA92" s="93"/>
      <c r="GB92" s="93"/>
      <c r="GC92" s="93"/>
      <c r="GD92" s="93"/>
      <c r="GE92" s="93"/>
      <c r="GF92" s="93"/>
      <c r="GG92" s="93"/>
      <c r="GH92" s="93"/>
      <c r="GI92" s="93"/>
      <c r="GJ92" s="93"/>
      <c r="GK92" s="93"/>
      <c r="GL92" s="93"/>
      <c r="GM92" s="93"/>
      <c r="GN92" s="93"/>
      <c r="GO92" s="93"/>
      <c r="GP92" s="93"/>
      <c r="GQ92" s="93"/>
      <c r="GR92" s="93"/>
      <c r="GS92" s="93"/>
      <c r="GT92" s="93"/>
      <c r="GU92" s="93"/>
      <c r="GV92" s="93"/>
      <c r="GW92" s="93"/>
      <c r="GX92" s="93"/>
      <c r="GY92" s="93"/>
      <c r="GZ92" s="93"/>
      <c r="HA92" s="93"/>
      <c r="HB92" s="93"/>
      <c r="HC92" s="93"/>
      <c r="HD92" s="93"/>
      <c r="HE92" s="93"/>
      <c r="HF92" s="93"/>
      <c r="HG92" s="93"/>
      <c r="HH92" s="93"/>
      <c r="HI92" s="93"/>
      <c r="HJ92" s="93"/>
      <c r="HK92" s="93"/>
      <c r="HL92" s="93"/>
      <c r="HM92" s="93"/>
      <c r="HN92" s="93"/>
      <c r="HO92" s="93"/>
      <c r="HP92" s="93"/>
      <c r="HQ92" s="93"/>
      <c r="HR92" s="93"/>
      <c r="HS92" s="93"/>
      <c r="HT92" s="93"/>
      <c r="HU92" s="93"/>
      <c r="HV92" s="93"/>
      <c r="HW92" s="93"/>
      <c r="HX92" s="93"/>
      <c r="HY92" s="93"/>
      <c r="HZ92" s="93"/>
      <c r="IA92" s="93"/>
      <c r="IB92" s="93"/>
      <c r="IC92" s="93"/>
      <c r="ID92" s="93"/>
      <c r="IE92" s="93"/>
    </row>
    <row r="93" spans="1:239" s="6" customFormat="1" x14ac:dyDescent="0.25">
      <c r="A93" s="11"/>
      <c r="B93" s="13" t="s">
        <v>42</v>
      </c>
      <c r="C93" s="91" t="s">
        <v>16</v>
      </c>
      <c r="D93" s="10">
        <v>66</v>
      </c>
      <c r="E93" s="10">
        <f>D93*E84</f>
        <v>164.55780000000001</v>
      </c>
      <c r="F93" s="5"/>
      <c r="G93" s="10">
        <f>E93*F93</f>
        <v>0</v>
      </c>
      <c r="H93" s="10"/>
      <c r="I93" s="10"/>
      <c r="J93" s="10"/>
      <c r="K93" s="10"/>
      <c r="L93" s="10">
        <f t="shared" ref="L93" si="9">G93+I93+K93</f>
        <v>0</v>
      </c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93"/>
      <c r="BP93" s="93"/>
      <c r="BQ93" s="93"/>
      <c r="BR93" s="93"/>
      <c r="BS93" s="93"/>
      <c r="BT93" s="93"/>
      <c r="BU93" s="93"/>
      <c r="BV93" s="93"/>
      <c r="BW93" s="93"/>
      <c r="BX93" s="93"/>
      <c r="BY93" s="93"/>
      <c r="BZ93" s="93"/>
      <c r="CA93" s="93"/>
      <c r="CB93" s="93"/>
      <c r="CC93" s="93"/>
      <c r="CD93" s="93"/>
      <c r="CE93" s="93"/>
      <c r="CF93" s="93"/>
      <c r="CG93" s="93"/>
      <c r="CH93" s="93"/>
      <c r="CI93" s="93"/>
      <c r="CJ93" s="93"/>
      <c r="CK93" s="93"/>
      <c r="CL93" s="93"/>
      <c r="CM93" s="93"/>
      <c r="CN93" s="93"/>
      <c r="CO93" s="93"/>
      <c r="CP93" s="93"/>
      <c r="CQ93" s="93"/>
      <c r="CR93" s="93"/>
      <c r="CS93" s="93"/>
      <c r="CT93" s="93"/>
      <c r="CU93" s="93"/>
      <c r="CV93" s="93"/>
      <c r="CW93" s="93"/>
      <c r="CX93" s="93"/>
      <c r="CY93" s="93"/>
      <c r="CZ93" s="93"/>
      <c r="DA93" s="93"/>
      <c r="DB93" s="93"/>
      <c r="DC93" s="93"/>
      <c r="DD93" s="93"/>
      <c r="DE93" s="93"/>
      <c r="DF93" s="93"/>
      <c r="DG93" s="93"/>
      <c r="DH93" s="93"/>
      <c r="DI93" s="93"/>
      <c r="DJ93" s="93"/>
      <c r="DK93" s="93"/>
      <c r="DL93" s="93"/>
      <c r="DM93" s="93"/>
      <c r="DN93" s="93"/>
      <c r="DO93" s="93"/>
      <c r="DP93" s="93"/>
      <c r="DQ93" s="93"/>
      <c r="DR93" s="93"/>
      <c r="DS93" s="93"/>
      <c r="DT93" s="93"/>
      <c r="DU93" s="93"/>
      <c r="DV93" s="93"/>
      <c r="DW93" s="93"/>
      <c r="DX93" s="93"/>
      <c r="DY93" s="93"/>
      <c r="DZ93" s="93"/>
      <c r="EA93" s="93"/>
      <c r="EB93" s="93"/>
      <c r="EC93" s="93"/>
      <c r="ED93" s="93"/>
      <c r="EE93" s="93"/>
      <c r="EF93" s="93"/>
      <c r="EG93" s="93"/>
      <c r="EH93" s="93"/>
      <c r="EI93" s="93"/>
      <c r="EJ93" s="93"/>
      <c r="EK93" s="93"/>
      <c r="EL93" s="93"/>
      <c r="EM93" s="93"/>
      <c r="EN93" s="93"/>
      <c r="EO93" s="93"/>
      <c r="EP93" s="93"/>
      <c r="EQ93" s="93"/>
      <c r="ER93" s="93"/>
      <c r="ES93" s="93"/>
      <c r="ET93" s="93"/>
      <c r="EU93" s="93"/>
      <c r="EV93" s="93"/>
      <c r="EW93" s="93"/>
      <c r="EX93" s="93"/>
      <c r="EY93" s="93"/>
      <c r="EZ93" s="93"/>
      <c r="FA93" s="93"/>
      <c r="FB93" s="93"/>
      <c r="FC93" s="93"/>
      <c r="FD93" s="93"/>
      <c r="FE93" s="93"/>
      <c r="FF93" s="93"/>
      <c r="FG93" s="93"/>
      <c r="FH93" s="93"/>
      <c r="FI93" s="93"/>
      <c r="FJ93" s="93"/>
      <c r="FK93" s="93"/>
      <c r="FL93" s="93"/>
      <c r="FM93" s="93"/>
      <c r="FN93" s="93"/>
      <c r="FO93" s="93"/>
      <c r="FP93" s="93"/>
      <c r="FQ93" s="93"/>
      <c r="FR93" s="93"/>
      <c r="FS93" s="93"/>
      <c r="FT93" s="93"/>
      <c r="FU93" s="93"/>
      <c r="FV93" s="93"/>
      <c r="FW93" s="93"/>
      <c r="FX93" s="93"/>
      <c r="FY93" s="93"/>
      <c r="FZ93" s="93"/>
      <c r="GA93" s="93"/>
      <c r="GB93" s="93"/>
      <c r="GC93" s="93"/>
      <c r="GD93" s="93"/>
      <c r="GE93" s="93"/>
      <c r="GF93" s="93"/>
      <c r="GG93" s="93"/>
      <c r="GH93" s="93"/>
      <c r="GI93" s="93"/>
      <c r="GJ93" s="93"/>
      <c r="GK93" s="93"/>
      <c r="GL93" s="93"/>
      <c r="GM93" s="93"/>
      <c r="GN93" s="93"/>
      <c r="GO93" s="93"/>
      <c r="GP93" s="93"/>
      <c r="GQ93" s="93"/>
      <c r="GR93" s="93"/>
      <c r="GS93" s="93"/>
      <c r="GT93" s="93"/>
      <c r="GU93" s="93"/>
      <c r="GV93" s="93"/>
      <c r="GW93" s="93"/>
      <c r="GX93" s="93"/>
      <c r="GY93" s="93"/>
      <c r="GZ93" s="93"/>
      <c r="HA93" s="93"/>
      <c r="HB93" s="93"/>
      <c r="HC93" s="93"/>
      <c r="HD93" s="93"/>
      <c r="HE93" s="93"/>
      <c r="HF93" s="93"/>
      <c r="HG93" s="93"/>
      <c r="HH93" s="93"/>
      <c r="HI93" s="93"/>
      <c r="HJ93" s="93"/>
      <c r="HK93" s="93"/>
      <c r="HL93" s="93"/>
      <c r="HM93" s="93"/>
      <c r="HN93" s="93"/>
      <c r="HO93" s="93"/>
      <c r="HP93" s="93"/>
      <c r="HQ93" s="93"/>
      <c r="HR93" s="93"/>
      <c r="HS93" s="93"/>
      <c r="HT93" s="93"/>
      <c r="HU93" s="93"/>
      <c r="HV93" s="93"/>
      <c r="HW93" s="93"/>
      <c r="HX93" s="93"/>
      <c r="HY93" s="93"/>
      <c r="HZ93" s="93"/>
      <c r="IA93" s="93"/>
      <c r="IB93" s="93"/>
      <c r="IC93" s="93"/>
      <c r="ID93" s="93"/>
      <c r="IE93" s="93"/>
    </row>
    <row r="94" spans="1:239" s="6" customFormat="1" x14ac:dyDescent="0.25">
      <c r="A94" s="11"/>
      <c r="B94" s="13"/>
      <c r="C94" s="91"/>
      <c r="D94" s="10"/>
      <c r="E94" s="10"/>
      <c r="F94" s="5"/>
      <c r="G94" s="10"/>
      <c r="H94" s="10"/>
      <c r="I94" s="10"/>
      <c r="J94" s="10"/>
      <c r="K94" s="10"/>
      <c r="L94" s="10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93"/>
      <c r="BS94" s="93"/>
      <c r="BT94" s="93"/>
      <c r="BU94" s="93"/>
      <c r="BV94" s="93"/>
      <c r="BW94" s="93"/>
      <c r="BX94" s="93"/>
      <c r="BY94" s="93"/>
      <c r="BZ94" s="93"/>
      <c r="CA94" s="93"/>
      <c r="CB94" s="93"/>
      <c r="CC94" s="93"/>
      <c r="CD94" s="93"/>
      <c r="CE94" s="93"/>
      <c r="CF94" s="93"/>
      <c r="CG94" s="93"/>
      <c r="CH94" s="93"/>
      <c r="CI94" s="93"/>
      <c r="CJ94" s="93"/>
      <c r="CK94" s="93"/>
      <c r="CL94" s="93"/>
      <c r="CM94" s="93"/>
      <c r="CN94" s="93"/>
      <c r="CO94" s="93"/>
      <c r="CP94" s="93"/>
      <c r="CQ94" s="93"/>
      <c r="CR94" s="93"/>
      <c r="CS94" s="93"/>
      <c r="CT94" s="93"/>
      <c r="CU94" s="93"/>
      <c r="CV94" s="93"/>
      <c r="CW94" s="93"/>
      <c r="CX94" s="93"/>
      <c r="CY94" s="93"/>
      <c r="CZ94" s="93"/>
      <c r="DA94" s="93"/>
      <c r="DB94" s="93"/>
      <c r="DC94" s="93"/>
      <c r="DD94" s="93"/>
      <c r="DE94" s="93"/>
      <c r="DF94" s="93"/>
      <c r="DG94" s="93"/>
      <c r="DH94" s="93"/>
      <c r="DI94" s="93"/>
      <c r="DJ94" s="93"/>
      <c r="DK94" s="93"/>
      <c r="DL94" s="93"/>
      <c r="DM94" s="93"/>
      <c r="DN94" s="93"/>
      <c r="DO94" s="93"/>
      <c r="DP94" s="93"/>
      <c r="DQ94" s="93"/>
      <c r="DR94" s="93"/>
      <c r="DS94" s="93"/>
      <c r="DT94" s="93"/>
      <c r="DU94" s="93"/>
      <c r="DV94" s="93"/>
      <c r="DW94" s="93"/>
      <c r="DX94" s="93"/>
      <c r="DY94" s="93"/>
      <c r="DZ94" s="93"/>
      <c r="EA94" s="93"/>
      <c r="EB94" s="93"/>
      <c r="EC94" s="93"/>
      <c r="ED94" s="93"/>
      <c r="EE94" s="93"/>
      <c r="EF94" s="93"/>
      <c r="EG94" s="93"/>
      <c r="EH94" s="93"/>
      <c r="EI94" s="93"/>
      <c r="EJ94" s="93"/>
      <c r="EK94" s="93"/>
      <c r="EL94" s="93"/>
      <c r="EM94" s="93"/>
      <c r="EN94" s="93"/>
      <c r="EO94" s="93"/>
      <c r="EP94" s="93"/>
      <c r="EQ94" s="93"/>
      <c r="ER94" s="93"/>
      <c r="ES94" s="93"/>
      <c r="ET94" s="93"/>
      <c r="EU94" s="93"/>
      <c r="EV94" s="93"/>
      <c r="EW94" s="93"/>
      <c r="EX94" s="93"/>
      <c r="EY94" s="93"/>
      <c r="EZ94" s="93"/>
      <c r="FA94" s="93"/>
      <c r="FB94" s="93"/>
      <c r="FC94" s="93"/>
      <c r="FD94" s="93"/>
      <c r="FE94" s="93"/>
      <c r="FF94" s="93"/>
      <c r="FG94" s="93"/>
      <c r="FH94" s="93"/>
      <c r="FI94" s="93"/>
      <c r="FJ94" s="93"/>
      <c r="FK94" s="93"/>
      <c r="FL94" s="93"/>
      <c r="FM94" s="93"/>
      <c r="FN94" s="93"/>
      <c r="FO94" s="93"/>
      <c r="FP94" s="93"/>
      <c r="FQ94" s="93"/>
      <c r="FR94" s="93"/>
      <c r="FS94" s="93"/>
      <c r="FT94" s="93"/>
      <c r="FU94" s="93"/>
      <c r="FV94" s="93"/>
      <c r="FW94" s="93"/>
      <c r="FX94" s="93"/>
      <c r="FY94" s="93"/>
      <c r="FZ94" s="93"/>
      <c r="GA94" s="93"/>
      <c r="GB94" s="93"/>
      <c r="GC94" s="93"/>
      <c r="GD94" s="93"/>
      <c r="GE94" s="93"/>
      <c r="GF94" s="93"/>
      <c r="GG94" s="93"/>
      <c r="GH94" s="93"/>
      <c r="GI94" s="93"/>
      <c r="GJ94" s="93"/>
      <c r="GK94" s="93"/>
      <c r="GL94" s="93"/>
      <c r="GM94" s="93"/>
      <c r="GN94" s="93"/>
      <c r="GO94" s="93"/>
      <c r="GP94" s="93"/>
      <c r="GQ94" s="93"/>
      <c r="GR94" s="93"/>
      <c r="GS94" s="93"/>
      <c r="GT94" s="93"/>
      <c r="GU94" s="93"/>
      <c r="GV94" s="93"/>
      <c r="GW94" s="93"/>
      <c r="GX94" s="93"/>
      <c r="GY94" s="93"/>
      <c r="GZ94" s="93"/>
      <c r="HA94" s="93"/>
      <c r="HB94" s="93"/>
      <c r="HC94" s="93"/>
      <c r="HD94" s="93"/>
      <c r="HE94" s="93"/>
      <c r="HF94" s="93"/>
      <c r="HG94" s="93"/>
      <c r="HH94" s="93"/>
      <c r="HI94" s="93"/>
      <c r="HJ94" s="93"/>
      <c r="HK94" s="93"/>
      <c r="HL94" s="93"/>
      <c r="HM94" s="93"/>
      <c r="HN94" s="93"/>
      <c r="HO94" s="93"/>
      <c r="HP94" s="93"/>
      <c r="HQ94" s="93"/>
      <c r="HR94" s="93"/>
      <c r="HS94" s="93"/>
      <c r="HT94" s="93"/>
      <c r="HU94" s="93"/>
      <c r="HV94" s="93"/>
      <c r="HW94" s="93"/>
      <c r="HX94" s="93"/>
      <c r="HY94" s="93"/>
      <c r="HZ94" s="93"/>
      <c r="IA94" s="93"/>
      <c r="IB94" s="93"/>
      <c r="IC94" s="93"/>
      <c r="ID94" s="93"/>
      <c r="IE94" s="93"/>
    </row>
    <row r="95" spans="1:239" s="2" customFormat="1" x14ac:dyDescent="0.25">
      <c r="A95" s="7">
        <v>5</v>
      </c>
      <c r="B95" s="127" t="s">
        <v>30</v>
      </c>
      <c r="C95" s="8" t="s">
        <v>23</v>
      </c>
      <c r="D95" s="9"/>
      <c r="E95" s="9">
        <v>2077.75</v>
      </c>
      <c r="F95" s="9"/>
      <c r="G95" s="120"/>
      <c r="H95" s="9"/>
      <c r="I95" s="9"/>
      <c r="J95" s="120"/>
      <c r="K95" s="9"/>
      <c r="L95" s="9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5"/>
      <c r="CC95" s="105"/>
      <c r="CD95" s="105"/>
      <c r="CE95" s="105"/>
      <c r="CF95" s="105"/>
      <c r="CG95" s="105"/>
      <c r="CH95" s="105"/>
      <c r="CI95" s="105"/>
      <c r="CJ95" s="105"/>
      <c r="CK95" s="105"/>
      <c r="CL95" s="105"/>
      <c r="CM95" s="105"/>
      <c r="CN95" s="105"/>
      <c r="CO95" s="105"/>
      <c r="CP95" s="105"/>
      <c r="CQ95" s="105"/>
      <c r="CR95" s="105"/>
      <c r="CS95" s="105"/>
      <c r="CT95" s="105"/>
      <c r="CU95" s="105"/>
      <c r="CV95" s="105"/>
      <c r="CW95" s="105"/>
      <c r="CX95" s="105"/>
      <c r="CY95" s="105"/>
      <c r="CZ95" s="105"/>
      <c r="DA95" s="105"/>
      <c r="DB95" s="105"/>
      <c r="DC95" s="105"/>
      <c r="DD95" s="105"/>
      <c r="DE95" s="105"/>
      <c r="DF95" s="105"/>
      <c r="DG95" s="105"/>
      <c r="DH95" s="105"/>
      <c r="DI95" s="105"/>
      <c r="DJ95" s="105"/>
      <c r="DK95" s="105"/>
      <c r="DL95" s="105"/>
      <c r="DM95" s="105"/>
      <c r="DN95" s="105"/>
      <c r="DO95" s="105"/>
      <c r="DP95" s="105"/>
      <c r="DQ95" s="105"/>
      <c r="DR95" s="105"/>
      <c r="DS95" s="105"/>
      <c r="DT95" s="105"/>
      <c r="DU95" s="105"/>
      <c r="DV95" s="105"/>
      <c r="DW95" s="105"/>
      <c r="DX95" s="105"/>
      <c r="DY95" s="105"/>
      <c r="DZ95" s="105"/>
      <c r="EA95" s="105"/>
      <c r="EB95" s="105"/>
      <c r="EC95" s="105"/>
      <c r="ED95" s="105"/>
      <c r="EE95" s="105"/>
      <c r="EF95" s="105"/>
      <c r="EG95" s="105"/>
      <c r="EH95" s="105"/>
      <c r="EI95" s="105"/>
      <c r="EJ95" s="105"/>
      <c r="EK95" s="105"/>
      <c r="EL95" s="105"/>
      <c r="EM95" s="105"/>
      <c r="EN95" s="105"/>
      <c r="EO95" s="105"/>
      <c r="EP95" s="105"/>
      <c r="EQ95" s="105"/>
      <c r="ER95" s="105"/>
      <c r="ES95" s="105"/>
      <c r="ET95" s="105"/>
      <c r="EU95" s="105"/>
      <c r="EV95" s="105"/>
      <c r="EW95" s="105"/>
      <c r="EX95" s="105"/>
      <c r="EY95" s="105"/>
      <c r="EZ95" s="105"/>
      <c r="FA95" s="105"/>
      <c r="FB95" s="105"/>
      <c r="FC95" s="105"/>
      <c r="FD95" s="105"/>
      <c r="FE95" s="105"/>
      <c r="FF95" s="105"/>
      <c r="FG95" s="105"/>
      <c r="FH95" s="105"/>
      <c r="FI95" s="105"/>
      <c r="FJ95" s="105"/>
      <c r="FK95" s="105"/>
      <c r="FL95" s="105"/>
      <c r="FM95" s="105"/>
      <c r="FN95" s="105"/>
      <c r="FO95" s="105"/>
      <c r="FP95" s="105"/>
      <c r="FQ95" s="105"/>
      <c r="FR95" s="105"/>
      <c r="FS95" s="105"/>
      <c r="FT95" s="105"/>
      <c r="FU95" s="105"/>
      <c r="FV95" s="105"/>
      <c r="FW95" s="105"/>
      <c r="FX95" s="105"/>
      <c r="FY95" s="105"/>
      <c r="FZ95" s="105"/>
      <c r="GA95" s="105"/>
      <c r="GB95" s="105"/>
      <c r="GC95" s="105"/>
      <c r="GD95" s="105"/>
      <c r="GE95" s="105"/>
      <c r="GF95" s="105"/>
      <c r="GG95" s="105"/>
      <c r="GH95" s="105"/>
      <c r="GI95" s="105"/>
      <c r="GJ95" s="105"/>
      <c r="GK95" s="105"/>
      <c r="GL95" s="105"/>
      <c r="GM95" s="105"/>
      <c r="GN95" s="105"/>
      <c r="GO95" s="105"/>
      <c r="GP95" s="105"/>
      <c r="GQ95" s="105"/>
      <c r="GR95" s="105"/>
      <c r="GS95" s="105"/>
      <c r="GT95" s="105"/>
      <c r="GU95" s="105"/>
      <c r="GV95" s="105"/>
      <c r="GW95" s="105"/>
      <c r="GX95" s="105"/>
      <c r="GY95" s="105"/>
      <c r="GZ95" s="105"/>
      <c r="HA95" s="105"/>
      <c r="HB95" s="105"/>
      <c r="HC95" s="105"/>
      <c r="HD95" s="105"/>
      <c r="HE95" s="105"/>
      <c r="HF95" s="105"/>
      <c r="HG95" s="105"/>
      <c r="HH95" s="105"/>
      <c r="HI95" s="105"/>
      <c r="HJ95" s="105"/>
      <c r="HK95" s="105"/>
      <c r="HL95" s="105"/>
      <c r="HM95" s="105"/>
      <c r="HN95" s="105"/>
      <c r="HO95" s="105"/>
      <c r="HP95" s="105"/>
      <c r="HQ95" s="105"/>
      <c r="HR95" s="105"/>
      <c r="HS95" s="105"/>
      <c r="HT95" s="105"/>
      <c r="HU95" s="105"/>
      <c r="HV95" s="105"/>
      <c r="HW95" s="105"/>
      <c r="HX95" s="105"/>
      <c r="HY95" s="105"/>
      <c r="HZ95" s="105"/>
      <c r="IA95" s="105"/>
      <c r="IB95" s="105"/>
      <c r="IC95" s="105"/>
      <c r="ID95" s="105"/>
      <c r="IE95" s="105"/>
    </row>
    <row r="96" spans="1:239" s="6" customFormat="1" x14ac:dyDescent="0.25">
      <c r="A96" s="125"/>
      <c r="B96" s="128"/>
      <c r="C96" s="11" t="s">
        <v>24</v>
      </c>
      <c r="D96" s="10"/>
      <c r="E96" s="92">
        <f>E95/1000</f>
        <v>2.07775</v>
      </c>
      <c r="F96" s="10"/>
      <c r="G96" s="123"/>
      <c r="H96" s="10"/>
      <c r="I96" s="10"/>
      <c r="J96" s="123"/>
      <c r="K96" s="10"/>
      <c r="L96" s="10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</row>
    <row r="97" spans="1:239" s="6" customFormat="1" x14ac:dyDescent="0.25">
      <c r="A97" s="125"/>
      <c r="B97" s="124" t="s">
        <v>21</v>
      </c>
      <c r="C97" s="91" t="s">
        <v>17</v>
      </c>
      <c r="D97" s="10">
        <v>42.9</v>
      </c>
      <c r="E97" s="10">
        <f>E96*D97</f>
        <v>89.135475</v>
      </c>
      <c r="F97" s="10"/>
      <c r="G97" s="120"/>
      <c r="H97" s="10"/>
      <c r="I97" s="10">
        <f>E97*H97</f>
        <v>0</v>
      </c>
      <c r="J97" s="10"/>
      <c r="K97" s="10"/>
      <c r="L97" s="10">
        <f t="shared" ref="L97:L102" si="10">G97+I97+K97</f>
        <v>0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</row>
    <row r="98" spans="1:239" s="6" customFormat="1" x14ac:dyDescent="0.25">
      <c r="A98" s="125"/>
      <c r="B98" s="124" t="s">
        <v>26</v>
      </c>
      <c r="C98" s="91" t="s">
        <v>20</v>
      </c>
      <c r="D98" s="10">
        <v>2.69</v>
      </c>
      <c r="E98" s="10">
        <f>E96*D98</f>
        <v>5.5891475000000002</v>
      </c>
      <c r="F98" s="10"/>
      <c r="G98" s="120"/>
      <c r="H98" s="10"/>
      <c r="I98" s="10"/>
      <c r="J98" s="5"/>
      <c r="K98" s="10">
        <f>E98*J98</f>
        <v>0</v>
      </c>
      <c r="L98" s="10">
        <f t="shared" si="10"/>
        <v>0</v>
      </c>
      <c r="M98" s="14"/>
      <c r="N98" s="14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</row>
    <row r="99" spans="1:239" s="6" customFormat="1" x14ac:dyDescent="0.25">
      <c r="A99" s="125"/>
      <c r="B99" s="124" t="s">
        <v>27</v>
      </c>
      <c r="C99" s="91" t="s">
        <v>20</v>
      </c>
      <c r="D99" s="10">
        <v>7.6</v>
      </c>
      <c r="E99" s="10">
        <f>D99*E96</f>
        <v>15.790899999999999</v>
      </c>
      <c r="F99" s="10"/>
      <c r="G99" s="120"/>
      <c r="H99" s="10"/>
      <c r="I99" s="10"/>
      <c r="J99" s="5"/>
      <c r="K99" s="10">
        <f>E99*J99</f>
        <v>0</v>
      </c>
      <c r="L99" s="10">
        <f t="shared" si="10"/>
        <v>0</v>
      </c>
      <c r="M99" s="14"/>
      <c r="N99" s="14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</row>
    <row r="100" spans="1:239" s="6" customFormat="1" x14ac:dyDescent="0.25">
      <c r="A100" s="125"/>
      <c r="B100" s="124" t="s">
        <v>28</v>
      </c>
      <c r="C100" s="91" t="s">
        <v>20</v>
      </c>
      <c r="D100" s="10">
        <v>7.4</v>
      </c>
      <c r="E100" s="5">
        <f>D100*E96</f>
        <v>15.375350000000001</v>
      </c>
      <c r="F100" s="10"/>
      <c r="G100" s="120"/>
      <c r="H100" s="10"/>
      <c r="I100" s="10"/>
      <c r="J100" s="5"/>
      <c r="K100" s="10">
        <f>E100*J100</f>
        <v>0</v>
      </c>
      <c r="L100" s="10">
        <f t="shared" si="10"/>
        <v>0</v>
      </c>
      <c r="M100" s="14"/>
      <c r="N100" s="14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</row>
    <row r="101" spans="1:239" s="6" customFormat="1" x14ac:dyDescent="0.25">
      <c r="A101" s="125"/>
      <c r="B101" s="129" t="s">
        <v>31</v>
      </c>
      <c r="C101" s="91" t="s">
        <v>20</v>
      </c>
      <c r="D101" s="10">
        <v>0.41</v>
      </c>
      <c r="E101" s="10">
        <f>D101*E96</f>
        <v>0.85187749999999995</v>
      </c>
      <c r="F101" s="10"/>
      <c r="G101" s="120"/>
      <c r="H101" s="10"/>
      <c r="I101" s="10"/>
      <c r="J101" s="10"/>
      <c r="K101" s="10">
        <f>E101*J101</f>
        <v>0</v>
      </c>
      <c r="L101" s="10">
        <f t="shared" si="10"/>
        <v>0</v>
      </c>
      <c r="M101" s="14"/>
      <c r="N101" s="14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</row>
    <row r="102" spans="1:239" s="6" customFormat="1" x14ac:dyDescent="0.25">
      <c r="A102" s="125"/>
      <c r="B102" s="124" t="s">
        <v>29</v>
      </c>
      <c r="C102" s="91" t="s">
        <v>20</v>
      </c>
      <c r="D102" s="10">
        <v>1.48</v>
      </c>
      <c r="E102" s="5">
        <f>D102*E96</f>
        <v>3.0750699999999997</v>
      </c>
      <c r="F102" s="10"/>
      <c r="G102" s="120"/>
      <c r="H102" s="10"/>
      <c r="I102" s="10"/>
      <c r="J102" s="5"/>
      <c r="K102" s="10">
        <f>E102*J102</f>
        <v>0</v>
      </c>
      <c r="L102" s="10">
        <f t="shared" si="10"/>
        <v>0</v>
      </c>
      <c r="M102" s="14"/>
      <c r="N102" s="14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</row>
    <row r="103" spans="1:239" s="6" customFormat="1" x14ac:dyDescent="0.25">
      <c r="A103" s="125"/>
      <c r="B103" s="124" t="s">
        <v>41</v>
      </c>
      <c r="C103" s="91" t="s">
        <v>16</v>
      </c>
      <c r="D103" s="10">
        <v>11</v>
      </c>
      <c r="E103" s="10">
        <f>D103*E96</f>
        <v>22.855249999999998</v>
      </c>
      <c r="F103" s="5"/>
      <c r="G103" s="10">
        <f>E103*F103</f>
        <v>0</v>
      </c>
      <c r="H103" s="10"/>
      <c r="I103" s="10"/>
      <c r="J103" s="10"/>
      <c r="K103" s="10"/>
      <c r="L103" s="10">
        <f>G103+I103+K103</f>
        <v>0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</row>
    <row r="104" spans="1:239" s="6" customFormat="1" x14ac:dyDescent="0.25">
      <c r="A104" s="125"/>
      <c r="B104" s="13" t="s">
        <v>43</v>
      </c>
      <c r="C104" s="91" t="s">
        <v>16</v>
      </c>
      <c r="D104" s="10">
        <f>149-2*12.4</f>
        <v>124.2</v>
      </c>
      <c r="E104" s="10">
        <f>D104*E96</f>
        <v>258.05655000000002</v>
      </c>
      <c r="F104" s="5"/>
      <c r="G104" s="10">
        <f>F104*E104</f>
        <v>0</v>
      </c>
      <c r="H104" s="10"/>
      <c r="I104" s="10"/>
      <c r="J104" s="10"/>
      <c r="K104" s="10"/>
      <c r="L104" s="10">
        <f t="shared" ref="L104" si="11">G104+I104+K104</f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</row>
    <row r="105" spans="1:239" s="6" customFormat="1" x14ac:dyDescent="0.25">
      <c r="A105" s="11"/>
      <c r="B105" s="129"/>
      <c r="C105" s="91"/>
      <c r="D105" s="10"/>
      <c r="E105" s="10"/>
      <c r="F105" s="5"/>
      <c r="G105" s="10"/>
      <c r="H105" s="10"/>
      <c r="I105" s="10"/>
      <c r="J105" s="10"/>
      <c r="K105" s="10"/>
      <c r="L105" s="10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</row>
    <row r="106" spans="1:239" s="2" customFormat="1" x14ac:dyDescent="0.25">
      <c r="A106" s="7">
        <v>6</v>
      </c>
      <c r="B106" s="127" t="s">
        <v>38</v>
      </c>
      <c r="C106" s="8" t="s">
        <v>18</v>
      </c>
      <c r="D106" s="9"/>
      <c r="E106" s="80">
        <f>E112*0.6</f>
        <v>1.24665</v>
      </c>
      <c r="F106" s="9"/>
      <c r="G106" s="9"/>
      <c r="H106" s="9"/>
      <c r="I106" s="9"/>
      <c r="J106" s="9"/>
      <c r="K106" s="130"/>
      <c r="L106" s="9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5"/>
      <c r="DE106" s="105"/>
      <c r="DF106" s="105"/>
      <c r="DG106" s="105"/>
      <c r="DH106" s="105"/>
      <c r="DI106" s="105"/>
      <c r="DJ106" s="105"/>
      <c r="DK106" s="105"/>
      <c r="DL106" s="105"/>
      <c r="DM106" s="105"/>
      <c r="DN106" s="105"/>
      <c r="DO106" s="105"/>
      <c r="DP106" s="105"/>
      <c r="DQ106" s="105"/>
      <c r="DR106" s="105"/>
      <c r="DS106" s="105"/>
      <c r="DT106" s="105"/>
      <c r="DU106" s="105"/>
      <c r="DV106" s="105"/>
      <c r="DW106" s="105"/>
      <c r="DX106" s="105"/>
      <c r="DY106" s="105"/>
      <c r="DZ106" s="105"/>
      <c r="EA106" s="105"/>
      <c r="EB106" s="105"/>
      <c r="EC106" s="105"/>
      <c r="ED106" s="105"/>
      <c r="EE106" s="105"/>
      <c r="EF106" s="105"/>
      <c r="EG106" s="105"/>
      <c r="EH106" s="105"/>
      <c r="EI106" s="105"/>
      <c r="EJ106" s="105"/>
      <c r="EK106" s="105"/>
      <c r="EL106" s="105"/>
      <c r="EM106" s="105"/>
      <c r="EN106" s="105"/>
      <c r="EO106" s="105"/>
      <c r="EP106" s="105"/>
      <c r="EQ106" s="105"/>
      <c r="ER106" s="105"/>
      <c r="ES106" s="105"/>
      <c r="ET106" s="105"/>
      <c r="EU106" s="105"/>
      <c r="EV106" s="105"/>
      <c r="EW106" s="105"/>
      <c r="EX106" s="105"/>
      <c r="EY106" s="105"/>
      <c r="EZ106" s="105"/>
      <c r="FA106" s="105"/>
      <c r="FB106" s="105"/>
      <c r="FC106" s="105"/>
      <c r="FD106" s="105"/>
      <c r="FE106" s="105"/>
      <c r="FF106" s="105"/>
      <c r="FG106" s="105"/>
      <c r="FH106" s="105"/>
      <c r="FI106" s="105"/>
      <c r="FJ106" s="105"/>
      <c r="FK106" s="105"/>
      <c r="FL106" s="105"/>
      <c r="FM106" s="105"/>
      <c r="FN106" s="105"/>
      <c r="FO106" s="105"/>
      <c r="FP106" s="105"/>
      <c r="FQ106" s="105"/>
      <c r="FR106" s="105"/>
      <c r="FS106" s="105"/>
      <c r="FT106" s="105"/>
      <c r="FU106" s="105"/>
      <c r="FV106" s="105"/>
      <c r="FW106" s="105"/>
      <c r="FX106" s="105"/>
      <c r="FY106" s="105"/>
      <c r="FZ106" s="105"/>
      <c r="GA106" s="105"/>
      <c r="GB106" s="105"/>
      <c r="GC106" s="105"/>
      <c r="GD106" s="105"/>
      <c r="GE106" s="105"/>
      <c r="GF106" s="105"/>
      <c r="GG106" s="105"/>
      <c r="GH106" s="105"/>
      <c r="GI106" s="105"/>
      <c r="GJ106" s="105"/>
      <c r="GK106" s="105"/>
      <c r="GL106" s="105"/>
      <c r="GM106" s="105"/>
      <c r="GN106" s="105"/>
      <c r="GO106" s="105"/>
      <c r="GP106" s="105"/>
      <c r="GQ106" s="105"/>
      <c r="GR106" s="105"/>
      <c r="GS106" s="105"/>
      <c r="GT106" s="105"/>
      <c r="GU106" s="105"/>
      <c r="GV106" s="105"/>
      <c r="GW106" s="105"/>
      <c r="GX106" s="105"/>
      <c r="GY106" s="105"/>
      <c r="GZ106" s="105"/>
      <c r="HA106" s="105"/>
      <c r="HB106" s="105"/>
      <c r="HC106" s="105"/>
      <c r="HD106" s="105"/>
      <c r="HE106" s="105"/>
      <c r="HF106" s="105"/>
      <c r="HG106" s="105"/>
      <c r="HH106" s="105"/>
      <c r="HI106" s="105"/>
      <c r="HJ106" s="105"/>
      <c r="HK106" s="105"/>
      <c r="HL106" s="105"/>
      <c r="HM106" s="105"/>
      <c r="HN106" s="105"/>
      <c r="HO106" s="105"/>
      <c r="HP106" s="105"/>
      <c r="HQ106" s="105"/>
      <c r="HR106" s="105"/>
      <c r="HS106" s="105"/>
      <c r="HT106" s="105"/>
      <c r="HU106" s="105"/>
      <c r="HV106" s="105"/>
      <c r="HW106" s="105"/>
      <c r="HX106" s="105"/>
      <c r="HY106" s="105"/>
      <c r="HZ106" s="105"/>
      <c r="IA106" s="105"/>
      <c r="IB106" s="105"/>
      <c r="IC106" s="105"/>
      <c r="ID106" s="105"/>
      <c r="IE106" s="105"/>
    </row>
    <row r="107" spans="1:239" s="6" customFormat="1" x14ac:dyDescent="0.25">
      <c r="A107" s="11"/>
      <c r="B107" s="13"/>
      <c r="C107" s="11" t="s">
        <v>19</v>
      </c>
      <c r="D107" s="10"/>
      <c r="E107" s="92">
        <f>E106</f>
        <v>1.24665</v>
      </c>
      <c r="F107" s="10"/>
      <c r="G107" s="10"/>
      <c r="H107" s="10"/>
      <c r="I107" s="10"/>
      <c r="J107" s="10"/>
      <c r="K107" s="110"/>
      <c r="L107" s="110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</row>
    <row r="108" spans="1:239" s="6" customFormat="1" x14ac:dyDescent="0.25">
      <c r="A108" s="125"/>
      <c r="B108" s="126" t="s">
        <v>37</v>
      </c>
      <c r="C108" s="91" t="s">
        <v>20</v>
      </c>
      <c r="D108" s="110">
        <v>0.3</v>
      </c>
      <c r="E108" s="10">
        <f>E107*D108</f>
        <v>0.37399500000000002</v>
      </c>
      <c r="F108" s="10"/>
      <c r="G108" s="10"/>
      <c r="H108" s="10"/>
      <c r="I108" s="10"/>
      <c r="J108" s="5"/>
      <c r="K108" s="10">
        <f>E108*J108</f>
        <v>0</v>
      </c>
      <c r="L108" s="10">
        <f t="shared" ref="L108:L109" si="12">G108+I108+K108</f>
        <v>0</v>
      </c>
      <c r="M108" s="14"/>
      <c r="N108" s="14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</row>
    <row r="109" spans="1:239" s="6" customFormat="1" x14ac:dyDescent="0.25">
      <c r="A109" s="125"/>
      <c r="B109" s="126" t="s">
        <v>32</v>
      </c>
      <c r="C109" s="11" t="s">
        <v>18</v>
      </c>
      <c r="D109" s="110">
        <v>1.03</v>
      </c>
      <c r="E109" s="10">
        <f>D109*E107</f>
        <v>1.2840495000000001</v>
      </c>
      <c r="F109" s="10"/>
      <c r="G109" s="10">
        <f>E109*F109</f>
        <v>0</v>
      </c>
      <c r="H109" s="10"/>
      <c r="I109" s="10"/>
      <c r="J109" s="10"/>
      <c r="K109" s="10"/>
      <c r="L109" s="10">
        <f t="shared" si="12"/>
        <v>0</v>
      </c>
      <c r="M109" s="1"/>
      <c r="N109" s="1">
        <f>670+171</f>
        <v>841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</row>
    <row r="110" spans="1:239" s="6" customFormat="1" x14ac:dyDescent="0.25">
      <c r="A110" s="11"/>
      <c r="B110" s="126"/>
      <c r="C110" s="11"/>
      <c r="D110" s="110"/>
      <c r="E110" s="10"/>
      <c r="F110" s="10"/>
      <c r="G110" s="10"/>
      <c r="H110" s="10"/>
      <c r="I110" s="10"/>
      <c r="J110" s="10"/>
      <c r="K110" s="10"/>
      <c r="L110" s="10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</row>
    <row r="111" spans="1:239" s="2" customFormat="1" ht="25.5" x14ac:dyDescent="0.25">
      <c r="A111" s="7">
        <v>7</v>
      </c>
      <c r="B111" s="131" t="s">
        <v>143</v>
      </c>
      <c r="C111" s="8" t="s">
        <v>23</v>
      </c>
      <c r="D111" s="9"/>
      <c r="E111" s="9">
        <f>E95</f>
        <v>2077.75</v>
      </c>
      <c r="F111" s="9"/>
      <c r="G111" s="9"/>
      <c r="H111" s="9"/>
      <c r="I111" s="9"/>
      <c r="J111" s="9"/>
      <c r="K111" s="9"/>
      <c r="L111" s="9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  <c r="BT111" s="105"/>
      <c r="BU111" s="105"/>
      <c r="BV111" s="105"/>
      <c r="BW111" s="105"/>
      <c r="BX111" s="105"/>
      <c r="BY111" s="105"/>
      <c r="BZ111" s="105"/>
      <c r="CA111" s="105"/>
      <c r="CB111" s="105"/>
      <c r="CC111" s="105"/>
      <c r="CD111" s="105"/>
      <c r="CE111" s="105"/>
      <c r="CF111" s="105"/>
      <c r="CG111" s="105"/>
      <c r="CH111" s="105"/>
      <c r="CI111" s="105"/>
      <c r="CJ111" s="105"/>
      <c r="CK111" s="105"/>
      <c r="CL111" s="105"/>
      <c r="CM111" s="105"/>
      <c r="CN111" s="105"/>
      <c r="CO111" s="105"/>
      <c r="CP111" s="105"/>
      <c r="CQ111" s="105"/>
      <c r="CR111" s="105"/>
      <c r="CS111" s="105"/>
      <c r="CT111" s="105"/>
      <c r="CU111" s="105"/>
      <c r="CV111" s="105"/>
      <c r="CW111" s="105"/>
      <c r="CX111" s="105"/>
      <c r="CY111" s="105"/>
      <c r="CZ111" s="105"/>
      <c r="DA111" s="105"/>
      <c r="DB111" s="105"/>
      <c r="DC111" s="105"/>
      <c r="DD111" s="105"/>
      <c r="DE111" s="105"/>
      <c r="DF111" s="105"/>
      <c r="DG111" s="105"/>
      <c r="DH111" s="105"/>
      <c r="DI111" s="105"/>
      <c r="DJ111" s="105"/>
      <c r="DK111" s="105"/>
      <c r="DL111" s="105"/>
      <c r="DM111" s="105"/>
      <c r="DN111" s="105"/>
      <c r="DO111" s="105"/>
      <c r="DP111" s="105"/>
      <c r="DQ111" s="105"/>
      <c r="DR111" s="105"/>
      <c r="DS111" s="105"/>
      <c r="DT111" s="105"/>
      <c r="DU111" s="105"/>
      <c r="DV111" s="105"/>
      <c r="DW111" s="105"/>
      <c r="DX111" s="105"/>
      <c r="DY111" s="105"/>
      <c r="DZ111" s="105"/>
      <c r="EA111" s="105"/>
      <c r="EB111" s="105"/>
      <c r="EC111" s="105"/>
      <c r="ED111" s="105"/>
      <c r="EE111" s="105"/>
      <c r="EF111" s="105"/>
      <c r="EG111" s="105"/>
      <c r="EH111" s="105"/>
      <c r="EI111" s="105"/>
      <c r="EJ111" s="105"/>
      <c r="EK111" s="105"/>
      <c r="EL111" s="105"/>
      <c r="EM111" s="105"/>
      <c r="EN111" s="105"/>
      <c r="EO111" s="105"/>
      <c r="EP111" s="105"/>
      <c r="EQ111" s="105"/>
      <c r="ER111" s="105"/>
      <c r="ES111" s="105"/>
      <c r="ET111" s="105"/>
      <c r="EU111" s="105"/>
      <c r="EV111" s="105"/>
      <c r="EW111" s="105"/>
      <c r="EX111" s="105"/>
      <c r="EY111" s="105"/>
      <c r="EZ111" s="105"/>
      <c r="FA111" s="105"/>
      <c r="FB111" s="105"/>
      <c r="FC111" s="105"/>
      <c r="FD111" s="105"/>
      <c r="FE111" s="105"/>
      <c r="FF111" s="105"/>
      <c r="FG111" s="105"/>
      <c r="FH111" s="105"/>
      <c r="FI111" s="105"/>
      <c r="FJ111" s="105"/>
      <c r="FK111" s="105"/>
      <c r="FL111" s="105"/>
      <c r="FM111" s="105"/>
      <c r="FN111" s="105"/>
      <c r="FO111" s="105"/>
      <c r="FP111" s="105"/>
      <c r="FQ111" s="105"/>
      <c r="FR111" s="105"/>
      <c r="FS111" s="105"/>
      <c r="FT111" s="105"/>
      <c r="FU111" s="105"/>
      <c r="FV111" s="105"/>
      <c r="FW111" s="105"/>
      <c r="FX111" s="105"/>
      <c r="FY111" s="105"/>
      <c r="FZ111" s="105"/>
      <c r="GA111" s="105"/>
      <c r="GB111" s="105"/>
      <c r="GC111" s="105"/>
      <c r="GD111" s="105"/>
      <c r="GE111" s="105"/>
      <c r="GF111" s="105"/>
      <c r="GG111" s="105"/>
      <c r="GH111" s="105"/>
      <c r="GI111" s="105"/>
      <c r="GJ111" s="105"/>
      <c r="GK111" s="105"/>
      <c r="GL111" s="105"/>
      <c r="GM111" s="105"/>
      <c r="GN111" s="105"/>
      <c r="GO111" s="105"/>
      <c r="GP111" s="105"/>
      <c r="GQ111" s="105"/>
      <c r="GR111" s="105"/>
      <c r="GS111" s="105"/>
      <c r="GT111" s="105"/>
      <c r="GU111" s="105"/>
      <c r="GV111" s="105"/>
      <c r="GW111" s="105"/>
      <c r="GX111" s="105"/>
      <c r="GY111" s="105"/>
      <c r="GZ111" s="105"/>
      <c r="HA111" s="105"/>
      <c r="HB111" s="105"/>
      <c r="HC111" s="105"/>
      <c r="HD111" s="105"/>
      <c r="HE111" s="105"/>
      <c r="HF111" s="105"/>
      <c r="HG111" s="105"/>
      <c r="HH111" s="105"/>
      <c r="HI111" s="105"/>
      <c r="HJ111" s="105"/>
      <c r="HK111" s="105"/>
      <c r="HL111" s="105"/>
      <c r="HM111" s="105"/>
      <c r="HN111" s="105"/>
      <c r="HO111" s="105"/>
      <c r="HP111" s="105"/>
      <c r="HQ111" s="105"/>
      <c r="HR111" s="105"/>
      <c r="HS111" s="105"/>
      <c r="HT111" s="105"/>
      <c r="HU111" s="105"/>
      <c r="HV111" s="105"/>
      <c r="HW111" s="105"/>
      <c r="HX111" s="105"/>
      <c r="HY111" s="105"/>
      <c r="HZ111" s="105"/>
      <c r="IA111" s="105"/>
      <c r="IB111" s="105"/>
      <c r="IC111" s="105"/>
      <c r="ID111" s="105"/>
      <c r="IE111" s="105"/>
    </row>
    <row r="112" spans="1:239" s="6" customFormat="1" x14ac:dyDescent="0.25">
      <c r="A112" s="11"/>
      <c r="B112" s="13"/>
      <c r="C112" s="11" t="s">
        <v>24</v>
      </c>
      <c r="D112" s="10"/>
      <c r="E112" s="92">
        <f>E111/1000</f>
        <v>2.07775</v>
      </c>
      <c r="F112" s="10"/>
      <c r="G112" s="10"/>
      <c r="H112" s="10"/>
      <c r="I112" s="10"/>
      <c r="J112" s="10"/>
      <c r="K112" s="10"/>
      <c r="L112" s="10"/>
      <c r="M112" s="105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</row>
    <row r="113" spans="1:239" s="6" customFormat="1" x14ac:dyDescent="0.25">
      <c r="A113" s="125"/>
      <c r="B113" s="124" t="s">
        <v>21</v>
      </c>
      <c r="C113" s="91" t="s">
        <v>17</v>
      </c>
      <c r="D113" s="10">
        <f>37.5+4*0.07</f>
        <v>37.78</v>
      </c>
      <c r="E113" s="10">
        <f>E112*D113</f>
        <v>78.497394999999997</v>
      </c>
      <c r="F113" s="10"/>
      <c r="G113" s="10"/>
      <c r="H113" s="10"/>
      <c r="I113" s="10">
        <f>E113*H113</f>
        <v>0</v>
      </c>
      <c r="J113" s="10"/>
      <c r="K113" s="10"/>
      <c r="L113" s="10">
        <f t="shared" ref="L113:L119" si="13">G113+I113+K113</f>
        <v>0</v>
      </c>
      <c r="M113" s="105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</row>
    <row r="114" spans="1:239" s="6" customFormat="1" x14ac:dyDescent="0.25">
      <c r="A114" s="125"/>
      <c r="B114" s="13" t="s">
        <v>33</v>
      </c>
      <c r="C114" s="91" t="s">
        <v>20</v>
      </c>
      <c r="D114" s="10">
        <v>3.02</v>
      </c>
      <c r="E114" s="10">
        <f>E112*D114</f>
        <v>6.2748049999999997</v>
      </c>
      <c r="F114" s="10"/>
      <c r="G114" s="10"/>
      <c r="H114" s="10"/>
      <c r="I114" s="10"/>
      <c r="J114" s="10"/>
      <c r="K114" s="10">
        <f t="shared" ref="K114:K116" si="14">E114*J114</f>
        <v>0</v>
      </c>
      <c r="L114" s="10">
        <f t="shared" si="13"/>
        <v>0</v>
      </c>
      <c r="M114" s="105"/>
      <c r="N114" s="14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</row>
    <row r="115" spans="1:239" s="6" customFormat="1" x14ac:dyDescent="0.25">
      <c r="A115" s="125"/>
      <c r="B115" s="124" t="s">
        <v>27</v>
      </c>
      <c r="C115" s="91" t="s">
        <v>20</v>
      </c>
      <c r="D115" s="10">
        <v>3.7</v>
      </c>
      <c r="E115" s="10">
        <f>D115*E112</f>
        <v>7.6876750000000005</v>
      </c>
      <c r="F115" s="10"/>
      <c r="G115" s="10"/>
      <c r="H115" s="10"/>
      <c r="I115" s="10"/>
      <c r="J115" s="5"/>
      <c r="K115" s="10">
        <f t="shared" si="14"/>
        <v>0</v>
      </c>
      <c r="L115" s="10">
        <f t="shared" si="13"/>
        <v>0</v>
      </c>
      <c r="M115" s="105"/>
      <c r="N115" s="14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</row>
    <row r="116" spans="1:239" s="6" customFormat="1" x14ac:dyDescent="0.25">
      <c r="A116" s="125"/>
      <c r="B116" s="124" t="s">
        <v>28</v>
      </c>
      <c r="C116" s="91" t="s">
        <v>20</v>
      </c>
      <c r="D116" s="10">
        <v>11.1</v>
      </c>
      <c r="E116" s="5">
        <f>D116*E112</f>
        <v>23.063025</v>
      </c>
      <c r="F116" s="10"/>
      <c r="G116" s="10"/>
      <c r="H116" s="10"/>
      <c r="I116" s="10"/>
      <c r="J116" s="5"/>
      <c r="K116" s="10">
        <f t="shared" si="14"/>
        <v>0</v>
      </c>
      <c r="L116" s="10">
        <f t="shared" si="13"/>
        <v>0</v>
      </c>
      <c r="M116" s="105"/>
      <c r="N116" s="14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</row>
    <row r="117" spans="1:239" s="6" customFormat="1" x14ac:dyDescent="0.25">
      <c r="A117" s="125"/>
      <c r="B117" s="126" t="s">
        <v>22</v>
      </c>
      <c r="C117" s="11" t="s">
        <v>0</v>
      </c>
      <c r="D117" s="10">
        <v>2.2999999999999998</v>
      </c>
      <c r="E117" s="5">
        <f>D117*E112</f>
        <v>4.7788249999999994</v>
      </c>
      <c r="F117" s="4"/>
      <c r="G117" s="4"/>
      <c r="H117" s="4"/>
      <c r="I117" s="5"/>
      <c r="J117" s="10"/>
      <c r="K117" s="10">
        <f>E117*J117</f>
        <v>0</v>
      </c>
      <c r="L117" s="10">
        <f t="shared" si="13"/>
        <v>0</v>
      </c>
      <c r="M117" s="105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</row>
    <row r="118" spans="1:239" s="6" customFormat="1" x14ac:dyDescent="0.25">
      <c r="A118" s="125"/>
      <c r="B118" s="13" t="s">
        <v>39</v>
      </c>
      <c r="C118" s="11" t="s">
        <v>18</v>
      </c>
      <c r="D118" s="10">
        <f>97.4+4*12.1</f>
        <v>145.80000000000001</v>
      </c>
      <c r="E118" s="10">
        <f>D118*E112</f>
        <v>302.93595000000005</v>
      </c>
      <c r="F118" s="10"/>
      <c r="G118" s="5">
        <f>E118*F118</f>
        <v>0</v>
      </c>
      <c r="H118" s="5"/>
      <c r="I118" s="5"/>
      <c r="J118" s="10"/>
      <c r="K118" s="10"/>
      <c r="L118" s="10">
        <f t="shared" si="13"/>
        <v>0</v>
      </c>
      <c r="M118" s="105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</row>
    <row r="119" spans="1:239" s="6" customFormat="1" x14ac:dyDescent="0.25">
      <c r="A119" s="125"/>
      <c r="B119" s="126" t="s">
        <v>35</v>
      </c>
      <c r="C119" s="11" t="s">
        <v>0</v>
      </c>
      <c r="D119" s="10">
        <f>14.5+4*0.2</f>
        <v>15.3</v>
      </c>
      <c r="E119" s="10">
        <f>D119*E112</f>
        <v>31.789575000000003</v>
      </c>
      <c r="F119" s="5"/>
      <c r="G119" s="5">
        <f>E119*F119</f>
        <v>0</v>
      </c>
      <c r="H119" s="5"/>
      <c r="I119" s="5"/>
      <c r="J119" s="10"/>
      <c r="K119" s="10"/>
      <c r="L119" s="10">
        <f t="shared" si="13"/>
        <v>0</v>
      </c>
      <c r="M119" s="105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</row>
    <row r="120" spans="1:239" s="6" customFormat="1" x14ac:dyDescent="0.25">
      <c r="A120" s="11"/>
      <c r="B120" s="126"/>
      <c r="C120" s="11"/>
      <c r="D120" s="10"/>
      <c r="E120" s="10"/>
      <c r="F120" s="5"/>
      <c r="G120" s="5"/>
      <c r="H120" s="5"/>
      <c r="I120" s="5"/>
      <c r="J120" s="10"/>
      <c r="K120" s="10"/>
      <c r="L120" s="10"/>
      <c r="M120" s="105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</row>
    <row r="121" spans="1:239" s="2" customFormat="1" x14ac:dyDescent="0.25">
      <c r="A121" s="7">
        <v>8</v>
      </c>
      <c r="B121" s="127" t="s">
        <v>40</v>
      </c>
      <c r="C121" s="8" t="s">
        <v>18</v>
      </c>
      <c r="D121" s="9"/>
      <c r="E121" s="9">
        <f>E112*0.3</f>
        <v>0.62332500000000002</v>
      </c>
      <c r="F121" s="9"/>
      <c r="G121" s="9"/>
      <c r="H121" s="9"/>
      <c r="I121" s="9"/>
      <c r="J121" s="9"/>
      <c r="K121" s="130"/>
      <c r="L121" s="9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  <c r="BT121" s="105"/>
      <c r="BU121" s="105"/>
      <c r="BV121" s="105"/>
      <c r="BW121" s="105"/>
      <c r="BX121" s="105"/>
      <c r="BY121" s="105"/>
      <c r="BZ121" s="105"/>
      <c r="CA121" s="105"/>
      <c r="CB121" s="105"/>
      <c r="CC121" s="105"/>
      <c r="CD121" s="105"/>
      <c r="CE121" s="105"/>
      <c r="CF121" s="105"/>
      <c r="CG121" s="105"/>
      <c r="CH121" s="105"/>
      <c r="CI121" s="105"/>
      <c r="CJ121" s="105"/>
      <c r="CK121" s="105"/>
      <c r="CL121" s="105"/>
      <c r="CM121" s="105"/>
      <c r="CN121" s="105"/>
      <c r="CO121" s="105"/>
      <c r="CP121" s="105"/>
      <c r="CQ121" s="105"/>
      <c r="CR121" s="105"/>
      <c r="CS121" s="105"/>
      <c r="CT121" s="105"/>
      <c r="CU121" s="105"/>
      <c r="CV121" s="105"/>
      <c r="CW121" s="105"/>
      <c r="CX121" s="105"/>
      <c r="CY121" s="105"/>
      <c r="CZ121" s="105"/>
      <c r="DA121" s="105"/>
      <c r="DB121" s="105"/>
      <c r="DC121" s="105"/>
      <c r="DD121" s="105"/>
      <c r="DE121" s="105"/>
      <c r="DF121" s="105"/>
      <c r="DG121" s="105"/>
      <c r="DH121" s="105"/>
      <c r="DI121" s="105"/>
      <c r="DJ121" s="105"/>
      <c r="DK121" s="105"/>
      <c r="DL121" s="105"/>
      <c r="DM121" s="105"/>
      <c r="DN121" s="105"/>
      <c r="DO121" s="105"/>
      <c r="DP121" s="105"/>
      <c r="DQ121" s="105"/>
      <c r="DR121" s="105"/>
      <c r="DS121" s="105"/>
      <c r="DT121" s="105"/>
      <c r="DU121" s="105"/>
      <c r="DV121" s="105"/>
      <c r="DW121" s="105"/>
      <c r="DX121" s="105"/>
      <c r="DY121" s="105"/>
      <c r="DZ121" s="105"/>
      <c r="EA121" s="105"/>
      <c r="EB121" s="105"/>
      <c r="EC121" s="105"/>
      <c r="ED121" s="105"/>
      <c r="EE121" s="105"/>
      <c r="EF121" s="105"/>
      <c r="EG121" s="105"/>
      <c r="EH121" s="105"/>
      <c r="EI121" s="105"/>
      <c r="EJ121" s="105"/>
      <c r="EK121" s="105"/>
      <c r="EL121" s="105"/>
      <c r="EM121" s="105"/>
      <c r="EN121" s="105"/>
      <c r="EO121" s="105"/>
      <c r="EP121" s="105"/>
      <c r="EQ121" s="105"/>
      <c r="ER121" s="105"/>
      <c r="ES121" s="105"/>
      <c r="ET121" s="105"/>
      <c r="EU121" s="105"/>
      <c r="EV121" s="105"/>
      <c r="EW121" s="105"/>
      <c r="EX121" s="105"/>
      <c r="EY121" s="105"/>
      <c r="EZ121" s="105"/>
      <c r="FA121" s="105"/>
      <c r="FB121" s="105"/>
      <c r="FC121" s="105"/>
      <c r="FD121" s="105"/>
      <c r="FE121" s="105"/>
      <c r="FF121" s="105"/>
      <c r="FG121" s="105"/>
      <c r="FH121" s="105"/>
      <c r="FI121" s="105"/>
      <c r="FJ121" s="105"/>
      <c r="FK121" s="105"/>
      <c r="FL121" s="105"/>
      <c r="FM121" s="105"/>
      <c r="FN121" s="105"/>
      <c r="FO121" s="105"/>
      <c r="FP121" s="105"/>
      <c r="FQ121" s="105"/>
      <c r="FR121" s="105"/>
      <c r="FS121" s="105"/>
      <c r="FT121" s="105"/>
      <c r="FU121" s="105"/>
      <c r="FV121" s="105"/>
      <c r="FW121" s="105"/>
      <c r="FX121" s="105"/>
      <c r="FY121" s="105"/>
      <c r="FZ121" s="105"/>
      <c r="GA121" s="105"/>
      <c r="GB121" s="105"/>
      <c r="GC121" s="105"/>
      <c r="GD121" s="105"/>
      <c r="GE121" s="105"/>
      <c r="GF121" s="105"/>
      <c r="GG121" s="105"/>
      <c r="GH121" s="105"/>
      <c r="GI121" s="105"/>
      <c r="GJ121" s="105"/>
      <c r="GK121" s="105"/>
      <c r="GL121" s="105"/>
      <c r="GM121" s="105"/>
      <c r="GN121" s="105"/>
      <c r="GO121" s="105"/>
      <c r="GP121" s="105"/>
      <c r="GQ121" s="105"/>
      <c r="GR121" s="105"/>
      <c r="GS121" s="105"/>
      <c r="GT121" s="105"/>
      <c r="GU121" s="105"/>
      <c r="GV121" s="105"/>
      <c r="GW121" s="105"/>
      <c r="GX121" s="105"/>
      <c r="GY121" s="105"/>
      <c r="GZ121" s="105"/>
      <c r="HA121" s="105"/>
      <c r="HB121" s="105"/>
      <c r="HC121" s="105"/>
      <c r="HD121" s="105"/>
      <c r="HE121" s="105"/>
      <c r="HF121" s="105"/>
      <c r="HG121" s="105"/>
      <c r="HH121" s="105"/>
      <c r="HI121" s="105"/>
      <c r="HJ121" s="105"/>
      <c r="HK121" s="105"/>
      <c r="HL121" s="105"/>
      <c r="HM121" s="105"/>
      <c r="HN121" s="105"/>
      <c r="HO121" s="105"/>
      <c r="HP121" s="105"/>
      <c r="HQ121" s="105"/>
      <c r="HR121" s="105"/>
      <c r="HS121" s="105"/>
      <c r="HT121" s="105"/>
      <c r="HU121" s="105"/>
      <c r="HV121" s="105"/>
      <c r="HW121" s="105"/>
      <c r="HX121" s="105"/>
      <c r="HY121" s="105"/>
      <c r="HZ121" s="105"/>
      <c r="IA121" s="105"/>
      <c r="IB121" s="105"/>
      <c r="IC121" s="105"/>
      <c r="ID121" s="105"/>
      <c r="IE121" s="105"/>
    </row>
    <row r="122" spans="1:239" s="6" customFormat="1" x14ac:dyDescent="0.25">
      <c r="A122" s="11"/>
      <c r="B122" s="13"/>
      <c r="C122" s="11" t="s">
        <v>19</v>
      </c>
      <c r="D122" s="10"/>
      <c r="E122" s="92">
        <f>E121</f>
        <v>0.62332500000000002</v>
      </c>
      <c r="F122" s="10"/>
      <c r="G122" s="10"/>
      <c r="H122" s="10"/>
      <c r="I122" s="10"/>
      <c r="J122" s="10"/>
      <c r="K122" s="110"/>
      <c r="L122" s="110"/>
      <c r="M122" s="105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</row>
    <row r="123" spans="1:239" s="6" customFormat="1" x14ac:dyDescent="0.25">
      <c r="A123" s="125"/>
      <c r="B123" s="126" t="s">
        <v>37</v>
      </c>
      <c r="C123" s="91" t="s">
        <v>20</v>
      </c>
      <c r="D123" s="110">
        <v>0.3</v>
      </c>
      <c r="E123" s="10">
        <f>E122*D123</f>
        <v>0.18699750000000001</v>
      </c>
      <c r="F123" s="10"/>
      <c r="G123" s="10"/>
      <c r="H123" s="10"/>
      <c r="I123" s="10"/>
      <c r="J123" s="5"/>
      <c r="K123" s="10">
        <f>E123*J123</f>
        <v>0</v>
      </c>
      <c r="L123" s="10">
        <f t="shared" ref="L123:L124" si="15">G123+I123+K123</f>
        <v>0</v>
      </c>
      <c r="M123" s="14"/>
      <c r="N123" s="14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</row>
    <row r="124" spans="1:239" s="6" customFormat="1" x14ac:dyDescent="0.25">
      <c r="A124" s="125"/>
      <c r="B124" s="126" t="s">
        <v>32</v>
      </c>
      <c r="C124" s="11" t="s">
        <v>18</v>
      </c>
      <c r="D124" s="110">
        <v>1.03</v>
      </c>
      <c r="E124" s="10">
        <f>D124*E122</f>
        <v>0.64202475000000003</v>
      </c>
      <c r="F124" s="10"/>
      <c r="G124" s="10">
        <f>E124*F124</f>
        <v>0</v>
      </c>
      <c r="H124" s="10"/>
      <c r="I124" s="10"/>
      <c r="J124" s="10"/>
      <c r="K124" s="10"/>
      <c r="L124" s="10">
        <f t="shared" si="15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</row>
    <row r="125" spans="1:239" s="6" customFormat="1" x14ac:dyDescent="0.25">
      <c r="A125" s="11"/>
      <c r="B125" s="126"/>
      <c r="C125" s="11"/>
      <c r="D125" s="110"/>
      <c r="E125" s="10"/>
      <c r="F125" s="10"/>
      <c r="G125" s="10"/>
      <c r="H125" s="10"/>
      <c r="I125" s="10"/>
      <c r="J125" s="10"/>
      <c r="K125" s="10"/>
      <c r="L125" s="10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</row>
    <row r="126" spans="1:239" s="2" customFormat="1" ht="25.5" x14ac:dyDescent="0.25">
      <c r="A126" s="7">
        <v>9</v>
      </c>
      <c r="B126" s="131" t="s">
        <v>48</v>
      </c>
      <c r="C126" s="8" t="s">
        <v>23</v>
      </c>
      <c r="D126" s="9"/>
      <c r="E126" s="9">
        <f>E111</f>
        <v>2077.75</v>
      </c>
      <c r="F126" s="9"/>
      <c r="G126" s="9"/>
      <c r="H126" s="9"/>
      <c r="I126" s="9"/>
      <c r="J126" s="9"/>
      <c r="K126" s="9"/>
      <c r="L126" s="9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  <c r="BT126" s="105"/>
      <c r="BU126" s="105"/>
      <c r="BV126" s="105"/>
      <c r="BW126" s="105"/>
      <c r="BX126" s="105"/>
      <c r="BY126" s="105"/>
      <c r="BZ126" s="105"/>
      <c r="CA126" s="105"/>
      <c r="CB126" s="105"/>
      <c r="CC126" s="105"/>
      <c r="CD126" s="105"/>
      <c r="CE126" s="105"/>
      <c r="CF126" s="105"/>
      <c r="CG126" s="105"/>
      <c r="CH126" s="105"/>
      <c r="CI126" s="105"/>
      <c r="CJ126" s="105"/>
      <c r="CK126" s="105"/>
      <c r="CL126" s="105"/>
      <c r="CM126" s="105"/>
      <c r="CN126" s="105"/>
      <c r="CO126" s="105"/>
      <c r="CP126" s="105"/>
      <c r="CQ126" s="105"/>
      <c r="CR126" s="105"/>
      <c r="CS126" s="105"/>
      <c r="CT126" s="105"/>
      <c r="CU126" s="105"/>
      <c r="CV126" s="105"/>
      <c r="CW126" s="105"/>
      <c r="CX126" s="105"/>
      <c r="CY126" s="105"/>
      <c r="CZ126" s="105"/>
      <c r="DA126" s="105"/>
      <c r="DB126" s="105"/>
      <c r="DC126" s="105"/>
      <c r="DD126" s="105"/>
      <c r="DE126" s="105"/>
      <c r="DF126" s="105"/>
      <c r="DG126" s="105"/>
      <c r="DH126" s="105"/>
      <c r="DI126" s="105"/>
      <c r="DJ126" s="105"/>
      <c r="DK126" s="105"/>
      <c r="DL126" s="105"/>
      <c r="DM126" s="105"/>
      <c r="DN126" s="105"/>
      <c r="DO126" s="105"/>
      <c r="DP126" s="105"/>
      <c r="DQ126" s="105"/>
      <c r="DR126" s="105"/>
      <c r="DS126" s="105"/>
      <c r="DT126" s="105"/>
      <c r="DU126" s="105"/>
      <c r="DV126" s="105"/>
      <c r="DW126" s="105"/>
      <c r="DX126" s="105"/>
      <c r="DY126" s="105"/>
      <c r="DZ126" s="105"/>
      <c r="EA126" s="105"/>
      <c r="EB126" s="105"/>
      <c r="EC126" s="105"/>
      <c r="ED126" s="105"/>
      <c r="EE126" s="105"/>
      <c r="EF126" s="105"/>
      <c r="EG126" s="105"/>
      <c r="EH126" s="105"/>
      <c r="EI126" s="105"/>
      <c r="EJ126" s="105"/>
      <c r="EK126" s="105"/>
      <c r="EL126" s="105"/>
      <c r="EM126" s="105"/>
      <c r="EN126" s="105"/>
      <c r="EO126" s="105"/>
      <c r="EP126" s="105"/>
      <c r="EQ126" s="105"/>
      <c r="ER126" s="105"/>
      <c r="ES126" s="105"/>
      <c r="ET126" s="105"/>
      <c r="EU126" s="105"/>
      <c r="EV126" s="105"/>
      <c r="EW126" s="105"/>
      <c r="EX126" s="105"/>
      <c r="EY126" s="105"/>
      <c r="EZ126" s="105"/>
      <c r="FA126" s="105"/>
      <c r="FB126" s="105"/>
      <c r="FC126" s="105"/>
      <c r="FD126" s="105"/>
      <c r="FE126" s="105"/>
      <c r="FF126" s="105"/>
      <c r="FG126" s="105"/>
      <c r="FH126" s="105"/>
      <c r="FI126" s="105"/>
      <c r="FJ126" s="105"/>
      <c r="FK126" s="105"/>
      <c r="FL126" s="105"/>
      <c r="FM126" s="105"/>
      <c r="FN126" s="105"/>
      <c r="FO126" s="105"/>
      <c r="FP126" s="105"/>
      <c r="FQ126" s="105"/>
      <c r="FR126" s="105"/>
      <c r="FS126" s="105"/>
      <c r="FT126" s="105"/>
      <c r="FU126" s="105"/>
      <c r="FV126" s="105"/>
      <c r="FW126" s="105"/>
      <c r="FX126" s="105"/>
      <c r="FY126" s="105"/>
      <c r="FZ126" s="105"/>
      <c r="GA126" s="105"/>
      <c r="GB126" s="105"/>
      <c r="GC126" s="105"/>
      <c r="GD126" s="105"/>
      <c r="GE126" s="105"/>
      <c r="GF126" s="105"/>
      <c r="GG126" s="105"/>
      <c r="GH126" s="105"/>
      <c r="GI126" s="105"/>
      <c r="GJ126" s="105"/>
      <c r="GK126" s="105"/>
      <c r="GL126" s="105"/>
      <c r="GM126" s="105"/>
      <c r="GN126" s="105"/>
      <c r="GO126" s="105"/>
      <c r="GP126" s="105"/>
      <c r="GQ126" s="105"/>
      <c r="GR126" s="105"/>
      <c r="GS126" s="105"/>
      <c r="GT126" s="105"/>
      <c r="GU126" s="105"/>
      <c r="GV126" s="105"/>
      <c r="GW126" s="105"/>
      <c r="GX126" s="105"/>
      <c r="GY126" s="105"/>
      <c r="GZ126" s="105"/>
      <c r="HA126" s="105"/>
      <c r="HB126" s="105"/>
      <c r="HC126" s="105"/>
      <c r="HD126" s="105"/>
      <c r="HE126" s="105"/>
      <c r="HF126" s="105"/>
      <c r="HG126" s="105"/>
      <c r="HH126" s="105"/>
      <c r="HI126" s="105"/>
      <c r="HJ126" s="105"/>
      <c r="HK126" s="105"/>
      <c r="HL126" s="105"/>
      <c r="HM126" s="105"/>
      <c r="HN126" s="105"/>
      <c r="HO126" s="105"/>
      <c r="HP126" s="105"/>
      <c r="HQ126" s="105"/>
      <c r="HR126" s="105"/>
      <c r="HS126" s="105"/>
      <c r="HT126" s="105"/>
      <c r="HU126" s="105"/>
      <c r="HV126" s="105"/>
      <c r="HW126" s="105"/>
      <c r="HX126" s="105"/>
      <c r="HY126" s="105"/>
      <c r="HZ126" s="105"/>
      <c r="IA126" s="105"/>
      <c r="IB126" s="105"/>
      <c r="IC126" s="105"/>
      <c r="ID126" s="105"/>
      <c r="IE126" s="105"/>
    </row>
    <row r="127" spans="1:239" s="6" customFormat="1" x14ac:dyDescent="0.25">
      <c r="A127" s="11"/>
      <c r="B127" s="13"/>
      <c r="C127" s="11" t="s">
        <v>24</v>
      </c>
      <c r="D127" s="10"/>
      <c r="E127" s="92">
        <f>E126/1000</f>
        <v>2.07775</v>
      </c>
      <c r="F127" s="10"/>
      <c r="G127" s="10"/>
      <c r="H127" s="10"/>
      <c r="I127" s="10"/>
      <c r="J127" s="10"/>
      <c r="K127" s="10"/>
      <c r="L127" s="10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</row>
    <row r="128" spans="1:239" s="6" customFormat="1" x14ac:dyDescent="0.25">
      <c r="A128" s="125"/>
      <c r="B128" s="124" t="s">
        <v>21</v>
      </c>
      <c r="C128" s="91" t="s">
        <v>17</v>
      </c>
      <c r="D128" s="10">
        <f>37.5</f>
        <v>37.5</v>
      </c>
      <c r="E128" s="10">
        <f>E127*D128</f>
        <v>77.915625000000006</v>
      </c>
      <c r="F128" s="10"/>
      <c r="G128" s="10"/>
      <c r="H128" s="10"/>
      <c r="I128" s="10">
        <f>E128*H128</f>
        <v>0</v>
      </c>
      <c r="J128" s="10"/>
      <c r="K128" s="10"/>
      <c r="L128" s="10">
        <f t="shared" ref="L128:L134" si="16">G128+I128+K128</f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</row>
    <row r="129" spans="1:239" s="6" customFormat="1" x14ac:dyDescent="0.25">
      <c r="A129" s="125"/>
      <c r="B129" s="13" t="s">
        <v>33</v>
      </c>
      <c r="C129" s="91" t="s">
        <v>20</v>
      </c>
      <c r="D129" s="10">
        <v>3.02</v>
      </c>
      <c r="E129" s="10">
        <f>E127*D129</f>
        <v>6.2748049999999997</v>
      </c>
      <c r="F129" s="10"/>
      <c r="G129" s="10"/>
      <c r="H129" s="10"/>
      <c r="I129" s="10"/>
      <c r="J129" s="10"/>
      <c r="K129" s="10">
        <f t="shared" ref="K129:K131" si="17">E129*J129</f>
        <v>0</v>
      </c>
      <c r="L129" s="10">
        <f t="shared" si="16"/>
        <v>0</v>
      </c>
      <c r="M129" s="14"/>
      <c r="N129" s="14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</row>
    <row r="130" spans="1:239" s="6" customFormat="1" x14ac:dyDescent="0.25">
      <c r="A130" s="125"/>
      <c r="B130" s="124" t="s">
        <v>27</v>
      </c>
      <c r="C130" s="91" t="s">
        <v>20</v>
      </c>
      <c r="D130" s="10">
        <v>3.7</v>
      </c>
      <c r="E130" s="10">
        <f>D130*E127</f>
        <v>7.6876750000000005</v>
      </c>
      <c r="F130" s="10"/>
      <c r="G130" s="10"/>
      <c r="H130" s="10"/>
      <c r="I130" s="10"/>
      <c r="J130" s="5"/>
      <c r="K130" s="10">
        <f t="shared" si="17"/>
        <v>0</v>
      </c>
      <c r="L130" s="10">
        <f t="shared" si="16"/>
        <v>0</v>
      </c>
      <c r="M130" s="14"/>
      <c r="N130" s="14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</row>
    <row r="131" spans="1:239" s="6" customFormat="1" x14ac:dyDescent="0.25">
      <c r="A131" s="125"/>
      <c r="B131" s="124" t="s">
        <v>28</v>
      </c>
      <c r="C131" s="91" t="s">
        <v>20</v>
      </c>
      <c r="D131" s="10">
        <v>11.1</v>
      </c>
      <c r="E131" s="5">
        <f>D131*E127</f>
        <v>23.063025</v>
      </c>
      <c r="F131" s="10"/>
      <c r="G131" s="10"/>
      <c r="H131" s="10"/>
      <c r="I131" s="10"/>
      <c r="J131" s="5"/>
      <c r="K131" s="10">
        <f t="shared" si="17"/>
        <v>0</v>
      </c>
      <c r="L131" s="10">
        <f t="shared" si="16"/>
        <v>0</v>
      </c>
      <c r="M131" s="14"/>
      <c r="N131" s="14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</row>
    <row r="132" spans="1:239" s="6" customFormat="1" x14ac:dyDescent="0.25">
      <c r="A132" s="125"/>
      <c r="B132" s="126" t="s">
        <v>22</v>
      </c>
      <c r="C132" s="11" t="s">
        <v>0</v>
      </c>
      <c r="D132" s="10">
        <v>2.2999999999999998</v>
      </c>
      <c r="E132" s="5">
        <f>D132*E127</f>
        <v>4.7788249999999994</v>
      </c>
      <c r="F132" s="4"/>
      <c r="G132" s="4"/>
      <c r="H132" s="4"/>
      <c r="I132" s="5"/>
      <c r="J132" s="10"/>
      <c r="K132" s="10">
        <f>E132*J132</f>
        <v>0</v>
      </c>
      <c r="L132" s="10">
        <f t="shared" si="16"/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</row>
    <row r="133" spans="1:239" s="6" customFormat="1" x14ac:dyDescent="0.25">
      <c r="A133" s="125"/>
      <c r="B133" s="13" t="s">
        <v>34</v>
      </c>
      <c r="C133" s="11" t="s">
        <v>18</v>
      </c>
      <c r="D133" s="10">
        <f>97.4</f>
        <v>97.4</v>
      </c>
      <c r="E133" s="10">
        <f>D133*E127</f>
        <v>202.37285</v>
      </c>
      <c r="F133" s="10"/>
      <c r="G133" s="5">
        <f>E133*F133</f>
        <v>0</v>
      </c>
      <c r="H133" s="5"/>
      <c r="I133" s="5"/>
      <c r="J133" s="10"/>
      <c r="K133" s="10"/>
      <c r="L133" s="10">
        <f t="shared" si="16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</row>
    <row r="134" spans="1:239" s="6" customFormat="1" x14ac:dyDescent="0.25">
      <c r="A134" s="125"/>
      <c r="B134" s="126" t="s">
        <v>35</v>
      </c>
      <c r="C134" s="11" t="s">
        <v>0</v>
      </c>
      <c r="D134" s="10">
        <f>14.5-2*0.2</f>
        <v>14.1</v>
      </c>
      <c r="E134" s="10">
        <f>D134*E127</f>
        <v>29.296274999999998</v>
      </c>
      <c r="F134" s="5"/>
      <c r="G134" s="5">
        <f>E134*F134</f>
        <v>0</v>
      </c>
      <c r="H134" s="5"/>
      <c r="I134" s="5"/>
      <c r="J134" s="10"/>
      <c r="K134" s="10"/>
      <c r="L134" s="10">
        <f t="shared" si="16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</row>
    <row r="135" spans="1:239" s="6" customFormat="1" x14ac:dyDescent="0.25">
      <c r="A135" s="125"/>
      <c r="B135" s="126"/>
      <c r="C135" s="11"/>
      <c r="D135" s="10"/>
      <c r="E135" s="10"/>
      <c r="F135" s="5"/>
      <c r="G135" s="5"/>
      <c r="H135" s="5"/>
      <c r="I135" s="5"/>
      <c r="J135" s="10"/>
      <c r="K135" s="10"/>
      <c r="L135" s="1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</row>
    <row r="136" spans="1:239" s="2" customFormat="1" ht="26.25" customHeight="1" x14ac:dyDescent="0.25">
      <c r="A136" s="8">
        <v>10</v>
      </c>
      <c r="B136" s="131" t="s">
        <v>44</v>
      </c>
      <c r="C136" s="8" t="s">
        <v>23</v>
      </c>
      <c r="D136" s="9"/>
      <c r="E136" s="9">
        <v>771.75</v>
      </c>
      <c r="F136" s="9"/>
      <c r="G136" s="9"/>
      <c r="H136" s="9"/>
      <c r="I136" s="9"/>
      <c r="J136" s="9"/>
      <c r="K136" s="9"/>
      <c r="L136" s="9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  <c r="AF136" s="132"/>
      <c r="AG136" s="132"/>
      <c r="AH136" s="132"/>
      <c r="AI136" s="132"/>
      <c r="AJ136" s="132"/>
      <c r="AK136" s="132"/>
      <c r="AL136" s="132"/>
      <c r="AM136" s="132"/>
      <c r="AN136" s="132"/>
      <c r="AO136" s="132"/>
      <c r="AP136" s="132"/>
      <c r="AQ136" s="132"/>
      <c r="AR136" s="132"/>
      <c r="AS136" s="132"/>
      <c r="AT136" s="132"/>
      <c r="AU136" s="132"/>
      <c r="AV136" s="132"/>
      <c r="AW136" s="132"/>
      <c r="AX136" s="132"/>
      <c r="AY136" s="132"/>
      <c r="AZ136" s="132"/>
      <c r="BA136" s="132"/>
      <c r="BB136" s="132"/>
      <c r="BC136" s="132"/>
      <c r="BD136" s="132"/>
      <c r="BE136" s="132"/>
      <c r="BF136" s="132"/>
      <c r="BG136" s="132"/>
      <c r="BH136" s="132"/>
      <c r="BI136" s="132"/>
      <c r="BJ136" s="132"/>
      <c r="BK136" s="132"/>
      <c r="BL136" s="132"/>
      <c r="BM136" s="132"/>
      <c r="BN136" s="132"/>
      <c r="BO136" s="132"/>
      <c r="BP136" s="132"/>
      <c r="BQ136" s="132"/>
      <c r="BR136" s="132"/>
      <c r="BS136" s="132"/>
      <c r="BT136" s="132"/>
      <c r="BU136" s="132"/>
      <c r="BV136" s="132"/>
      <c r="BW136" s="132"/>
      <c r="BX136" s="132"/>
      <c r="BY136" s="132"/>
      <c r="BZ136" s="132"/>
      <c r="CA136" s="132"/>
      <c r="CB136" s="132"/>
      <c r="CC136" s="132"/>
      <c r="CD136" s="132"/>
      <c r="CE136" s="132"/>
      <c r="CF136" s="132"/>
      <c r="CG136" s="132"/>
      <c r="CH136" s="132"/>
      <c r="CI136" s="132"/>
      <c r="CJ136" s="132"/>
      <c r="CK136" s="132"/>
      <c r="CL136" s="132"/>
      <c r="CM136" s="132"/>
      <c r="CN136" s="132"/>
      <c r="CO136" s="132"/>
      <c r="CP136" s="132"/>
      <c r="CQ136" s="132"/>
      <c r="CR136" s="132"/>
      <c r="CS136" s="132"/>
      <c r="CT136" s="132"/>
      <c r="CU136" s="132"/>
      <c r="CV136" s="132"/>
      <c r="CW136" s="132"/>
      <c r="CX136" s="132"/>
      <c r="CY136" s="132"/>
      <c r="CZ136" s="132"/>
      <c r="DA136" s="132"/>
      <c r="DB136" s="132"/>
      <c r="DC136" s="132"/>
      <c r="DD136" s="132"/>
      <c r="DE136" s="132"/>
      <c r="DF136" s="132"/>
      <c r="DG136" s="132"/>
      <c r="DH136" s="132"/>
      <c r="DI136" s="132"/>
      <c r="DJ136" s="132"/>
      <c r="DK136" s="132"/>
      <c r="DL136" s="132"/>
      <c r="DM136" s="132"/>
      <c r="DN136" s="132"/>
      <c r="DO136" s="132"/>
      <c r="DP136" s="132"/>
      <c r="DQ136" s="132"/>
      <c r="DR136" s="132"/>
      <c r="DS136" s="132"/>
      <c r="DT136" s="132"/>
      <c r="DU136" s="132"/>
      <c r="DV136" s="132"/>
      <c r="DW136" s="132"/>
      <c r="DX136" s="132"/>
      <c r="DY136" s="132"/>
      <c r="DZ136" s="132"/>
      <c r="EA136" s="132"/>
      <c r="EB136" s="132"/>
      <c r="EC136" s="132"/>
      <c r="ED136" s="132"/>
      <c r="EE136" s="132"/>
      <c r="EF136" s="132"/>
      <c r="EG136" s="132"/>
      <c r="EH136" s="132"/>
      <c r="EI136" s="132"/>
      <c r="EJ136" s="132"/>
      <c r="EK136" s="132"/>
      <c r="EL136" s="132"/>
      <c r="EM136" s="132"/>
      <c r="EN136" s="132"/>
      <c r="EO136" s="132"/>
      <c r="EP136" s="132"/>
      <c r="EQ136" s="132"/>
      <c r="ER136" s="132"/>
      <c r="ES136" s="132"/>
      <c r="ET136" s="132"/>
      <c r="EU136" s="132"/>
      <c r="EV136" s="132"/>
      <c r="EW136" s="132"/>
      <c r="EX136" s="132"/>
      <c r="EY136" s="132"/>
      <c r="EZ136" s="132"/>
      <c r="FA136" s="132"/>
      <c r="FB136" s="132"/>
      <c r="FC136" s="132"/>
      <c r="FD136" s="132"/>
      <c r="FE136" s="132"/>
      <c r="FF136" s="132"/>
      <c r="FG136" s="132"/>
      <c r="FH136" s="132"/>
      <c r="FI136" s="132"/>
      <c r="FJ136" s="132"/>
      <c r="FK136" s="132"/>
      <c r="FL136" s="132"/>
      <c r="FM136" s="132"/>
      <c r="FN136" s="132"/>
      <c r="FO136" s="132"/>
      <c r="FP136" s="132"/>
      <c r="FQ136" s="132"/>
      <c r="FR136" s="132"/>
      <c r="FS136" s="132"/>
      <c r="FT136" s="132"/>
      <c r="FU136" s="132"/>
      <c r="FV136" s="132"/>
      <c r="FW136" s="132"/>
      <c r="FX136" s="132"/>
      <c r="FY136" s="132"/>
      <c r="FZ136" s="132"/>
      <c r="GA136" s="132"/>
      <c r="GB136" s="132"/>
      <c r="GC136" s="132"/>
      <c r="GD136" s="132"/>
      <c r="GE136" s="132"/>
      <c r="GF136" s="132"/>
      <c r="GG136" s="132"/>
      <c r="GH136" s="132"/>
      <c r="GI136" s="132"/>
      <c r="GJ136" s="132"/>
      <c r="GK136" s="132"/>
      <c r="GL136" s="132"/>
      <c r="GM136" s="132"/>
      <c r="GN136" s="132"/>
      <c r="GO136" s="132"/>
      <c r="GP136" s="132"/>
      <c r="GQ136" s="132"/>
      <c r="GR136" s="132"/>
      <c r="GS136" s="132"/>
      <c r="GT136" s="132"/>
      <c r="GU136" s="132"/>
      <c r="GV136" s="132"/>
      <c r="GW136" s="132"/>
      <c r="GX136" s="132"/>
      <c r="GY136" s="132"/>
      <c r="GZ136" s="132"/>
      <c r="HA136" s="132"/>
      <c r="HB136" s="132"/>
      <c r="HC136" s="132"/>
      <c r="HD136" s="132"/>
      <c r="HE136" s="132"/>
      <c r="HF136" s="132"/>
      <c r="HG136" s="132"/>
      <c r="HH136" s="132"/>
      <c r="HI136" s="132"/>
      <c r="HJ136" s="132"/>
      <c r="HK136" s="132"/>
      <c r="HL136" s="132"/>
      <c r="HM136" s="132"/>
      <c r="HN136" s="132"/>
      <c r="HO136" s="132"/>
      <c r="HP136" s="132"/>
      <c r="HQ136" s="132"/>
      <c r="HR136" s="132"/>
      <c r="HS136" s="132"/>
      <c r="HT136" s="132"/>
      <c r="HU136" s="132"/>
      <c r="HV136" s="132"/>
      <c r="HW136" s="132"/>
      <c r="HX136" s="132"/>
      <c r="HY136" s="132"/>
      <c r="HZ136" s="132"/>
      <c r="IA136" s="132"/>
      <c r="IB136" s="132"/>
      <c r="IC136" s="132"/>
      <c r="ID136" s="132"/>
      <c r="IE136" s="132"/>
    </row>
    <row r="137" spans="1:239" s="6" customFormat="1" x14ac:dyDescent="0.25">
      <c r="A137" s="11"/>
      <c r="B137" s="13"/>
      <c r="C137" s="11" t="s">
        <v>24</v>
      </c>
      <c r="D137" s="10"/>
      <c r="E137" s="92">
        <f>E136/1000</f>
        <v>0.77175000000000005</v>
      </c>
      <c r="F137" s="10"/>
      <c r="G137" s="10"/>
      <c r="H137" s="10"/>
      <c r="I137" s="10"/>
      <c r="J137" s="10"/>
      <c r="K137" s="10"/>
      <c r="L137" s="10"/>
      <c r="M137" s="14"/>
      <c r="N137" s="14"/>
      <c r="O137" s="14"/>
      <c r="P137" s="14"/>
      <c r="Q137" s="14"/>
      <c r="R137" s="14"/>
      <c r="S137" s="14"/>
      <c r="T137" s="14"/>
      <c r="U137" s="14"/>
      <c r="V137" s="1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</row>
    <row r="138" spans="1:239" s="2" customFormat="1" x14ac:dyDescent="0.25">
      <c r="A138" s="7"/>
      <c r="B138" s="124" t="s">
        <v>21</v>
      </c>
      <c r="C138" s="91" t="s">
        <v>17</v>
      </c>
      <c r="D138" s="10">
        <v>31.7</v>
      </c>
      <c r="E138" s="10">
        <f>E137*D138</f>
        <v>24.464475</v>
      </c>
      <c r="F138" s="10"/>
      <c r="G138" s="10"/>
      <c r="H138" s="10"/>
      <c r="I138" s="10">
        <f>E138*H138</f>
        <v>0</v>
      </c>
      <c r="J138" s="10"/>
      <c r="K138" s="10"/>
      <c r="L138" s="10">
        <f t="shared" ref="L138:L142" si="18">G138+I138+K138</f>
        <v>0</v>
      </c>
      <c r="M138" s="1"/>
      <c r="N138" s="1"/>
      <c r="O138" s="1"/>
      <c r="P138" s="1"/>
      <c r="Q138" s="1"/>
      <c r="R138" s="1"/>
      <c r="S138" s="1"/>
      <c r="T138" s="1"/>
      <c r="U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</row>
    <row r="139" spans="1:239" s="2" customFormat="1" x14ac:dyDescent="0.25">
      <c r="A139" s="7"/>
      <c r="B139" s="124" t="s">
        <v>26</v>
      </c>
      <c r="C139" s="91" t="s">
        <v>20</v>
      </c>
      <c r="D139" s="10">
        <v>3.51</v>
      </c>
      <c r="E139" s="10">
        <f>E137*D139</f>
        <v>2.7088424999999998</v>
      </c>
      <c r="F139" s="5"/>
      <c r="G139" s="120"/>
      <c r="H139" s="120"/>
      <c r="I139" s="5"/>
      <c r="J139" s="5"/>
      <c r="K139" s="10">
        <f>E139*J139</f>
        <v>0</v>
      </c>
      <c r="L139" s="10">
        <f t="shared" si="18"/>
        <v>0</v>
      </c>
      <c r="M139" s="14"/>
      <c r="N139" s="14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</row>
    <row r="140" spans="1:239" s="2" customFormat="1" x14ac:dyDescent="0.25">
      <c r="A140" s="7"/>
      <c r="B140" s="124" t="s">
        <v>27</v>
      </c>
      <c r="C140" s="91" t="s">
        <v>20</v>
      </c>
      <c r="D140" s="10">
        <v>11</v>
      </c>
      <c r="E140" s="10">
        <f>D140*E137</f>
        <v>8.4892500000000002</v>
      </c>
      <c r="F140" s="10"/>
      <c r="G140" s="10"/>
      <c r="H140" s="10"/>
      <c r="I140" s="10"/>
      <c r="J140" s="5"/>
      <c r="K140" s="10">
        <f>E140*J140</f>
        <v>0</v>
      </c>
      <c r="L140" s="10">
        <f t="shared" si="18"/>
        <v>0</v>
      </c>
      <c r="M140" s="14"/>
      <c r="N140" s="14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</row>
    <row r="141" spans="1:239" s="2" customFormat="1" x14ac:dyDescent="0.25">
      <c r="A141" s="7"/>
      <c r="B141" s="129" t="s">
        <v>31</v>
      </c>
      <c r="C141" s="91" t="s">
        <v>20</v>
      </c>
      <c r="D141" s="10">
        <v>0.45</v>
      </c>
      <c r="E141" s="10">
        <f>D141*E137</f>
        <v>0.34728750000000003</v>
      </c>
      <c r="F141" s="10"/>
      <c r="G141" s="120"/>
      <c r="H141" s="10"/>
      <c r="I141" s="10"/>
      <c r="J141" s="10"/>
      <c r="K141" s="10">
        <f>E141*J141</f>
        <v>0</v>
      </c>
      <c r="L141" s="10">
        <f t="shared" si="18"/>
        <v>0</v>
      </c>
      <c r="M141" s="14"/>
      <c r="N141" s="14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</row>
    <row r="142" spans="1:239" s="2" customFormat="1" x14ac:dyDescent="0.25">
      <c r="A142" s="7"/>
      <c r="B142" s="124" t="s">
        <v>29</v>
      </c>
      <c r="C142" s="91" t="s">
        <v>20</v>
      </c>
      <c r="D142" s="10">
        <v>0.97</v>
      </c>
      <c r="E142" s="5">
        <f>D142*E137</f>
        <v>0.74859750000000003</v>
      </c>
      <c r="F142" s="5"/>
      <c r="G142" s="120"/>
      <c r="H142" s="120"/>
      <c r="I142" s="5"/>
      <c r="J142" s="5"/>
      <c r="K142" s="10">
        <f>E142*J142</f>
        <v>0</v>
      </c>
      <c r="L142" s="10">
        <f t="shared" si="18"/>
        <v>0</v>
      </c>
      <c r="M142" s="14"/>
      <c r="N142" s="14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</row>
    <row r="143" spans="1:239" s="2" customFormat="1" x14ac:dyDescent="0.25">
      <c r="A143" s="7"/>
      <c r="B143" s="124" t="s">
        <v>41</v>
      </c>
      <c r="C143" s="91" t="s">
        <v>16</v>
      </c>
      <c r="D143" s="10">
        <v>7</v>
      </c>
      <c r="E143" s="10">
        <f>D143*E137</f>
        <v>5.4022500000000004</v>
      </c>
      <c r="F143" s="5"/>
      <c r="G143" s="10">
        <f>E143*F143</f>
        <v>0</v>
      </c>
      <c r="H143" s="10"/>
      <c r="I143" s="5"/>
      <c r="J143" s="10"/>
      <c r="K143" s="10"/>
      <c r="L143" s="10">
        <f>G143+I143+K143</f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</row>
    <row r="144" spans="1:239" s="2" customFormat="1" x14ac:dyDescent="0.25">
      <c r="A144" s="7"/>
      <c r="B144" s="13" t="s">
        <v>42</v>
      </c>
      <c r="C144" s="11" t="s">
        <v>16</v>
      </c>
      <c r="D144" s="10">
        <f>124+14*12.4</f>
        <v>297.60000000000002</v>
      </c>
      <c r="E144" s="10">
        <f>D144*E137</f>
        <v>229.67280000000002</v>
      </c>
      <c r="F144" s="5"/>
      <c r="G144" s="10">
        <f>F144*E144</f>
        <v>0</v>
      </c>
      <c r="H144" s="10"/>
      <c r="I144" s="5"/>
      <c r="J144" s="10"/>
      <c r="K144" s="10"/>
      <c r="L144" s="10">
        <f t="shared" ref="L144" si="19">G144+I144+K144</f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</row>
    <row r="145" spans="1:239" s="2" customFormat="1" x14ac:dyDescent="0.25">
      <c r="A145" s="7"/>
      <c r="B145" s="13"/>
      <c r="C145" s="11"/>
      <c r="D145" s="10"/>
      <c r="E145" s="10"/>
      <c r="F145" s="5"/>
      <c r="G145" s="10"/>
      <c r="H145" s="10"/>
      <c r="I145" s="5"/>
      <c r="J145" s="10"/>
      <c r="K145" s="10"/>
      <c r="L145" s="10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</row>
    <row r="146" spans="1:239" s="70" customFormat="1" ht="15" x14ac:dyDescent="0.25">
      <c r="A146" s="103" t="s">
        <v>115</v>
      </c>
      <c r="B146" s="78" t="s">
        <v>159</v>
      </c>
      <c r="C146" s="133" t="s">
        <v>60</v>
      </c>
      <c r="D146" s="134"/>
      <c r="E146" s="81">
        <v>39</v>
      </c>
      <c r="F146" s="135"/>
      <c r="G146" s="81"/>
      <c r="H146" s="81"/>
      <c r="I146" s="81"/>
      <c r="J146" s="81"/>
      <c r="K146" s="81"/>
      <c r="L146" s="103"/>
      <c r="M146" s="136"/>
      <c r="N146" s="136"/>
    </row>
    <row r="147" spans="1:239" s="70" customFormat="1" ht="15" x14ac:dyDescent="0.25">
      <c r="A147" s="103"/>
      <c r="B147" s="116" t="s">
        <v>116</v>
      </c>
      <c r="C147" s="137" t="s">
        <v>17</v>
      </c>
      <c r="D147" s="138">
        <v>1.33</v>
      </c>
      <c r="E147" s="139">
        <f>E146*D147</f>
        <v>51.870000000000005</v>
      </c>
      <c r="F147" s="139"/>
      <c r="G147" s="139"/>
      <c r="H147" s="139"/>
      <c r="I147" s="139">
        <f>H147*E147</f>
        <v>0</v>
      </c>
      <c r="J147" s="139"/>
      <c r="K147" s="139"/>
      <c r="L147" s="10">
        <f>G147+I147+K147</f>
        <v>0</v>
      </c>
      <c r="M147" s="140"/>
      <c r="N147" s="140"/>
    </row>
    <row r="148" spans="1:239" s="70" customFormat="1" ht="25.5" x14ac:dyDescent="0.25">
      <c r="A148" s="103"/>
      <c r="B148" s="142" t="s">
        <v>142</v>
      </c>
      <c r="C148" s="139" t="s">
        <v>60</v>
      </c>
      <c r="D148" s="138" t="s">
        <v>118</v>
      </c>
      <c r="E148" s="139">
        <f>E146</f>
        <v>39</v>
      </c>
      <c r="F148" s="139"/>
      <c r="G148" s="139">
        <f>F148*E148</f>
        <v>0</v>
      </c>
      <c r="H148" s="139"/>
      <c r="I148" s="139"/>
      <c r="J148" s="139"/>
      <c r="K148" s="139"/>
      <c r="L148" s="10">
        <f>G148+I148+K148</f>
        <v>0</v>
      </c>
      <c r="M148" s="140"/>
      <c r="N148" s="140"/>
    </row>
    <row r="149" spans="1:239" s="70" customFormat="1" ht="15" x14ac:dyDescent="0.25">
      <c r="A149" s="12"/>
      <c r="B149" s="100" t="s">
        <v>117</v>
      </c>
      <c r="C149" s="137" t="s">
        <v>20</v>
      </c>
      <c r="D149" s="143">
        <f>2.64/100</f>
        <v>2.64E-2</v>
      </c>
      <c r="E149" s="10">
        <v>2.64</v>
      </c>
      <c r="F149" s="5"/>
      <c r="G149" s="144"/>
      <c r="H149" s="145"/>
      <c r="I149" s="10"/>
      <c r="J149" s="10"/>
      <c r="K149" s="10">
        <f>J149*E149</f>
        <v>0</v>
      </c>
      <c r="L149" s="10">
        <f>G149+I149+K149</f>
        <v>0</v>
      </c>
      <c r="M149" s="140"/>
      <c r="N149" s="140"/>
    </row>
    <row r="150" spans="1:239" s="70" customFormat="1" ht="15" x14ac:dyDescent="0.25">
      <c r="A150" s="12"/>
      <c r="B150" s="100" t="s">
        <v>157</v>
      </c>
      <c r="C150" s="137" t="s">
        <v>16</v>
      </c>
      <c r="D150" s="143">
        <v>3.7199999999999997E-2</v>
      </c>
      <c r="E150" s="10">
        <f>D150*E146</f>
        <v>1.4507999999999999</v>
      </c>
      <c r="F150" s="5"/>
      <c r="G150" s="139">
        <f>F150*E150</f>
        <v>0</v>
      </c>
      <c r="H150" s="139"/>
      <c r="I150" s="139"/>
      <c r="J150" s="139"/>
      <c r="K150" s="139"/>
      <c r="L150" s="10">
        <f>G150+I150+K150</f>
        <v>0</v>
      </c>
      <c r="M150" s="140"/>
      <c r="N150" s="140"/>
    </row>
    <row r="151" spans="1:239" s="70" customFormat="1" ht="15" x14ac:dyDescent="0.25">
      <c r="A151" s="103"/>
      <c r="B151" s="13" t="s">
        <v>35</v>
      </c>
      <c r="C151" s="146" t="s">
        <v>0</v>
      </c>
      <c r="D151" s="147">
        <v>0.63600000000000001</v>
      </c>
      <c r="E151" s="139">
        <f>D151*E146</f>
        <v>24.804000000000002</v>
      </c>
      <c r="F151" s="139"/>
      <c r="G151" s="139">
        <f>F151*E151</f>
        <v>0</v>
      </c>
      <c r="H151" s="139"/>
      <c r="I151" s="139"/>
      <c r="J151" s="139"/>
      <c r="K151" s="139"/>
      <c r="L151" s="10">
        <f>G151+I151+K151</f>
        <v>0</v>
      </c>
      <c r="M151" s="148"/>
      <c r="N151" s="148"/>
    </row>
    <row r="152" spans="1:239" s="70" customFormat="1" ht="12.75" customHeight="1" x14ac:dyDescent="0.25">
      <c r="A152" s="103"/>
      <c r="B152" s="13"/>
      <c r="C152" s="146"/>
      <c r="D152" s="147"/>
      <c r="E152" s="135"/>
      <c r="F152" s="139"/>
      <c r="G152" s="139"/>
      <c r="H152" s="139"/>
      <c r="I152" s="139"/>
      <c r="J152" s="139"/>
      <c r="K152" s="139"/>
      <c r="L152" s="10"/>
      <c r="M152" s="148"/>
      <c r="N152" s="148"/>
    </row>
    <row r="153" spans="1:239" s="2" customFormat="1" ht="18.75" customHeight="1" x14ac:dyDescent="0.25">
      <c r="B153" s="149" t="s">
        <v>150</v>
      </c>
      <c r="C153" s="15"/>
      <c r="D153" s="4"/>
      <c r="E153" s="4"/>
      <c r="F153" s="4"/>
      <c r="G153" s="4"/>
      <c r="H153" s="4"/>
      <c r="I153" s="5"/>
      <c r="J153" s="4"/>
      <c r="K153" s="4"/>
      <c r="L153" s="4"/>
    </row>
    <row r="154" spans="1:239" s="115" customFormat="1" x14ac:dyDescent="0.2">
      <c r="A154" s="56"/>
      <c r="B154" s="150"/>
      <c r="C154" s="3"/>
      <c r="D154" s="57"/>
      <c r="E154" s="4"/>
      <c r="F154" s="4"/>
      <c r="G154" s="4"/>
      <c r="H154" s="4"/>
      <c r="I154" s="4"/>
      <c r="J154" s="4"/>
      <c r="K154" s="4"/>
      <c r="L154" s="4"/>
    </row>
    <row r="155" spans="1:239" s="115" customFormat="1" ht="25.5" x14ac:dyDescent="0.2">
      <c r="A155" s="7">
        <v>31</v>
      </c>
      <c r="B155" s="131" t="s">
        <v>119</v>
      </c>
      <c r="C155" s="8" t="s">
        <v>16</v>
      </c>
      <c r="D155" s="9"/>
      <c r="E155" s="9">
        <f>40/8*7</f>
        <v>35</v>
      </c>
      <c r="F155" s="10"/>
      <c r="G155" s="10"/>
      <c r="H155" s="10"/>
      <c r="I155" s="10"/>
      <c r="J155" s="10"/>
      <c r="K155" s="102"/>
      <c r="L155" s="102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  <c r="BT155" s="105"/>
      <c r="BU155" s="105"/>
      <c r="BV155" s="105"/>
      <c r="BW155" s="105"/>
      <c r="BX155" s="105"/>
      <c r="BY155" s="105"/>
      <c r="BZ155" s="105"/>
      <c r="CA155" s="105"/>
      <c r="CB155" s="105"/>
      <c r="CC155" s="105"/>
      <c r="CD155" s="105"/>
      <c r="CE155" s="105"/>
      <c r="CF155" s="105"/>
      <c r="CG155" s="105"/>
      <c r="CH155" s="105"/>
      <c r="CI155" s="105"/>
      <c r="CJ155" s="105"/>
      <c r="CK155" s="105"/>
      <c r="CL155" s="105"/>
      <c r="CM155" s="105"/>
      <c r="CN155" s="105"/>
      <c r="CO155" s="105"/>
      <c r="CP155" s="105"/>
      <c r="CQ155" s="105"/>
      <c r="CR155" s="105"/>
      <c r="CS155" s="105"/>
      <c r="CT155" s="105"/>
      <c r="CU155" s="105"/>
      <c r="CV155" s="105"/>
      <c r="CW155" s="105"/>
      <c r="CX155" s="105"/>
      <c r="CY155" s="105"/>
      <c r="CZ155" s="105"/>
      <c r="DA155" s="105"/>
      <c r="DB155" s="105"/>
      <c r="DC155" s="105"/>
      <c r="DD155" s="105"/>
      <c r="DE155" s="105"/>
      <c r="DF155" s="105"/>
      <c r="DG155" s="105"/>
      <c r="DH155" s="105"/>
      <c r="DI155" s="105"/>
      <c r="DJ155" s="105"/>
      <c r="DK155" s="105"/>
      <c r="DL155" s="105"/>
      <c r="DM155" s="105"/>
      <c r="DN155" s="105"/>
      <c r="DO155" s="105"/>
      <c r="DP155" s="105"/>
      <c r="DQ155" s="105"/>
      <c r="DR155" s="105"/>
      <c r="DS155" s="105"/>
      <c r="DT155" s="105"/>
      <c r="DU155" s="105"/>
      <c r="DV155" s="105"/>
      <c r="DW155" s="105"/>
      <c r="DX155" s="105"/>
      <c r="DY155" s="105"/>
      <c r="DZ155" s="105"/>
      <c r="EA155" s="105"/>
      <c r="EB155" s="105"/>
      <c r="EC155" s="105"/>
      <c r="ED155" s="105"/>
      <c r="EE155" s="105"/>
      <c r="EF155" s="105"/>
      <c r="EG155" s="105"/>
      <c r="EH155" s="105"/>
      <c r="EI155" s="105"/>
      <c r="EJ155" s="105"/>
      <c r="EK155" s="105"/>
      <c r="EL155" s="105"/>
      <c r="EM155" s="105"/>
      <c r="EN155" s="105"/>
      <c r="EO155" s="105"/>
      <c r="EP155" s="105"/>
      <c r="EQ155" s="105"/>
      <c r="ER155" s="105"/>
      <c r="ES155" s="105"/>
      <c r="ET155" s="105"/>
      <c r="EU155" s="105"/>
      <c r="EV155" s="105"/>
      <c r="EW155" s="105"/>
      <c r="EX155" s="105"/>
      <c r="EY155" s="105"/>
      <c r="EZ155" s="105"/>
      <c r="FA155" s="105"/>
      <c r="FB155" s="105"/>
      <c r="FC155" s="105"/>
      <c r="FD155" s="105"/>
      <c r="FE155" s="105"/>
      <c r="FF155" s="105"/>
      <c r="FG155" s="105"/>
      <c r="FH155" s="105"/>
      <c r="FI155" s="105"/>
      <c r="FJ155" s="105"/>
      <c r="FK155" s="105"/>
      <c r="FL155" s="105"/>
      <c r="FM155" s="105"/>
      <c r="FN155" s="105"/>
      <c r="FO155" s="105"/>
      <c r="FP155" s="105"/>
      <c r="FQ155" s="105"/>
      <c r="FR155" s="105"/>
      <c r="FS155" s="105"/>
      <c r="FT155" s="105"/>
      <c r="FU155" s="105"/>
      <c r="FV155" s="105"/>
      <c r="FW155" s="105"/>
      <c r="FX155" s="105"/>
      <c r="FY155" s="105"/>
      <c r="FZ155" s="105"/>
      <c r="GA155" s="105"/>
      <c r="GB155" s="105"/>
      <c r="GC155" s="105"/>
      <c r="GD155" s="105"/>
      <c r="GE155" s="105"/>
      <c r="GF155" s="105"/>
      <c r="GG155" s="105"/>
      <c r="GH155" s="105"/>
      <c r="GI155" s="105"/>
      <c r="GJ155" s="105"/>
      <c r="GK155" s="105"/>
      <c r="GL155" s="105"/>
      <c r="GM155" s="105"/>
      <c r="GN155" s="105"/>
      <c r="GO155" s="105"/>
      <c r="GP155" s="105"/>
      <c r="GQ155" s="105"/>
      <c r="GR155" s="105"/>
      <c r="GS155" s="105"/>
      <c r="GT155" s="105"/>
      <c r="GU155" s="105"/>
      <c r="GV155" s="105"/>
    </row>
    <row r="156" spans="1:239" s="6" customFormat="1" x14ac:dyDescent="0.25">
      <c r="A156" s="8"/>
      <c r="B156" s="13"/>
      <c r="C156" s="11" t="s">
        <v>49</v>
      </c>
      <c r="D156" s="10"/>
      <c r="E156" s="107">
        <f>E155/1000</f>
        <v>3.5000000000000003E-2</v>
      </c>
      <c r="F156" s="10"/>
      <c r="G156" s="10"/>
      <c r="H156" s="10"/>
      <c r="I156" s="10"/>
      <c r="J156" s="10"/>
      <c r="K156" s="102"/>
      <c r="L156" s="102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  <c r="HK156" s="14"/>
      <c r="HL156" s="14"/>
      <c r="HM156" s="14"/>
      <c r="HN156" s="14"/>
      <c r="HO156" s="14"/>
      <c r="HP156" s="14"/>
      <c r="HQ156" s="14"/>
      <c r="HR156" s="14"/>
      <c r="HS156" s="14"/>
      <c r="HT156" s="14"/>
      <c r="HU156" s="14"/>
      <c r="HV156" s="14"/>
      <c r="HW156" s="14"/>
      <c r="HX156" s="14"/>
      <c r="HY156" s="14"/>
      <c r="HZ156" s="14"/>
      <c r="IA156" s="14"/>
      <c r="IB156" s="14"/>
      <c r="IC156" s="14"/>
      <c r="ID156" s="14"/>
    </row>
    <row r="157" spans="1:239" s="2" customFormat="1" x14ac:dyDescent="0.25">
      <c r="A157" s="8"/>
      <c r="B157" s="124" t="s">
        <v>21</v>
      </c>
      <c r="C157" s="91" t="s">
        <v>17</v>
      </c>
      <c r="D157" s="10">
        <v>60.8</v>
      </c>
      <c r="E157" s="10">
        <f>D157*E156</f>
        <v>2.1280000000000001</v>
      </c>
      <c r="F157" s="10"/>
      <c r="G157" s="10"/>
      <c r="H157" s="10"/>
      <c r="I157" s="10">
        <f>E157*H157</f>
        <v>0</v>
      </c>
      <c r="J157" s="10"/>
      <c r="K157" s="10"/>
      <c r="L157" s="10">
        <f>G157+I157+K157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</row>
    <row r="158" spans="1:239" s="2" customFormat="1" x14ac:dyDescent="0.25">
      <c r="A158" s="7"/>
      <c r="B158" s="126" t="s">
        <v>120</v>
      </c>
      <c r="C158" s="91" t="s">
        <v>20</v>
      </c>
      <c r="D158" s="10">
        <v>143</v>
      </c>
      <c r="E158" s="10">
        <f>D158*E156</f>
        <v>5.0050000000000008</v>
      </c>
      <c r="F158" s="10"/>
      <c r="G158" s="10"/>
      <c r="H158" s="10"/>
      <c r="I158" s="10"/>
      <c r="J158" s="10"/>
      <c r="K158" s="10">
        <f>E158*J158</f>
        <v>0</v>
      </c>
      <c r="L158" s="10">
        <f>G158+I158+K158</f>
        <v>0</v>
      </c>
      <c r="M158" s="14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</row>
    <row r="159" spans="1:239" s="2" customFormat="1" x14ac:dyDescent="0.25">
      <c r="A159" s="11"/>
      <c r="B159" s="129" t="s">
        <v>22</v>
      </c>
      <c r="C159" s="11" t="s">
        <v>0</v>
      </c>
      <c r="D159" s="10">
        <v>6.89</v>
      </c>
      <c r="E159" s="10">
        <f>D159*E156</f>
        <v>0.24115</v>
      </c>
      <c r="F159" s="10"/>
      <c r="G159" s="10"/>
      <c r="H159" s="10"/>
      <c r="I159" s="10"/>
      <c r="J159" s="10"/>
      <c r="K159" s="10">
        <f>E159*J159</f>
        <v>0</v>
      </c>
      <c r="L159" s="10">
        <f>G159+I159+K159</f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</row>
    <row r="160" spans="1:239" s="6" customFormat="1" x14ac:dyDescent="0.25">
      <c r="A160" s="8"/>
      <c r="B160" s="129"/>
      <c r="C160" s="11"/>
      <c r="D160" s="10"/>
      <c r="E160" s="10"/>
      <c r="F160" s="10"/>
      <c r="G160" s="10"/>
      <c r="H160" s="10"/>
      <c r="I160" s="10"/>
      <c r="J160" s="10"/>
      <c r="K160" s="10"/>
      <c r="L160" s="10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  <c r="HX160" s="14"/>
      <c r="HY160" s="14"/>
      <c r="HZ160" s="14"/>
      <c r="IA160" s="14"/>
      <c r="IB160" s="14"/>
      <c r="IC160" s="14"/>
      <c r="ID160" s="14"/>
    </row>
    <row r="161" spans="1:238" s="115" customFormat="1" x14ac:dyDescent="0.2">
      <c r="A161" s="7">
        <v>32</v>
      </c>
      <c r="B161" s="131" t="s">
        <v>121</v>
      </c>
      <c r="C161" s="8" t="s">
        <v>16</v>
      </c>
      <c r="D161" s="10"/>
      <c r="E161" s="9">
        <f>E155</f>
        <v>35</v>
      </c>
      <c r="F161" s="9"/>
      <c r="G161" s="9"/>
      <c r="H161" s="9"/>
      <c r="I161" s="9"/>
      <c r="J161" s="4"/>
      <c r="K161" s="9"/>
      <c r="L161" s="9"/>
      <c r="M161" s="105"/>
      <c r="N161" s="105"/>
      <c r="O161" s="105">
        <f>441</f>
        <v>441</v>
      </c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  <c r="BT161" s="105"/>
      <c r="BU161" s="105"/>
      <c r="BV161" s="105"/>
      <c r="BW161" s="105"/>
      <c r="BX161" s="105"/>
      <c r="BY161" s="105"/>
      <c r="BZ161" s="105"/>
      <c r="CA161" s="105"/>
      <c r="CB161" s="105"/>
      <c r="CC161" s="105"/>
      <c r="CD161" s="105"/>
      <c r="CE161" s="105"/>
      <c r="CF161" s="105"/>
      <c r="CG161" s="105"/>
      <c r="CH161" s="105"/>
      <c r="CI161" s="105"/>
      <c r="CJ161" s="105"/>
      <c r="CK161" s="105"/>
      <c r="CL161" s="105"/>
      <c r="CM161" s="105"/>
      <c r="CN161" s="105"/>
      <c r="CO161" s="105"/>
      <c r="CP161" s="105"/>
      <c r="CQ161" s="105"/>
      <c r="CR161" s="105"/>
      <c r="CS161" s="105"/>
      <c r="CT161" s="105"/>
      <c r="CU161" s="105"/>
      <c r="CV161" s="105"/>
      <c r="CW161" s="105"/>
      <c r="CX161" s="105"/>
      <c r="CY161" s="105"/>
      <c r="CZ161" s="105"/>
      <c r="DA161" s="105"/>
      <c r="DB161" s="105"/>
      <c r="DC161" s="105"/>
      <c r="DD161" s="105"/>
      <c r="DE161" s="105"/>
      <c r="DF161" s="105"/>
      <c r="DG161" s="105"/>
      <c r="DH161" s="105"/>
      <c r="DI161" s="105"/>
      <c r="DJ161" s="105"/>
      <c r="DK161" s="105"/>
      <c r="DL161" s="105"/>
      <c r="DM161" s="105"/>
      <c r="DN161" s="105"/>
      <c r="DO161" s="105"/>
      <c r="DP161" s="105"/>
      <c r="DQ161" s="105"/>
      <c r="DR161" s="105"/>
      <c r="DS161" s="105"/>
      <c r="DT161" s="105"/>
      <c r="DU161" s="105"/>
      <c r="DV161" s="105"/>
      <c r="DW161" s="105"/>
      <c r="DX161" s="105"/>
      <c r="DY161" s="105"/>
      <c r="DZ161" s="105"/>
      <c r="EA161" s="105"/>
      <c r="EB161" s="105"/>
      <c r="EC161" s="105"/>
      <c r="ED161" s="105"/>
      <c r="EE161" s="105"/>
      <c r="EF161" s="105"/>
      <c r="EG161" s="105"/>
      <c r="EH161" s="105"/>
      <c r="EI161" s="105"/>
      <c r="EJ161" s="105"/>
      <c r="EK161" s="105"/>
      <c r="EL161" s="105"/>
      <c r="EM161" s="105"/>
      <c r="EN161" s="105"/>
      <c r="EO161" s="105"/>
      <c r="EP161" s="105"/>
      <c r="EQ161" s="105"/>
      <c r="ER161" s="105"/>
      <c r="ES161" s="105"/>
      <c r="ET161" s="105"/>
      <c r="EU161" s="105"/>
      <c r="EV161" s="105"/>
      <c r="EW161" s="105"/>
      <c r="EX161" s="105"/>
      <c r="EY161" s="105"/>
      <c r="EZ161" s="105"/>
      <c r="FA161" s="105"/>
      <c r="FB161" s="105"/>
      <c r="FC161" s="105"/>
      <c r="FD161" s="105"/>
      <c r="FE161" s="105"/>
      <c r="FF161" s="105"/>
      <c r="FG161" s="105"/>
      <c r="FH161" s="105"/>
      <c r="FI161" s="105"/>
      <c r="FJ161" s="105"/>
      <c r="FK161" s="105"/>
      <c r="FL161" s="105"/>
      <c r="FM161" s="105"/>
      <c r="FN161" s="105"/>
      <c r="FO161" s="105"/>
      <c r="FP161" s="105"/>
      <c r="FQ161" s="105"/>
      <c r="FR161" s="105"/>
      <c r="FS161" s="105"/>
      <c r="FT161" s="105"/>
      <c r="FU161" s="105"/>
      <c r="FV161" s="105"/>
      <c r="FW161" s="105"/>
      <c r="FX161" s="105"/>
      <c r="FY161" s="105"/>
      <c r="FZ161" s="105"/>
      <c r="GA161" s="105"/>
      <c r="GB161" s="105"/>
      <c r="GC161" s="105"/>
      <c r="GD161" s="105"/>
      <c r="GE161" s="105"/>
      <c r="GF161" s="105"/>
      <c r="GG161" s="105"/>
      <c r="GH161" s="105"/>
      <c r="GI161" s="105"/>
      <c r="GJ161" s="105"/>
      <c r="GK161" s="105"/>
      <c r="GL161" s="105"/>
      <c r="GM161" s="105"/>
      <c r="GN161" s="105"/>
      <c r="GO161" s="105"/>
      <c r="GP161" s="105"/>
      <c r="GQ161" s="105"/>
      <c r="GR161" s="105"/>
      <c r="GS161" s="105"/>
      <c r="GT161" s="105"/>
      <c r="GU161" s="105"/>
      <c r="GV161" s="105"/>
    </row>
    <row r="162" spans="1:238" s="6" customFormat="1" x14ac:dyDescent="0.25">
      <c r="A162" s="8"/>
      <c r="B162" s="13"/>
      <c r="C162" s="11"/>
      <c r="D162" s="10"/>
      <c r="E162" s="10"/>
      <c r="F162" s="10"/>
      <c r="G162" s="10"/>
      <c r="H162" s="10"/>
      <c r="I162" s="10"/>
      <c r="J162" s="5"/>
      <c r="K162" s="10"/>
      <c r="L162" s="10"/>
      <c r="M162" s="14"/>
      <c r="N162" s="14"/>
      <c r="O162" s="14">
        <v>284</v>
      </c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14"/>
      <c r="HZ162" s="14"/>
      <c r="IA162" s="14"/>
      <c r="IB162" s="14"/>
      <c r="IC162" s="14"/>
      <c r="ID162" s="14"/>
    </row>
    <row r="163" spans="1:238" s="6" customFormat="1" x14ac:dyDescent="0.25">
      <c r="A163" s="8"/>
      <c r="B163" s="13" t="s">
        <v>122</v>
      </c>
      <c r="C163" s="11" t="s">
        <v>18</v>
      </c>
      <c r="D163" s="10">
        <v>1.85</v>
      </c>
      <c r="E163" s="10">
        <f>D163*E161</f>
        <v>64.75</v>
      </c>
      <c r="F163" s="10"/>
      <c r="G163" s="10"/>
      <c r="H163" s="10"/>
      <c r="I163" s="10"/>
      <c r="J163" s="10"/>
      <c r="K163" s="10">
        <f>E163*J163</f>
        <v>0</v>
      </c>
      <c r="L163" s="10">
        <f>G163+I163+K163</f>
        <v>0</v>
      </c>
      <c r="M163" s="14"/>
      <c r="N163" s="14"/>
      <c r="O163" s="14">
        <v>312</v>
      </c>
      <c r="P163" s="14"/>
      <c r="Q163" s="14"/>
      <c r="R163" s="14">
        <f>290+112</f>
        <v>402</v>
      </c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  <c r="HK163" s="14"/>
      <c r="HL163" s="14"/>
      <c r="HM163" s="14"/>
      <c r="HN163" s="14"/>
      <c r="HO163" s="14"/>
      <c r="HP163" s="14"/>
      <c r="HQ163" s="14"/>
      <c r="HR163" s="14"/>
      <c r="HS163" s="14"/>
      <c r="HT163" s="14"/>
      <c r="HU163" s="14"/>
      <c r="HV163" s="14"/>
      <c r="HW163" s="14"/>
      <c r="HX163" s="14"/>
      <c r="HY163" s="14"/>
      <c r="HZ163" s="14"/>
      <c r="IA163" s="14"/>
      <c r="IB163" s="14"/>
      <c r="IC163" s="14"/>
      <c r="ID163" s="14"/>
    </row>
    <row r="164" spans="1:238" s="6" customFormat="1" x14ac:dyDescent="0.25">
      <c r="A164" s="8"/>
      <c r="B164" s="13"/>
      <c r="C164" s="11"/>
      <c r="D164" s="10"/>
      <c r="E164" s="10"/>
      <c r="F164" s="10"/>
      <c r="G164" s="10"/>
      <c r="H164" s="10"/>
      <c r="I164" s="10"/>
      <c r="J164" s="10"/>
      <c r="K164" s="10"/>
      <c r="L164" s="10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  <c r="IC164" s="14"/>
      <c r="ID164" s="14"/>
    </row>
    <row r="165" spans="1:238" s="115" customFormat="1" x14ac:dyDescent="0.2">
      <c r="A165" s="7">
        <v>33</v>
      </c>
      <c r="B165" s="131" t="s">
        <v>123</v>
      </c>
      <c r="C165" s="7" t="s">
        <v>16</v>
      </c>
      <c r="D165" s="135"/>
      <c r="E165" s="135">
        <f>1.75/8*7</f>
        <v>1.53125</v>
      </c>
      <c r="F165" s="135"/>
      <c r="G165" s="135"/>
      <c r="H165" s="135"/>
      <c r="I165" s="135"/>
      <c r="J165" s="135"/>
      <c r="K165" s="135"/>
      <c r="L165" s="13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  <c r="BT165" s="105"/>
      <c r="BU165" s="105"/>
      <c r="BV165" s="105"/>
      <c r="BW165" s="105"/>
      <c r="BX165" s="105"/>
      <c r="BY165" s="105"/>
      <c r="BZ165" s="105"/>
      <c r="CA165" s="105"/>
      <c r="CB165" s="105"/>
      <c r="CC165" s="105"/>
      <c r="CD165" s="105"/>
      <c r="CE165" s="105"/>
      <c r="CF165" s="105"/>
      <c r="CG165" s="105"/>
      <c r="CH165" s="105"/>
      <c r="CI165" s="105"/>
      <c r="CJ165" s="105"/>
      <c r="CK165" s="105"/>
      <c r="CL165" s="105"/>
      <c r="CM165" s="105"/>
      <c r="CN165" s="105"/>
      <c r="CO165" s="105"/>
      <c r="CP165" s="105"/>
      <c r="CQ165" s="105"/>
      <c r="CR165" s="105"/>
      <c r="CS165" s="105"/>
      <c r="CT165" s="105"/>
      <c r="CU165" s="105"/>
      <c r="CV165" s="105"/>
      <c r="CW165" s="105"/>
      <c r="CX165" s="105"/>
      <c r="CY165" s="105"/>
      <c r="CZ165" s="105"/>
      <c r="DA165" s="105"/>
      <c r="DB165" s="105"/>
      <c r="DC165" s="105"/>
      <c r="DD165" s="105"/>
      <c r="DE165" s="105"/>
      <c r="DF165" s="105"/>
      <c r="DG165" s="105"/>
      <c r="DH165" s="105"/>
      <c r="DI165" s="105"/>
      <c r="DJ165" s="105"/>
      <c r="DK165" s="105"/>
      <c r="DL165" s="105"/>
      <c r="DM165" s="105"/>
      <c r="DN165" s="105"/>
      <c r="DO165" s="105"/>
      <c r="DP165" s="105"/>
      <c r="DQ165" s="105"/>
      <c r="DR165" s="105"/>
      <c r="DS165" s="105"/>
      <c r="DT165" s="105"/>
      <c r="DU165" s="105"/>
      <c r="DV165" s="105"/>
      <c r="DW165" s="105"/>
      <c r="DX165" s="105"/>
      <c r="DY165" s="105"/>
      <c r="DZ165" s="105"/>
      <c r="EA165" s="105"/>
      <c r="EB165" s="105"/>
      <c r="EC165" s="105"/>
      <c r="ED165" s="105"/>
      <c r="EE165" s="105"/>
      <c r="EF165" s="105"/>
      <c r="EG165" s="105"/>
      <c r="EH165" s="105"/>
      <c r="EI165" s="105"/>
      <c r="EJ165" s="105"/>
      <c r="EK165" s="105"/>
      <c r="EL165" s="105"/>
      <c r="EM165" s="105"/>
      <c r="EN165" s="105"/>
      <c r="EO165" s="105"/>
      <c r="EP165" s="105"/>
      <c r="EQ165" s="105"/>
      <c r="ER165" s="105"/>
      <c r="ES165" s="105"/>
      <c r="ET165" s="105"/>
      <c r="EU165" s="105"/>
      <c r="EV165" s="105"/>
      <c r="EW165" s="105"/>
      <c r="EX165" s="105"/>
      <c r="EY165" s="105"/>
      <c r="EZ165" s="105"/>
      <c r="FA165" s="105"/>
      <c r="FB165" s="105"/>
      <c r="FC165" s="105"/>
      <c r="FD165" s="105"/>
      <c r="FE165" s="105"/>
      <c r="FF165" s="105"/>
      <c r="FG165" s="105"/>
      <c r="FH165" s="105"/>
      <c r="FI165" s="105"/>
      <c r="FJ165" s="105"/>
      <c r="FK165" s="105"/>
      <c r="FL165" s="105"/>
      <c r="FM165" s="105"/>
      <c r="FN165" s="105"/>
      <c r="FO165" s="105"/>
      <c r="FP165" s="105"/>
      <c r="FQ165" s="105"/>
      <c r="FR165" s="105"/>
      <c r="FS165" s="105"/>
      <c r="FT165" s="105"/>
      <c r="FU165" s="105"/>
      <c r="FV165" s="105"/>
      <c r="FW165" s="105"/>
      <c r="FX165" s="105"/>
      <c r="FY165" s="105"/>
      <c r="FZ165" s="105"/>
      <c r="GA165" s="105"/>
      <c r="GB165" s="105"/>
      <c r="GC165" s="105"/>
      <c r="GD165" s="105"/>
      <c r="GE165" s="105"/>
      <c r="GF165" s="105"/>
      <c r="GG165" s="105"/>
      <c r="GH165" s="105"/>
      <c r="GI165" s="105"/>
      <c r="GJ165" s="105"/>
      <c r="GK165" s="105"/>
      <c r="GL165" s="105"/>
      <c r="GM165" s="105"/>
      <c r="GN165" s="105"/>
      <c r="GO165" s="105"/>
      <c r="GP165" s="105"/>
      <c r="GQ165" s="105"/>
      <c r="GR165" s="105"/>
      <c r="GS165" s="105"/>
      <c r="GT165" s="105"/>
      <c r="GU165" s="105"/>
      <c r="GV165" s="105"/>
      <c r="GW165" s="105"/>
      <c r="GX165" s="105"/>
      <c r="GY165" s="105"/>
      <c r="GZ165" s="105"/>
      <c r="HA165" s="105"/>
      <c r="HB165" s="105"/>
      <c r="HC165" s="105"/>
      <c r="HD165" s="105"/>
      <c r="HE165" s="105"/>
      <c r="HF165" s="105"/>
      <c r="HG165" s="105"/>
      <c r="HH165" s="105"/>
      <c r="HI165" s="105"/>
      <c r="HJ165" s="105"/>
      <c r="HK165" s="105"/>
      <c r="HL165" s="105"/>
      <c r="HM165" s="105"/>
      <c r="HN165" s="105"/>
      <c r="HO165" s="105"/>
      <c r="HP165" s="105"/>
      <c r="HQ165" s="105"/>
      <c r="HR165" s="105"/>
    </row>
    <row r="166" spans="1:238" s="6" customFormat="1" x14ac:dyDescent="0.25">
      <c r="A166" s="151"/>
      <c r="B166" s="152"/>
      <c r="C166" s="151" t="s">
        <v>62</v>
      </c>
      <c r="D166" s="153"/>
      <c r="E166" s="107">
        <f>E165/10</f>
        <v>0.15312500000000001</v>
      </c>
      <c r="F166" s="153"/>
      <c r="G166" s="153"/>
      <c r="H166" s="153"/>
      <c r="I166" s="153"/>
      <c r="J166" s="153"/>
      <c r="K166" s="153"/>
      <c r="L166" s="153"/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  <c r="X166" s="154"/>
      <c r="Y166" s="154"/>
      <c r="Z166" s="154"/>
      <c r="AA166" s="154"/>
      <c r="AB166" s="154"/>
      <c r="AC166" s="154"/>
      <c r="AD166" s="154"/>
      <c r="AE166" s="154"/>
      <c r="AF166" s="154"/>
      <c r="AG166" s="154"/>
      <c r="AH166" s="154"/>
      <c r="AI166" s="154"/>
      <c r="AJ166" s="154"/>
      <c r="AK166" s="154"/>
      <c r="AL166" s="154"/>
      <c r="AM166" s="154"/>
      <c r="AN166" s="154"/>
      <c r="AO166" s="154"/>
      <c r="AP166" s="154"/>
      <c r="AQ166" s="154"/>
      <c r="AR166" s="154"/>
      <c r="AS166" s="154"/>
      <c r="AT166" s="154"/>
      <c r="AU166" s="154"/>
      <c r="AV166" s="154"/>
      <c r="AW166" s="154"/>
      <c r="AX166" s="154"/>
      <c r="AY166" s="154"/>
      <c r="AZ166" s="154"/>
      <c r="BA166" s="154"/>
      <c r="BB166" s="154"/>
      <c r="BC166" s="154"/>
      <c r="BD166" s="154"/>
      <c r="BE166" s="154"/>
      <c r="BF166" s="154"/>
      <c r="BG166" s="154"/>
      <c r="BH166" s="154"/>
      <c r="BI166" s="154"/>
      <c r="BJ166" s="154"/>
      <c r="BK166" s="154"/>
      <c r="BL166" s="154"/>
      <c r="BM166" s="154"/>
      <c r="BN166" s="154"/>
      <c r="BO166" s="154"/>
      <c r="BP166" s="154"/>
      <c r="BQ166" s="154"/>
      <c r="BR166" s="154"/>
      <c r="BS166" s="154"/>
      <c r="BT166" s="154"/>
      <c r="BU166" s="154"/>
      <c r="BV166" s="154"/>
      <c r="BW166" s="154"/>
      <c r="BX166" s="154"/>
      <c r="BY166" s="154"/>
      <c r="BZ166" s="154"/>
      <c r="CA166" s="154"/>
      <c r="CB166" s="154"/>
      <c r="CC166" s="154"/>
      <c r="CD166" s="154"/>
      <c r="CE166" s="154"/>
      <c r="CF166" s="154"/>
      <c r="CG166" s="154"/>
      <c r="CH166" s="154"/>
      <c r="CI166" s="154"/>
      <c r="CJ166" s="154"/>
      <c r="CK166" s="154"/>
      <c r="CL166" s="154"/>
      <c r="CM166" s="154"/>
      <c r="CN166" s="154"/>
      <c r="CO166" s="154"/>
      <c r="CP166" s="154"/>
      <c r="CQ166" s="154"/>
      <c r="CR166" s="154"/>
      <c r="CS166" s="154"/>
      <c r="CT166" s="154"/>
      <c r="CU166" s="154"/>
      <c r="CV166" s="154"/>
      <c r="CW166" s="154"/>
      <c r="CX166" s="154"/>
      <c r="CY166" s="154"/>
      <c r="CZ166" s="154"/>
      <c r="DA166" s="154"/>
      <c r="DB166" s="154"/>
      <c r="DC166" s="154"/>
      <c r="DD166" s="154"/>
      <c r="DE166" s="154"/>
      <c r="DF166" s="154"/>
      <c r="DG166" s="154"/>
      <c r="DH166" s="154"/>
      <c r="DI166" s="154"/>
      <c r="DJ166" s="154"/>
      <c r="DK166" s="154"/>
      <c r="DL166" s="154"/>
      <c r="DM166" s="154"/>
      <c r="DN166" s="154"/>
      <c r="DO166" s="154"/>
      <c r="DP166" s="154"/>
      <c r="DQ166" s="154"/>
      <c r="DR166" s="154"/>
      <c r="DS166" s="154"/>
      <c r="DT166" s="154"/>
      <c r="DU166" s="154"/>
      <c r="DV166" s="154"/>
      <c r="DW166" s="154"/>
      <c r="DX166" s="154"/>
      <c r="DY166" s="154"/>
      <c r="DZ166" s="154"/>
      <c r="EA166" s="154"/>
      <c r="EB166" s="154"/>
      <c r="EC166" s="154"/>
      <c r="ED166" s="154"/>
      <c r="EE166" s="154"/>
      <c r="EF166" s="154"/>
      <c r="EG166" s="154"/>
      <c r="EH166" s="154"/>
      <c r="EI166" s="154"/>
      <c r="EJ166" s="154"/>
      <c r="EK166" s="154"/>
      <c r="EL166" s="154"/>
      <c r="EM166" s="154"/>
      <c r="EN166" s="154"/>
      <c r="EO166" s="154"/>
      <c r="EP166" s="154"/>
      <c r="EQ166" s="154"/>
      <c r="ER166" s="154"/>
      <c r="ES166" s="154"/>
      <c r="ET166" s="154"/>
      <c r="EU166" s="154"/>
      <c r="EV166" s="154"/>
      <c r="EW166" s="154"/>
      <c r="EX166" s="154"/>
      <c r="EY166" s="154"/>
      <c r="EZ166" s="154"/>
      <c r="FA166" s="154"/>
      <c r="FB166" s="154"/>
      <c r="FC166" s="154"/>
      <c r="FD166" s="154"/>
      <c r="FE166" s="154"/>
      <c r="FF166" s="154"/>
      <c r="FG166" s="154"/>
      <c r="FH166" s="154"/>
      <c r="FI166" s="154"/>
      <c r="FJ166" s="154"/>
      <c r="FK166" s="154"/>
      <c r="FL166" s="154"/>
      <c r="FM166" s="154"/>
      <c r="FN166" s="154"/>
      <c r="FO166" s="154"/>
      <c r="FP166" s="154"/>
      <c r="FQ166" s="154"/>
      <c r="FR166" s="154"/>
      <c r="FS166" s="154"/>
      <c r="FT166" s="154"/>
      <c r="FU166" s="154"/>
      <c r="FV166" s="154"/>
      <c r="FW166" s="154"/>
      <c r="FX166" s="154"/>
      <c r="FY166" s="154"/>
      <c r="FZ166" s="154"/>
      <c r="GA166" s="154"/>
      <c r="GB166" s="154"/>
      <c r="GC166" s="154"/>
      <c r="GD166" s="154"/>
      <c r="GE166" s="154"/>
      <c r="GF166" s="154"/>
      <c r="GG166" s="154"/>
      <c r="GH166" s="154"/>
      <c r="GI166" s="154"/>
      <c r="GJ166" s="154"/>
      <c r="GK166" s="154"/>
      <c r="GL166" s="154"/>
      <c r="GM166" s="154"/>
      <c r="GN166" s="154"/>
      <c r="GO166" s="154"/>
      <c r="GP166" s="154"/>
      <c r="GQ166" s="154"/>
      <c r="GR166" s="154"/>
      <c r="GS166" s="154"/>
      <c r="GT166" s="154"/>
      <c r="GU166" s="154"/>
      <c r="GV166" s="154"/>
      <c r="GW166" s="154"/>
      <c r="GX166" s="154"/>
      <c r="GY166" s="154"/>
      <c r="GZ166" s="154"/>
      <c r="HA166" s="154"/>
      <c r="HB166" s="154"/>
      <c r="HC166" s="154"/>
      <c r="HD166" s="154"/>
      <c r="HE166" s="154"/>
      <c r="HF166" s="154"/>
      <c r="HG166" s="154"/>
      <c r="HH166" s="154"/>
      <c r="HI166" s="154"/>
      <c r="HJ166" s="154"/>
      <c r="HK166" s="154"/>
      <c r="HL166" s="154"/>
      <c r="HM166" s="154"/>
      <c r="HN166" s="154"/>
      <c r="HO166" s="154"/>
      <c r="HP166" s="154"/>
      <c r="HQ166" s="154"/>
      <c r="HR166" s="154"/>
      <c r="HS166" s="154"/>
      <c r="HT166" s="154"/>
      <c r="HU166" s="154"/>
      <c r="HV166" s="154"/>
      <c r="HW166" s="154"/>
      <c r="HX166" s="154"/>
      <c r="HY166" s="154"/>
      <c r="HZ166" s="154"/>
      <c r="IA166" s="154"/>
      <c r="IB166" s="154"/>
      <c r="IC166" s="154"/>
      <c r="ID166" s="154"/>
    </row>
    <row r="167" spans="1:238" s="2" customFormat="1" x14ac:dyDescent="0.25">
      <c r="A167" s="155"/>
      <c r="B167" s="124" t="s">
        <v>21</v>
      </c>
      <c r="C167" s="91" t="s">
        <v>17</v>
      </c>
      <c r="D167" s="10">
        <v>17.8</v>
      </c>
      <c r="E167" s="153">
        <f>D167*E166</f>
        <v>2.7256250000000004</v>
      </c>
      <c r="F167" s="153"/>
      <c r="G167" s="153"/>
      <c r="H167" s="10"/>
      <c r="I167" s="10">
        <f>E167*H167</f>
        <v>0</v>
      </c>
      <c r="J167" s="10"/>
      <c r="K167" s="10"/>
      <c r="L167" s="10">
        <f>G167+I167+K167</f>
        <v>0</v>
      </c>
      <c r="M167" s="156"/>
      <c r="N167" s="156"/>
      <c r="O167" s="156"/>
      <c r="P167" s="156"/>
      <c r="Q167" s="156"/>
      <c r="R167" s="156"/>
      <c r="S167" s="156"/>
      <c r="T167" s="156"/>
      <c r="U167" s="156"/>
      <c r="V167" s="156"/>
      <c r="W167" s="156"/>
      <c r="X167" s="156"/>
      <c r="Y167" s="156"/>
      <c r="Z167" s="156"/>
      <c r="AA167" s="156"/>
      <c r="AB167" s="156"/>
      <c r="AC167" s="156"/>
      <c r="AD167" s="156"/>
      <c r="AE167" s="156"/>
      <c r="AF167" s="156"/>
      <c r="AG167" s="156"/>
      <c r="AH167" s="156"/>
      <c r="AI167" s="156"/>
      <c r="AJ167" s="156"/>
      <c r="AK167" s="156"/>
      <c r="AL167" s="156"/>
      <c r="AM167" s="156"/>
      <c r="AN167" s="156"/>
      <c r="AO167" s="156"/>
      <c r="AP167" s="156"/>
      <c r="AQ167" s="156"/>
      <c r="AR167" s="156"/>
      <c r="AS167" s="156"/>
      <c r="AT167" s="156"/>
      <c r="AU167" s="156"/>
      <c r="AV167" s="156"/>
      <c r="AW167" s="156"/>
      <c r="AX167" s="156"/>
      <c r="AY167" s="156"/>
      <c r="AZ167" s="156"/>
      <c r="BA167" s="156"/>
      <c r="BB167" s="156"/>
      <c r="BC167" s="156"/>
      <c r="BD167" s="156"/>
      <c r="BE167" s="156"/>
      <c r="BF167" s="156"/>
      <c r="BG167" s="156"/>
      <c r="BH167" s="156"/>
      <c r="BI167" s="156"/>
      <c r="BJ167" s="156"/>
      <c r="BK167" s="156"/>
      <c r="BL167" s="156"/>
      <c r="BM167" s="156"/>
      <c r="BN167" s="156"/>
      <c r="BO167" s="156"/>
      <c r="BP167" s="156"/>
      <c r="BQ167" s="156"/>
      <c r="BR167" s="156"/>
      <c r="BS167" s="156"/>
      <c r="BT167" s="156"/>
      <c r="BU167" s="156"/>
      <c r="BV167" s="156"/>
      <c r="BW167" s="156"/>
      <c r="BX167" s="156"/>
      <c r="BY167" s="156"/>
      <c r="BZ167" s="156"/>
      <c r="CA167" s="156"/>
      <c r="CB167" s="156"/>
      <c r="CC167" s="156"/>
      <c r="CD167" s="156"/>
      <c r="CE167" s="156"/>
      <c r="CF167" s="156"/>
      <c r="CG167" s="156"/>
      <c r="CH167" s="156"/>
      <c r="CI167" s="156"/>
      <c r="CJ167" s="156"/>
      <c r="CK167" s="156"/>
      <c r="CL167" s="156"/>
      <c r="CM167" s="156"/>
      <c r="CN167" s="156"/>
      <c r="CO167" s="156"/>
      <c r="CP167" s="156"/>
      <c r="CQ167" s="156"/>
      <c r="CR167" s="156"/>
      <c r="CS167" s="156"/>
      <c r="CT167" s="156"/>
      <c r="CU167" s="156"/>
      <c r="CV167" s="156"/>
      <c r="CW167" s="156"/>
      <c r="CX167" s="156"/>
      <c r="CY167" s="156"/>
      <c r="CZ167" s="156"/>
      <c r="DA167" s="156"/>
      <c r="DB167" s="156"/>
      <c r="DC167" s="156"/>
      <c r="DD167" s="156"/>
      <c r="DE167" s="156"/>
      <c r="DF167" s="156"/>
      <c r="DG167" s="156"/>
      <c r="DH167" s="156"/>
      <c r="DI167" s="156"/>
      <c r="DJ167" s="156"/>
      <c r="DK167" s="156"/>
      <c r="DL167" s="156"/>
      <c r="DM167" s="156"/>
      <c r="DN167" s="156"/>
      <c r="DO167" s="156"/>
      <c r="DP167" s="156"/>
      <c r="DQ167" s="156"/>
      <c r="DR167" s="156"/>
      <c r="DS167" s="156"/>
      <c r="DT167" s="156"/>
      <c r="DU167" s="156"/>
      <c r="DV167" s="156"/>
      <c r="DW167" s="156"/>
      <c r="DX167" s="156"/>
      <c r="DY167" s="156"/>
      <c r="DZ167" s="156"/>
      <c r="EA167" s="156"/>
      <c r="EB167" s="156"/>
      <c r="EC167" s="156"/>
      <c r="ED167" s="156"/>
      <c r="EE167" s="156"/>
      <c r="EF167" s="156"/>
      <c r="EG167" s="156"/>
      <c r="EH167" s="156"/>
      <c r="EI167" s="156"/>
      <c r="EJ167" s="156"/>
      <c r="EK167" s="156"/>
      <c r="EL167" s="156"/>
      <c r="EM167" s="156"/>
      <c r="EN167" s="156"/>
      <c r="EO167" s="156"/>
      <c r="EP167" s="156"/>
      <c r="EQ167" s="156"/>
      <c r="ER167" s="156"/>
      <c r="ES167" s="156"/>
      <c r="ET167" s="156"/>
      <c r="EU167" s="156"/>
      <c r="EV167" s="156"/>
      <c r="EW167" s="156"/>
      <c r="EX167" s="156"/>
      <c r="EY167" s="156"/>
      <c r="EZ167" s="156"/>
      <c r="FA167" s="156"/>
      <c r="FB167" s="156"/>
      <c r="FC167" s="156"/>
      <c r="FD167" s="156"/>
      <c r="FE167" s="156"/>
      <c r="FF167" s="156"/>
      <c r="FG167" s="156"/>
      <c r="FH167" s="156"/>
      <c r="FI167" s="156"/>
      <c r="FJ167" s="156"/>
      <c r="FK167" s="156"/>
      <c r="FL167" s="156"/>
      <c r="FM167" s="156"/>
      <c r="FN167" s="156"/>
      <c r="FO167" s="156"/>
      <c r="FP167" s="156"/>
      <c r="FQ167" s="156"/>
      <c r="FR167" s="156"/>
      <c r="FS167" s="156"/>
      <c r="FT167" s="156"/>
      <c r="FU167" s="156"/>
      <c r="FV167" s="156"/>
      <c r="FW167" s="156"/>
      <c r="FX167" s="156"/>
      <c r="FY167" s="156"/>
      <c r="FZ167" s="156"/>
      <c r="GA167" s="156"/>
      <c r="GB167" s="156"/>
      <c r="GC167" s="156"/>
      <c r="GD167" s="156"/>
      <c r="GE167" s="156"/>
      <c r="GF167" s="156"/>
      <c r="GG167" s="156"/>
      <c r="GH167" s="156"/>
      <c r="GI167" s="156"/>
      <c r="GJ167" s="156"/>
      <c r="GK167" s="156"/>
      <c r="GL167" s="156"/>
      <c r="GM167" s="156"/>
      <c r="GN167" s="156"/>
      <c r="GO167" s="156"/>
      <c r="GP167" s="156"/>
      <c r="GQ167" s="156"/>
      <c r="GR167" s="156"/>
      <c r="GS167" s="156"/>
      <c r="GT167" s="156"/>
      <c r="GU167" s="156"/>
      <c r="GV167" s="156"/>
      <c r="GW167" s="156"/>
      <c r="GX167" s="156"/>
      <c r="GY167" s="156"/>
      <c r="GZ167" s="156"/>
      <c r="HA167" s="156"/>
      <c r="HB167" s="156"/>
      <c r="HC167" s="156"/>
      <c r="HD167" s="156"/>
      <c r="HE167" s="156"/>
      <c r="HF167" s="156"/>
      <c r="HG167" s="156"/>
      <c r="HH167" s="156"/>
      <c r="HI167" s="156"/>
      <c r="HJ167" s="156"/>
      <c r="HK167" s="156"/>
      <c r="HL167" s="156"/>
      <c r="HM167" s="156"/>
      <c r="HN167" s="156"/>
      <c r="HO167" s="156"/>
      <c r="HP167" s="156"/>
      <c r="HQ167" s="156"/>
      <c r="HR167" s="156"/>
      <c r="HS167" s="156"/>
      <c r="HT167" s="156"/>
      <c r="HU167" s="156"/>
      <c r="HV167" s="156"/>
      <c r="HW167" s="156"/>
      <c r="HX167" s="156"/>
      <c r="HY167" s="156"/>
      <c r="HZ167" s="156"/>
      <c r="IA167" s="156"/>
      <c r="IB167" s="156"/>
      <c r="IC167" s="156"/>
      <c r="ID167" s="156"/>
    </row>
    <row r="168" spans="1:238" s="2" customFormat="1" x14ac:dyDescent="0.25">
      <c r="A168" s="157"/>
      <c r="B168" s="158" t="s">
        <v>124</v>
      </c>
      <c r="C168" s="151" t="s">
        <v>16</v>
      </c>
      <c r="D168" s="10">
        <v>11</v>
      </c>
      <c r="E168" s="86">
        <f>D168*E166</f>
        <v>1.6843750000000002</v>
      </c>
      <c r="F168" s="5"/>
      <c r="G168" s="153">
        <f>E168*F168</f>
        <v>0</v>
      </c>
      <c r="H168" s="153"/>
      <c r="I168" s="153"/>
      <c r="J168" s="153"/>
      <c r="K168" s="153"/>
      <c r="L168" s="153">
        <f>G168+I168+K168</f>
        <v>0</v>
      </c>
      <c r="M168" s="156"/>
      <c r="N168" s="156"/>
      <c r="O168" s="156"/>
      <c r="P168" s="156"/>
      <c r="Q168" s="156"/>
      <c r="R168" s="156"/>
      <c r="S168" s="156"/>
      <c r="T168" s="156"/>
      <c r="U168" s="156"/>
      <c r="V168" s="156"/>
      <c r="W168" s="156"/>
      <c r="X168" s="156"/>
      <c r="Y168" s="156"/>
      <c r="Z168" s="156"/>
      <c r="AA168" s="156"/>
      <c r="AB168" s="156"/>
      <c r="AC168" s="156"/>
      <c r="AD168" s="156"/>
      <c r="AE168" s="156"/>
      <c r="AF168" s="156"/>
      <c r="AG168" s="156"/>
      <c r="AH168" s="156"/>
      <c r="AI168" s="156"/>
      <c r="AJ168" s="156"/>
      <c r="AK168" s="156"/>
      <c r="AL168" s="156"/>
      <c r="AM168" s="156"/>
      <c r="AN168" s="156"/>
      <c r="AO168" s="156"/>
      <c r="AP168" s="156"/>
      <c r="AQ168" s="156"/>
      <c r="AR168" s="156"/>
      <c r="AS168" s="156"/>
      <c r="AT168" s="156"/>
      <c r="AU168" s="156"/>
      <c r="AV168" s="156"/>
      <c r="AW168" s="156"/>
      <c r="AX168" s="156"/>
      <c r="AY168" s="156"/>
      <c r="AZ168" s="156"/>
      <c r="BA168" s="156"/>
      <c r="BB168" s="156"/>
      <c r="BC168" s="156"/>
      <c r="BD168" s="156"/>
      <c r="BE168" s="156"/>
      <c r="BF168" s="156"/>
      <c r="BG168" s="156"/>
      <c r="BH168" s="156"/>
      <c r="BI168" s="156"/>
      <c r="BJ168" s="156"/>
      <c r="BK168" s="156"/>
      <c r="BL168" s="156"/>
      <c r="BM168" s="156"/>
      <c r="BN168" s="156"/>
      <c r="BO168" s="156"/>
      <c r="BP168" s="156"/>
      <c r="BQ168" s="156"/>
      <c r="BR168" s="156"/>
      <c r="BS168" s="156"/>
      <c r="BT168" s="156"/>
      <c r="BU168" s="156"/>
      <c r="BV168" s="156"/>
      <c r="BW168" s="156"/>
      <c r="BX168" s="156"/>
      <c r="BY168" s="156"/>
      <c r="BZ168" s="156"/>
      <c r="CA168" s="156"/>
      <c r="CB168" s="156"/>
      <c r="CC168" s="156"/>
      <c r="CD168" s="156"/>
      <c r="CE168" s="156"/>
      <c r="CF168" s="156"/>
      <c r="CG168" s="156"/>
      <c r="CH168" s="156"/>
      <c r="CI168" s="156"/>
      <c r="CJ168" s="156"/>
      <c r="CK168" s="156"/>
      <c r="CL168" s="156"/>
      <c r="CM168" s="156"/>
      <c r="CN168" s="156"/>
      <c r="CO168" s="156"/>
      <c r="CP168" s="156"/>
      <c r="CQ168" s="156"/>
      <c r="CR168" s="156"/>
      <c r="CS168" s="156"/>
      <c r="CT168" s="156"/>
      <c r="CU168" s="156"/>
      <c r="CV168" s="156"/>
      <c r="CW168" s="156"/>
      <c r="CX168" s="156"/>
      <c r="CY168" s="156"/>
      <c r="CZ168" s="156"/>
      <c r="DA168" s="156"/>
      <c r="DB168" s="156"/>
      <c r="DC168" s="156"/>
      <c r="DD168" s="156"/>
      <c r="DE168" s="156"/>
      <c r="DF168" s="156"/>
      <c r="DG168" s="156"/>
      <c r="DH168" s="156"/>
      <c r="DI168" s="156"/>
      <c r="DJ168" s="156"/>
      <c r="DK168" s="156"/>
      <c r="DL168" s="156"/>
      <c r="DM168" s="156"/>
      <c r="DN168" s="156"/>
      <c r="DO168" s="156"/>
      <c r="DP168" s="156"/>
      <c r="DQ168" s="156"/>
      <c r="DR168" s="156"/>
      <c r="DS168" s="156"/>
      <c r="DT168" s="156"/>
      <c r="DU168" s="156"/>
      <c r="DV168" s="156"/>
      <c r="DW168" s="156"/>
      <c r="DX168" s="156"/>
      <c r="DY168" s="156"/>
      <c r="DZ168" s="156"/>
      <c r="EA168" s="156"/>
      <c r="EB168" s="156"/>
      <c r="EC168" s="156"/>
      <c r="ED168" s="156"/>
      <c r="EE168" s="156"/>
      <c r="EF168" s="156"/>
      <c r="EG168" s="156"/>
      <c r="EH168" s="156"/>
      <c r="EI168" s="156"/>
      <c r="EJ168" s="156"/>
      <c r="EK168" s="156"/>
      <c r="EL168" s="156"/>
      <c r="EM168" s="156"/>
      <c r="EN168" s="156"/>
      <c r="EO168" s="156"/>
      <c r="EP168" s="156"/>
      <c r="EQ168" s="156"/>
      <c r="ER168" s="156"/>
      <c r="ES168" s="156"/>
      <c r="ET168" s="156"/>
      <c r="EU168" s="156"/>
      <c r="EV168" s="156"/>
      <c r="EW168" s="156"/>
      <c r="EX168" s="156"/>
      <c r="EY168" s="156"/>
      <c r="EZ168" s="156"/>
      <c r="FA168" s="156"/>
      <c r="FB168" s="156"/>
      <c r="FC168" s="156"/>
      <c r="FD168" s="156"/>
      <c r="FE168" s="156"/>
      <c r="FF168" s="156"/>
      <c r="FG168" s="156"/>
      <c r="FH168" s="156"/>
      <c r="FI168" s="156"/>
      <c r="FJ168" s="156"/>
      <c r="FK168" s="156"/>
      <c r="FL168" s="156"/>
      <c r="FM168" s="156"/>
      <c r="FN168" s="156"/>
      <c r="FO168" s="156"/>
      <c r="FP168" s="156"/>
      <c r="FQ168" s="156"/>
      <c r="FR168" s="156"/>
      <c r="FS168" s="156"/>
      <c r="FT168" s="156"/>
      <c r="FU168" s="156"/>
      <c r="FV168" s="156"/>
      <c r="FW168" s="156"/>
      <c r="FX168" s="156"/>
      <c r="FY168" s="156"/>
      <c r="FZ168" s="156"/>
      <c r="GA168" s="156"/>
      <c r="GB168" s="156"/>
      <c r="GC168" s="156"/>
      <c r="GD168" s="156"/>
      <c r="GE168" s="156"/>
      <c r="GF168" s="156"/>
      <c r="GG168" s="156"/>
      <c r="GH168" s="156"/>
      <c r="GI168" s="156"/>
      <c r="GJ168" s="156"/>
      <c r="GK168" s="156"/>
      <c r="GL168" s="156"/>
      <c r="GM168" s="156"/>
      <c r="GN168" s="156"/>
      <c r="GO168" s="156"/>
      <c r="GP168" s="156"/>
      <c r="GQ168" s="156"/>
      <c r="GR168" s="156"/>
      <c r="GS168" s="156"/>
      <c r="GT168" s="156"/>
      <c r="GU168" s="156"/>
      <c r="GV168" s="156"/>
      <c r="GW168" s="156"/>
      <c r="GX168" s="156"/>
      <c r="GY168" s="156"/>
      <c r="GZ168" s="156"/>
      <c r="HA168" s="156"/>
      <c r="HB168" s="156"/>
      <c r="HC168" s="156"/>
      <c r="HD168" s="156"/>
      <c r="HE168" s="156"/>
      <c r="HF168" s="156"/>
      <c r="HG168" s="156"/>
      <c r="HH168" s="156"/>
      <c r="HI168" s="156"/>
      <c r="HJ168" s="156"/>
      <c r="HK168" s="156"/>
      <c r="HL168" s="156"/>
      <c r="HM168" s="156"/>
      <c r="HN168" s="156"/>
      <c r="HO168" s="156"/>
      <c r="HP168" s="156"/>
      <c r="HQ168" s="156"/>
      <c r="HR168" s="156"/>
      <c r="HS168" s="156"/>
      <c r="HT168" s="156"/>
      <c r="HU168" s="156"/>
      <c r="HV168" s="156"/>
      <c r="HW168" s="156"/>
      <c r="HX168" s="156"/>
      <c r="HY168" s="156"/>
      <c r="HZ168" s="156"/>
      <c r="IA168" s="156"/>
      <c r="IB168" s="156"/>
      <c r="IC168" s="156"/>
      <c r="ID168" s="156"/>
    </row>
    <row r="169" spans="1:238" s="2" customFormat="1" x14ac:dyDescent="0.25">
      <c r="A169" s="157"/>
      <c r="B169" s="152"/>
      <c r="C169" s="151"/>
      <c r="D169" s="10"/>
      <c r="E169" s="86"/>
      <c r="F169" s="5"/>
      <c r="G169" s="153"/>
      <c r="H169" s="153"/>
      <c r="I169" s="153"/>
      <c r="J169" s="153"/>
      <c r="K169" s="153"/>
      <c r="L169" s="153"/>
      <c r="M169" s="156"/>
      <c r="N169" s="156"/>
      <c r="O169" s="156"/>
      <c r="P169" s="156"/>
      <c r="Q169" s="156"/>
      <c r="R169" s="156"/>
      <c r="S169" s="156"/>
      <c r="T169" s="156"/>
      <c r="U169" s="156"/>
      <c r="V169" s="156"/>
      <c r="W169" s="156"/>
      <c r="X169" s="156"/>
      <c r="Y169" s="156"/>
      <c r="Z169" s="156"/>
      <c r="AA169" s="156"/>
      <c r="AB169" s="156"/>
      <c r="AC169" s="156"/>
      <c r="AD169" s="156"/>
      <c r="AE169" s="156"/>
      <c r="AF169" s="156"/>
      <c r="AG169" s="156"/>
      <c r="AH169" s="156"/>
      <c r="AI169" s="156"/>
      <c r="AJ169" s="156"/>
      <c r="AK169" s="156"/>
      <c r="AL169" s="156"/>
      <c r="AM169" s="156"/>
      <c r="AN169" s="156"/>
      <c r="AO169" s="156"/>
      <c r="AP169" s="156"/>
      <c r="AQ169" s="156"/>
      <c r="AR169" s="156"/>
      <c r="AS169" s="156"/>
      <c r="AT169" s="156"/>
      <c r="AU169" s="156"/>
      <c r="AV169" s="156"/>
      <c r="AW169" s="156"/>
      <c r="AX169" s="156"/>
      <c r="AY169" s="156"/>
      <c r="AZ169" s="156"/>
      <c r="BA169" s="156"/>
      <c r="BB169" s="156"/>
      <c r="BC169" s="156"/>
      <c r="BD169" s="156"/>
      <c r="BE169" s="156"/>
      <c r="BF169" s="156"/>
      <c r="BG169" s="156"/>
      <c r="BH169" s="156"/>
      <c r="BI169" s="156"/>
      <c r="BJ169" s="156"/>
      <c r="BK169" s="156"/>
      <c r="BL169" s="156"/>
      <c r="BM169" s="156"/>
      <c r="BN169" s="156"/>
      <c r="BO169" s="156"/>
      <c r="BP169" s="156"/>
      <c r="BQ169" s="156"/>
      <c r="BR169" s="156"/>
      <c r="BS169" s="156"/>
      <c r="BT169" s="156"/>
      <c r="BU169" s="156"/>
      <c r="BV169" s="156"/>
      <c r="BW169" s="156"/>
      <c r="BX169" s="156"/>
      <c r="BY169" s="156"/>
      <c r="BZ169" s="156"/>
      <c r="CA169" s="156"/>
      <c r="CB169" s="156"/>
      <c r="CC169" s="156"/>
      <c r="CD169" s="156"/>
      <c r="CE169" s="156"/>
      <c r="CF169" s="156"/>
      <c r="CG169" s="156"/>
      <c r="CH169" s="156"/>
      <c r="CI169" s="156"/>
      <c r="CJ169" s="156"/>
      <c r="CK169" s="156"/>
      <c r="CL169" s="156"/>
      <c r="CM169" s="156"/>
      <c r="CN169" s="156"/>
      <c r="CO169" s="156"/>
      <c r="CP169" s="156"/>
      <c r="CQ169" s="156"/>
      <c r="CR169" s="156"/>
      <c r="CS169" s="156"/>
      <c r="CT169" s="156"/>
      <c r="CU169" s="156"/>
      <c r="CV169" s="156"/>
      <c r="CW169" s="156"/>
      <c r="CX169" s="156"/>
      <c r="CY169" s="156"/>
      <c r="CZ169" s="156"/>
      <c r="DA169" s="156"/>
      <c r="DB169" s="156"/>
      <c r="DC169" s="156"/>
      <c r="DD169" s="156"/>
      <c r="DE169" s="156"/>
      <c r="DF169" s="156"/>
      <c r="DG169" s="156"/>
      <c r="DH169" s="156"/>
      <c r="DI169" s="156"/>
      <c r="DJ169" s="156"/>
      <c r="DK169" s="156"/>
      <c r="DL169" s="156"/>
      <c r="DM169" s="156"/>
      <c r="DN169" s="156"/>
      <c r="DO169" s="156"/>
      <c r="DP169" s="156"/>
      <c r="DQ169" s="156"/>
      <c r="DR169" s="156"/>
      <c r="DS169" s="156"/>
      <c r="DT169" s="156"/>
      <c r="DU169" s="156"/>
      <c r="DV169" s="156"/>
      <c r="DW169" s="156"/>
      <c r="DX169" s="156"/>
      <c r="DY169" s="156"/>
      <c r="DZ169" s="156"/>
      <c r="EA169" s="156"/>
      <c r="EB169" s="156"/>
      <c r="EC169" s="156"/>
      <c r="ED169" s="156"/>
      <c r="EE169" s="156"/>
      <c r="EF169" s="156"/>
      <c r="EG169" s="156"/>
      <c r="EH169" s="156"/>
      <c r="EI169" s="156"/>
      <c r="EJ169" s="156"/>
      <c r="EK169" s="156"/>
      <c r="EL169" s="156"/>
      <c r="EM169" s="156"/>
      <c r="EN169" s="156"/>
      <c r="EO169" s="156"/>
      <c r="EP169" s="156"/>
      <c r="EQ169" s="156"/>
      <c r="ER169" s="156"/>
      <c r="ES169" s="156"/>
      <c r="ET169" s="156"/>
      <c r="EU169" s="156"/>
      <c r="EV169" s="156"/>
      <c r="EW169" s="156"/>
      <c r="EX169" s="156"/>
      <c r="EY169" s="156"/>
      <c r="EZ169" s="156"/>
      <c r="FA169" s="156"/>
      <c r="FB169" s="156"/>
      <c r="FC169" s="156"/>
      <c r="FD169" s="156"/>
      <c r="FE169" s="156"/>
      <c r="FF169" s="156"/>
      <c r="FG169" s="156"/>
      <c r="FH169" s="156"/>
      <c r="FI169" s="156"/>
      <c r="FJ169" s="156"/>
      <c r="FK169" s="156"/>
      <c r="FL169" s="156"/>
      <c r="FM169" s="156"/>
      <c r="FN169" s="156"/>
      <c r="FO169" s="156"/>
      <c r="FP169" s="156"/>
      <c r="FQ169" s="156"/>
      <c r="FR169" s="156"/>
      <c r="FS169" s="156"/>
      <c r="FT169" s="156"/>
      <c r="FU169" s="156"/>
      <c r="FV169" s="156"/>
      <c r="FW169" s="156"/>
      <c r="FX169" s="156"/>
      <c r="FY169" s="156"/>
      <c r="FZ169" s="156"/>
      <c r="GA169" s="156"/>
      <c r="GB169" s="156"/>
      <c r="GC169" s="156"/>
      <c r="GD169" s="156"/>
      <c r="GE169" s="156"/>
      <c r="GF169" s="156"/>
      <c r="GG169" s="156"/>
      <c r="GH169" s="156"/>
      <c r="GI169" s="156"/>
      <c r="GJ169" s="156"/>
      <c r="GK169" s="156"/>
      <c r="GL169" s="156"/>
      <c r="GM169" s="156"/>
      <c r="GN169" s="156"/>
      <c r="GO169" s="156"/>
      <c r="GP169" s="156"/>
      <c r="GQ169" s="156"/>
      <c r="GR169" s="156"/>
      <c r="GS169" s="156"/>
      <c r="GT169" s="156"/>
      <c r="GU169" s="156"/>
      <c r="GV169" s="156"/>
      <c r="GW169" s="156"/>
      <c r="GX169" s="156"/>
      <c r="GY169" s="156"/>
      <c r="GZ169" s="156"/>
      <c r="HA169" s="156"/>
      <c r="HB169" s="156"/>
      <c r="HC169" s="156"/>
      <c r="HD169" s="156"/>
      <c r="HE169" s="156"/>
      <c r="HF169" s="156"/>
      <c r="HG169" s="156"/>
      <c r="HH169" s="156"/>
      <c r="HI169" s="156"/>
      <c r="HJ169" s="156"/>
      <c r="HK169" s="156"/>
      <c r="HL169" s="156"/>
      <c r="HM169" s="156"/>
      <c r="HN169" s="156"/>
      <c r="HO169" s="156"/>
      <c r="HP169" s="156"/>
      <c r="HQ169" s="156"/>
      <c r="HR169" s="156"/>
      <c r="HS169" s="156"/>
      <c r="HT169" s="156"/>
      <c r="HU169" s="156"/>
      <c r="HV169" s="156"/>
      <c r="HW169" s="156"/>
      <c r="HX169" s="156"/>
      <c r="HY169" s="156"/>
      <c r="HZ169" s="156"/>
      <c r="IA169" s="156"/>
      <c r="IB169" s="156"/>
      <c r="IC169" s="156"/>
      <c r="ID169" s="156"/>
    </row>
    <row r="170" spans="1:238" s="115" customFormat="1" ht="25.5" customHeight="1" x14ac:dyDescent="0.2">
      <c r="A170" s="7">
        <v>34</v>
      </c>
      <c r="B170" s="131" t="s">
        <v>125</v>
      </c>
      <c r="C170" s="7" t="s">
        <v>16</v>
      </c>
      <c r="D170" s="135"/>
      <c r="E170" s="135">
        <f>3.37/10*7</f>
        <v>2.359</v>
      </c>
      <c r="F170" s="135"/>
      <c r="G170" s="135"/>
      <c r="H170" s="135"/>
      <c r="I170" s="135"/>
      <c r="J170" s="135"/>
      <c r="K170" s="135"/>
      <c r="L170" s="13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  <c r="BT170" s="105"/>
      <c r="BU170" s="105"/>
      <c r="BV170" s="105"/>
      <c r="BW170" s="105"/>
      <c r="BX170" s="105"/>
      <c r="BY170" s="105"/>
      <c r="BZ170" s="105"/>
      <c r="CA170" s="105"/>
      <c r="CB170" s="105"/>
      <c r="CC170" s="105"/>
      <c r="CD170" s="105"/>
      <c r="CE170" s="105"/>
      <c r="CF170" s="105"/>
      <c r="CG170" s="105"/>
      <c r="CH170" s="105"/>
      <c r="CI170" s="105"/>
      <c r="CJ170" s="105"/>
      <c r="CK170" s="105"/>
      <c r="CL170" s="105"/>
      <c r="CM170" s="105"/>
      <c r="CN170" s="105"/>
      <c r="CO170" s="105"/>
      <c r="CP170" s="105"/>
      <c r="CQ170" s="105"/>
      <c r="CR170" s="105"/>
      <c r="CS170" s="105"/>
      <c r="CT170" s="105"/>
      <c r="CU170" s="105"/>
      <c r="CV170" s="105"/>
      <c r="CW170" s="105"/>
      <c r="CX170" s="105"/>
      <c r="CY170" s="105"/>
      <c r="CZ170" s="105"/>
      <c r="DA170" s="105"/>
      <c r="DB170" s="105"/>
      <c r="DC170" s="105"/>
      <c r="DD170" s="105"/>
      <c r="DE170" s="105"/>
      <c r="DF170" s="105"/>
      <c r="DG170" s="105"/>
      <c r="DH170" s="105"/>
      <c r="DI170" s="105"/>
      <c r="DJ170" s="105"/>
      <c r="DK170" s="105"/>
      <c r="DL170" s="105"/>
      <c r="DM170" s="105"/>
      <c r="DN170" s="105"/>
      <c r="DO170" s="105"/>
      <c r="DP170" s="105"/>
      <c r="DQ170" s="105"/>
      <c r="DR170" s="105"/>
      <c r="DS170" s="105"/>
      <c r="DT170" s="105"/>
      <c r="DU170" s="105"/>
      <c r="DV170" s="105"/>
      <c r="DW170" s="105"/>
      <c r="DX170" s="105"/>
      <c r="DY170" s="105"/>
      <c r="DZ170" s="105"/>
      <c r="EA170" s="105"/>
      <c r="EB170" s="105"/>
      <c r="EC170" s="105"/>
      <c r="ED170" s="105"/>
      <c r="EE170" s="105"/>
      <c r="EF170" s="105"/>
      <c r="EG170" s="105"/>
      <c r="EH170" s="105"/>
      <c r="EI170" s="105"/>
      <c r="EJ170" s="105"/>
      <c r="EK170" s="105"/>
      <c r="EL170" s="105"/>
      <c r="EM170" s="105"/>
      <c r="EN170" s="105"/>
      <c r="EO170" s="105"/>
      <c r="EP170" s="105"/>
      <c r="EQ170" s="105"/>
      <c r="ER170" s="105"/>
      <c r="ES170" s="105"/>
      <c r="ET170" s="105"/>
      <c r="EU170" s="105"/>
      <c r="EV170" s="105"/>
      <c r="EW170" s="105"/>
      <c r="EX170" s="105"/>
      <c r="EY170" s="105"/>
      <c r="EZ170" s="105"/>
      <c r="FA170" s="105"/>
      <c r="FB170" s="105"/>
      <c r="FC170" s="105"/>
      <c r="FD170" s="105"/>
      <c r="FE170" s="105"/>
      <c r="FF170" s="105"/>
      <c r="FG170" s="105"/>
      <c r="FH170" s="105"/>
      <c r="FI170" s="105"/>
      <c r="FJ170" s="105"/>
      <c r="FK170" s="105"/>
      <c r="FL170" s="105"/>
      <c r="FM170" s="105"/>
      <c r="FN170" s="105"/>
      <c r="FO170" s="105"/>
      <c r="FP170" s="105"/>
      <c r="FQ170" s="105"/>
      <c r="FR170" s="105"/>
      <c r="FS170" s="105"/>
      <c r="FT170" s="105"/>
      <c r="FU170" s="105"/>
      <c r="FV170" s="105"/>
      <c r="FW170" s="105"/>
      <c r="FX170" s="105"/>
      <c r="FY170" s="105"/>
      <c r="FZ170" s="105"/>
      <c r="GA170" s="105"/>
      <c r="GB170" s="105"/>
      <c r="GC170" s="105"/>
      <c r="GD170" s="105"/>
      <c r="GE170" s="105"/>
      <c r="GF170" s="105"/>
      <c r="GG170" s="105"/>
      <c r="GH170" s="105"/>
      <c r="GI170" s="105"/>
      <c r="GJ170" s="105"/>
      <c r="GK170" s="105"/>
      <c r="GL170" s="105"/>
      <c r="GM170" s="105"/>
      <c r="GN170" s="105"/>
      <c r="GO170" s="105"/>
      <c r="GP170" s="105"/>
      <c r="GQ170" s="105"/>
      <c r="GR170" s="105"/>
      <c r="GS170" s="105"/>
      <c r="GT170" s="105"/>
      <c r="GU170" s="105"/>
      <c r="GV170" s="105"/>
      <c r="GW170" s="105"/>
      <c r="GX170" s="105"/>
      <c r="GY170" s="105"/>
      <c r="GZ170" s="105"/>
      <c r="HA170" s="105"/>
      <c r="HB170" s="105"/>
      <c r="HC170" s="105"/>
      <c r="HD170" s="105"/>
      <c r="HE170" s="105"/>
      <c r="HF170" s="105"/>
      <c r="HG170" s="105"/>
      <c r="HH170" s="105"/>
      <c r="HI170" s="105"/>
      <c r="HJ170" s="105"/>
      <c r="HK170" s="105"/>
      <c r="HL170" s="105"/>
      <c r="HM170" s="105"/>
      <c r="HN170" s="105"/>
      <c r="HO170" s="105"/>
      <c r="HP170" s="105"/>
      <c r="HQ170" s="105"/>
      <c r="HR170" s="105"/>
    </row>
    <row r="171" spans="1:238" s="6" customFormat="1" x14ac:dyDescent="0.25">
      <c r="A171" s="151"/>
      <c r="B171" s="152" t="s">
        <v>21</v>
      </c>
      <c r="C171" s="151" t="s">
        <v>17</v>
      </c>
      <c r="D171" s="153">
        <v>1.37</v>
      </c>
      <c r="E171" s="107">
        <f>D171*E170</f>
        <v>3.2318300000000004</v>
      </c>
      <c r="F171" s="153"/>
      <c r="G171" s="153"/>
      <c r="H171" s="153"/>
      <c r="I171" s="153">
        <f>H171*E171</f>
        <v>0</v>
      </c>
      <c r="J171" s="153"/>
      <c r="K171" s="153"/>
      <c r="L171" s="153">
        <f>I171</f>
        <v>0</v>
      </c>
      <c r="M171" s="154"/>
      <c r="N171" s="154"/>
      <c r="O171" s="154"/>
      <c r="P171" s="154"/>
      <c r="Q171" s="154"/>
      <c r="R171" s="154"/>
      <c r="S171" s="154"/>
      <c r="T171" s="154"/>
      <c r="U171" s="154"/>
      <c r="V171" s="154"/>
      <c r="W171" s="154"/>
      <c r="X171" s="154"/>
      <c r="Y171" s="154"/>
      <c r="Z171" s="154"/>
      <c r="AA171" s="154"/>
      <c r="AB171" s="154"/>
      <c r="AC171" s="154"/>
      <c r="AD171" s="154"/>
      <c r="AE171" s="154"/>
      <c r="AF171" s="154"/>
      <c r="AG171" s="154"/>
      <c r="AH171" s="154"/>
      <c r="AI171" s="154"/>
      <c r="AJ171" s="154"/>
      <c r="AK171" s="154"/>
      <c r="AL171" s="154"/>
      <c r="AM171" s="154"/>
      <c r="AN171" s="154"/>
      <c r="AO171" s="154"/>
      <c r="AP171" s="154"/>
      <c r="AQ171" s="154"/>
      <c r="AR171" s="154"/>
      <c r="AS171" s="154"/>
      <c r="AT171" s="154"/>
      <c r="AU171" s="154"/>
      <c r="AV171" s="154"/>
      <c r="AW171" s="154"/>
      <c r="AX171" s="154"/>
      <c r="AY171" s="154"/>
      <c r="AZ171" s="154"/>
      <c r="BA171" s="154"/>
      <c r="BB171" s="154"/>
      <c r="BC171" s="154"/>
      <c r="BD171" s="154"/>
      <c r="BE171" s="154"/>
      <c r="BF171" s="154"/>
      <c r="BG171" s="154"/>
      <c r="BH171" s="154"/>
      <c r="BI171" s="154"/>
      <c r="BJ171" s="154"/>
      <c r="BK171" s="154"/>
      <c r="BL171" s="154"/>
      <c r="BM171" s="154"/>
      <c r="BN171" s="154"/>
      <c r="BO171" s="154"/>
      <c r="BP171" s="154"/>
      <c r="BQ171" s="154"/>
      <c r="BR171" s="154"/>
      <c r="BS171" s="154"/>
      <c r="BT171" s="154"/>
      <c r="BU171" s="154"/>
      <c r="BV171" s="154"/>
      <c r="BW171" s="154"/>
      <c r="BX171" s="154"/>
      <c r="BY171" s="154"/>
      <c r="BZ171" s="154"/>
      <c r="CA171" s="154"/>
      <c r="CB171" s="154"/>
      <c r="CC171" s="154"/>
      <c r="CD171" s="154"/>
      <c r="CE171" s="154"/>
      <c r="CF171" s="154"/>
      <c r="CG171" s="154"/>
      <c r="CH171" s="154"/>
      <c r="CI171" s="154"/>
      <c r="CJ171" s="154"/>
      <c r="CK171" s="154"/>
      <c r="CL171" s="154"/>
      <c r="CM171" s="154"/>
      <c r="CN171" s="154"/>
      <c r="CO171" s="154"/>
      <c r="CP171" s="154"/>
      <c r="CQ171" s="154"/>
      <c r="CR171" s="154"/>
      <c r="CS171" s="154"/>
      <c r="CT171" s="154"/>
      <c r="CU171" s="154"/>
      <c r="CV171" s="154"/>
      <c r="CW171" s="154"/>
      <c r="CX171" s="154"/>
      <c r="CY171" s="154"/>
      <c r="CZ171" s="154"/>
      <c r="DA171" s="154"/>
      <c r="DB171" s="154"/>
      <c r="DC171" s="154"/>
      <c r="DD171" s="154"/>
      <c r="DE171" s="154"/>
      <c r="DF171" s="154"/>
      <c r="DG171" s="154"/>
      <c r="DH171" s="154"/>
      <c r="DI171" s="154"/>
      <c r="DJ171" s="154"/>
      <c r="DK171" s="154"/>
      <c r="DL171" s="154"/>
      <c r="DM171" s="154"/>
      <c r="DN171" s="154"/>
      <c r="DO171" s="154"/>
      <c r="DP171" s="154"/>
      <c r="DQ171" s="154"/>
      <c r="DR171" s="154"/>
      <c r="DS171" s="154"/>
      <c r="DT171" s="154"/>
      <c r="DU171" s="154"/>
      <c r="DV171" s="154"/>
      <c r="DW171" s="154"/>
      <c r="DX171" s="154"/>
      <c r="DY171" s="154"/>
      <c r="DZ171" s="154"/>
      <c r="EA171" s="154"/>
      <c r="EB171" s="154"/>
      <c r="EC171" s="154"/>
      <c r="ED171" s="154"/>
      <c r="EE171" s="154"/>
      <c r="EF171" s="154"/>
      <c r="EG171" s="154"/>
      <c r="EH171" s="154"/>
      <c r="EI171" s="154"/>
      <c r="EJ171" s="154"/>
      <c r="EK171" s="154"/>
      <c r="EL171" s="154"/>
      <c r="EM171" s="154"/>
      <c r="EN171" s="154"/>
      <c r="EO171" s="154"/>
      <c r="EP171" s="154"/>
      <c r="EQ171" s="154"/>
      <c r="ER171" s="154"/>
      <c r="ES171" s="154"/>
      <c r="ET171" s="154"/>
      <c r="EU171" s="154"/>
      <c r="EV171" s="154"/>
      <c r="EW171" s="154"/>
      <c r="EX171" s="154"/>
      <c r="EY171" s="154"/>
      <c r="EZ171" s="154"/>
      <c r="FA171" s="154"/>
      <c r="FB171" s="154"/>
      <c r="FC171" s="154"/>
      <c r="FD171" s="154"/>
      <c r="FE171" s="154"/>
      <c r="FF171" s="154"/>
      <c r="FG171" s="154"/>
      <c r="FH171" s="154"/>
      <c r="FI171" s="154"/>
      <c r="FJ171" s="154"/>
      <c r="FK171" s="154"/>
      <c r="FL171" s="154"/>
      <c r="FM171" s="154"/>
      <c r="FN171" s="154"/>
      <c r="FO171" s="154"/>
      <c r="FP171" s="154"/>
      <c r="FQ171" s="154"/>
      <c r="FR171" s="154"/>
      <c r="FS171" s="154"/>
      <c r="FT171" s="154"/>
      <c r="FU171" s="154"/>
      <c r="FV171" s="154"/>
      <c r="FW171" s="154"/>
      <c r="FX171" s="154"/>
      <c r="FY171" s="154"/>
      <c r="FZ171" s="154"/>
      <c r="GA171" s="154"/>
      <c r="GB171" s="154"/>
      <c r="GC171" s="154"/>
      <c r="GD171" s="154"/>
      <c r="GE171" s="154"/>
      <c r="GF171" s="154"/>
      <c r="GG171" s="154"/>
      <c r="GH171" s="154"/>
      <c r="GI171" s="154"/>
      <c r="GJ171" s="154"/>
      <c r="GK171" s="154"/>
      <c r="GL171" s="154"/>
      <c r="GM171" s="154"/>
      <c r="GN171" s="154"/>
      <c r="GO171" s="154"/>
      <c r="GP171" s="154"/>
      <c r="GQ171" s="154"/>
      <c r="GR171" s="154"/>
      <c r="GS171" s="154"/>
      <c r="GT171" s="154"/>
      <c r="GU171" s="154"/>
      <c r="GV171" s="154"/>
      <c r="GW171" s="154"/>
      <c r="GX171" s="154"/>
      <c r="GY171" s="154"/>
      <c r="GZ171" s="154"/>
      <c r="HA171" s="154"/>
      <c r="HB171" s="154"/>
      <c r="HC171" s="154"/>
      <c r="HD171" s="154"/>
      <c r="HE171" s="154"/>
      <c r="HF171" s="154"/>
      <c r="HG171" s="154"/>
      <c r="HH171" s="154"/>
      <c r="HI171" s="154"/>
      <c r="HJ171" s="154"/>
      <c r="HK171" s="154"/>
      <c r="HL171" s="154"/>
      <c r="HM171" s="154"/>
      <c r="HN171" s="154"/>
      <c r="HO171" s="154"/>
      <c r="HP171" s="154"/>
      <c r="HQ171" s="154"/>
      <c r="HR171" s="154"/>
      <c r="HS171" s="154"/>
      <c r="HT171" s="154"/>
      <c r="HU171" s="154"/>
      <c r="HV171" s="154"/>
      <c r="HW171" s="154"/>
      <c r="HX171" s="154"/>
      <c r="HY171" s="154"/>
      <c r="HZ171" s="154"/>
      <c r="IA171" s="154"/>
      <c r="IB171" s="154"/>
      <c r="IC171" s="154"/>
      <c r="ID171" s="154"/>
    </row>
    <row r="172" spans="1:238" s="2" customFormat="1" x14ac:dyDescent="0.25">
      <c r="A172" s="155"/>
      <c r="B172" s="124" t="s">
        <v>126</v>
      </c>
      <c r="C172" s="91" t="s">
        <v>16</v>
      </c>
      <c r="D172" s="10">
        <v>1.02</v>
      </c>
      <c r="E172" s="153">
        <f>D172*E170</f>
        <v>2.40618</v>
      </c>
      <c r="F172" s="153"/>
      <c r="G172" s="153">
        <f t="shared" ref="G172" si="20">F172*E172</f>
        <v>0</v>
      </c>
      <c r="H172" s="10"/>
      <c r="I172" s="10"/>
      <c r="J172" s="10"/>
      <c r="K172" s="10"/>
      <c r="L172" s="10">
        <f t="shared" ref="L172" si="21">G172</f>
        <v>0</v>
      </c>
      <c r="M172" s="156"/>
      <c r="N172" s="156"/>
      <c r="O172" s="156"/>
      <c r="P172" s="156"/>
      <c r="Q172" s="156"/>
      <c r="R172" s="156"/>
      <c r="S172" s="156"/>
      <c r="T172" s="156"/>
      <c r="U172" s="156"/>
      <c r="V172" s="156"/>
      <c r="W172" s="156"/>
      <c r="X172" s="156"/>
      <c r="Y172" s="156"/>
      <c r="Z172" s="156"/>
      <c r="AA172" s="156"/>
      <c r="AB172" s="156"/>
      <c r="AC172" s="156"/>
      <c r="AD172" s="156"/>
      <c r="AE172" s="156"/>
      <c r="AF172" s="156"/>
      <c r="AG172" s="156"/>
      <c r="AH172" s="156"/>
      <c r="AI172" s="156"/>
      <c r="AJ172" s="156"/>
      <c r="AK172" s="156"/>
      <c r="AL172" s="156"/>
      <c r="AM172" s="156"/>
      <c r="AN172" s="156"/>
      <c r="AO172" s="156"/>
      <c r="AP172" s="156"/>
      <c r="AQ172" s="156"/>
      <c r="AR172" s="156"/>
      <c r="AS172" s="156"/>
      <c r="AT172" s="156"/>
      <c r="AU172" s="156"/>
      <c r="AV172" s="156"/>
      <c r="AW172" s="156"/>
      <c r="AX172" s="156"/>
      <c r="AY172" s="156"/>
      <c r="AZ172" s="156"/>
      <c r="BA172" s="156"/>
      <c r="BB172" s="156"/>
      <c r="BC172" s="156"/>
      <c r="BD172" s="156"/>
      <c r="BE172" s="156"/>
      <c r="BF172" s="156"/>
      <c r="BG172" s="156"/>
      <c r="BH172" s="156"/>
      <c r="BI172" s="156"/>
      <c r="BJ172" s="156"/>
      <c r="BK172" s="156"/>
      <c r="BL172" s="156"/>
      <c r="BM172" s="156"/>
      <c r="BN172" s="156"/>
      <c r="BO172" s="156"/>
      <c r="BP172" s="156"/>
      <c r="BQ172" s="156"/>
      <c r="BR172" s="156"/>
      <c r="BS172" s="156"/>
      <c r="BT172" s="156"/>
      <c r="BU172" s="156"/>
      <c r="BV172" s="156"/>
      <c r="BW172" s="156"/>
      <c r="BX172" s="156"/>
      <c r="BY172" s="156"/>
      <c r="BZ172" s="156"/>
      <c r="CA172" s="156"/>
      <c r="CB172" s="156"/>
      <c r="CC172" s="156"/>
      <c r="CD172" s="156"/>
      <c r="CE172" s="156"/>
      <c r="CF172" s="156"/>
      <c r="CG172" s="156"/>
      <c r="CH172" s="156"/>
      <c r="CI172" s="156"/>
      <c r="CJ172" s="156"/>
      <c r="CK172" s="156"/>
      <c r="CL172" s="156"/>
      <c r="CM172" s="156"/>
      <c r="CN172" s="156"/>
      <c r="CO172" s="156"/>
      <c r="CP172" s="156"/>
      <c r="CQ172" s="156"/>
      <c r="CR172" s="156"/>
      <c r="CS172" s="156"/>
      <c r="CT172" s="156"/>
      <c r="CU172" s="156"/>
      <c r="CV172" s="156"/>
      <c r="CW172" s="156"/>
      <c r="CX172" s="156"/>
      <c r="CY172" s="156"/>
      <c r="CZ172" s="156"/>
      <c r="DA172" s="156"/>
      <c r="DB172" s="156"/>
      <c r="DC172" s="156"/>
      <c r="DD172" s="156"/>
      <c r="DE172" s="156"/>
      <c r="DF172" s="156"/>
      <c r="DG172" s="156"/>
      <c r="DH172" s="156"/>
      <c r="DI172" s="156"/>
      <c r="DJ172" s="156"/>
      <c r="DK172" s="156"/>
      <c r="DL172" s="156"/>
      <c r="DM172" s="156"/>
      <c r="DN172" s="156"/>
      <c r="DO172" s="156"/>
      <c r="DP172" s="156"/>
      <c r="DQ172" s="156"/>
      <c r="DR172" s="156"/>
      <c r="DS172" s="156"/>
      <c r="DT172" s="156"/>
      <c r="DU172" s="156"/>
      <c r="DV172" s="156"/>
      <c r="DW172" s="156"/>
      <c r="DX172" s="156"/>
      <c r="DY172" s="156"/>
      <c r="DZ172" s="156"/>
      <c r="EA172" s="156"/>
      <c r="EB172" s="156"/>
      <c r="EC172" s="156"/>
      <c r="ED172" s="156"/>
      <c r="EE172" s="156"/>
      <c r="EF172" s="156"/>
      <c r="EG172" s="156"/>
      <c r="EH172" s="156"/>
      <c r="EI172" s="156"/>
      <c r="EJ172" s="156"/>
      <c r="EK172" s="156"/>
      <c r="EL172" s="156"/>
      <c r="EM172" s="156"/>
      <c r="EN172" s="156"/>
      <c r="EO172" s="156"/>
      <c r="EP172" s="156"/>
      <c r="EQ172" s="156"/>
      <c r="ER172" s="156"/>
      <c r="ES172" s="156"/>
      <c r="ET172" s="156"/>
      <c r="EU172" s="156"/>
      <c r="EV172" s="156"/>
      <c r="EW172" s="156"/>
      <c r="EX172" s="156"/>
      <c r="EY172" s="156"/>
      <c r="EZ172" s="156"/>
      <c r="FA172" s="156"/>
      <c r="FB172" s="156"/>
      <c r="FC172" s="156"/>
      <c r="FD172" s="156"/>
      <c r="FE172" s="156"/>
      <c r="FF172" s="156"/>
      <c r="FG172" s="156"/>
      <c r="FH172" s="156"/>
      <c r="FI172" s="156"/>
      <c r="FJ172" s="156"/>
      <c r="FK172" s="156"/>
      <c r="FL172" s="156"/>
      <c r="FM172" s="156"/>
      <c r="FN172" s="156"/>
      <c r="FO172" s="156"/>
      <c r="FP172" s="156"/>
      <c r="FQ172" s="156"/>
      <c r="FR172" s="156"/>
      <c r="FS172" s="156"/>
      <c r="FT172" s="156"/>
      <c r="FU172" s="156"/>
      <c r="FV172" s="156"/>
      <c r="FW172" s="156"/>
      <c r="FX172" s="156"/>
      <c r="FY172" s="156"/>
      <c r="FZ172" s="156"/>
      <c r="GA172" s="156"/>
      <c r="GB172" s="156"/>
      <c r="GC172" s="156"/>
      <c r="GD172" s="156"/>
      <c r="GE172" s="156"/>
      <c r="GF172" s="156"/>
      <c r="GG172" s="156"/>
      <c r="GH172" s="156"/>
      <c r="GI172" s="156"/>
      <c r="GJ172" s="156"/>
      <c r="GK172" s="156"/>
      <c r="GL172" s="156"/>
      <c r="GM172" s="156"/>
      <c r="GN172" s="156"/>
      <c r="GO172" s="156"/>
      <c r="GP172" s="156"/>
      <c r="GQ172" s="156"/>
      <c r="GR172" s="156"/>
      <c r="GS172" s="156"/>
      <c r="GT172" s="156"/>
      <c r="GU172" s="156"/>
      <c r="GV172" s="156"/>
      <c r="GW172" s="156"/>
      <c r="GX172" s="156"/>
      <c r="GY172" s="156"/>
      <c r="GZ172" s="156"/>
      <c r="HA172" s="156"/>
      <c r="HB172" s="156"/>
      <c r="HC172" s="156"/>
      <c r="HD172" s="156"/>
      <c r="HE172" s="156"/>
      <c r="HF172" s="156"/>
      <c r="HG172" s="156"/>
      <c r="HH172" s="156"/>
      <c r="HI172" s="156"/>
      <c r="HJ172" s="156"/>
      <c r="HK172" s="156"/>
      <c r="HL172" s="156"/>
      <c r="HM172" s="156"/>
      <c r="HN172" s="156"/>
      <c r="HO172" s="156"/>
      <c r="HP172" s="156"/>
      <c r="HQ172" s="156"/>
      <c r="HR172" s="156"/>
      <c r="HS172" s="156"/>
      <c r="HT172" s="156"/>
      <c r="HU172" s="156"/>
      <c r="HV172" s="156"/>
      <c r="HW172" s="156"/>
      <c r="HX172" s="156"/>
      <c r="HY172" s="156"/>
      <c r="HZ172" s="156"/>
      <c r="IA172" s="156"/>
      <c r="IB172" s="156"/>
      <c r="IC172" s="156"/>
      <c r="ID172" s="156"/>
    </row>
    <row r="173" spans="1:238" s="2" customFormat="1" x14ac:dyDescent="0.25">
      <c r="A173" s="157"/>
      <c r="B173" s="158" t="s">
        <v>22</v>
      </c>
      <c r="C173" s="151" t="s">
        <v>0</v>
      </c>
      <c r="D173" s="10">
        <v>0.28299999999999997</v>
      </c>
      <c r="E173" s="86">
        <f>D173*E170</f>
        <v>0.66759699999999988</v>
      </c>
      <c r="F173" s="5"/>
      <c r="G173" s="153"/>
      <c r="H173" s="153"/>
      <c r="I173" s="153"/>
      <c r="J173" s="153"/>
      <c r="K173" s="153">
        <f>E173*J173</f>
        <v>0</v>
      </c>
      <c r="L173" s="153">
        <f>K173</f>
        <v>0</v>
      </c>
      <c r="M173" s="156"/>
      <c r="N173" s="156"/>
      <c r="O173" s="156"/>
      <c r="P173" s="156"/>
      <c r="Q173" s="156"/>
      <c r="R173" s="156"/>
      <c r="S173" s="156"/>
      <c r="T173" s="156"/>
      <c r="U173" s="156"/>
      <c r="V173" s="156"/>
      <c r="W173" s="156"/>
      <c r="X173" s="156"/>
      <c r="Y173" s="156"/>
      <c r="Z173" s="156"/>
      <c r="AA173" s="156"/>
      <c r="AB173" s="156"/>
      <c r="AC173" s="156"/>
      <c r="AD173" s="156"/>
      <c r="AE173" s="156"/>
      <c r="AF173" s="156"/>
      <c r="AG173" s="156"/>
      <c r="AH173" s="156"/>
      <c r="AI173" s="156"/>
      <c r="AJ173" s="156"/>
      <c r="AK173" s="156"/>
      <c r="AL173" s="156"/>
      <c r="AM173" s="156"/>
      <c r="AN173" s="156"/>
      <c r="AO173" s="156"/>
      <c r="AP173" s="156"/>
      <c r="AQ173" s="156"/>
      <c r="AR173" s="156"/>
      <c r="AS173" s="156"/>
      <c r="AT173" s="156"/>
      <c r="AU173" s="156"/>
      <c r="AV173" s="156"/>
      <c r="AW173" s="156"/>
      <c r="AX173" s="156"/>
      <c r="AY173" s="156"/>
      <c r="AZ173" s="156"/>
      <c r="BA173" s="156"/>
      <c r="BB173" s="156"/>
      <c r="BC173" s="156"/>
      <c r="BD173" s="156"/>
      <c r="BE173" s="156"/>
      <c r="BF173" s="156"/>
      <c r="BG173" s="156"/>
      <c r="BH173" s="156"/>
      <c r="BI173" s="156"/>
      <c r="BJ173" s="156"/>
      <c r="BK173" s="156"/>
      <c r="BL173" s="156"/>
      <c r="BM173" s="156"/>
      <c r="BN173" s="156"/>
      <c r="BO173" s="156"/>
      <c r="BP173" s="156"/>
      <c r="BQ173" s="156"/>
      <c r="BR173" s="156"/>
      <c r="BS173" s="156"/>
      <c r="BT173" s="156"/>
      <c r="BU173" s="156"/>
      <c r="BV173" s="156"/>
      <c r="BW173" s="156"/>
      <c r="BX173" s="156"/>
      <c r="BY173" s="156"/>
      <c r="BZ173" s="156"/>
      <c r="CA173" s="156"/>
      <c r="CB173" s="156"/>
      <c r="CC173" s="156"/>
      <c r="CD173" s="156"/>
      <c r="CE173" s="156"/>
      <c r="CF173" s="156"/>
      <c r="CG173" s="156"/>
      <c r="CH173" s="156"/>
      <c r="CI173" s="156"/>
      <c r="CJ173" s="156"/>
      <c r="CK173" s="156"/>
      <c r="CL173" s="156"/>
      <c r="CM173" s="156"/>
      <c r="CN173" s="156"/>
      <c r="CO173" s="156"/>
      <c r="CP173" s="156"/>
      <c r="CQ173" s="156"/>
      <c r="CR173" s="156"/>
      <c r="CS173" s="156"/>
      <c r="CT173" s="156"/>
      <c r="CU173" s="156"/>
      <c r="CV173" s="156"/>
      <c r="CW173" s="156"/>
      <c r="CX173" s="156"/>
      <c r="CY173" s="156"/>
      <c r="CZ173" s="156"/>
      <c r="DA173" s="156"/>
      <c r="DB173" s="156"/>
      <c r="DC173" s="156"/>
      <c r="DD173" s="156"/>
      <c r="DE173" s="156"/>
      <c r="DF173" s="156"/>
      <c r="DG173" s="156"/>
      <c r="DH173" s="156"/>
      <c r="DI173" s="156"/>
      <c r="DJ173" s="156"/>
      <c r="DK173" s="156"/>
      <c r="DL173" s="156"/>
      <c r="DM173" s="156"/>
      <c r="DN173" s="156"/>
      <c r="DO173" s="156"/>
      <c r="DP173" s="156"/>
      <c r="DQ173" s="156"/>
      <c r="DR173" s="156"/>
      <c r="DS173" s="156"/>
      <c r="DT173" s="156"/>
      <c r="DU173" s="156"/>
      <c r="DV173" s="156"/>
      <c r="DW173" s="156"/>
      <c r="DX173" s="156"/>
      <c r="DY173" s="156"/>
      <c r="DZ173" s="156"/>
      <c r="EA173" s="156"/>
      <c r="EB173" s="156"/>
      <c r="EC173" s="156"/>
      <c r="ED173" s="156"/>
      <c r="EE173" s="156"/>
      <c r="EF173" s="156"/>
      <c r="EG173" s="156"/>
      <c r="EH173" s="156"/>
      <c r="EI173" s="156"/>
      <c r="EJ173" s="156"/>
      <c r="EK173" s="156"/>
      <c r="EL173" s="156"/>
      <c r="EM173" s="156"/>
      <c r="EN173" s="156"/>
      <c r="EO173" s="156"/>
      <c r="EP173" s="156"/>
      <c r="EQ173" s="156"/>
      <c r="ER173" s="156"/>
      <c r="ES173" s="156"/>
      <c r="ET173" s="156"/>
      <c r="EU173" s="156"/>
      <c r="EV173" s="156"/>
      <c r="EW173" s="156"/>
      <c r="EX173" s="156"/>
      <c r="EY173" s="156"/>
      <c r="EZ173" s="156"/>
      <c r="FA173" s="156"/>
      <c r="FB173" s="156"/>
      <c r="FC173" s="156"/>
      <c r="FD173" s="156"/>
      <c r="FE173" s="156"/>
      <c r="FF173" s="156"/>
      <c r="FG173" s="156"/>
      <c r="FH173" s="156"/>
      <c r="FI173" s="156"/>
      <c r="FJ173" s="156"/>
      <c r="FK173" s="156"/>
      <c r="FL173" s="156"/>
      <c r="FM173" s="156"/>
      <c r="FN173" s="156"/>
      <c r="FO173" s="156"/>
      <c r="FP173" s="156"/>
      <c r="FQ173" s="156"/>
      <c r="FR173" s="156"/>
      <c r="FS173" s="156"/>
      <c r="FT173" s="156"/>
      <c r="FU173" s="156"/>
      <c r="FV173" s="156"/>
      <c r="FW173" s="156"/>
      <c r="FX173" s="156"/>
      <c r="FY173" s="156"/>
      <c r="FZ173" s="156"/>
      <c r="GA173" s="156"/>
      <c r="GB173" s="156"/>
      <c r="GC173" s="156"/>
      <c r="GD173" s="156"/>
      <c r="GE173" s="156"/>
      <c r="GF173" s="156"/>
      <c r="GG173" s="156"/>
      <c r="GH173" s="156"/>
      <c r="GI173" s="156"/>
      <c r="GJ173" s="156"/>
      <c r="GK173" s="156"/>
      <c r="GL173" s="156"/>
      <c r="GM173" s="156"/>
      <c r="GN173" s="156"/>
      <c r="GO173" s="156"/>
      <c r="GP173" s="156"/>
      <c r="GQ173" s="156"/>
      <c r="GR173" s="156"/>
      <c r="GS173" s="156"/>
      <c r="GT173" s="156"/>
      <c r="GU173" s="156"/>
      <c r="GV173" s="156"/>
      <c r="GW173" s="156"/>
      <c r="GX173" s="156"/>
      <c r="GY173" s="156"/>
      <c r="GZ173" s="156"/>
      <c r="HA173" s="156"/>
      <c r="HB173" s="156"/>
      <c r="HC173" s="156"/>
      <c r="HD173" s="156"/>
      <c r="HE173" s="156"/>
      <c r="HF173" s="156"/>
      <c r="HG173" s="156"/>
      <c r="HH173" s="156"/>
      <c r="HI173" s="156"/>
      <c r="HJ173" s="156"/>
      <c r="HK173" s="156"/>
      <c r="HL173" s="156"/>
      <c r="HM173" s="156"/>
      <c r="HN173" s="156"/>
      <c r="HO173" s="156"/>
      <c r="HP173" s="156"/>
      <c r="HQ173" s="156"/>
      <c r="HR173" s="156"/>
      <c r="HS173" s="156"/>
      <c r="HT173" s="156"/>
      <c r="HU173" s="156"/>
      <c r="HV173" s="156"/>
      <c r="HW173" s="156"/>
      <c r="HX173" s="156"/>
      <c r="HY173" s="156"/>
      <c r="HZ173" s="156"/>
      <c r="IA173" s="156"/>
      <c r="IB173" s="156"/>
      <c r="IC173" s="156"/>
      <c r="ID173" s="156"/>
    </row>
    <row r="174" spans="1:238" s="2" customFormat="1" x14ac:dyDescent="0.25">
      <c r="A174" s="157"/>
      <c r="B174" s="152" t="s">
        <v>35</v>
      </c>
      <c r="C174" s="151" t="s">
        <v>0</v>
      </c>
      <c r="D174" s="10">
        <v>0.62</v>
      </c>
      <c r="E174" s="86">
        <f>D174*E170</f>
        <v>1.46258</v>
      </c>
      <c r="F174" s="5"/>
      <c r="G174" s="153">
        <f t="shared" ref="G174" si="22">F174*E174</f>
        <v>0</v>
      </c>
      <c r="H174" s="153"/>
      <c r="I174" s="153"/>
      <c r="J174" s="153"/>
      <c r="K174" s="153"/>
      <c r="L174" s="153">
        <f t="shared" ref="L174" si="23">G174</f>
        <v>0</v>
      </c>
      <c r="M174" s="156"/>
      <c r="N174" s="156"/>
      <c r="O174" s="156"/>
      <c r="P174" s="156"/>
      <c r="Q174" s="156"/>
      <c r="R174" s="156"/>
      <c r="S174" s="156"/>
      <c r="T174" s="156"/>
      <c r="U174" s="156"/>
      <c r="V174" s="156"/>
      <c r="W174" s="156"/>
      <c r="X174" s="156"/>
      <c r="Y174" s="156"/>
      <c r="Z174" s="156"/>
      <c r="AA174" s="156"/>
      <c r="AB174" s="156"/>
      <c r="AC174" s="156"/>
      <c r="AD174" s="156"/>
      <c r="AE174" s="156"/>
      <c r="AF174" s="156"/>
      <c r="AG174" s="156"/>
      <c r="AH174" s="156"/>
      <c r="AI174" s="156"/>
      <c r="AJ174" s="156"/>
      <c r="AK174" s="156"/>
      <c r="AL174" s="156"/>
      <c r="AM174" s="156"/>
      <c r="AN174" s="156"/>
      <c r="AO174" s="156"/>
      <c r="AP174" s="156"/>
      <c r="AQ174" s="156"/>
      <c r="AR174" s="156"/>
      <c r="AS174" s="156"/>
      <c r="AT174" s="156"/>
      <c r="AU174" s="156"/>
      <c r="AV174" s="156"/>
      <c r="AW174" s="156"/>
      <c r="AX174" s="156"/>
      <c r="AY174" s="156"/>
      <c r="AZ174" s="156"/>
      <c r="BA174" s="156"/>
      <c r="BB174" s="156"/>
      <c r="BC174" s="156"/>
      <c r="BD174" s="156"/>
      <c r="BE174" s="156"/>
      <c r="BF174" s="156"/>
      <c r="BG174" s="156"/>
      <c r="BH174" s="156"/>
      <c r="BI174" s="156"/>
      <c r="BJ174" s="156"/>
      <c r="BK174" s="156"/>
      <c r="BL174" s="156"/>
      <c r="BM174" s="156"/>
      <c r="BN174" s="156"/>
      <c r="BO174" s="156"/>
      <c r="BP174" s="156"/>
      <c r="BQ174" s="156"/>
      <c r="BR174" s="156"/>
      <c r="BS174" s="156"/>
      <c r="BT174" s="156"/>
      <c r="BU174" s="156"/>
      <c r="BV174" s="156"/>
      <c r="BW174" s="156"/>
      <c r="BX174" s="156"/>
      <c r="BY174" s="156"/>
      <c r="BZ174" s="156"/>
      <c r="CA174" s="156"/>
      <c r="CB174" s="156"/>
      <c r="CC174" s="156"/>
      <c r="CD174" s="156"/>
      <c r="CE174" s="156"/>
      <c r="CF174" s="156"/>
      <c r="CG174" s="156"/>
      <c r="CH174" s="156"/>
      <c r="CI174" s="156"/>
      <c r="CJ174" s="156"/>
      <c r="CK174" s="156"/>
      <c r="CL174" s="156"/>
      <c r="CM174" s="156"/>
      <c r="CN174" s="156"/>
      <c r="CO174" s="156"/>
      <c r="CP174" s="156"/>
      <c r="CQ174" s="156"/>
      <c r="CR174" s="156"/>
      <c r="CS174" s="156"/>
      <c r="CT174" s="156"/>
      <c r="CU174" s="156"/>
      <c r="CV174" s="156"/>
      <c r="CW174" s="156"/>
      <c r="CX174" s="156"/>
      <c r="CY174" s="156"/>
      <c r="CZ174" s="156"/>
      <c r="DA174" s="156"/>
      <c r="DB174" s="156"/>
      <c r="DC174" s="156"/>
      <c r="DD174" s="156"/>
      <c r="DE174" s="156"/>
      <c r="DF174" s="156"/>
      <c r="DG174" s="156"/>
      <c r="DH174" s="156"/>
      <c r="DI174" s="156"/>
      <c r="DJ174" s="156"/>
      <c r="DK174" s="156"/>
      <c r="DL174" s="156"/>
      <c r="DM174" s="156"/>
      <c r="DN174" s="156"/>
      <c r="DO174" s="156"/>
      <c r="DP174" s="156"/>
      <c r="DQ174" s="156"/>
      <c r="DR174" s="156"/>
      <c r="DS174" s="156"/>
      <c r="DT174" s="156"/>
      <c r="DU174" s="156"/>
      <c r="DV174" s="156"/>
      <c r="DW174" s="156"/>
      <c r="DX174" s="156"/>
      <c r="DY174" s="156"/>
      <c r="DZ174" s="156"/>
      <c r="EA174" s="156"/>
      <c r="EB174" s="156"/>
      <c r="EC174" s="156"/>
      <c r="ED174" s="156"/>
      <c r="EE174" s="156"/>
      <c r="EF174" s="156"/>
      <c r="EG174" s="156"/>
      <c r="EH174" s="156"/>
      <c r="EI174" s="156"/>
      <c r="EJ174" s="156"/>
      <c r="EK174" s="156"/>
      <c r="EL174" s="156"/>
      <c r="EM174" s="156"/>
      <c r="EN174" s="156"/>
      <c r="EO174" s="156"/>
      <c r="EP174" s="156"/>
      <c r="EQ174" s="156"/>
      <c r="ER174" s="156"/>
      <c r="ES174" s="156"/>
      <c r="ET174" s="156"/>
      <c r="EU174" s="156"/>
      <c r="EV174" s="156"/>
      <c r="EW174" s="156"/>
      <c r="EX174" s="156"/>
      <c r="EY174" s="156"/>
      <c r="EZ174" s="156"/>
      <c r="FA174" s="156"/>
      <c r="FB174" s="156"/>
      <c r="FC174" s="156"/>
      <c r="FD174" s="156"/>
      <c r="FE174" s="156"/>
      <c r="FF174" s="156"/>
      <c r="FG174" s="156"/>
      <c r="FH174" s="156"/>
      <c r="FI174" s="156"/>
      <c r="FJ174" s="156"/>
      <c r="FK174" s="156"/>
      <c r="FL174" s="156"/>
      <c r="FM174" s="156"/>
      <c r="FN174" s="156"/>
      <c r="FO174" s="156"/>
      <c r="FP174" s="156"/>
      <c r="FQ174" s="156"/>
      <c r="FR174" s="156"/>
      <c r="FS174" s="156"/>
      <c r="FT174" s="156"/>
      <c r="FU174" s="156"/>
      <c r="FV174" s="156"/>
      <c r="FW174" s="156"/>
      <c r="FX174" s="156"/>
      <c r="FY174" s="156"/>
      <c r="FZ174" s="156"/>
      <c r="GA174" s="156"/>
      <c r="GB174" s="156"/>
      <c r="GC174" s="156"/>
      <c r="GD174" s="156"/>
      <c r="GE174" s="156"/>
      <c r="GF174" s="156"/>
      <c r="GG174" s="156"/>
      <c r="GH174" s="156"/>
      <c r="GI174" s="156"/>
      <c r="GJ174" s="156"/>
      <c r="GK174" s="156"/>
      <c r="GL174" s="156"/>
      <c r="GM174" s="156"/>
      <c r="GN174" s="156"/>
      <c r="GO174" s="156"/>
      <c r="GP174" s="156"/>
      <c r="GQ174" s="156"/>
      <c r="GR174" s="156"/>
      <c r="GS174" s="156"/>
      <c r="GT174" s="156"/>
      <c r="GU174" s="156"/>
      <c r="GV174" s="156"/>
      <c r="GW174" s="156"/>
      <c r="GX174" s="156"/>
      <c r="GY174" s="156"/>
      <c r="GZ174" s="156"/>
      <c r="HA174" s="156"/>
      <c r="HB174" s="156"/>
      <c r="HC174" s="156"/>
      <c r="HD174" s="156"/>
      <c r="HE174" s="156"/>
      <c r="HF174" s="156"/>
      <c r="HG174" s="156"/>
      <c r="HH174" s="156"/>
      <c r="HI174" s="156"/>
      <c r="HJ174" s="156"/>
      <c r="HK174" s="156"/>
      <c r="HL174" s="156"/>
      <c r="HM174" s="156"/>
      <c r="HN174" s="156"/>
      <c r="HO174" s="156"/>
      <c r="HP174" s="156"/>
      <c r="HQ174" s="156"/>
      <c r="HR174" s="156"/>
      <c r="HS174" s="156"/>
      <c r="HT174" s="156"/>
      <c r="HU174" s="156"/>
      <c r="HV174" s="156"/>
      <c r="HW174" s="156"/>
      <c r="HX174" s="156"/>
      <c r="HY174" s="156"/>
      <c r="HZ174" s="156"/>
      <c r="IA174" s="156"/>
      <c r="IB174" s="156"/>
      <c r="IC174" s="156"/>
      <c r="ID174" s="156"/>
    </row>
    <row r="175" spans="1:238" s="115" customFormat="1" x14ac:dyDescent="0.2">
      <c r="A175" s="7"/>
      <c r="B175" s="131"/>
      <c r="C175" s="7"/>
      <c r="D175" s="135"/>
      <c r="E175" s="135"/>
      <c r="F175" s="135"/>
      <c r="G175" s="135"/>
      <c r="H175" s="135"/>
      <c r="I175" s="135"/>
      <c r="J175" s="135"/>
      <c r="K175" s="135"/>
      <c r="L175" s="13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  <c r="BT175" s="105"/>
      <c r="BU175" s="105"/>
      <c r="BV175" s="105"/>
      <c r="BW175" s="105"/>
      <c r="BX175" s="105"/>
      <c r="BY175" s="105"/>
      <c r="BZ175" s="105"/>
      <c r="CA175" s="105"/>
      <c r="CB175" s="105"/>
      <c r="CC175" s="105"/>
      <c r="CD175" s="105"/>
      <c r="CE175" s="105"/>
      <c r="CF175" s="105"/>
      <c r="CG175" s="105"/>
      <c r="CH175" s="105"/>
      <c r="CI175" s="105"/>
      <c r="CJ175" s="105"/>
      <c r="CK175" s="105"/>
      <c r="CL175" s="105"/>
      <c r="CM175" s="105"/>
      <c r="CN175" s="105"/>
      <c r="CO175" s="105"/>
      <c r="CP175" s="105"/>
      <c r="CQ175" s="105"/>
      <c r="CR175" s="105"/>
      <c r="CS175" s="105"/>
      <c r="CT175" s="105"/>
      <c r="CU175" s="105"/>
      <c r="CV175" s="105"/>
      <c r="CW175" s="105"/>
      <c r="CX175" s="105"/>
      <c r="CY175" s="105"/>
      <c r="CZ175" s="105"/>
      <c r="DA175" s="105"/>
      <c r="DB175" s="105"/>
      <c r="DC175" s="105"/>
      <c r="DD175" s="105"/>
      <c r="DE175" s="105"/>
      <c r="DF175" s="105"/>
      <c r="DG175" s="105"/>
      <c r="DH175" s="105"/>
      <c r="DI175" s="105"/>
      <c r="DJ175" s="105"/>
      <c r="DK175" s="105"/>
      <c r="DL175" s="105"/>
      <c r="DM175" s="105"/>
      <c r="DN175" s="105"/>
      <c r="DO175" s="105"/>
      <c r="DP175" s="105"/>
      <c r="DQ175" s="105"/>
      <c r="DR175" s="105"/>
      <c r="DS175" s="105"/>
      <c r="DT175" s="105"/>
      <c r="DU175" s="105"/>
      <c r="DV175" s="105"/>
      <c r="DW175" s="105"/>
      <c r="DX175" s="105"/>
      <c r="DY175" s="105"/>
      <c r="DZ175" s="105"/>
      <c r="EA175" s="105"/>
      <c r="EB175" s="105"/>
      <c r="EC175" s="105"/>
      <c r="ED175" s="105"/>
      <c r="EE175" s="105"/>
      <c r="EF175" s="105"/>
      <c r="EG175" s="105"/>
      <c r="EH175" s="105"/>
      <c r="EI175" s="105"/>
      <c r="EJ175" s="105"/>
      <c r="EK175" s="105"/>
      <c r="EL175" s="105"/>
      <c r="EM175" s="105"/>
      <c r="EN175" s="105"/>
      <c r="EO175" s="105"/>
      <c r="EP175" s="105"/>
      <c r="EQ175" s="105"/>
      <c r="ER175" s="105"/>
      <c r="ES175" s="105"/>
      <c r="ET175" s="105"/>
      <c r="EU175" s="105"/>
      <c r="EV175" s="105"/>
      <c r="EW175" s="105"/>
      <c r="EX175" s="105"/>
      <c r="EY175" s="105"/>
      <c r="EZ175" s="105"/>
      <c r="FA175" s="105"/>
      <c r="FB175" s="105"/>
      <c r="FC175" s="105"/>
      <c r="FD175" s="105"/>
      <c r="FE175" s="105"/>
      <c r="FF175" s="105"/>
      <c r="FG175" s="105"/>
      <c r="FH175" s="105"/>
      <c r="FI175" s="105"/>
      <c r="FJ175" s="105"/>
      <c r="FK175" s="105"/>
      <c r="FL175" s="105"/>
      <c r="FM175" s="105"/>
      <c r="FN175" s="105"/>
      <c r="FO175" s="105"/>
      <c r="FP175" s="105"/>
      <c r="FQ175" s="105"/>
      <c r="FR175" s="105"/>
      <c r="FS175" s="105"/>
      <c r="FT175" s="105"/>
      <c r="FU175" s="105"/>
      <c r="FV175" s="105"/>
      <c r="FW175" s="105"/>
      <c r="FX175" s="105"/>
      <c r="FY175" s="105"/>
      <c r="FZ175" s="105"/>
      <c r="GA175" s="105"/>
      <c r="GB175" s="105"/>
      <c r="GC175" s="105"/>
      <c r="GD175" s="105"/>
      <c r="GE175" s="105"/>
      <c r="GF175" s="105"/>
      <c r="GG175" s="105"/>
      <c r="GH175" s="105"/>
      <c r="GI175" s="105"/>
      <c r="GJ175" s="105"/>
      <c r="GK175" s="105"/>
      <c r="GL175" s="105"/>
      <c r="GM175" s="105"/>
      <c r="GN175" s="105"/>
      <c r="GO175" s="105"/>
      <c r="GP175" s="105"/>
      <c r="GQ175" s="105"/>
      <c r="GR175" s="105"/>
      <c r="GS175" s="105"/>
      <c r="GT175" s="105"/>
      <c r="GU175" s="105"/>
      <c r="GV175" s="105"/>
      <c r="GW175" s="105"/>
      <c r="GX175" s="105"/>
      <c r="GY175" s="105"/>
      <c r="GZ175" s="105"/>
      <c r="HA175" s="105"/>
      <c r="HB175" s="105"/>
      <c r="HC175" s="105"/>
      <c r="HD175" s="105"/>
      <c r="HE175" s="105"/>
      <c r="HF175" s="105"/>
      <c r="HG175" s="105"/>
      <c r="HH175" s="105"/>
      <c r="HI175" s="105"/>
      <c r="HJ175" s="105"/>
      <c r="HK175" s="105"/>
      <c r="HL175" s="105"/>
      <c r="HM175" s="105"/>
      <c r="HN175" s="105"/>
      <c r="HO175" s="105"/>
      <c r="HP175" s="105"/>
      <c r="HQ175" s="105"/>
      <c r="HR175" s="105"/>
    </row>
    <row r="176" spans="1:238" s="105" customFormat="1" x14ac:dyDescent="0.2">
      <c r="A176" s="7">
        <v>35</v>
      </c>
      <c r="B176" s="159" t="s">
        <v>127</v>
      </c>
      <c r="C176" s="7" t="s">
        <v>60</v>
      </c>
      <c r="D176" s="160"/>
      <c r="E176" s="9">
        <v>7</v>
      </c>
      <c r="F176" s="161"/>
      <c r="G176" s="135"/>
      <c r="H176" s="135"/>
      <c r="I176" s="135"/>
      <c r="J176" s="162"/>
      <c r="K176" s="162"/>
      <c r="L176" s="162"/>
    </row>
    <row r="177" spans="1:239" s="105" customFormat="1" x14ac:dyDescent="0.2">
      <c r="A177" s="7"/>
      <c r="B177" s="159"/>
      <c r="C177" s="125" t="s">
        <v>61</v>
      </c>
      <c r="D177" s="163"/>
      <c r="E177" s="92">
        <f>E176/1000</f>
        <v>7.0000000000000001E-3</v>
      </c>
      <c r="F177" s="161"/>
      <c r="G177" s="135"/>
      <c r="H177" s="135"/>
      <c r="I177" s="135"/>
      <c r="J177" s="162"/>
      <c r="K177" s="162"/>
      <c r="L177" s="162"/>
    </row>
    <row r="178" spans="1:239" s="1" customFormat="1" x14ac:dyDescent="0.25">
      <c r="A178" s="8"/>
      <c r="B178" s="124" t="s">
        <v>21</v>
      </c>
      <c r="C178" s="91" t="s">
        <v>17</v>
      </c>
      <c r="D178" s="10">
        <v>2920</v>
      </c>
      <c r="E178" s="10">
        <f>D178*E177</f>
        <v>20.440000000000001</v>
      </c>
      <c r="F178" s="10"/>
      <c r="G178" s="10"/>
      <c r="H178" s="10"/>
      <c r="I178" s="10">
        <f>H178*E178</f>
        <v>0</v>
      </c>
      <c r="J178" s="10"/>
      <c r="K178" s="10"/>
      <c r="L178" s="10">
        <f>G178+I178+K178</f>
        <v>0</v>
      </c>
    </row>
    <row r="179" spans="1:239" s="1" customFormat="1" x14ac:dyDescent="0.25">
      <c r="A179" s="11"/>
      <c r="B179" s="129" t="s">
        <v>22</v>
      </c>
      <c r="C179" s="11" t="s">
        <v>0</v>
      </c>
      <c r="D179" s="10">
        <v>1370</v>
      </c>
      <c r="E179" s="10">
        <f>D179*E177</f>
        <v>9.59</v>
      </c>
      <c r="F179" s="10"/>
      <c r="G179" s="10"/>
      <c r="H179" s="10"/>
      <c r="I179" s="10"/>
      <c r="J179" s="10"/>
      <c r="K179" s="10">
        <f>J179*E179</f>
        <v>0</v>
      </c>
      <c r="L179" s="10">
        <f>G179+I179+K179</f>
        <v>0</v>
      </c>
    </row>
    <row r="180" spans="1:239" s="1" customFormat="1" x14ac:dyDescent="0.25">
      <c r="A180" s="7"/>
      <c r="B180" s="124" t="s">
        <v>128</v>
      </c>
      <c r="C180" s="151" t="s">
        <v>60</v>
      </c>
      <c r="D180" s="102" t="s">
        <v>63</v>
      </c>
      <c r="E180" s="10">
        <f>E177*1000</f>
        <v>7</v>
      </c>
      <c r="F180" s="10"/>
      <c r="G180" s="10">
        <f>F180*E180</f>
        <v>0</v>
      </c>
      <c r="H180" s="10"/>
      <c r="I180" s="10"/>
      <c r="J180" s="10"/>
      <c r="K180" s="10"/>
      <c r="L180" s="10">
        <f t="shared" ref="L180:L181" si="24">G180+I180+K180</f>
        <v>0</v>
      </c>
    </row>
    <row r="181" spans="1:239" s="1" customFormat="1" x14ac:dyDescent="0.25">
      <c r="A181" s="8"/>
      <c r="B181" s="129" t="s">
        <v>35</v>
      </c>
      <c r="C181" s="11" t="s">
        <v>0</v>
      </c>
      <c r="D181" s="102">
        <v>101</v>
      </c>
      <c r="E181" s="10">
        <f>D181*E177</f>
        <v>0.70699999999999996</v>
      </c>
      <c r="F181" s="10"/>
      <c r="G181" s="10">
        <f>F181*E181</f>
        <v>0</v>
      </c>
      <c r="H181" s="10"/>
      <c r="I181" s="10"/>
      <c r="J181" s="5"/>
      <c r="K181" s="10"/>
      <c r="L181" s="10">
        <f t="shared" si="24"/>
        <v>0</v>
      </c>
    </row>
    <row r="182" spans="1:239" s="1" customFormat="1" x14ac:dyDescent="0.25">
      <c r="A182" s="7"/>
      <c r="B182" s="129"/>
      <c r="C182" s="11"/>
      <c r="D182" s="102"/>
      <c r="E182" s="10"/>
      <c r="F182" s="10"/>
      <c r="G182" s="10"/>
      <c r="H182" s="10"/>
      <c r="I182" s="10"/>
      <c r="J182" s="5"/>
      <c r="K182" s="10"/>
      <c r="L182" s="10"/>
    </row>
    <row r="183" spans="1:239" s="2" customFormat="1" x14ac:dyDescent="0.25">
      <c r="A183" s="8">
        <v>36</v>
      </c>
      <c r="B183" s="164" t="s">
        <v>129</v>
      </c>
      <c r="C183" s="8" t="s">
        <v>64</v>
      </c>
      <c r="D183" s="165"/>
      <c r="E183" s="9">
        <f>7.01*1</f>
        <v>7.01</v>
      </c>
      <c r="F183" s="9"/>
      <c r="G183" s="9"/>
      <c r="H183" s="9"/>
      <c r="I183" s="9"/>
      <c r="J183" s="9"/>
      <c r="K183" s="81"/>
      <c r="L183" s="9"/>
      <c r="M183" s="132"/>
      <c r="N183" s="132"/>
      <c r="O183" s="132"/>
      <c r="P183" s="132"/>
      <c r="Q183" s="132"/>
      <c r="R183" s="132"/>
      <c r="S183" s="132"/>
      <c r="T183" s="132"/>
      <c r="U183" s="132"/>
      <c r="V183" s="132"/>
      <c r="W183" s="132"/>
      <c r="X183" s="132"/>
      <c r="Y183" s="132"/>
      <c r="Z183" s="132"/>
      <c r="AA183" s="132"/>
      <c r="AB183" s="132"/>
      <c r="AC183" s="132"/>
      <c r="AD183" s="132"/>
      <c r="AE183" s="132"/>
      <c r="AF183" s="132"/>
      <c r="AG183" s="132"/>
      <c r="AH183" s="132"/>
      <c r="AI183" s="132"/>
      <c r="AJ183" s="132"/>
      <c r="AK183" s="132"/>
      <c r="AL183" s="132"/>
      <c r="AM183" s="132"/>
      <c r="AN183" s="132"/>
      <c r="AO183" s="132"/>
      <c r="AP183" s="132"/>
      <c r="AQ183" s="132"/>
      <c r="AR183" s="132"/>
      <c r="AS183" s="132"/>
      <c r="AT183" s="132"/>
      <c r="AU183" s="132"/>
      <c r="AV183" s="132"/>
      <c r="AW183" s="132"/>
      <c r="AX183" s="132"/>
      <c r="AY183" s="132"/>
      <c r="AZ183" s="132"/>
      <c r="BA183" s="132"/>
      <c r="BB183" s="132"/>
      <c r="BC183" s="132"/>
      <c r="BD183" s="132"/>
      <c r="BE183" s="132"/>
      <c r="BF183" s="132"/>
      <c r="BG183" s="132"/>
      <c r="BH183" s="132"/>
      <c r="BI183" s="132"/>
      <c r="BJ183" s="132"/>
      <c r="BK183" s="132"/>
      <c r="BL183" s="132"/>
      <c r="BM183" s="132"/>
      <c r="BN183" s="132"/>
      <c r="BO183" s="132"/>
      <c r="BP183" s="132"/>
      <c r="BQ183" s="132"/>
      <c r="BR183" s="132"/>
      <c r="BS183" s="132"/>
      <c r="BT183" s="132"/>
      <c r="BU183" s="132"/>
      <c r="BV183" s="132"/>
      <c r="BW183" s="132"/>
      <c r="BX183" s="132"/>
      <c r="BY183" s="132"/>
      <c r="BZ183" s="132"/>
      <c r="CA183" s="132"/>
      <c r="CB183" s="132"/>
      <c r="CC183" s="132"/>
      <c r="CD183" s="132"/>
      <c r="CE183" s="132"/>
      <c r="CF183" s="132"/>
      <c r="CG183" s="132"/>
      <c r="CH183" s="132"/>
      <c r="CI183" s="132"/>
      <c r="CJ183" s="132"/>
      <c r="CK183" s="132"/>
      <c r="CL183" s="132"/>
      <c r="CM183" s="132"/>
      <c r="CN183" s="132"/>
      <c r="CO183" s="132"/>
      <c r="CP183" s="132"/>
      <c r="CQ183" s="132"/>
      <c r="CR183" s="132"/>
      <c r="CS183" s="132"/>
      <c r="CT183" s="132"/>
      <c r="CU183" s="132"/>
      <c r="CV183" s="132"/>
      <c r="CW183" s="132"/>
      <c r="CX183" s="132"/>
      <c r="CY183" s="132"/>
      <c r="CZ183" s="132"/>
      <c r="DA183" s="132"/>
      <c r="DB183" s="132"/>
      <c r="DC183" s="132"/>
      <c r="DD183" s="132"/>
      <c r="DE183" s="132"/>
      <c r="DF183" s="132"/>
      <c r="DG183" s="132"/>
      <c r="DH183" s="132"/>
      <c r="DI183" s="132"/>
      <c r="DJ183" s="132"/>
      <c r="DK183" s="132"/>
      <c r="DL183" s="132"/>
      <c r="DM183" s="132"/>
      <c r="DN183" s="132"/>
      <c r="DO183" s="132"/>
      <c r="DP183" s="132"/>
      <c r="DQ183" s="132"/>
      <c r="DR183" s="132"/>
      <c r="DS183" s="132"/>
      <c r="DT183" s="132"/>
      <c r="DU183" s="132"/>
      <c r="DV183" s="132"/>
      <c r="DW183" s="132"/>
      <c r="DX183" s="132"/>
      <c r="DY183" s="132"/>
      <c r="DZ183" s="132"/>
      <c r="EA183" s="132"/>
      <c r="EB183" s="132"/>
      <c r="EC183" s="132"/>
      <c r="ED183" s="132"/>
      <c r="EE183" s="132"/>
      <c r="EF183" s="132"/>
      <c r="EG183" s="132"/>
      <c r="EH183" s="132"/>
      <c r="EI183" s="132"/>
      <c r="EJ183" s="132"/>
      <c r="EK183" s="132"/>
      <c r="EL183" s="132"/>
      <c r="EM183" s="132"/>
      <c r="EN183" s="132"/>
      <c r="EO183" s="132"/>
      <c r="EP183" s="132"/>
      <c r="EQ183" s="132"/>
      <c r="ER183" s="132"/>
      <c r="ES183" s="132"/>
      <c r="ET183" s="132"/>
      <c r="EU183" s="132"/>
      <c r="EV183" s="132"/>
      <c r="EW183" s="132"/>
      <c r="EX183" s="132"/>
      <c r="EY183" s="132"/>
      <c r="EZ183" s="132"/>
      <c r="FA183" s="132"/>
      <c r="FB183" s="132"/>
      <c r="FC183" s="132"/>
      <c r="FD183" s="132"/>
      <c r="FE183" s="132"/>
      <c r="FF183" s="132"/>
      <c r="FG183" s="132"/>
      <c r="FH183" s="132"/>
      <c r="FI183" s="132"/>
      <c r="FJ183" s="132"/>
      <c r="FK183" s="132"/>
      <c r="FL183" s="132"/>
      <c r="FM183" s="132"/>
      <c r="FN183" s="132"/>
      <c r="FO183" s="132"/>
      <c r="FP183" s="132"/>
      <c r="FQ183" s="132"/>
      <c r="FR183" s="132"/>
      <c r="FS183" s="132"/>
      <c r="FT183" s="132"/>
      <c r="FU183" s="132"/>
      <c r="FV183" s="132"/>
      <c r="FW183" s="132"/>
      <c r="FX183" s="132"/>
      <c r="FY183" s="132"/>
      <c r="FZ183" s="132"/>
      <c r="GA183" s="132"/>
      <c r="GB183" s="132"/>
      <c r="GC183" s="132"/>
      <c r="GD183" s="132"/>
      <c r="GE183" s="132"/>
      <c r="GF183" s="132"/>
      <c r="GG183" s="132"/>
      <c r="GH183" s="132"/>
      <c r="GI183" s="132"/>
      <c r="GJ183" s="132"/>
      <c r="GK183" s="132"/>
      <c r="GL183" s="132"/>
      <c r="GM183" s="132"/>
      <c r="GN183" s="132"/>
      <c r="GO183" s="132"/>
      <c r="GP183" s="132"/>
      <c r="GQ183" s="132"/>
      <c r="GR183" s="132"/>
      <c r="GS183" s="132"/>
      <c r="GT183" s="132"/>
      <c r="GU183" s="132"/>
      <c r="GV183" s="132"/>
      <c r="GW183" s="132"/>
      <c r="GX183" s="132"/>
      <c r="GY183" s="132"/>
      <c r="GZ183" s="132"/>
      <c r="HA183" s="132"/>
      <c r="HB183" s="132"/>
      <c r="HC183" s="132"/>
      <c r="HD183" s="132"/>
      <c r="HE183" s="132"/>
      <c r="HF183" s="132"/>
      <c r="HG183" s="132"/>
      <c r="HH183" s="132"/>
      <c r="HI183" s="132"/>
      <c r="HJ183" s="132"/>
      <c r="HK183" s="132"/>
      <c r="HL183" s="132"/>
      <c r="HM183" s="132"/>
      <c r="HN183" s="132"/>
      <c r="HO183" s="132"/>
      <c r="HP183" s="132"/>
      <c r="HQ183" s="132"/>
      <c r="HR183" s="132"/>
      <c r="HS183" s="132"/>
      <c r="HT183" s="132"/>
      <c r="HU183" s="132"/>
      <c r="HV183" s="132"/>
      <c r="HW183" s="132"/>
      <c r="HX183" s="132"/>
      <c r="HY183" s="132"/>
      <c r="HZ183" s="132"/>
      <c r="IA183" s="132"/>
      <c r="IB183" s="132"/>
      <c r="IC183" s="132"/>
      <c r="ID183" s="132"/>
    </row>
    <row r="184" spans="1:239" s="6" customFormat="1" x14ac:dyDescent="0.25">
      <c r="A184" s="11"/>
      <c r="B184" s="13"/>
      <c r="C184" s="11" t="s">
        <v>59</v>
      </c>
      <c r="D184" s="166"/>
      <c r="E184" s="92">
        <f>E183/100</f>
        <v>7.0099999999999996E-2</v>
      </c>
      <c r="F184" s="10"/>
      <c r="G184" s="10"/>
      <c r="H184" s="10"/>
      <c r="I184" s="10"/>
      <c r="J184" s="10"/>
      <c r="K184" s="102"/>
      <c r="L184" s="10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  <c r="HY184" s="14"/>
      <c r="HZ184" s="14"/>
      <c r="IA184" s="14"/>
      <c r="IB184" s="14"/>
      <c r="IC184" s="14"/>
      <c r="ID184" s="14"/>
    </row>
    <row r="185" spans="1:239" s="2" customFormat="1" x14ac:dyDescent="0.25">
      <c r="A185" s="8"/>
      <c r="B185" s="124" t="s">
        <v>21</v>
      </c>
      <c r="C185" s="91" t="s">
        <v>17</v>
      </c>
      <c r="D185" s="10">
        <v>660</v>
      </c>
      <c r="E185" s="10">
        <f>E184*D185</f>
        <v>46.265999999999998</v>
      </c>
      <c r="F185" s="10"/>
      <c r="G185" s="10"/>
      <c r="H185" s="5"/>
      <c r="I185" s="10">
        <f>E185*H185</f>
        <v>0</v>
      </c>
      <c r="J185" s="10"/>
      <c r="K185" s="10"/>
      <c r="L185" s="10">
        <f t="shared" ref="L185:L191" si="25">G185+I185+K185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</row>
    <row r="186" spans="1:239" s="2" customFormat="1" x14ac:dyDescent="0.25">
      <c r="A186" s="7"/>
      <c r="B186" s="167" t="s">
        <v>65</v>
      </c>
      <c r="C186" s="91" t="s">
        <v>20</v>
      </c>
      <c r="D186" s="10">
        <v>9.6</v>
      </c>
      <c r="E186" s="10">
        <f>E184*D186</f>
        <v>0.67295999999999989</v>
      </c>
      <c r="F186" s="10"/>
      <c r="G186" s="10"/>
      <c r="H186" s="10"/>
      <c r="I186" s="10"/>
      <c r="J186" s="10"/>
      <c r="K186" s="10">
        <f>E186*J186</f>
        <v>0</v>
      </c>
      <c r="L186" s="10">
        <f t="shared" si="25"/>
        <v>0</v>
      </c>
      <c r="M186" s="14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</row>
    <row r="187" spans="1:239" s="2" customFormat="1" x14ac:dyDescent="0.25">
      <c r="A187" s="11"/>
      <c r="B187" s="129" t="s">
        <v>22</v>
      </c>
      <c r="C187" s="11" t="s">
        <v>0</v>
      </c>
      <c r="D187" s="10">
        <v>39.9</v>
      </c>
      <c r="E187" s="10">
        <f>D187*E184</f>
        <v>2.7969899999999996</v>
      </c>
      <c r="F187" s="4"/>
      <c r="G187" s="4"/>
      <c r="H187" s="4"/>
      <c r="I187" s="5"/>
      <c r="J187" s="5"/>
      <c r="K187" s="10">
        <f>E187*J187</f>
        <v>0</v>
      </c>
      <c r="L187" s="10">
        <f t="shared" si="25"/>
        <v>0</v>
      </c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</row>
    <row r="188" spans="1:239" s="2" customFormat="1" x14ac:dyDescent="0.25">
      <c r="A188" s="168"/>
      <c r="B188" s="169" t="s">
        <v>66</v>
      </c>
      <c r="C188" s="11" t="s">
        <v>67</v>
      </c>
      <c r="D188" s="170">
        <v>1160</v>
      </c>
      <c r="E188" s="170">
        <f>D188*E184</f>
        <v>81.315999999999988</v>
      </c>
      <c r="F188" s="170"/>
      <c r="G188" s="170">
        <f t="shared" ref="G188" si="26">F188*E188</f>
        <v>0</v>
      </c>
      <c r="H188" s="170"/>
      <c r="I188" s="170"/>
      <c r="J188" s="170"/>
      <c r="K188" s="170"/>
      <c r="L188" s="10">
        <f t="shared" si="25"/>
        <v>0</v>
      </c>
      <c r="M188" s="156"/>
      <c r="N188" s="156"/>
      <c r="O188" s="156"/>
      <c r="P188" s="156"/>
      <c r="Q188" s="156"/>
      <c r="R188" s="156"/>
      <c r="S188" s="156"/>
      <c r="T188" s="156"/>
      <c r="U188" s="156"/>
      <c r="V188" s="156"/>
      <c r="W188" s="156"/>
      <c r="X188" s="156"/>
      <c r="Y188" s="156"/>
      <c r="Z188" s="156"/>
      <c r="AA188" s="156"/>
      <c r="AB188" s="156"/>
      <c r="AC188" s="156"/>
      <c r="AD188" s="156"/>
      <c r="AE188" s="156"/>
      <c r="AF188" s="156"/>
      <c r="AG188" s="156"/>
      <c r="AH188" s="156"/>
      <c r="AI188" s="156"/>
      <c r="AJ188" s="156"/>
      <c r="AK188" s="156"/>
      <c r="AL188" s="156"/>
      <c r="AM188" s="156"/>
      <c r="AN188" s="156"/>
      <c r="AO188" s="156"/>
      <c r="AP188" s="156"/>
      <c r="AQ188" s="156"/>
      <c r="AR188" s="156"/>
      <c r="AS188" s="156"/>
      <c r="AT188" s="156"/>
      <c r="AU188" s="156"/>
      <c r="AV188" s="156"/>
      <c r="AW188" s="156"/>
      <c r="AX188" s="156"/>
      <c r="AY188" s="156"/>
      <c r="AZ188" s="156"/>
      <c r="BA188" s="156"/>
      <c r="BB188" s="156"/>
      <c r="BC188" s="156"/>
      <c r="BD188" s="156"/>
      <c r="BE188" s="156"/>
      <c r="BF188" s="156"/>
      <c r="BG188" s="156"/>
      <c r="BH188" s="156"/>
      <c r="BI188" s="156"/>
      <c r="BJ188" s="156"/>
      <c r="BK188" s="156"/>
      <c r="BL188" s="156"/>
      <c r="BM188" s="156"/>
      <c r="BN188" s="156"/>
      <c r="BO188" s="156"/>
      <c r="BP188" s="156"/>
      <c r="BQ188" s="156"/>
      <c r="BR188" s="156"/>
      <c r="BS188" s="156"/>
      <c r="BT188" s="156"/>
      <c r="BU188" s="156"/>
      <c r="BV188" s="156"/>
      <c r="BW188" s="156"/>
      <c r="BX188" s="156"/>
      <c r="BY188" s="156"/>
      <c r="BZ188" s="156"/>
      <c r="CA188" s="156"/>
      <c r="CB188" s="156"/>
      <c r="CC188" s="156"/>
      <c r="CD188" s="156"/>
      <c r="CE188" s="156"/>
      <c r="CF188" s="156"/>
      <c r="CG188" s="156"/>
      <c r="CH188" s="156"/>
      <c r="CI188" s="156"/>
      <c r="CJ188" s="156"/>
      <c r="CK188" s="156"/>
      <c r="CL188" s="156"/>
      <c r="CM188" s="156"/>
      <c r="CN188" s="156"/>
      <c r="CO188" s="156"/>
      <c r="CP188" s="156"/>
      <c r="CQ188" s="156"/>
      <c r="CR188" s="156"/>
      <c r="CS188" s="156"/>
      <c r="CT188" s="156"/>
      <c r="CU188" s="156"/>
      <c r="CV188" s="156"/>
      <c r="CW188" s="156"/>
      <c r="CX188" s="156"/>
      <c r="CY188" s="156"/>
      <c r="CZ188" s="156"/>
      <c r="DA188" s="156"/>
      <c r="DB188" s="156"/>
      <c r="DC188" s="156"/>
      <c r="DD188" s="156"/>
      <c r="DE188" s="156"/>
      <c r="DF188" s="156"/>
      <c r="DG188" s="156"/>
      <c r="DH188" s="156"/>
      <c r="DI188" s="156"/>
      <c r="DJ188" s="156"/>
      <c r="DK188" s="156"/>
      <c r="DL188" s="156"/>
      <c r="DM188" s="156"/>
      <c r="DN188" s="156"/>
      <c r="DO188" s="156"/>
      <c r="DP188" s="156"/>
      <c r="DQ188" s="156"/>
      <c r="DR188" s="156"/>
      <c r="DS188" s="156"/>
      <c r="DT188" s="156"/>
      <c r="DU188" s="156"/>
      <c r="DV188" s="156"/>
      <c r="DW188" s="156"/>
      <c r="DX188" s="156"/>
      <c r="DY188" s="156"/>
      <c r="DZ188" s="156"/>
      <c r="EA188" s="156"/>
      <c r="EB188" s="156"/>
      <c r="EC188" s="156"/>
      <c r="ED188" s="156"/>
      <c r="EE188" s="156"/>
      <c r="EF188" s="156"/>
      <c r="EG188" s="156"/>
      <c r="EH188" s="156"/>
      <c r="EI188" s="156"/>
      <c r="EJ188" s="156"/>
      <c r="EK188" s="156"/>
      <c r="EL188" s="156"/>
      <c r="EM188" s="156"/>
      <c r="EN188" s="156"/>
      <c r="EO188" s="156"/>
      <c r="EP188" s="156"/>
      <c r="EQ188" s="156"/>
      <c r="ER188" s="156"/>
      <c r="ES188" s="156"/>
      <c r="ET188" s="156"/>
      <c r="EU188" s="156"/>
      <c r="EV188" s="156"/>
      <c r="EW188" s="156"/>
      <c r="EX188" s="156"/>
      <c r="EY188" s="156"/>
      <c r="EZ188" s="156"/>
      <c r="FA188" s="156"/>
      <c r="FB188" s="156"/>
      <c r="FC188" s="156"/>
      <c r="FD188" s="156"/>
      <c r="FE188" s="156"/>
      <c r="FF188" s="156"/>
      <c r="FG188" s="156"/>
      <c r="FH188" s="156"/>
      <c r="FI188" s="156"/>
      <c r="FJ188" s="156"/>
      <c r="FK188" s="156"/>
      <c r="FL188" s="156"/>
      <c r="FM188" s="156"/>
      <c r="FN188" s="156"/>
      <c r="FO188" s="156"/>
      <c r="FP188" s="156"/>
      <c r="FQ188" s="156"/>
      <c r="FR188" s="156"/>
      <c r="FS188" s="156"/>
      <c r="FT188" s="156"/>
      <c r="FU188" s="156"/>
      <c r="FV188" s="156"/>
      <c r="FW188" s="156"/>
      <c r="FX188" s="156"/>
      <c r="FY188" s="156"/>
      <c r="FZ188" s="156"/>
      <c r="GA188" s="156"/>
      <c r="GB188" s="156"/>
      <c r="GC188" s="156"/>
      <c r="GD188" s="156"/>
      <c r="GE188" s="156"/>
      <c r="GF188" s="156"/>
      <c r="GG188" s="156"/>
      <c r="GH188" s="156"/>
      <c r="GI188" s="156"/>
      <c r="GJ188" s="156"/>
      <c r="GK188" s="156"/>
      <c r="GL188" s="156"/>
      <c r="GM188" s="156"/>
      <c r="GN188" s="156"/>
      <c r="GO188" s="156"/>
      <c r="GP188" s="156"/>
      <c r="GQ188" s="156"/>
      <c r="GR188" s="156"/>
      <c r="GS188" s="156"/>
      <c r="GT188" s="156"/>
      <c r="GU188" s="156"/>
      <c r="GV188" s="156"/>
      <c r="GW188" s="156"/>
      <c r="GX188" s="156"/>
      <c r="GY188" s="156"/>
      <c r="GZ188" s="156"/>
      <c r="HA188" s="156"/>
      <c r="HB188" s="156"/>
      <c r="HC188" s="156"/>
      <c r="HD188" s="156"/>
      <c r="HE188" s="156"/>
      <c r="HF188" s="156"/>
      <c r="HG188" s="156"/>
      <c r="HH188" s="156"/>
      <c r="HI188" s="156"/>
      <c r="HJ188" s="156"/>
      <c r="HK188" s="156"/>
      <c r="HL188" s="156"/>
      <c r="HM188" s="156"/>
      <c r="HN188" s="156"/>
      <c r="HO188" s="156"/>
      <c r="HP188" s="156"/>
      <c r="HQ188" s="156"/>
      <c r="HR188" s="156"/>
      <c r="HS188" s="156"/>
      <c r="HT188" s="156"/>
      <c r="HU188" s="156"/>
      <c r="HV188" s="156"/>
      <c r="HW188" s="156"/>
      <c r="HX188" s="156"/>
      <c r="HY188" s="156"/>
      <c r="HZ188" s="156"/>
      <c r="IA188" s="156"/>
      <c r="IB188" s="156"/>
      <c r="IC188" s="156"/>
      <c r="ID188" s="156"/>
      <c r="IE188" s="156"/>
    </row>
    <row r="189" spans="1:239" s="2" customFormat="1" x14ac:dyDescent="0.25">
      <c r="A189" s="7"/>
      <c r="B189" s="169" t="s">
        <v>130</v>
      </c>
      <c r="C189" s="11" t="s">
        <v>67</v>
      </c>
      <c r="D189" s="10">
        <v>193</v>
      </c>
      <c r="E189" s="10">
        <f>D189*E184</f>
        <v>13.529299999999999</v>
      </c>
      <c r="F189" s="10"/>
      <c r="G189" s="5">
        <f>E189*F189</f>
        <v>0</v>
      </c>
      <c r="H189" s="5"/>
      <c r="I189" s="5"/>
      <c r="J189" s="10"/>
      <c r="K189" s="10"/>
      <c r="L189" s="10">
        <f t="shared" si="25"/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</row>
    <row r="190" spans="1:239" s="2" customFormat="1" x14ac:dyDescent="0.25">
      <c r="A190" s="8"/>
      <c r="B190" s="129" t="s">
        <v>126</v>
      </c>
      <c r="C190" s="11" t="s">
        <v>16</v>
      </c>
      <c r="D190" s="10">
        <v>101.5</v>
      </c>
      <c r="E190" s="10">
        <f>D190*E184</f>
        <v>7.1151499999999999</v>
      </c>
      <c r="F190" s="153"/>
      <c r="G190" s="5">
        <f t="shared" ref="G190:G191" si="27">E190*F190</f>
        <v>0</v>
      </c>
      <c r="H190" s="5"/>
      <c r="I190" s="5"/>
      <c r="J190" s="10"/>
      <c r="K190" s="10"/>
      <c r="L190" s="10">
        <f t="shared" si="25"/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</row>
    <row r="191" spans="1:239" s="2" customFormat="1" x14ac:dyDescent="0.25">
      <c r="A191" s="7"/>
      <c r="B191" s="129" t="s">
        <v>68</v>
      </c>
      <c r="C191" s="11" t="s">
        <v>16</v>
      </c>
      <c r="D191" s="10">
        <v>2.4700000000000002</v>
      </c>
      <c r="E191" s="5">
        <f>D191*E184</f>
        <v>0.173147</v>
      </c>
      <c r="F191" s="10"/>
      <c r="G191" s="5">
        <f t="shared" si="27"/>
        <v>0</v>
      </c>
      <c r="H191" s="5"/>
      <c r="I191" s="5"/>
      <c r="J191" s="10"/>
      <c r="K191" s="10"/>
      <c r="L191" s="10">
        <f t="shared" si="25"/>
        <v>0</v>
      </c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</row>
    <row r="192" spans="1:239" s="2" customFormat="1" x14ac:dyDescent="0.25">
      <c r="A192" s="168"/>
      <c r="B192" s="171" t="s">
        <v>131</v>
      </c>
      <c r="C192" s="172" t="s">
        <v>16</v>
      </c>
      <c r="D192" s="170">
        <f>7.4+0.53</f>
        <v>7.9300000000000006</v>
      </c>
      <c r="E192" s="170">
        <f>E184*D192</f>
        <v>0.55589299999999997</v>
      </c>
      <c r="F192" s="170"/>
      <c r="G192" s="170">
        <f>F192*E192</f>
        <v>0</v>
      </c>
      <c r="H192" s="170"/>
      <c r="I192" s="170"/>
      <c r="J192" s="170"/>
      <c r="K192" s="170"/>
      <c r="L192" s="170">
        <f>K192+I192+G192</f>
        <v>0</v>
      </c>
      <c r="M192" s="156"/>
      <c r="N192" s="156"/>
      <c r="O192" s="156"/>
      <c r="P192" s="156"/>
      <c r="Q192" s="156"/>
      <c r="R192" s="156"/>
      <c r="S192" s="156"/>
      <c r="T192" s="156"/>
      <c r="U192" s="156"/>
      <c r="V192" s="156"/>
      <c r="W192" s="156"/>
      <c r="X192" s="156"/>
      <c r="Y192" s="156"/>
      <c r="Z192" s="156"/>
      <c r="AA192" s="156"/>
      <c r="AB192" s="156"/>
      <c r="AC192" s="156"/>
      <c r="AD192" s="156"/>
      <c r="AE192" s="156"/>
      <c r="AF192" s="156"/>
      <c r="AG192" s="156"/>
      <c r="AH192" s="156"/>
      <c r="AI192" s="156"/>
      <c r="AJ192" s="156"/>
      <c r="AK192" s="156"/>
      <c r="AL192" s="156"/>
      <c r="AM192" s="156"/>
      <c r="AN192" s="156"/>
      <c r="AO192" s="156"/>
      <c r="AP192" s="156"/>
      <c r="AQ192" s="156"/>
      <c r="AR192" s="156"/>
      <c r="AS192" s="156"/>
      <c r="AT192" s="156"/>
      <c r="AU192" s="156"/>
      <c r="AV192" s="156"/>
      <c r="AW192" s="156"/>
      <c r="AX192" s="156"/>
      <c r="AY192" s="156"/>
      <c r="AZ192" s="156"/>
      <c r="BA192" s="156"/>
      <c r="BB192" s="156"/>
      <c r="BC192" s="156"/>
      <c r="BD192" s="156"/>
      <c r="BE192" s="156"/>
      <c r="BF192" s="156"/>
      <c r="BG192" s="156"/>
      <c r="BH192" s="156"/>
      <c r="BI192" s="156"/>
      <c r="BJ192" s="156"/>
      <c r="BK192" s="156"/>
      <c r="BL192" s="156"/>
      <c r="BM192" s="156"/>
      <c r="BN192" s="156"/>
      <c r="BO192" s="156"/>
      <c r="BP192" s="156"/>
      <c r="BQ192" s="156"/>
      <c r="BR192" s="156"/>
      <c r="BS192" s="156"/>
      <c r="BT192" s="156"/>
      <c r="BU192" s="156"/>
      <c r="BV192" s="156"/>
      <c r="BW192" s="156"/>
      <c r="BX192" s="156"/>
      <c r="BY192" s="156"/>
      <c r="BZ192" s="156"/>
      <c r="CA192" s="156"/>
      <c r="CB192" s="156"/>
      <c r="CC192" s="156"/>
      <c r="CD192" s="156"/>
      <c r="CE192" s="156"/>
      <c r="CF192" s="156"/>
      <c r="CG192" s="156"/>
      <c r="CH192" s="156"/>
      <c r="CI192" s="156"/>
      <c r="CJ192" s="156"/>
      <c r="CK192" s="156"/>
      <c r="CL192" s="156"/>
      <c r="CM192" s="156"/>
      <c r="CN192" s="156"/>
      <c r="CO192" s="156"/>
      <c r="CP192" s="156"/>
      <c r="CQ192" s="156"/>
      <c r="CR192" s="156"/>
      <c r="CS192" s="156"/>
      <c r="CT192" s="156"/>
      <c r="CU192" s="156"/>
      <c r="CV192" s="156"/>
      <c r="CW192" s="156"/>
      <c r="CX192" s="156"/>
      <c r="CY192" s="156"/>
      <c r="CZ192" s="156"/>
      <c r="DA192" s="156"/>
      <c r="DB192" s="156"/>
      <c r="DC192" s="156"/>
      <c r="DD192" s="156"/>
      <c r="DE192" s="156"/>
      <c r="DF192" s="156"/>
      <c r="DG192" s="156"/>
      <c r="DH192" s="156"/>
      <c r="DI192" s="156"/>
      <c r="DJ192" s="156"/>
      <c r="DK192" s="156"/>
      <c r="DL192" s="156"/>
      <c r="DM192" s="156"/>
      <c r="DN192" s="156"/>
      <c r="DO192" s="156"/>
      <c r="DP192" s="156"/>
      <c r="DQ192" s="156"/>
      <c r="DR192" s="156"/>
      <c r="DS192" s="156"/>
      <c r="DT192" s="156"/>
      <c r="DU192" s="156"/>
      <c r="DV192" s="156"/>
      <c r="DW192" s="156"/>
      <c r="DX192" s="156"/>
      <c r="DY192" s="156"/>
      <c r="DZ192" s="156"/>
      <c r="EA192" s="156"/>
      <c r="EB192" s="156"/>
      <c r="EC192" s="156"/>
      <c r="ED192" s="156"/>
      <c r="EE192" s="156"/>
      <c r="EF192" s="156"/>
      <c r="EG192" s="156"/>
      <c r="EH192" s="156"/>
      <c r="EI192" s="156"/>
      <c r="EJ192" s="156"/>
      <c r="EK192" s="156"/>
      <c r="EL192" s="156"/>
      <c r="EM192" s="156"/>
      <c r="EN192" s="156"/>
      <c r="EO192" s="156"/>
      <c r="EP192" s="156"/>
      <c r="EQ192" s="156"/>
      <c r="ER192" s="156"/>
      <c r="ES192" s="156"/>
      <c r="ET192" s="156"/>
      <c r="EU192" s="156"/>
      <c r="EV192" s="156"/>
      <c r="EW192" s="156"/>
      <c r="EX192" s="156"/>
      <c r="EY192" s="156"/>
      <c r="EZ192" s="156"/>
      <c r="FA192" s="156"/>
      <c r="FB192" s="156"/>
      <c r="FC192" s="156"/>
      <c r="FD192" s="156"/>
      <c r="FE192" s="156"/>
      <c r="FF192" s="156"/>
      <c r="FG192" s="156"/>
      <c r="FH192" s="156"/>
      <c r="FI192" s="156"/>
      <c r="FJ192" s="156"/>
      <c r="FK192" s="156"/>
      <c r="FL192" s="156"/>
      <c r="FM192" s="156"/>
      <c r="FN192" s="156"/>
      <c r="FO192" s="156"/>
      <c r="FP192" s="156"/>
      <c r="FQ192" s="156"/>
      <c r="FR192" s="156"/>
      <c r="FS192" s="156"/>
      <c r="FT192" s="156"/>
      <c r="FU192" s="156"/>
      <c r="FV192" s="156"/>
      <c r="FW192" s="156"/>
      <c r="FX192" s="156"/>
      <c r="FY192" s="156"/>
      <c r="FZ192" s="156"/>
      <c r="GA192" s="156"/>
      <c r="GB192" s="156"/>
      <c r="GC192" s="156"/>
      <c r="GD192" s="156"/>
      <c r="GE192" s="156"/>
      <c r="GF192" s="156"/>
      <c r="GG192" s="156"/>
      <c r="GH192" s="156"/>
      <c r="GI192" s="156"/>
      <c r="GJ192" s="156"/>
      <c r="GK192" s="156"/>
      <c r="GL192" s="156"/>
      <c r="GM192" s="156"/>
      <c r="GN192" s="156"/>
      <c r="GO192" s="156"/>
      <c r="GP192" s="156"/>
      <c r="GQ192" s="156"/>
      <c r="GR192" s="156"/>
      <c r="GS192" s="156"/>
      <c r="GT192" s="156"/>
      <c r="GU192" s="156"/>
      <c r="GV192" s="156"/>
      <c r="GW192" s="156"/>
      <c r="GX192" s="156"/>
      <c r="GY192" s="156"/>
      <c r="GZ192" s="156"/>
      <c r="HA192" s="156"/>
      <c r="HB192" s="156"/>
      <c r="HC192" s="156"/>
      <c r="HD192" s="156"/>
      <c r="HE192" s="156"/>
      <c r="HF192" s="156"/>
      <c r="HG192" s="156"/>
      <c r="HH192" s="156"/>
      <c r="HI192" s="156"/>
      <c r="HJ192" s="156"/>
      <c r="HK192" s="156"/>
      <c r="HL192" s="156"/>
      <c r="HM192" s="156"/>
      <c r="HN192" s="156"/>
      <c r="HO192" s="156"/>
      <c r="HP192" s="156"/>
      <c r="HQ192" s="156"/>
      <c r="HR192" s="156"/>
      <c r="HS192" s="156"/>
      <c r="HT192" s="156"/>
      <c r="HU192" s="156"/>
      <c r="HV192" s="156"/>
      <c r="HW192" s="156"/>
      <c r="HX192" s="156"/>
      <c r="HY192" s="156"/>
      <c r="HZ192" s="156"/>
      <c r="IA192" s="156"/>
      <c r="IB192" s="156"/>
      <c r="IC192" s="156"/>
      <c r="ID192" s="156"/>
      <c r="IE192" s="156"/>
    </row>
    <row r="193" spans="1:239" x14ac:dyDescent="0.25">
      <c r="A193" s="11"/>
      <c r="B193" s="173" t="s">
        <v>69</v>
      </c>
      <c r="C193" s="11" t="s">
        <v>16</v>
      </c>
      <c r="D193" s="10">
        <v>4.68</v>
      </c>
      <c r="E193" s="174">
        <f>E184*D193</f>
        <v>0.32806799999999997</v>
      </c>
      <c r="F193" s="10"/>
      <c r="G193" s="170">
        <f t="shared" ref="G193" si="28">F193*E193</f>
        <v>0</v>
      </c>
      <c r="H193" s="10"/>
      <c r="I193" s="10"/>
      <c r="J193" s="10"/>
      <c r="K193" s="10"/>
      <c r="L193" s="10">
        <f t="shared" ref="L193" si="29">K193+I193+G193</f>
        <v>0</v>
      </c>
      <c r="M193" s="175"/>
      <c r="N193" s="176"/>
    </row>
    <row r="194" spans="1:239" s="2" customFormat="1" x14ac:dyDescent="0.25">
      <c r="A194" s="7"/>
      <c r="B194" s="142" t="s">
        <v>132</v>
      </c>
      <c r="C194" s="11" t="s">
        <v>23</v>
      </c>
      <c r="D194" s="10">
        <v>39</v>
      </c>
      <c r="E194" s="10">
        <f>D194*E184</f>
        <v>2.7338999999999998</v>
      </c>
      <c r="F194" s="10"/>
      <c r="G194" s="5">
        <f t="shared" ref="G194:G195" si="30">E194*F194</f>
        <v>0</v>
      </c>
      <c r="H194" s="5"/>
      <c r="I194" s="5"/>
      <c r="J194" s="10"/>
      <c r="K194" s="10"/>
      <c r="L194" s="10">
        <f t="shared" ref="L194:L195" si="31">G194+I194+K194</f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</row>
    <row r="195" spans="1:239" s="2" customFormat="1" x14ac:dyDescent="0.25">
      <c r="A195" s="8"/>
      <c r="B195" s="129" t="s">
        <v>35</v>
      </c>
      <c r="C195" s="11" t="s">
        <v>0</v>
      </c>
      <c r="D195" s="10">
        <v>156</v>
      </c>
      <c r="E195" s="10">
        <f>D195*E184</f>
        <v>10.935599999999999</v>
      </c>
      <c r="F195" s="5"/>
      <c r="G195" s="5">
        <f t="shared" si="30"/>
        <v>0</v>
      </c>
      <c r="H195" s="5"/>
      <c r="I195" s="5"/>
      <c r="J195" s="10"/>
      <c r="K195" s="10"/>
      <c r="L195" s="10">
        <f t="shared" si="31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</row>
    <row r="196" spans="1:239" s="1" customFormat="1" x14ac:dyDescent="0.25">
      <c r="A196" s="7"/>
      <c r="B196" s="129"/>
      <c r="C196" s="11"/>
      <c r="D196" s="102"/>
      <c r="E196" s="10"/>
      <c r="F196" s="10"/>
      <c r="G196" s="10"/>
      <c r="H196" s="10"/>
      <c r="I196" s="10"/>
      <c r="J196" s="5"/>
      <c r="K196" s="10"/>
      <c r="L196" s="10"/>
    </row>
    <row r="197" spans="1:239" s="115" customFormat="1" x14ac:dyDescent="0.2">
      <c r="A197" s="7">
        <v>37</v>
      </c>
      <c r="B197" s="131" t="s">
        <v>133</v>
      </c>
      <c r="C197" s="7" t="s">
        <v>16</v>
      </c>
      <c r="D197" s="135"/>
      <c r="E197" s="135">
        <v>10</v>
      </c>
      <c r="F197" s="135"/>
      <c r="G197" s="135"/>
      <c r="H197" s="135"/>
      <c r="I197" s="135"/>
      <c r="J197" s="135"/>
      <c r="K197" s="135"/>
      <c r="L197" s="13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  <c r="BT197" s="105"/>
      <c r="BU197" s="105"/>
      <c r="BV197" s="105"/>
      <c r="BW197" s="105"/>
      <c r="BX197" s="105"/>
      <c r="BY197" s="105"/>
      <c r="BZ197" s="105"/>
      <c r="CA197" s="105"/>
      <c r="CB197" s="105"/>
      <c r="CC197" s="105"/>
      <c r="CD197" s="105"/>
      <c r="CE197" s="105"/>
      <c r="CF197" s="105"/>
      <c r="CG197" s="105"/>
      <c r="CH197" s="105"/>
      <c r="CI197" s="105"/>
      <c r="CJ197" s="105"/>
      <c r="CK197" s="105"/>
      <c r="CL197" s="105"/>
      <c r="CM197" s="105"/>
      <c r="CN197" s="105"/>
      <c r="CO197" s="105"/>
      <c r="CP197" s="105"/>
      <c r="CQ197" s="105"/>
      <c r="CR197" s="105"/>
      <c r="CS197" s="105"/>
      <c r="CT197" s="105"/>
      <c r="CU197" s="105"/>
      <c r="CV197" s="105"/>
      <c r="CW197" s="105"/>
      <c r="CX197" s="105"/>
      <c r="CY197" s="105"/>
      <c r="CZ197" s="105"/>
      <c r="DA197" s="105"/>
      <c r="DB197" s="105"/>
      <c r="DC197" s="105"/>
      <c r="DD197" s="105"/>
      <c r="DE197" s="105"/>
      <c r="DF197" s="105"/>
      <c r="DG197" s="105"/>
      <c r="DH197" s="105"/>
      <c r="DI197" s="105"/>
      <c r="DJ197" s="105"/>
      <c r="DK197" s="105"/>
      <c r="DL197" s="105"/>
      <c r="DM197" s="105"/>
      <c r="DN197" s="105"/>
      <c r="DO197" s="105"/>
      <c r="DP197" s="105"/>
      <c r="DQ197" s="105"/>
      <c r="DR197" s="105"/>
      <c r="DS197" s="105"/>
      <c r="DT197" s="105"/>
      <c r="DU197" s="105"/>
      <c r="DV197" s="105"/>
      <c r="DW197" s="105"/>
      <c r="DX197" s="105"/>
      <c r="DY197" s="105"/>
      <c r="DZ197" s="105"/>
      <c r="EA197" s="105"/>
      <c r="EB197" s="105"/>
      <c r="EC197" s="105"/>
      <c r="ED197" s="105"/>
      <c r="EE197" s="105"/>
      <c r="EF197" s="105"/>
      <c r="EG197" s="105"/>
      <c r="EH197" s="105"/>
      <c r="EI197" s="105"/>
      <c r="EJ197" s="105"/>
      <c r="EK197" s="105"/>
      <c r="EL197" s="105"/>
      <c r="EM197" s="105"/>
      <c r="EN197" s="105"/>
      <c r="EO197" s="105"/>
      <c r="EP197" s="105"/>
      <c r="EQ197" s="105"/>
      <c r="ER197" s="105"/>
      <c r="ES197" s="105"/>
      <c r="ET197" s="105"/>
      <c r="EU197" s="105"/>
      <c r="EV197" s="105"/>
      <c r="EW197" s="105"/>
      <c r="EX197" s="105"/>
      <c r="EY197" s="105"/>
      <c r="EZ197" s="105"/>
      <c r="FA197" s="105"/>
      <c r="FB197" s="105"/>
      <c r="FC197" s="105"/>
      <c r="FD197" s="105"/>
      <c r="FE197" s="105"/>
      <c r="FF197" s="105"/>
      <c r="FG197" s="105"/>
      <c r="FH197" s="105"/>
      <c r="FI197" s="105"/>
      <c r="FJ197" s="105"/>
      <c r="FK197" s="105"/>
      <c r="FL197" s="105"/>
      <c r="FM197" s="105"/>
      <c r="FN197" s="105"/>
      <c r="FO197" s="105"/>
      <c r="FP197" s="105"/>
      <c r="FQ197" s="105"/>
      <c r="FR197" s="105"/>
      <c r="FS197" s="105"/>
      <c r="FT197" s="105"/>
      <c r="FU197" s="105"/>
      <c r="FV197" s="105"/>
      <c r="FW197" s="105"/>
      <c r="FX197" s="105"/>
      <c r="FY197" s="105"/>
      <c r="FZ197" s="105"/>
      <c r="GA197" s="105"/>
      <c r="GB197" s="105"/>
      <c r="GC197" s="105"/>
      <c r="GD197" s="105"/>
      <c r="GE197" s="105"/>
      <c r="GF197" s="105"/>
      <c r="GG197" s="105"/>
      <c r="GH197" s="105"/>
      <c r="GI197" s="105"/>
      <c r="GJ197" s="105"/>
      <c r="GK197" s="105"/>
      <c r="GL197" s="105"/>
      <c r="GM197" s="105"/>
      <c r="GN197" s="105"/>
      <c r="GO197" s="105"/>
      <c r="GP197" s="105"/>
      <c r="GQ197" s="105"/>
      <c r="GR197" s="105"/>
      <c r="GS197" s="105"/>
      <c r="GT197" s="105"/>
      <c r="GU197" s="105"/>
      <c r="GV197" s="105"/>
      <c r="GW197" s="105"/>
      <c r="GX197" s="105"/>
      <c r="GY197" s="105"/>
      <c r="GZ197" s="105"/>
      <c r="HA197" s="105"/>
      <c r="HB197" s="105"/>
      <c r="HC197" s="105"/>
      <c r="HD197" s="105"/>
      <c r="HE197" s="105"/>
      <c r="HF197" s="105"/>
      <c r="HG197" s="105"/>
      <c r="HH197" s="105"/>
      <c r="HI197" s="105"/>
      <c r="HJ197" s="105"/>
      <c r="HK197" s="105"/>
      <c r="HL197" s="105"/>
      <c r="HM197" s="105"/>
      <c r="HN197" s="105"/>
      <c r="HO197" s="105"/>
      <c r="HP197" s="105"/>
      <c r="HQ197" s="105"/>
      <c r="HR197" s="105"/>
    </row>
    <row r="198" spans="1:239" s="6" customFormat="1" x14ac:dyDescent="0.25">
      <c r="A198" s="151"/>
      <c r="B198" s="152"/>
      <c r="C198" s="151" t="s">
        <v>62</v>
      </c>
      <c r="D198" s="153"/>
      <c r="E198" s="107">
        <f>E197/10</f>
        <v>1</v>
      </c>
      <c r="F198" s="153"/>
      <c r="G198" s="153"/>
      <c r="H198" s="153"/>
      <c r="I198" s="153"/>
      <c r="J198" s="153"/>
      <c r="K198" s="153"/>
      <c r="L198" s="153"/>
      <c r="M198" s="154"/>
      <c r="N198" s="154"/>
      <c r="O198" s="154"/>
      <c r="P198" s="154"/>
      <c r="Q198" s="154"/>
      <c r="R198" s="154"/>
      <c r="S198" s="154"/>
      <c r="T198" s="154"/>
      <c r="U198" s="154"/>
      <c r="V198" s="154"/>
      <c r="W198" s="154"/>
      <c r="X198" s="154"/>
      <c r="Y198" s="154"/>
      <c r="Z198" s="154"/>
      <c r="AA198" s="154"/>
      <c r="AB198" s="154"/>
      <c r="AC198" s="154"/>
      <c r="AD198" s="154"/>
      <c r="AE198" s="154"/>
      <c r="AF198" s="154"/>
      <c r="AG198" s="154"/>
      <c r="AH198" s="154"/>
      <c r="AI198" s="154"/>
      <c r="AJ198" s="154"/>
      <c r="AK198" s="154"/>
      <c r="AL198" s="154"/>
      <c r="AM198" s="154"/>
      <c r="AN198" s="154"/>
      <c r="AO198" s="154"/>
      <c r="AP198" s="154"/>
      <c r="AQ198" s="154"/>
      <c r="AR198" s="154"/>
      <c r="AS198" s="154"/>
      <c r="AT198" s="154"/>
      <c r="AU198" s="154"/>
      <c r="AV198" s="154"/>
      <c r="AW198" s="154"/>
      <c r="AX198" s="154"/>
      <c r="AY198" s="154"/>
      <c r="AZ198" s="154"/>
      <c r="BA198" s="154"/>
      <c r="BB198" s="154"/>
      <c r="BC198" s="154"/>
      <c r="BD198" s="154"/>
      <c r="BE198" s="154"/>
      <c r="BF198" s="154"/>
      <c r="BG198" s="154"/>
      <c r="BH198" s="154"/>
      <c r="BI198" s="154"/>
      <c r="BJ198" s="154"/>
      <c r="BK198" s="154"/>
      <c r="BL198" s="154"/>
      <c r="BM198" s="154"/>
      <c r="BN198" s="154"/>
      <c r="BO198" s="154"/>
      <c r="BP198" s="154"/>
      <c r="BQ198" s="154"/>
      <c r="BR198" s="154"/>
      <c r="BS198" s="154"/>
      <c r="BT198" s="154"/>
      <c r="BU198" s="154"/>
      <c r="BV198" s="154"/>
      <c r="BW198" s="154"/>
      <c r="BX198" s="154"/>
      <c r="BY198" s="154"/>
      <c r="BZ198" s="154"/>
      <c r="CA198" s="154"/>
      <c r="CB198" s="154"/>
      <c r="CC198" s="154"/>
      <c r="CD198" s="154"/>
      <c r="CE198" s="154"/>
      <c r="CF198" s="154"/>
      <c r="CG198" s="154"/>
      <c r="CH198" s="154"/>
      <c r="CI198" s="154"/>
      <c r="CJ198" s="154"/>
      <c r="CK198" s="154"/>
      <c r="CL198" s="154"/>
      <c r="CM198" s="154"/>
      <c r="CN198" s="154"/>
      <c r="CO198" s="154"/>
      <c r="CP198" s="154"/>
      <c r="CQ198" s="154"/>
      <c r="CR198" s="154"/>
      <c r="CS198" s="154"/>
      <c r="CT198" s="154"/>
      <c r="CU198" s="154"/>
      <c r="CV198" s="154"/>
      <c r="CW198" s="154"/>
      <c r="CX198" s="154"/>
      <c r="CY198" s="154"/>
      <c r="CZ198" s="154"/>
      <c r="DA198" s="154"/>
      <c r="DB198" s="154"/>
      <c r="DC198" s="154"/>
      <c r="DD198" s="154"/>
      <c r="DE198" s="154"/>
      <c r="DF198" s="154"/>
      <c r="DG198" s="154"/>
      <c r="DH198" s="154"/>
      <c r="DI198" s="154"/>
      <c r="DJ198" s="154"/>
      <c r="DK198" s="154"/>
      <c r="DL198" s="154"/>
      <c r="DM198" s="154"/>
      <c r="DN198" s="154"/>
      <c r="DO198" s="154"/>
      <c r="DP198" s="154"/>
      <c r="DQ198" s="154"/>
      <c r="DR198" s="154"/>
      <c r="DS198" s="154"/>
      <c r="DT198" s="154"/>
      <c r="DU198" s="154"/>
      <c r="DV198" s="154"/>
      <c r="DW198" s="154"/>
      <c r="DX198" s="154"/>
      <c r="DY198" s="154"/>
      <c r="DZ198" s="154"/>
      <c r="EA198" s="154"/>
      <c r="EB198" s="154"/>
      <c r="EC198" s="154"/>
      <c r="ED198" s="154"/>
      <c r="EE198" s="154"/>
      <c r="EF198" s="154"/>
      <c r="EG198" s="154"/>
      <c r="EH198" s="154"/>
      <c r="EI198" s="154"/>
      <c r="EJ198" s="154"/>
      <c r="EK198" s="154"/>
      <c r="EL198" s="154"/>
      <c r="EM198" s="154"/>
      <c r="EN198" s="154"/>
      <c r="EO198" s="154"/>
      <c r="EP198" s="154"/>
      <c r="EQ198" s="154"/>
      <c r="ER198" s="154"/>
      <c r="ES198" s="154"/>
      <c r="ET198" s="154"/>
      <c r="EU198" s="154"/>
      <c r="EV198" s="154"/>
      <c r="EW198" s="154"/>
      <c r="EX198" s="154"/>
      <c r="EY198" s="154"/>
      <c r="EZ198" s="154"/>
      <c r="FA198" s="154"/>
      <c r="FB198" s="154"/>
      <c r="FC198" s="154"/>
      <c r="FD198" s="154"/>
      <c r="FE198" s="154"/>
      <c r="FF198" s="154"/>
      <c r="FG198" s="154"/>
      <c r="FH198" s="154"/>
      <c r="FI198" s="154"/>
      <c r="FJ198" s="154"/>
      <c r="FK198" s="154"/>
      <c r="FL198" s="154"/>
      <c r="FM198" s="154"/>
      <c r="FN198" s="154"/>
      <c r="FO198" s="154"/>
      <c r="FP198" s="154"/>
      <c r="FQ198" s="154"/>
      <c r="FR198" s="154"/>
      <c r="FS198" s="154"/>
      <c r="FT198" s="154"/>
      <c r="FU198" s="154"/>
      <c r="FV198" s="154"/>
      <c r="FW198" s="154"/>
      <c r="FX198" s="154"/>
      <c r="FY198" s="154"/>
      <c r="FZ198" s="154"/>
      <c r="GA198" s="154"/>
      <c r="GB198" s="154"/>
      <c r="GC198" s="154"/>
      <c r="GD198" s="154"/>
      <c r="GE198" s="154"/>
      <c r="GF198" s="154"/>
      <c r="GG198" s="154"/>
      <c r="GH198" s="154"/>
      <c r="GI198" s="154"/>
      <c r="GJ198" s="154"/>
      <c r="GK198" s="154"/>
      <c r="GL198" s="154"/>
      <c r="GM198" s="154"/>
      <c r="GN198" s="154"/>
      <c r="GO198" s="154"/>
      <c r="GP198" s="154"/>
      <c r="GQ198" s="154"/>
      <c r="GR198" s="154"/>
      <c r="GS198" s="154"/>
      <c r="GT198" s="154"/>
      <c r="GU198" s="154"/>
      <c r="GV198" s="154"/>
      <c r="GW198" s="154"/>
      <c r="GX198" s="154"/>
      <c r="GY198" s="154"/>
      <c r="GZ198" s="154"/>
      <c r="HA198" s="154"/>
      <c r="HB198" s="154"/>
      <c r="HC198" s="154"/>
      <c r="HD198" s="154"/>
      <c r="HE198" s="154"/>
      <c r="HF198" s="154"/>
      <c r="HG198" s="154"/>
      <c r="HH198" s="154"/>
      <c r="HI198" s="154"/>
      <c r="HJ198" s="154"/>
      <c r="HK198" s="154"/>
      <c r="HL198" s="154"/>
      <c r="HM198" s="154"/>
      <c r="HN198" s="154"/>
      <c r="HO198" s="154"/>
      <c r="HP198" s="154"/>
      <c r="HQ198" s="154"/>
      <c r="HR198" s="154"/>
      <c r="HS198" s="154"/>
      <c r="HT198" s="154"/>
      <c r="HU198" s="154"/>
      <c r="HV198" s="154"/>
      <c r="HW198" s="154"/>
      <c r="HX198" s="154"/>
      <c r="HY198" s="154"/>
      <c r="HZ198" s="154"/>
      <c r="IA198" s="154"/>
      <c r="IB198" s="154"/>
      <c r="IC198" s="154"/>
      <c r="ID198" s="154"/>
    </row>
    <row r="199" spans="1:239" s="2" customFormat="1" x14ac:dyDescent="0.25">
      <c r="A199" s="155"/>
      <c r="B199" s="124" t="s">
        <v>21</v>
      </c>
      <c r="C199" s="91" t="s">
        <v>17</v>
      </c>
      <c r="D199" s="10">
        <v>17.8</v>
      </c>
      <c r="E199" s="153">
        <f>D199*E198</f>
        <v>17.8</v>
      </c>
      <c r="F199" s="153"/>
      <c r="G199" s="153"/>
      <c r="H199" s="10"/>
      <c r="I199" s="10">
        <f>E199*H199</f>
        <v>0</v>
      </c>
      <c r="J199" s="10"/>
      <c r="K199" s="10"/>
      <c r="L199" s="10">
        <f>G199+I199+K199</f>
        <v>0</v>
      </c>
      <c r="M199" s="156"/>
      <c r="N199" s="156"/>
      <c r="O199" s="156"/>
      <c r="P199" s="156"/>
      <c r="Q199" s="156"/>
      <c r="R199" s="156"/>
      <c r="S199" s="156"/>
      <c r="T199" s="156"/>
      <c r="U199" s="156"/>
      <c r="V199" s="156"/>
      <c r="W199" s="156"/>
      <c r="X199" s="156"/>
      <c r="Y199" s="156"/>
      <c r="Z199" s="156"/>
      <c r="AA199" s="156"/>
      <c r="AB199" s="156"/>
      <c r="AC199" s="156"/>
      <c r="AD199" s="156"/>
      <c r="AE199" s="156"/>
      <c r="AF199" s="156"/>
      <c r="AG199" s="156"/>
      <c r="AH199" s="156"/>
      <c r="AI199" s="156"/>
      <c r="AJ199" s="156"/>
      <c r="AK199" s="156"/>
      <c r="AL199" s="156"/>
      <c r="AM199" s="156"/>
      <c r="AN199" s="156"/>
      <c r="AO199" s="156"/>
      <c r="AP199" s="156"/>
      <c r="AQ199" s="156"/>
      <c r="AR199" s="156"/>
      <c r="AS199" s="156"/>
      <c r="AT199" s="156"/>
      <c r="AU199" s="156"/>
      <c r="AV199" s="156"/>
      <c r="AW199" s="156"/>
      <c r="AX199" s="156"/>
      <c r="AY199" s="156"/>
      <c r="AZ199" s="156"/>
      <c r="BA199" s="156"/>
      <c r="BB199" s="156"/>
      <c r="BC199" s="156"/>
      <c r="BD199" s="156"/>
      <c r="BE199" s="156"/>
      <c r="BF199" s="156"/>
      <c r="BG199" s="156"/>
      <c r="BH199" s="156"/>
      <c r="BI199" s="156"/>
      <c r="BJ199" s="156"/>
      <c r="BK199" s="156"/>
      <c r="BL199" s="156"/>
      <c r="BM199" s="156"/>
      <c r="BN199" s="156"/>
      <c r="BO199" s="156"/>
      <c r="BP199" s="156"/>
      <c r="BQ199" s="156"/>
      <c r="BR199" s="156"/>
      <c r="BS199" s="156"/>
      <c r="BT199" s="156"/>
      <c r="BU199" s="156"/>
      <c r="BV199" s="156"/>
      <c r="BW199" s="156"/>
      <c r="BX199" s="156"/>
      <c r="BY199" s="156"/>
      <c r="BZ199" s="156"/>
      <c r="CA199" s="156"/>
      <c r="CB199" s="156"/>
      <c r="CC199" s="156"/>
      <c r="CD199" s="156"/>
      <c r="CE199" s="156"/>
      <c r="CF199" s="156"/>
      <c r="CG199" s="156"/>
      <c r="CH199" s="156"/>
      <c r="CI199" s="156"/>
      <c r="CJ199" s="156"/>
      <c r="CK199" s="156"/>
      <c r="CL199" s="156"/>
      <c r="CM199" s="156"/>
      <c r="CN199" s="156"/>
      <c r="CO199" s="156"/>
      <c r="CP199" s="156"/>
      <c r="CQ199" s="156"/>
      <c r="CR199" s="156"/>
      <c r="CS199" s="156"/>
      <c r="CT199" s="156"/>
      <c r="CU199" s="156"/>
      <c r="CV199" s="156"/>
      <c r="CW199" s="156"/>
      <c r="CX199" s="156"/>
      <c r="CY199" s="156"/>
      <c r="CZ199" s="156"/>
      <c r="DA199" s="156"/>
      <c r="DB199" s="156"/>
      <c r="DC199" s="156"/>
      <c r="DD199" s="156"/>
      <c r="DE199" s="156"/>
      <c r="DF199" s="156"/>
      <c r="DG199" s="156"/>
      <c r="DH199" s="156"/>
      <c r="DI199" s="156"/>
      <c r="DJ199" s="156"/>
      <c r="DK199" s="156"/>
      <c r="DL199" s="156"/>
      <c r="DM199" s="156"/>
      <c r="DN199" s="156"/>
      <c r="DO199" s="156"/>
      <c r="DP199" s="156"/>
      <c r="DQ199" s="156"/>
      <c r="DR199" s="156"/>
      <c r="DS199" s="156"/>
      <c r="DT199" s="156"/>
      <c r="DU199" s="156"/>
      <c r="DV199" s="156"/>
      <c r="DW199" s="156"/>
      <c r="DX199" s="156"/>
      <c r="DY199" s="156"/>
      <c r="DZ199" s="156"/>
      <c r="EA199" s="156"/>
      <c r="EB199" s="156"/>
      <c r="EC199" s="156"/>
      <c r="ED199" s="156"/>
      <c r="EE199" s="156"/>
      <c r="EF199" s="156"/>
      <c r="EG199" s="156"/>
      <c r="EH199" s="156"/>
      <c r="EI199" s="156"/>
      <c r="EJ199" s="156"/>
      <c r="EK199" s="156"/>
      <c r="EL199" s="156"/>
      <c r="EM199" s="156"/>
      <c r="EN199" s="156"/>
      <c r="EO199" s="156"/>
      <c r="EP199" s="156"/>
      <c r="EQ199" s="156"/>
      <c r="ER199" s="156"/>
      <c r="ES199" s="156"/>
      <c r="ET199" s="156"/>
      <c r="EU199" s="156"/>
      <c r="EV199" s="156"/>
      <c r="EW199" s="156"/>
      <c r="EX199" s="156"/>
      <c r="EY199" s="156"/>
      <c r="EZ199" s="156"/>
      <c r="FA199" s="156"/>
      <c r="FB199" s="156"/>
      <c r="FC199" s="156"/>
      <c r="FD199" s="156"/>
      <c r="FE199" s="156"/>
      <c r="FF199" s="156"/>
      <c r="FG199" s="156"/>
      <c r="FH199" s="156"/>
      <c r="FI199" s="156"/>
      <c r="FJ199" s="156"/>
      <c r="FK199" s="156"/>
      <c r="FL199" s="156"/>
      <c r="FM199" s="156"/>
      <c r="FN199" s="156"/>
      <c r="FO199" s="156"/>
      <c r="FP199" s="156"/>
      <c r="FQ199" s="156"/>
      <c r="FR199" s="156"/>
      <c r="FS199" s="156"/>
      <c r="FT199" s="156"/>
      <c r="FU199" s="156"/>
      <c r="FV199" s="156"/>
      <c r="FW199" s="156"/>
      <c r="FX199" s="156"/>
      <c r="FY199" s="156"/>
      <c r="FZ199" s="156"/>
      <c r="GA199" s="156"/>
      <c r="GB199" s="156"/>
      <c r="GC199" s="156"/>
      <c r="GD199" s="156"/>
      <c r="GE199" s="156"/>
      <c r="GF199" s="156"/>
      <c r="GG199" s="156"/>
      <c r="GH199" s="156"/>
      <c r="GI199" s="156"/>
      <c r="GJ199" s="156"/>
      <c r="GK199" s="156"/>
      <c r="GL199" s="156"/>
      <c r="GM199" s="156"/>
      <c r="GN199" s="156"/>
      <c r="GO199" s="156"/>
      <c r="GP199" s="156"/>
      <c r="GQ199" s="156"/>
      <c r="GR199" s="156"/>
      <c r="GS199" s="156"/>
      <c r="GT199" s="156"/>
      <c r="GU199" s="156"/>
      <c r="GV199" s="156"/>
      <c r="GW199" s="156"/>
      <c r="GX199" s="156"/>
      <c r="GY199" s="156"/>
      <c r="GZ199" s="156"/>
      <c r="HA199" s="156"/>
      <c r="HB199" s="156"/>
      <c r="HC199" s="156"/>
      <c r="HD199" s="156"/>
      <c r="HE199" s="156"/>
      <c r="HF199" s="156"/>
      <c r="HG199" s="156"/>
      <c r="HH199" s="156"/>
      <c r="HI199" s="156"/>
      <c r="HJ199" s="156"/>
      <c r="HK199" s="156"/>
      <c r="HL199" s="156"/>
      <c r="HM199" s="156"/>
      <c r="HN199" s="156"/>
      <c r="HO199" s="156"/>
      <c r="HP199" s="156"/>
      <c r="HQ199" s="156"/>
      <c r="HR199" s="156"/>
      <c r="HS199" s="156"/>
      <c r="HT199" s="156"/>
      <c r="HU199" s="156"/>
      <c r="HV199" s="156"/>
      <c r="HW199" s="156"/>
      <c r="HX199" s="156"/>
      <c r="HY199" s="156"/>
      <c r="HZ199" s="156"/>
      <c r="IA199" s="156"/>
      <c r="IB199" s="156"/>
      <c r="IC199" s="156"/>
      <c r="ID199" s="156"/>
    </row>
    <row r="200" spans="1:239" s="2" customFormat="1" x14ac:dyDescent="0.25">
      <c r="A200" s="157"/>
      <c r="B200" s="158" t="s">
        <v>124</v>
      </c>
      <c r="C200" s="151" t="s">
        <v>16</v>
      </c>
      <c r="D200" s="10">
        <v>11</v>
      </c>
      <c r="E200" s="86">
        <f>D200*E198</f>
        <v>11</v>
      </c>
      <c r="F200" s="5"/>
      <c r="G200" s="153">
        <f>E200*F200</f>
        <v>0</v>
      </c>
      <c r="H200" s="153"/>
      <c r="I200" s="153"/>
      <c r="J200" s="153"/>
      <c r="K200" s="153"/>
      <c r="L200" s="153">
        <f>G200+I200+K200</f>
        <v>0</v>
      </c>
      <c r="M200" s="156"/>
      <c r="N200" s="156"/>
      <c r="O200" s="156"/>
      <c r="P200" s="156"/>
      <c r="Q200" s="156"/>
      <c r="R200" s="156"/>
      <c r="S200" s="156"/>
      <c r="T200" s="156"/>
      <c r="U200" s="156"/>
      <c r="V200" s="156"/>
      <c r="W200" s="156"/>
      <c r="X200" s="156"/>
      <c r="Y200" s="156"/>
      <c r="Z200" s="156"/>
      <c r="AA200" s="156"/>
      <c r="AB200" s="156"/>
      <c r="AC200" s="156"/>
      <c r="AD200" s="156"/>
      <c r="AE200" s="156"/>
      <c r="AF200" s="156"/>
      <c r="AG200" s="156"/>
      <c r="AH200" s="156"/>
      <c r="AI200" s="156"/>
      <c r="AJ200" s="156"/>
      <c r="AK200" s="156"/>
      <c r="AL200" s="156"/>
      <c r="AM200" s="156"/>
      <c r="AN200" s="156"/>
      <c r="AO200" s="156"/>
      <c r="AP200" s="156"/>
      <c r="AQ200" s="156"/>
      <c r="AR200" s="156"/>
      <c r="AS200" s="156"/>
      <c r="AT200" s="156"/>
      <c r="AU200" s="156"/>
      <c r="AV200" s="156"/>
      <c r="AW200" s="156"/>
      <c r="AX200" s="156"/>
      <c r="AY200" s="156"/>
      <c r="AZ200" s="156"/>
      <c r="BA200" s="156"/>
      <c r="BB200" s="156"/>
      <c r="BC200" s="156"/>
      <c r="BD200" s="156"/>
      <c r="BE200" s="156"/>
      <c r="BF200" s="156"/>
      <c r="BG200" s="156"/>
      <c r="BH200" s="156"/>
      <c r="BI200" s="156"/>
      <c r="BJ200" s="156"/>
      <c r="BK200" s="156"/>
      <c r="BL200" s="156"/>
      <c r="BM200" s="156"/>
      <c r="BN200" s="156"/>
      <c r="BO200" s="156"/>
      <c r="BP200" s="156"/>
      <c r="BQ200" s="156"/>
      <c r="BR200" s="156"/>
      <c r="BS200" s="156"/>
      <c r="BT200" s="156"/>
      <c r="BU200" s="156"/>
      <c r="BV200" s="156"/>
      <c r="BW200" s="156"/>
      <c r="BX200" s="156"/>
      <c r="BY200" s="156"/>
      <c r="BZ200" s="156"/>
      <c r="CA200" s="156"/>
      <c r="CB200" s="156"/>
      <c r="CC200" s="156"/>
      <c r="CD200" s="156"/>
      <c r="CE200" s="156"/>
      <c r="CF200" s="156"/>
      <c r="CG200" s="156"/>
      <c r="CH200" s="156"/>
      <c r="CI200" s="156"/>
      <c r="CJ200" s="156"/>
      <c r="CK200" s="156"/>
      <c r="CL200" s="156"/>
      <c r="CM200" s="156"/>
      <c r="CN200" s="156"/>
      <c r="CO200" s="156"/>
      <c r="CP200" s="156"/>
      <c r="CQ200" s="156"/>
      <c r="CR200" s="156"/>
      <c r="CS200" s="156"/>
      <c r="CT200" s="156"/>
      <c r="CU200" s="156"/>
      <c r="CV200" s="156"/>
      <c r="CW200" s="156"/>
      <c r="CX200" s="156"/>
      <c r="CY200" s="156"/>
      <c r="CZ200" s="156"/>
      <c r="DA200" s="156"/>
      <c r="DB200" s="156"/>
      <c r="DC200" s="156"/>
      <c r="DD200" s="156"/>
      <c r="DE200" s="156"/>
      <c r="DF200" s="156"/>
      <c r="DG200" s="156"/>
      <c r="DH200" s="156"/>
      <c r="DI200" s="156"/>
      <c r="DJ200" s="156"/>
      <c r="DK200" s="156"/>
      <c r="DL200" s="156"/>
      <c r="DM200" s="156"/>
      <c r="DN200" s="156"/>
      <c r="DO200" s="156"/>
      <c r="DP200" s="156"/>
      <c r="DQ200" s="156"/>
      <c r="DR200" s="156"/>
      <c r="DS200" s="156"/>
      <c r="DT200" s="156"/>
      <c r="DU200" s="156"/>
      <c r="DV200" s="156"/>
      <c r="DW200" s="156"/>
      <c r="DX200" s="156"/>
      <c r="DY200" s="156"/>
      <c r="DZ200" s="156"/>
      <c r="EA200" s="156"/>
      <c r="EB200" s="156"/>
      <c r="EC200" s="156"/>
      <c r="ED200" s="156"/>
      <c r="EE200" s="156"/>
      <c r="EF200" s="156"/>
      <c r="EG200" s="156"/>
      <c r="EH200" s="156"/>
      <c r="EI200" s="156"/>
      <c r="EJ200" s="156"/>
      <c r="EK200" s="156"/>
      <c r="EL200" s="156"/>
      <c r="EM200" s="156"/>
      <c r="EN200" s="156"/>
      <c r="EO200" s="156"/>
      <c r="EP200" s="156"/>
      <c r="EQ200" s="156"/>
      <c r="ER200" s="156"/>
      <c r="ES200" s="156"/>
      <c r="ET200" s="156"/>
      <c r="EU200" s="156"/>
      <c r="EV200" s="156"/>
      <c r="EW200" s="156"/>
      <c r="EX200" s="156"/>
      <c r="EY200" s="156"/>
      <c r="EZ200" s="156"/>
      <c r="FA200" s="156"/>
      <c r="FB200" s="156"/>
      <c r="FC200" s="156"/>
      <c r="FD200" s="156"/>
      <c r="FE200" s="156"/>
      <c r="FF200" s="156"/>
      <c r="FG200" s="156"/>
      <c r="FH200" s="156"/>
      <c r="FI200" s="156"/>
      <c r="FJ200" s="156"/>
      <c r="FK200" s="156"/>
      <c r="FL200" s="156"/>
      <c r="FM200" s="156"/>
      <c r="FN200" s="156"/>
      <c r="FO200" s="156"/>
      <c r="FP200" s="156"/>
      <c r="FQ200" s="156"/>
      <c r="FR200" s="156"/>
      <c r="FS200" s="156"/>
      <c r="FT200" s="156"/>
      <c r="FU200" s="156"/>
      <c r="FV200" s="156"/>
      <c r="FW200" s="156"/>
      <c r="FX200" s="156"/>
      <c r="FY200" s="156"/>
      <c r="FZ200" s="156"/>
      <c r="GA200" s="156"/>
      <c r="GB200" s="156"/>
      <c r="GC200" s="156"/>
      <c r="GD200" s="156"/>
      <c r="GE200" s="156"/>
      <c r="GF200" s="156"/>
      <c r="GG200" s="156"/>
      <c r="GH200" s="156"/>
      <c r="GI200" s="156"/>
      <c r="GJ200" s="156"/>
      <c r="GK200" s="156"/>
      <c r="GL200" s="156"/>
      <c r="GM200" s="156"/>
      <c r="GN200" s="156"/>
      <c r="GO200" s="156"/>
      <c r="GP200" s="156"/>
      <c r="GQ200" s="156"/>
      <c r="GR200" s="156"/>
      <c r="GS200" s="156"/>
      <c r="GT200" s="156"/>
      <c r="GU200" s="156"/>
      <c r="GV200" s="156"/>
      <c r="GW200" s="156"/>
      <c r="GX200" s="156"/>
      <c r="GY200" s="156"/>
      <c r="GZ200" s="156"/>
      <c r="HA200" s="156"/>
      <c r="HB200" s="156"/>
      <c r="HC200" s="156"/>
      <c r="HD200" s="156"/>
      <c r="HE200" s="156"/>
      <c r="HF200" s="156"/>
      <c r="HG200" s="156"/>
      <c r="HH200" s="156"/>
      <c r="HI200" s="156"/>
      <c r="HJ200" s="156"/>
      <c r="HK200" s="156"/>
      <c r="HL200" s="156"/>
      <c r="HM200" s="156"/>
      <c r="HN200" s="156"/>
      <c r="HO200" s="156"/>
      <c r="HP200" s="156"/>
      <c r="HQ200" s="156"/>
      <c r="HR200" s="156"/>
      <c r="HS200" s="156"/>
      <c r="HT200" s="156"/>
      <c r="HU200" s="156"/>
      <c r="HV200" s="156"/>
      <c r="HW200" s="156"/>
      <c r="HX200" s="156"/>
      <c r="HY200" s="156"/>
      <c r="HZ200" s="156"/>
      <c r="IA200" s="156"/>
      <c r="IB200" s="156"/>
      <c r="IC200" s="156"/>
      <c r="ID200" s="156"/>
    </row>
    <row r="201" spans="1:239" s="2" customFormat="1" x14ac:dyDescent="0.25">
      <c r="A201" s="157"/>
      <c r="B201" s="152"/>
      <c r="C201" s="151"/>
      <c r="D201" s="10"/>
      <c r="E201" s="86"/>
      <c r="F201" s="5"/>
      <c r="G201" s="153"/>
      <c r="H201" s="153"/>
      <c r="I201" s="153"/>
      <c r="J201" s="153"/>
      <c r="K201" s="153"/>
      <c r="L201" s="153"/>
      <c r="M201" s="156"/>
      <c r="N201" s="156"/>
      <c r="O201" s="156"/>
      <c r="P201" s="156"/>
      <c r="Q201" s="156"/>
      <c r="R201" s="156"/>
      <c r="S201" s="156"/>
      <c r="T201" s="156"/>
      <c r="U201" s="156"/>
      <c r="V201" s="156"/>
      <c r="W201" s="156"/>
      <c r="X201" s="156"/>
      <c r="Y201" s="156"/>
      <c r="Z201" s="156"/>
      <c r="AA201" s="156"/>
      <c r="AB201" s="156"/>
      <c r="AC201" s="156"/>
      <c r="AD201" s="156"/>
      <c r="AE201" s="156"/>
      <c r="AF201" s="156"/>
      <c r="AG201" s="156"/>
      <c r="AH201" s="156"/>
      <c r="AI201" s="156"/>
      <c r="AJ201" s="156"/>
      <c r="AK201" s="156"/>
      <c r="AL201" s="156"/>
      <c r="AM201" s="156"/>
      <c r="AN201" s="156"/>
      <c r="AO201" s="156"/>
      <c r="AP201" s="156"/>
      <c r="AQ201" s="156"/>
      <c r="AR201" s="156"/>
      <c r="AS201" s="156"/>
      <c r="AT201" s="156"/>
      <c r="AU201" s="156"/>
      <c r="AV201" s="156"/>
      <c r="AW201" s="156"/>
      <c r="AX201" s="156"/>
      <c r="AY201" s="156"/>
      <c r="AZ201" s="156"/>
      <c r="BA201" s="156"/>
      <c r="BB201" s="156"/>
      <c r="BC201" s="156"/>
      <c r="BD201" s="156"/>
      <c r="BE201" s="156"/>
      <c r="BF201" s="156"/>
      <c r="BG201" s="156"/>
      <c r="BH201" s="156"/>
      <c r="BI201" s="156"/>
      <c r="BJ201" s="156"/>
      <c r="BK201" s="156"/>
      <c r="BL201" s="156"/>
      <c r="BM201" s="156"/>
      <c r="BN201" s="156"/>
      <c r="BO201" s="156"/>
      <c r="BP201" s="156"/>
      <c r="BQ201" s="156"/>
      <c r="BR201" s="156"/>
      <c r="BS201" s="156"/>
      <c r="BT201" s="156"/>
      <c r="BU201" s="156"/>
      <c r="BV201" s="156"/>
      <c r="BW201" s="156"/>
      <c r="BX201" s="156"/>
      <c r="BY201" s="156"/>
      <c r="BZ201" s="156"/>
      <c r="CA201" s="156"/>
      <c r="CB201" s="156"/>
      <c r="CC201" s="156"/>
      <c r="CD201" s="156"/>
      <c r="CE201" s="156"/>
      <c r="CF201" s="156"/>
      <c r="CG201" s="156"/>
      <c r="CH201" s="156"/>
      <c r="CI201" s="156"/>
      <c r="CJ201" s="156"/>
      <c r="CK201" s="156"/>
      <c r="CL201" s="156"/>
      <c r="CM201" s="156"/>
      <c r="CN201" s="156"/>
      <c r="CO201" s="156"/>
      <c r="CP201" s="156"/>
      <c r="CQ201" s="156"/>
      <c r="CR201" s="156"/>
      <c r="CS201" s="156"/>
      <c r="CT201" s="156"/>
      <c r="CU201" s="156"/>
      <c r="CV201" s="156"/>
      <c r="CW201" s="156"/>
      <c r="CX201" s="156"/>
      <c r="CY201" s="156"/>
      <c r="CZ201" s="156"/>
      <c r="DA201" s="156"/>
      <c r="DB201" s="156"/>
      <c r="DC201" s="156"/>
      <c r="DD201" s="156"/>
      <c r="DE201" s="156"/>
      <c r="DF201" s="156"/>
      <c r="DG201" s="156"/>
      <c r="DH201" s="156"/>
      <c r="DI201" s="156"/>
      <c r="DJ201" s="156"/>
      <c r="DK201" s="156"/>
      <c r="DL201" s="156"/>
      <c r="DM201" s="156"/>
      <c r="DN201" s="156"/>
      <c r="DO201" s="156"/>
      <c r="DP201" s="156"/>
      <c r="DQ201" s="156"/>
      <c r="DR201" s="156"/>
      <c r="DS201" s="156"/>
      <c r="DT201" s="156"/>
      <c r="DU201" s="156"/>
      <c r="DV201" s="156"/>
      <c r="DW201" s="156"/>
      <c r="DX201" s="156"/>
      <c r="DY201" s="156"/>
      <c r="DZ201" s="156"/>
      <c r="EA201" s="156"/>
      <c r="EB201" s="156"/>
      <c r="EC201" s="156"/>
      <c r="ED201" s="156"/>
      <c r="EE201" s="156"/>
      <c r="EF201" s="156"/>
      <c r="EG201" s="156"/>
      <c r="EH201" s="156"/>
      <c r="EI201" s="156"/>
      <c r="EJ201" s="156"/>
      <c r="EK201" s="156"/>
      <c r="EL201" s="156"/>
      <c r="EM201" s="156"/>
      <c r="EN201" s="156"/>
      <c r="EO201" s="156"/>
      <c r="EP201" s="156"/>
      <c r="EQ201" s="156"/>
      <c r="ER201" s="156"/>
      <c r="ES201" s="156"/>
      <c r="ET201" s="156"/>
      <c r="EU201" s="156"/>
      <c r="EV201" s="156"/>
      <c r="EW201" s="156"/>
      <c r="EX201" s="156"/>
      <c r="EY201" s="156"/>
      <c r="EZ201" s="156"/>
      <c r="FA201" s="156"/>
      <c r="FB201" s="156"/>
      <c r="FC201" s="156"/>
      <c r="FD201" s="156"/>
      <c r="FE201" s="156"/>
      <c r="FF201" s="156"/>
      <c r="FG201" s="156"/>
      <c r="FH201" s="156"/>
      <c r="FI201" s="156"/>
      <c r="FJ201" s="156"/>
      <c r="FK201" s="156"/>
      <c r="FL201" s="156"/>
      <c r="FM201" s="156"/>
      <c r="FN201" s="156"/>
      <c r="FO201" s="156"/>
      <c r="FP201" s="156"/>
      <c r="FQ201" s="156"/>
      <c r="FR201" s="156"/>
      <c r="FS201" s="156"/>
      <c r="FT201" s="156"/>
      <c r="FU201" s="156"/>
      <c r="FV201" s="156"/>
      <c r="FW201" s="156"/>
      <c r="FX201" s="156"/>
      <c r="FY201" s="156"/>
      <c r="FZ201" s="156"/>
      <c r="GA201" s="156"/>
      <c r="GB201" s="156"/>
      <c r="GC201" s="156"/>
      <c r="GD201" s="156"/>
      <c r="GE201" s="156"/>
      <c r="GF201" s="156"/>
      <c r="GG201" s="156"/>
      <c r="GH201" s="156"/>
      <c r="GI201" s="156"/>
      <c r="GJ201" s="156"/>
      <c r="GK201" s="156"/>
      <c r="GL201" s="156"/>
      <c r="GM201" s="156"/>
      <c r="GN201" s="156"/>
      <c r="GO201" s="156"/>
      <c r="GP201" s="156"/>
      <c r="GQ201" s="156"/>
      <c r="GR201" s="156"/>
      <c r="GS201" s="156"/>
      <c r="GT201" s="156"/>
      <c r="GU201" s="156"/>
      <c r="GV201" s="156"/>
      <c r="GW201" s="156"/>
      <c r="GX201" s="156"/>
      <c r="GY201" s="156"/>
      <c r="GZ201" s="156"/>
      <c r="HA201" s="156"/>
      <c r="HB201" s="156"/>
      <c r="HC201" s="156"/>
      <c r="HD201" s="156"/>
      <c r="HE201" s="156"/>
      <c r="HF201" s="156"/>
      <c r="HG201" s="156"/>
      <c r="HH201" s="156"/>
      <c r="HI201" s="156"/>
      <c r="HJ201" s="156"/>
      <c r="HK201" s="156"/>
      <c r="HL201" s="156"/>
      <c r="HM201" s="156"/>
      <c r="HN201" s="156"/>
      <c r="HO201" s="156"/>
      <c r="HP201" s="156"/>
      <c r="HQ201" s="156"/>
      <c r="HR201" s="156"/>
      <c r="HS201" s="156"/>
      <c r="HT201" s="156"/>
      <c r="HU201" s="156"/>
      <c r="HV201" s="156"/>
      <c r="HW201" s="156"/>
      <c r="HX201" s="156"/>
      <c r="HY201" s="156"/>
      <c r="HZ201" s="156"/>
      <c r="IA201" s="156"/>
      <c r="IB201" s="156"/>
      <c r="IC201" s="156"/>
      <c r="ID201" s="156"/>
    </row>
    <row r="202" spans="1:239" s="2" customFormat="1" ht="21" customHeight="1" x14ac:dyDescent="0.25">
      <c r="A202" s="15"/>
      <c r="B202" s="75" t="s">
        <v>156</v>
      </c>
      <c r="C202" s="15"/>
      <c r="D202" s="4"/>
      <c r="E202" s="4"/>
      <c r="F202" s="4"/>
      <c r="G202" s="4"/>
      <c r="H202" s="4"/>
      <c r="I202" s="4"/>
      <c r="J202" s="4"/>
      <c r="K202" s="4"/>
      <c r="L202" s="4"/>
    </row>
    <row r="203" spans="1:239" s="2" customFormat="1" x14ac:dyDescent="0.25">
      <c r="A203" s="15"/>
      <c r="B203" s="41"/>
      <c r="C203" s="15"/>
      <c r="D203" s="4"/>
      <c r="E203" s="4"/>
      <c r="F203" s="4"/>
      <c r="G203" s="4"/>
      <c r="H203" s="4"/>
      <c r="I203" s="4"/>
      <c r="J203" s="4"/>
      <c r="K203" s="4"/>
      <c r="L203" s="4"/>
    </row>
    <row r="204" spans="1:239" s="2" customFormat="1" x14ac:dyDescent="0.25">
      <c r="A204" s="118">
        <v>64</v>
      </c>
      <c r="B204" s="177" t="s">
        <v>155</v>
      </c>
      <c r="C204" s="155" t="s">
        <v>64</v>
      </c>
      <c r="D204" s="178"/>
      <c r="E204" s="178">
        <f>5.6/8*16</f>
        <v>11.2</v>
      </c>
      <c r="F204" s="178"/>
      <c r="G204" s="178"/>
      <c r="H204" s="178"/>
      <c r="I204" s="178"/>
      <c r="J204" s="178"/>
      <c r="K204" s="178"/>
      <c r="L204" s="178"/>
      <c r="M204" s="179"/>
      <c r="N204" s="179"/>
      <c r="O204" s="179"/>
      <c r="P204" s="179"/>
      <c r="Q204" s="179"/>
      <c r="R204" s="179"/>
      <c r="S204" s="179"/>
      <c r="T204" s="179"/>
      <c r="U204" s="179"/>
      <c r="V204" s="179"/>
      <c r="W204" s="179"/>
      <c r="X204" s="179"/>
      <c r="Y204" s="179"/>
      <c r="Z204" s="179"/>
      <c r="AA204" s="179"/>
      <c r="AB204" s="179"/>
      <c r="AC204" s="179"/>
      <c r="AD204" s="179"/>
      <c r="AE204" s="179"/>
      <c r="AF204" s="179"/>
      <c r="AG204" s="179"/>
      <c r="AH204" s="179"/>
      <c r="AI204" s="179"/>
      <c r="AJ204" s="179"/>
      <c r="AK204" s="179"/>
      <c r="AL204" s="179"/>
      <c r="AM204" s="179"/>
      <c r="AN204" s="179"/>
      <c r="AO204" s="179"/>
      <c r="AP204" s="179"/>
      <c r="AQ204" s="179"/>
      <c r="AR204" s="179"/>
      <c r="AS204" s="179"/>
      <c r="AT204" s="179"/>
      <c r="AU204" s="179"/>
      <c r="AV204" s="179"/>
      <c r="AW204" s="179"/>
      <c r="AX204" s="179"/>
      <c r="AY204" s="179"/>
      <c r="AZ204" s="179"/>
      <c r="BA204" s="179"/>
      <c r="BB204" s="179"/>
      <c r="BC204" s="179"/>
      <c r="BD204" s="179"/>
      <c r="BE204" s="179"/>
      <c r="BF204" s="179"/>
      <c r="BG204" s="179"/>
      <c r="BH204" s="179"/>
      <c r="BI204" s="179"/>
      <c r="BJ204" s="179"/>
      <c r="BK204" s="179"/>
      <c r="BL204" s="179"/>
      <c r="BM204" s="179"/>
      <c r="BN204" s="179"/>
      <c r="BO204" s="179"/>
      <c r="BP204" s="179"/>
      <c r="BQ204" s="179"/>
      <c r="BR204" s="179"/>
      <c r="BS204" s="179"/>
      <c r="BT204" s="179"/>
      <c r="BU204" s="179"/>
      <c r="BV204" s="179"/>
      <c r="BW204" s="179"/>
      <c r="BX204" s="179"/>
      <c r="BY204" s="179"/>
      <c r="BZ204" s="179"/>
      <c r="CA204" s="179"/>
      <c r="CB204" s="179"/>
      <c r="CC204" s="179"/>
      <c r="CD204" s="179"/>
      <c r="CE204" s="179"/>
      <c r="CF204" s="179"/>
      <c r="CG204" s="179"/>
      <c r="CH204" s="179"/>
      <c r="CI204" s="179"/>
      <c r="CJ204" s="179"/>
      <c r="CK204" s="179"/>
      <c r="CL204" s="179"/>
      <c r="CM204" s="179"/>
      <c r="CN204" s="179"/>
      <c r="CO204" s="179"/>
      <c r="CP204" s="179"/>
      <c r="CQ204" s="179"/>
      <c r="CR204" s="179"/>
      <c r="CS204" s="179"/>
      <c r="CT204" s="179"/>
      <c r="CU204" s="179"/>
      <c r="CV204" s="179"/>
      <c r="CW204" s="179"/>
      <c r="CX204" s="179"/>
      <c r="CY204" s="179"/>
      <c r="CZ204" s="179"/>
      <c r="DA204" s="179"/>
      <c r="DB204" s="179"/>
      <c r="DC204" s="179"/>
      <c r="DD204" s="179"/>
      <c r="DE204" s="179"/>
      <c r="DF204" s="179"/>
      <c r="DG204" s="179"/>
      <c r="DH204" s="179"/>
      <c r="DI204" s="179"/>
      <c r="DJ204" s="179"/>
      <c r="DK204" s="179"/>
      <c r="DL204" s="179"/>
      <c r="DM204" s="179"/>
      <c r="DN204" s="179"/>
      <c r="DO204" s="179"/>
      <c r="DP204" s="179"/>
      <c r="DQ204" s="179"/>
      <c r="DR204" s="179"/>
      <c r="DS204" s="179"/>
      <c r="DT204" s="179"/>
      <c r="DU204" s="179"/>
      <c r="DV204" s="179"/>
      <c r="DW204" s="179"/>
      <c r="DX204" s="179"/>
      <c r="DY204" s="179"/>
      <c r="DZ204" s="179"/>
      <c r="EA204" s="179"/>
      <c r="EB204" s="179"/>
      <c r="EC204" s="179"/>
      <c r="ED204" s="179"/>
      <c r="EE204" s="179"/>
      <c r="EF204" s="179"/>
      <c r="EG204" s="179"/>
      <c r="EH204" s="179"/>
      <c r="EI204" s="179"/>
      <c r="EJ204" s="179"/>
      <c r="EK204" s="179"/>
      <c r="EL204" s="179"/>
      <c r="EM204" s="179"/>
      <c r="EN204" s="179"/>
      <c r="EO204" s="179"/>
      <c r="EP204" s="179"/>
      <c r="EQ204" s="179"/>
      <c r="ER204" s="179"/>
      <c r="ES204" s="179"/>
      <c r="ET204" s="179"/>
      <c r="EU204" s="179"/>
      <c r="EV204" s="179"/>
      <c r="EW204" s="179"/>
      <c r="EX204" s="179"/>
      <c r="EY204" s="179"/>
      <c r="EZ204" s="179"/>
      <c r="FA204" s="179"/>
      <c r="FB204" s="179"/>
      <c r="FC204" s="179"/>
      <c r="FD204" s="179"/>
      <c r="FE204" s="179"/>
      <c r="FF204" s="179"/>
      <c r="FG204" s="179"/>
      <c r="FH204" s="179"/>
      <c r="FI204" s="179"/>
      <c r="FJ204" s="179"/>
      <c r="FK204" s="179"/>
      <c r="FL204" s="179"/>
      <c r="FM204" s="179"/>
      <c r="FN204" s="179"/>
      <c r="FO204" s="179"/>
      <c r="FP204" s="179"/>
      <c r="FQ204" s="179"/>
      <c r="FR204" s="179"/>
      <c r="FS204" s="179"/>
      <c r="FT204" s="179"/>
      <c r="FU204" s="179"/>
      <c r="FV204" s="179"/>
      <c r="FW204" s="179"/>
      <c r="FX204" s="179"/>
      <c r="FY204" s="179"/>
      <c r="FZ204" s="179"/>
      <c r="GA204" s="179"/>
      <c r="GB204" s="179"/>
      <c r="GC204" s="179"/>
      <c r="GD204" s="179"/>
      <c r="GE204" s="179"/>
      <c r="GF204" s="179"/>
      <c r="GG204" s="179"/>
      <c r="GH204" s="179"/>
      <c r="GI204" s="179"/>
      <c r="GJ204" s="179"/>
      <c r="GK204" s="179"/>
      <c r="GL204" s="179"/>
      <c r="GM204" s="179"/>
      <c r="GN204" s="179"/>
      <c r="GO204" s="179"/>
      <c r="GP204" s="179"/>
      <c r="GQ204" s="179"/>
      <c r="GR204" s="179"/>
      <c r="GS204" s="179"/>
      <c r="GT204" s="179"/>
      <c r="GU204" s="179"/>
      <c r="GV204" s="179"/>
      <c r="GW204" s="179"/>
      <c r="GX204" s="179"/>
      <c r="GY204" s="179"/>
      <c r="GZ204" s="179"/>
      <c r="HA204" s="179"/>
      <c r="HB204" s="179"/>
      <c r="HC204" s="179"/>
      <c r="HD204" s="179"/>
      <c r="HE204" s="179"/>
      <c r="HF204" s="179"/>
      <c r="HG204" s="179"/>
      <c r="HH204" s="179"/>
      <c r="HI204" s="179"/>
      <c r="HJ204" s="179"/>
      <c r="HK204" s="179"/>
      <c r="HL204" s="179"/>
      <c r="HM204" s="179"/>
      <c r="HN204" s="179"/>
      <c r="HO204" s="179"/>
      <c r="HP204" s="179"/>
      <c r="HQ204" s="179"/>
      <c r="HR204" s="179"/>
      <c r="HS204" s="179"/>
      <c r="HT204" s="179"/>
      <c r="HU204" s="179"/>
      <c r="HV204" s="179"/>
      <c r="HW204" s="179"/>
      <c r="HX204" s="179"/>
      <c r="HY204" s="179"/>
      <c r="HZ204" s="179"/>
      <c r="IA204" s="179"/>
      <c r="IB204" s="179"/>
      <c r="IC204" s="179"/>
      <c r="ID204" s="179"/>
      <c r="IE204" s="179"/>
    </row>
    <row r="205" spans="1:239" s="6" customFormat="1" x14ac:dyDescent="0.25">
      <c r="A205" s="151"/>
      <c r="B205" s="158"/>
      <c r="C205" s="151" t="s">
        <v>59</v>
      </c>
      <c r="D205" s="153"/>
      <c r="E205" s="107">
        <f>E204/100</f>
        <v>0.11199999999999999</v>
      </c>
      <c r="F205" s="153"/>
      <c r="G205" s="153"/>
      <c r="H205" s="153"/>
      <c r="I205" s="153"/>
      <c r="J205" s="153"/>
      <c r="K205" s="153"/>
      <c r="L205" s="153"/>
      <c r="M205" s="154"/>
      <c r="N205" s="154"/>
      <c r="O205" s="154"/>
      <c r="P205" s="154"/>
      <c r="Q205" s="154"/>
      <c r="R205" s="154"/>
      <c r="S205" s="154"/>
      <c r="T205" s="154"/>
      <c r="U205" s="154"/>
      <c r="V205" s="154"/>
      <c r="W205" s="154"/>
      <c r="X205" s="154"/>
      <c r="Y205" s="154"/>
      <c r="Z205" s="154"/>
      <c r="AA205" s="154"/>
      <c r="AB205" s="154"/>
      <c r="AC205" s="154"/>
      <c r="AD205" s="154"/>
      <c r="AE205" s="154"/>
      <c r="AF205" s="154"/>
      <c r="AG205" s="154"/>
      <c r="AH205" s="154"/>
      <c r="AI205" s="154"/>
      <c r="AJ205" s="154"/>
      <c r="AK205" s="154"/>
      <c r="AL205" s="154"/>
      <c r="AM205" s="154"/>
      <c r="AN205" s="154"/>
      <c r="AO205" s="154"/>
      <c r="AP205" s="154"/>
      <c r="AQ205" s="154"/>
      <c r="AR205" s="154"/>
      <c r="AS205" s="154"/>
      <c r="AT205" s="154"/>
      <c r="AU205" s="154"/>
      <c r="AV205" s="154"/>
      <c r="AW205" s="154"/>
      <c r="AX205" s="154"/>
      <c r="AY205" s="154"/>
      <c r="AZ205" s="154"/>
      <c r="BA205" s="154"/>
      <c r="BB205" s="154"/>
      <c r="BC205" s="154"/>
      <c r="BD205" s="154"/>
      <c r="BE205" s="154"/>
      <c r="BF205" s="154"/>
      <c r="BG205" s="154"/>
      <c r="BH205" s="154"/>
      <c r="BI205" s="154"/>
      <c r="BJ205" s="154"/>
      <c r="BK205" s="154"/>
      <c r="BL205" s="154"/>
      <c r="BM205" s="154"/>
      <c r="BN205" s="154"/>
      <c r="BO205" s="154"/>
      <c r="BP205" s="154"/>
      <c r="BQ205" s="154"/>
      <c r="BR205" s="154"/>
      <c r="BS205" s="154"/>
      <c r="BT205" s="154"/>
      <c r="BU205" s="154"/>
      <c r="BV205" s="154"/>
      <c r="BW205" s="154"/>
      <c r="BX205" s="154"/>
      <c r="BY205" s="154"/>
      <c r="BZ205" s="154"/>
      <c r="CA205" s="154"/>
      <c r="CB205" s="154"/>
      <c r="CC205" s="154"/>
      <c r="CD205" s="154"/>
      <c r="CE205" s="154"/>
      <c r="CF205" s="154"/>
      <c r="CG205" s="154"/>
      <c r="CH205" s="154"/>
      <c r="CI205" s="154"/>
      <c r="CJ205" s="154"/>
      <c r="CK205" s="154"/>
      <c r="CL205" s="154"/>
      <c r="CM205" s="154"/>
      <c r="CN205" s="154"/>
      <c r="CO205" s="154"/>
      <c r="CP205" s="154"/>
      <c r="CQ205" s="154"/>
      <c r="CR205" s="154"/>
      <c r="CS205" s="154"/>
      <c r="CT205" s="154"/>
      <c r="CU205" s="154"/>
      <c r="CV205" s="154"/>
      <c r="CW205" s="154"/>
      <c r="CX205" s="154"/>
      <c r="CY205" s="154"/>
      <c r="CZ205" s="154"/>
      <c r="DA205" s="154"/>
      <c r="DB205" s="154"/>
      <c r="DC205" s="154"/>
      <c r="DD205" s="154"/>
      <c r="DE205" s="154"/>
      <c r="DF205" s="154"/>
      <c r="DG205" s="154"/>
      <c r="DH205" s="154"/>
      <c r="DI205" s="154"/>
      <c r="DJ205" s="154"/>
      <c r="DK205" s="154"/>
      <c r="DL205" s="154"/>
      <c r="DM205" s="154"/>
      <c r="DN205" s="154"/>
      <c r="DO205" s="154"/>
      <c r="DP205" s="154"/>
      <c r="DQ205" s="154"/>
      <c r="DR205" s="154"/>
      <c r="DS205" s="154"/>
      <c r="DT205" s="154"/>
      <c r="DU205" s="154"/>
      <c r="DV205" s="154"/>
      <c r="DW205" s="154"/>
      <c r="DX205" s="154"/>
      <c r="DY205" s="154"/>
      <c r="DZ205" s="154"/>
      <c r="EA205" s="154"/>
      <c r="EB205" s="154"/>
      <c r="EC205" s="154"/>
      <c r="ED205" s="154"/>
      <c r="EE205" s="154"/>
      <c r="EF205" s="154"/>
      <c r="EG205" s="154"/>
      <c r="EH205" s="154"/>
      <c r="EI205" s="154"/>
      <c r="EJ205" s="154"/>
      <c r="EK205" s="154"/>
      <c r="EL205" s="154"/>
      <c r="EM205" s="154"/>
      <c r="EN205" s="154"/>
      <c r="EO205" s="154"/>
      <c r="EP205" s="154"/>
      <c r="EQ205" s="154"/>
      <c r="ER205" s="154"/>
      <c r="ES205" s="154"/>
      <c r="ET205" s="154"/>
      <c r="EU205" s="154"/>
      <c r="EV205" s="154"/>
      <c r="EW205" s="154"/>
      <c r="EX205" s="154"/>
      <c r="EY205" s="154"/>
      <c r="EZ205" s="154"/>
      <c r="FA205" s="154"/>
      <c r="FB205" s="154"/>
      <c r="FC205" s="154"/>
      <c r="FD205" s="154"/>
      <c r="FE205" s="154"/>
      <c r="FF205" s="154"/>
      <c r="FG205" s="154"/>
      <c r="FH205" s="154"/>
      <c r="FI205" s="154"/>
      <c r="FJ205" s="154"/>
      <c r="FK205" s="154"/>
      <c r="FL205" s="154"/>
      <c r="FM205" s="154"/>
      <c r="FN205" s="154"/>
      <c r="FO205" s="154"/>
      <c r="FP205" s="154"/>
      <c r="FQ205" s="154"/>
      <c r="FR205" s="154"/>
      <c r="FS205" s="154"/>
      <c r="FT205" s="154"/>
      <c r="FU205" s="154"/>
      <c r="FV205" s="154"/>
      <c r="FW205" s="154"/>
      <c r="FX205" s="154"/>
      <c r="FY205" s="154"/>
      <c r="FZ205" s="154"/>
      <c r="GA205" s="154"/>
      <c r="GB205" s="154"/>
      <c r="GC205" s="154"/>
      <c r="GD205" s="154"/>
      <c r="GE205" s="154"/>
      <c r="GF205" s="154"/>
      <c r="GG205" s="154"/>
      <c r="GH205" s="154"/>
      <c r="GI205" s="154"/>
      <c r="GJ205" s="154"/>
      <c r="GK205" s="154"/>
      <c r="GL205" s="154"/>
      <c r="GM205" s="154"/>
      <c r="GN205" s="154"/>
      <c r="GO205" s="154"/>
      <c r="GP205" s="154"/>
      <c r="GQ205" s="154"/>
      <c r="GR205" s="154"/>
      <c r="GS205" s="154"/>
      <c r="GT205" s="154"/>
      <c r="GU205" s="154"/>
      <c r="GV205" s="154"/>
      <c r="GW205" s="154"/>
      <c r="GX205" s="154"/>
      <c r="GY205" s="154"/>
      <c r="GZ205" s="154"/>
      <c r="HA205" s="154"/>
      <c r="HB205" s="154"/>
      <c r="HC205" s="154"/>
      <c r="HD205" s="154"/>
      <c r="HE205" s="154"/>
      <c r="HF205" s="154"/>
      <c r="HG205" s="154"/>
      <c r="HH205" s="154"/>
      <c r="HI205" s="154"/>
      <c r="HJ205" s="154"/>
      <c r="HK205" s="154"/>
      <c r="HL205" s="154"/>
      <c r="HM205" s="154"/>
      <c r="HN205" s="154"/>
      <c r="HO205" s="154"/>
      <c r="HP205" s="154"/>
      <c r="HQ205" s="154"/>
      <c r="HR205" s="154"/>
      <c r="HS205" s="154"/>
      <c r="HT205" s="154"/>
      <c r="HU205" s="154"/>
      <c r="HV205" s="154"/>
      <c r="HW205" s="154"/>
      <c r="HX205" s="154"/>
      <c r="HY205" s="154"/>
      <c r="HZ205" s="154"/>
      <c r="IA205" s="154"/>
      <c r="IB205" s="154"/>
      <c r="IC205" s="154"/>
      <c r="ID205" s="154"/>
      <c r="IE205" s="154"/>
    </row>
    <row r="206" spans="1:239" s="6" customFormat="1" x14ac:dyDescent="0.25">
      <c r="A206" s="180"/>
      <c r="B206" s="124" t="s">
        <v>21</v>
      </c>
      <c r="C206" s="91" t="s">
        <v>17</v>
      </c>
      <c r="D206" s="153">
        <v>206</v>
      </c>
      <c r="E206" s="153">
        <f>D206*E205</f>
        <v>23.071999999999999</v>
      </c>
      <c r="F206" s="153"/>
      <c r="G206" s="153"/>
      <c r="H206" s="10"/>
      <c r="I206" s="10">
        <f>E206*H206</f>
        <v>0</v>
      </c>
      <c r="J206" s="10"/>
      <c r="K206" s="10"/>
      <c r="L206" s="10">
        <f>G206+I206+K206</f>
        <v>0</v>
      </c>
      <c r="M206" s="156"/>
      <c r="N206" s="156"/>
      <c r="O206" s="156"/>
      <c r="P206" s="156"/>
      <c r="Q206" s="156"/>
      <c r="R206" s="156"/>
      <c r="S206" s="156"/>
      <c r="T206" s="156"/>
      <c r="U206" s="156"/>
      <c r="V206" s="156"/>
      <c r="W206" s="156"/>
      <c r="X206" s="156"/>
      <c r="Y206" s="156"/>
      <c r="Z206" s="156"/>
      <c r="AA206" s="156"/>
      <c r="AB206" s="156"/>
      <c r="AC206" s="156"/>
      <c r="AD206" s="156"/>
      <c r="AE206" s="156"/>
      <c r="AF206" s="156"/>
      <c r="AG206" s="156"/>
      <c r="AH206" s="156"/>
      <c r="AI206" s="156"/>
      <c r="AJ206" s="156"/>
      <c r="AK206" s="156"/>
      <c r="AL206" s="156"/>
      <c r="AM206" s="156"/>
      <c r="AN206" s="156"/>
      <c r="AO206" s="156"/>
      <c r="AP206" s="156"/>
      <c r="AQ206" s="156"/>
      <c r="AR206" s="156"/>
      <c r="AS206" s="156"/>
      <c r="AT206" s="156"/>
      <c r="AU206" s="156"/>
      <c r="AV206" s="156"/>
      <c r="AW206" s="156"/>
      <c r="AX206" s="156"/>
      <c r="AY206" s="156"/>
      <c r="AZ206" s="156"/>
      <c r="BA206" s="156"/>
      <c r="BB206" s="156"/>
      <c r="BC206" s="156"/>
      <c r="BD206" s="156"/>
      <c r="BE206" s="156"/>
      <c r="BF206" s="156"/>
      <c r="BG206" s="156"/>
      <c r="BH206" s="156"/>
      <c r="BI206" s="156"/>
      <c r="BJ206" s="156"/>
      <c r="BK206" s="156"/>
      <c r="BL206" s="156"/>
      <c r="BM206" s="156"/>
      <c r="BN206" s="156"/>
      <c r="BO206" s="156"/>
      <c r="BP206" s="156"/>
      <c r="BQ206" s="156"/>
      <c r="BR206" s="156"/>
      <c r="BS206" s="156"/>
      <c r="BT206" s="156"/>
      <c r="BU206" s="156"/>
      <c r="BV206" s="156"/>
      <c r="BW206" s="156"/>
      <c r="BX206" s="156"/>
      <c r="BY206" s="156"/>
      <c r="BZ206" s="156"/>
      <c r="CA206" s="156"/>
      <c r="CB206" s="156"/>
      <c r="CC206" s="156"/>
      <c r="CD206" s="156"/>
      <c r="CE206" s="156"/>
      <c r="CF206" s="156"/>
      <c r="CG206" s="156"/>
      <c r="CH206" s="156"/>
      <c r="CI206" s="156"/>
      <c r="CJ206" s="156"/>
      <c r="CK206" s="156"/>
      <c r="CL206" s="156"/>
      <c r="CM206" s="156"/>
      <c r="CN206" s="156"/>
      <c r="CO206" s="156"/>
      <c r="CP206" s="156"/>
      <c r="CQ206" s="156"/>
      <c r="CR206" s="156"/>
      <c r="CS206" s="156"/>
      <c r="CT206" s="156"/>
      <c r="CU206" s="156"/>
      <c r="CV206" s="156"/>
      <c r="CW206" s="156"/>
      <c r="CX206" s="156"/>
      <c r="CY206" s="156"/>
      <c r="CZ206" s="156"/>
      <c r="DA206" s="156"/>
      <c r="DB206" s="156"/>
      <c r="DC206" s="156"/>
      <c r="DD206" s="156"/>
      <c r="DE206" s="156"/>
      <c r="DF206" s="156"/>
      <c r="DG206" s="156"/>
      <c r="DH206" s="156"/>
      <c r="DI206" s="156"/>
      <c r="DJ206" s="156"/>
      <c r="DK206" s="156"/>
      <c r="DL206" s="156"/>
      <c r="DM206" s="156"/>
      <c r="DN206" s="156"/>
      <c r="DO206" s="156"/>
      <c r="DP206" s="156"/>
      <c r="DQ206" s="156"/>
      <c r="DR206" s="156"/>
      <c r="DS206" s="156"/>
      <c r="DT206" s="156"/>
      <c r="DU206" s="156"/>
      <c r="DV206" s="156"/>
      <c r="DW206" s="156"/>
      <c r="DX206" s="156"/>
      <c r="DY206" s="156"/>
      <c r="DZ206" s="156"/>
      <c r="EA206" s="156"/>
      <c r="EB206" s="156"/>
      <c r="EC206" s="156"/>
      <c r="ED206" s="156"/>
      <c r="EE206" s="156"/>
      <c r="EF206" s="156"/>
      <c r="EG206" s="156"/>
      <c r="EH206" s="156"/>
      <c r="EI206" s="156"/>
      <c r="EJ206" s="156"/>
      <c r="EK206" s="156"/>
      <c r="EL206" s="156"/>
      <c r="EM206" s="156"/>
      <c r="EN206" s="156"/>
      <c r="EO206" s="156"/>
      <c r="EP206" s="156"/>
      <c r="EQ206" s="156"/>
      <c r="ER206" s="156"/>
      <c r="ES206" s="156"/>
      <c r="ET206" s="156"/>
      <c r="EU206" s="156"/>
      <c r="EV206" s="156"/>
      <c r="EW206" s="156"/>
      <c r="EX206" s="156"/>
      <c r="EY206" s="156"/>
      <c r="EZ206" s="156"/>
      <c r="FA206" s="156"/>
      <c r="FB206" s="156"/>
      <c r="FC206" s="156"/>
      <c r="FD206" s="156"/>
      <c r="FE206" s="156"/>
      <c r="FF206" s="156"/>
      <c r="FG206" s="156"/>
      <c r="FH206" s="156"/>
      <c r="FI206" s="156"/>
      <c r="FJ206" s="156"/>
      <c r="FK206" s="156"/>
      <c r="FL206" s="156"/>
      <c r="FM206" s="156"/>
      <c r="FN206" s="156"/>
      <c r="FO206" s="156"/>
      <c r="FP206" s="156"/>
      <c r="FQ206" s="156"/>
      <c r="FR206" s="156"/>
      <c r="FS206" s="156"/>
      <c r="FT206" s="156"/>
      <c r="FU206" s="156"/>
      <c r="FV206" s="156"/>
      <c r="FW206" s="156"/>
      <c r="FX206" s="156"/>
      <c r="FY206" s="156"/>
      <c r="FZ206" s="156"/>
      <c r="GA206" s="156"/>
      <c r="GB206" s="156"/>
      <c r="GC206" s="156"/>
      <c r="GD206" s="156"/>
      <c r="GE206" s="156"/>
      <c r="GF206" s="156"/>
      <c r="GG206" s="156"/>
      <c r="GH206" s="156"/>
      <c r="GI206" s="156"/>
      <c r="GJ206" s="156"/>
      <c r="GK206" s="156"/>
      <c r="GL206" s="156"/>
      <c r="GM206" s="156"/>
      <c r="GN206" s="156"/>
      <c r="GO206" s="156"/>
      <c r="GP206" s="156"/>
      <c r="GQ206" s="156"/>
      <c r="GR206" s="156"/>
      <c r="GS206" s="156"/>
      <c r="GT206" s="156"/>
      <c r="GU206" s="156"/>
      <c r="GV206" s="156"/>
      <c r="GW206" s="156"/>
      <c r="GX206" s="156"/>
      <c r="GY206" s="156"/>
      <c r="GZ206" s="156"/>
      <c r="HA206" s="156"/>
      <c r="HB206" s="156"/>
      <c r="HC206" s="156"/>
      <c r="HD206" s="156"/>
      <c r="HE206" s="156"/>
      <c r="HF206" s="156"/>
      <c r="HG206" s="156"/>
      <c r="HH206" s="156"/>
      <c r="HI206" s="156"/>
      <c r="HJ206" s="156"/>
      <c r="HK206" s="156"/>
      <c r="HL206" s="156"/>
      <c r="HM206" s="156"/>
      <c r="HN206" s="156"/>
      <c r="HO206" s="156"/>
      <c r="HP206" s="156"/>
      <c r="HQ206" s="156"/>
      <c r="HR206" s="156"/>
      <c r="HS206" s="156"/>
      <c r="HT206" s="156"/>
      <c r="HU206" s="156"/>
      <c r="HV206" s="156"/>
      <c r="HW206" s="156"/>
      <c r="HX206" s="156"/>
      <c r="HY206" s="156"/>
      <c r="HZ206" s="156"/>
      <c r="IA206" s="156"/>
      <c r="IB206" s="156"/>
      <c r="IC206" s="156"/>
      <c r="ID206" s="156"/>
      <c r="IE206" s="156"/>
    </row>
    <row r="207" spans="1:239" s="6" customFormat="1" x14ac:dyDescent="0.25">
      <c r="A207" s="151"/>
      <c r="B207" s="90"/>
      <c r="C207" s="91"/>
      <c r="D207" s="153"/>
      <c r="E207" s="153"/>
      <c r="F207" s="153"/>
      <c r="G207" s="153"/>
      <c r="H207" s="10"/>
      <c r="I207" s="10"/>
      <c r="J207" s="10"/>
      <c r="K207" s="10"/>
      <c r="L207" s="10"/>
      <c r="M207" s="154"/>
      <c r="N207" s="154"/>
      <c r="O207" s="154"/>
      <c r="P207" s="154"/>
      <c r="Q207" s="154"/>
      <c r="R207" s="154"/>
      <c r="S207" s="154"/>
      <c r="T207" s="154"/>
      <c r="U207" s="154"/>
      <c r="V207" s="154"/>
      <c r="W207" s="154"/>
      <c r="X207" s="154"/>
      <c r="Y207" s="154"/>
      <c r="Z207" s="154"/>
      <c r="AA207" s="154"/>
      <c r="AB207" s="154"/>
      <c r="AC207" s="154"/>
      <c r="AD207" s="154"/>
      <c r="AE207" s="154"/>
      <c r="AF207" s="154"/>
      <c r="AG207" s="154"/>
      <c r="AH207" s="154"/>
      <c r="AI207" s="154"/>
      <c r="AJ207" s="154"/>
      <c r="AK207" s="154"/>
      <c r="AL207" s="154"/>
      <c r="AM207" s="154"/>
      <c r="AN207" s="154"/>
      <c r="AO207" s="154"/>
      <c r="AP207" s="154"/>
      <c r="AQ207" s="154"/>
      <c r="AR207" s="154"/>
      <c r="AS207" s="154"/>
      <c r="AT207" s="154"/>
      <c r="AU207" s="154"/>
      <c r="AV207" s="154"/>
      <c r="AW207" s="154"/>
      <c r="AX207" s="154"/>
      <c r="AY207" s="154"/>
      <c r="AZ207" s="154"/>
      <c r="BA207" s="154"/>
      <c r="BB207" s="154"/>
      <c r="BC207" s="154"/>
      <c r="BD207" s="154"/>
      <c r="BE207" s="154"/>
      <c r="BF207" s="154"/>
      <c r="BG207" s="154"/>
      <c r="BH207" s="154"/>
      <c r="BI207" s="154"/>
      <c r="BJ207" s="154"/>
      <c r="BK207" s="154"/>
      <c r="BL207" s="154"/>
      <c r="BM207" s="154"/>
      <c r="BN207" s="154"/>
      <c r="BO207" s="154"/>
      <c r="BP207" s="154"/>
      <c r="BQ207" s="154"/>
      <c r="BR207" s="154"/>
      <c r="BS207" s="154"/>
      <c r="BT207" s="154"/>
      <c r="BU207" s="154"/>
      <c r="BV207" s="154"/>
      <c r="BW207" s="154"/>
      <c r="BX207" s="154"/>
      <c r="BY207" s="154"/>
      <c r="BZ207" s="154"/>
      <c r="CA207" s="154"/>
      <c r="CB207" s="154"/>
      <c r="CC207" s="154"/>
      <c r="CD207" s="154"/>
      <c r="CE207" s="154"/>
      <c r="CF207" s="154"/>
      <c r="CG207" s="154"/>
      <c r="CH207" s="154"/>
      <c r="CI207" s="154"/>
      <c r="CJ207" s="154"/>
      <c r="CK207" s="154"/>
      <c r="CL207" s="154"/>
      <c r="CM207" s="154"/>
      <c r="CN207" s="154"/>
      <c r="CO207" s="154"/>
      <c r="CP207" s="154"/>
      <c r="CQ207" s="154"/>
      <c r="CR207" s="154"/>
      <c r="CS207" s="154"/>
      <c r="CT207" s="154"/>
      <c r="CU207" s="154"/>
      <c r="CV207" s="154"/>
      <c r="CW207" s="154"/>
      <c r="CX207" s="154"/>
      <c r="CY207" s="154"/>
      <c r="CZ207" s="154"/>
      <c r="DA207" s="154"/>
      <c r="DB207" s="154"/>
      <c r="DC207" s="154"/>
      <c r="DD207" s="154"/>
      <c r="DE207" s="154"/>
      <c r="DF207" s="154"/>
      <c r="DG207" s="154"/>
      <c r="DH207" s="154"/>
      <c r="DI207" s="154"/>
      <c r="DJ207" s="154"/>
      <c r="DK207" s="154"/>
      <c r="DL207" s="154"/>
      <c r="DM207" s="154"/>
      <c r="DN207" s="154"/>
      <c r="DO207" s="154"/>
      <c r="DP207" s="154"/>
      <c r="DQ207" s="154"/>
      <c r="DR207" s="154"/>
      <c r="DS207" s="154"/>
      <c r="DT207" s="154"/>
      <c r="DU207" s="154"/>
      <c r="DV207" s="154"/>
      <c r="DW207" s="154"/>
      <c r="DX207" s="154"/>
      <c r="DY207" s="154"/>
      <c r="DZ207" s="154"/>
      <c r="EA207" s="154"/>
      <c r="EB207" s="154"/>
      <c r="EC207" s="154"/>
      <c r="ED207" s="154"/>
      <c r="EE207" s="154"/>
      <c r="EF207" s="154"/>
      <c r="EG207" s="154"/>
      <c r="EH207" s="154"/>
      <c r="EI207" s="154"/>
      <c r="EJ207" s="154"/>
      <c r="EK207" s="154"/>
      <c r="EL207" s="154"/>
      <c r="EM207" s="154"/>
      <c r="EN207" s="154"/>
      <c r="EO207" s="154"/>
      <c r="EP207" s="154"/>
      <c r="EQ207" s="154"/>
      <c r="ER207" s="154"/>
      <c r="ES207" s="154"/>
      <c r="ET207" s="154"/>
      <c r="EU207" s="154"/>
      <c r="EV207" s="154"/>
      <c r="EW207" s="154"/>
      <c r="EX207" s="154"/>
      <c r="EY207" s="154"/>
      <c r="EZ207" s="154"/>
      <c r="FA207" s="154"/>
      <c r="FB207" s="154"/>
      <c r="FC207" s="154"/>
      <c r="FD207" s="154"/>
      <c r="FE207" s="154"/>
      <c r="FF207" s="154"/>
      <c r="FG207" s="154"/>
      <c r="FH207" s="154"/>
      <c r="FI207" s="154"/>
      <c r="FJ207" s="154"/>
      <c r="FK207" s="154"/>
      <c r="FL207" s="154"/>
      <c r="FM207" s="154"/>
      <c r="FN207" s="154"/>
      <c r="FO207" s="154"/>
      <c r="FP207" s="154"/>
      <c r="FQ207" s="154"/>
      <c r="FR207" s="154"/>
      <c r="FS207" s="154"/>
      <c r="FT207" s="154"/>
      <c r="FU207" s="154"/>
      <c r="FV207" s="154"/>
      <c r="FW207" s="154"/>
      <c r="FX207" s="154"/>
      <c r="FY207" s="154"/>
      <c r="FZ207" s="154"/>
      <c r="GA207" s="154"/>
      <c r="GB207" s="154"/>
      <c r="GC207" s="154"/>
      <c r="GD207" s="154"/>
      <c r="GE207" s="154"/>
      <c r="GF207" s="154"/>
      <c r="GG207" s="154"/>
      <c r="GH207" s="154"/>
      <c r="GI207" s="154"/>
      <c r="GJ207" s="154"/>
      <c r="GK207" s="154"/>
      <c r="GL207" s="154"/>
      <c r="GM207" s="154"/>
      <c r="GN207" s="154"/>
      <c r="GO207" s="154"/>
      <c r="GP207" s="154"/>
      <c r="GQ207" s="154"/>
      <c r="GR207" s="154"/>
      <c r="GS207" s="154"/>
      <c r="GT207" s="154"/>
      <c r="GU207" s="154"/>
      <c r="GV207" s="154"/>
      <c r="GW207" s="154"/>
      <c r="GX207" s="154"/>
      <c r="GY207" s="154"/>
      <c r="GZ207" s="154"/>
      <c r="HA207" s="154"/>
      <c r="HB207" s="154"/>
      <c r="HC207" s="154"/>
      <c r="HD207" s="154"/>
      <c r="HE207" s="154"/>
      <c r="HF207" s="154"/>
      <c r="HG207" s="154"/>
      <c r="HH207" s="154"/>
      <c r="HI207" s="154"/>
      <c r="HJ207" s="154"/>
      <c r="HK207" s="154"/>
      <c r="HL207" s="154"/>
      <c r="HM207" s="154"/>
      <c r="HN207" s="154"/>
      <c r="HO207" s="154"/>
      <c r="HP207" s="154"/>
      <c r="HQ207" s="154"/>
      <c r="HR207" s="154"/>
      <c r="HS207" s="154"/>
      <c r="HT207" s="154"/>
      <c r="HU207" s="154"/>
      <c r="HV207" s="154"/>
      <c r="HW207" s="154"/>
      <c r="HX207" s="154"/>
      <c r="HY207" s="154"/>
      <c r="HZ207" s="154"/>
      <c r="IA207" s="154"/>
      <c r="IB207" s="154"/>
      <c r="IC207" s="154"/>
      <c r="ID207" s="154"/>
      <c r="IE207" s="154"/>
    </row>
    <row r="208" spans="1:239" s="2" customFormat="1" x14ac:dyDescent="0.25">
      <c r="A208" s="118">
        <v>65</v>
      </c>
      <c r="B208" s="177" t="s">
        <v>71</v>
      </c>
      <c r="C208" s="155" t="s">
        <v>16</v>
      </c>
      <c r="D208" s="178"/>
      <c r="E208" s="178">
        <f>0.568*16</f>
        <v>9.0879999999999992</v>
      </c>
      <c r="F208" s="178"/>
      <c r="G208" s="178"/>
      <c r="H208" s="178"/>
      <c r="I208" s="178"/>
      <c r="J208" s="178"/>
      <c r="K208" s="178"/>
      <c r="L208" s="178"/>
      <c r="M208" s="179"/>
      <c r="N208" s="179"/>
      <c r="O208" s="179"/>
      <c r="P208" s="179"/>
      <c r="Q208" s="179"/>
      <c r="R208" s="179"/>
      <c r="S208" s="179"/>
      <c r="T208" s="179"/>
      <c r="U208" s="179"/>
      <c r="V208" s="179"/>
      <c r="W208" s="179"/>
      <c r="X208" s="179"/>
      <c r="Y208" s="179"/>
      <c r="Z208" s="179"/>
      <c r="AA208" s="179"/>
      <c r="AB208" s="179"/>
      <c r="AC208" s="179"/>
      <c r="AD208" s="179"/>
      <c r="AE208" s="179"/>
      <c r="AF208" s="179"/>
      <c r="AG208" s="179"/>
      <c r="AH208" s="179"/>
      <c r="AI208" s="179"/>
      <c r="AJ208" s="179"/>
      <c r="AK208" s="179"/>
      <c r="AL208" s="179"/>
      <c r="AM208" s="179"/>
      <c r="AN208" s="179"/>
      <c r="AO208" s="179"/>
      <c r="AP208" s="179"/>
      <c r="AQ208" s="179"/>
      <c r="AR208" s="179"/>
      <c r="AS208" s="179"/>
      <c r="AT208" s="179"/>
      <c r="AU208" s="179"/>
      <c r="AV208" s="179"/>
      <c r="AW208" s="179"/>
      <c r="AX208" s="179"/>
      <c r="AY208" s="179"/>
      <c r="AZ208" s="179"/>
      <c r="BA208" s="179"/>
      <c r="BB208" s="179"/>
      <c r="BC208" s="179"/>
      <c r="BD208" s="179"/>
      <c r="BE208" s="179"/>
      <c r="BF208" s="179"/>
      <c r="BG208" s="179"/>
      <c r="BH208" s="179"/>
      <c r="BI208" s="179"/>
      <c r="BJ208" s="179"/>
      <c r="BK208" s="179"/>
      <c r="BL208" s="179"/>
      <c r="BM208" s="179"/>
      <c r="BN208" s="179"/>
      <c r="BO208" s="179"/>
      <c r="BP208" s="179"/>
      <c r="BQ208" s="179"/>
      <c r="BR208" s="179"/>
      <c r="BS208" s="179"/>
      <c r="BT208" s="179"/>
      <c r="BU208" s="179"/>
      <c r="BV208" s="179"/>
      <c r="BW208" s="179"/>
      <c r="BX208" s="179"/>
      <c r="BY208" s="179"/>
      <c r="BZ208" s="179"/>
      <c r="CA208" s="179"/>
      <c r="CB208" s="179"/>
      <c r="CC208" s="179"/>
      <c r="CD208" s="179"/>
      <c r="CE208" s="179"/>
      <c r="CF208" s="179"/>
      <c r="CG208" s="179"/>
      <c r="CH208" s="179"/>
      <c r="CI208" s="179"/>
      <c r="CJ208" s="179"/>
      <c r="CK208" s="179"/>
      <c r="CL208" s="179"/>
      <c r="CM208" s="179"/>
      <c r="CN208" s="179"/>
      <c r="CO208" s="179"/>
      <c r="CP208" s="179"/>
      <c r="CQ208" s="179"/>
      <c r="CR208" s="179"/>
      <c r="CS208" s="179"/>
      <c r="CT208" s="179"/>
      <c r="CU208" s="179"/>
      <c r="CV208" s="179"/>
      <c r="CW208" s="179"/>
      <c r="CX208" s="179"/>
      <c r="CY208" s="179"/>
      <c r="CZ208" s="179"/>
      <c r="DA208" s="179"/>
      <c r="DB208" s="179"/>
      <c r="DC208" s="179"/>
      <c r="DD208" s="179"/>
      <c r="DE208" s="179"/>
      <c r="DF208" s="179"/>
      <c r="DG208" s="179"/>
      <c r="DH208" s="179"/>
      <c r="DI208" s="179"/>
      <c r="DJ208" s="179"/>
      <c r="DK208" s="179"/>
      <c r="DL208" s="179"/>
      <c r="DM208" s="179"/>
      <c r="DN208" s="179"/>
      <c r="DO208" s="179"/>
      <c r="DP208" s="179"/>
      <c r="DQ208" s="179"/>
      <c r="DR208" s="179"/>
      <c r="DS208" s="179"/>
      <c r="DT208" s="179"/>
      <c r="DU208" s="179"/>
      <c r="DV208" s="179"/>
      <c r="DW208" s="179"/>
      <c r="DX208" s="179"/>
      <c r="DY208" s="179"/>
      <c r="DZ208" s="179"/>
      <c r="EA208" s="179"/>
      <c r="EB208" s="179"/>
      <c r="EC208" s="179"/>
      <c r="ED208" s="179"/>
      <c r="EE208" s="179"/>
      <c r="EF208" s="179"/>
      <c r="EG208" s="179"/>
      <c r="EH208" s="179"/>
      <c r="EI208" s="179"/>
      <c r="EJ208" s="179"/>
      <c r="EK208" s="179"/>
      <c r="EL208" s="179"/>
      <c r="EM208" s="179"/>
      <c r="EN208" s="179"/>
      <c r="EO208" s="179"/>
      <c r="EP208" s="179"/>
      <c r="EQ208" s="179"/>
      <c r="ER208" s="179"/>
      <c r="ES208" s="179"/>
      <c r="ET208" s="179"/>
      <c r="EU208" s="179"/>
      <c r="EV208" s="179"/>
      <c r="EW208" s="179"/>
      <c r="EX208" s="179"/>
      <c r="EY208" s="179"/>
      <c r="EZ208" s="179"/>
      <c r="FA208" s="179"/>
      <c r="FB208" s="179"/>
      <c r="FC208" s="179"/>
      <c r="FD208" s="179"/>
      <c r="FE208" s="179"/>
      <c r="FF208" s="179"/>
      <c r="FG208" s="179"/>
      <c r="FH208" s="179"/>
      <c r="FI208" s="179"/>
      <c r="FJ208" s="179"/>
      <c r="FK208" s="179"/>
      <c r="FL208" s="179"/>
      <c r="FM208" s="179"/>
      <c r="FN208" s="179"/>
      <c r="FO208" s="179"/>
      <c r="FP208" s="179"/>
      <c r="FQ208" s="179"/>
      <c r="FR208" s="179"/>
      <c r="FS208" s="179"/>
      <c r="FT208" s="179"/>
      <c r="FU208" s="179"/>
      <c r="FV208" s="179"/>
      <c r="FW208" s="179"/>
      <c r="FX208" s="179"/>
      <c r="FY208" s="179"/>
      <c r="FZ208" s="179"/>
      <c r="GA208" s="179"/>
      <c r="GB208" s="179"/>
      <c r="GC208" s="179"/>
      <c r="GD208" s="179"/>
      <c r="GE208" s="179"/>
      <c r="GF208" s="179"/>
      <c r="GG208" s="179"/>
      <c r="GH208" s="179"/>
      <c r="GI208" s="179"/>
      <c r="GJ208" s="179"/>
      <c r="GK208" s="179"/>
      <c r="GL208" s="179"/>
      <c r="GM208" s="179"/>
      <c r="GN208" s="179"/>
      <c r="GO208" s="179"/>
      <c r="GP208" s="179"/>
      <c r="GQ208" s="179"/>
      <c r="GR208" s="179"/>
      <c r="GS208" s="179"/>
      <c r="GT208" s="179"/>
      <c r="GU208" s="179"/>
      <c r="GV208" s="179"/>
      <c r="GW208" s="179"/>
      <c r="GX208" s="179"/>
      <c r="GY208" s="179"/>
      <c r="GZ208" s="179"/>
      <c r="HA208" s="179"/>
      <c r="HB208" s="179"/>
      <c r="HC208" s="179"/>
      <c r="HD208" s="179"/>
      <c r="HE208" s="179"/>
      <c r="HF208" s="179"/>
      <c r="HG208" s="179"/>
      <c r="HH208" s="179"/>
      <c r="HI208" s="179"/>
      <c r="HJ208" s="179"/>
      <c r="HK208" s="179"/>
      <c r="HL208" s="179"/>
      <c r="HM208" s="179"/>
      <c r="HN208" s="179"/>
      <c r="HO208" s="179"/>
      <c r="HP208" s="179"/>
      <c r="HQ208" s="179"/>
      <c r="HR208" s="179"/>
      <c r="HS208" s="179"/>
      <c r="HT208" s="179"/>
      <c r="HU208" s="179"/>
      <c r="HV208" s="179"/>
      <c r="HW208" s="179"/>
      <c r="HX208" s="179"/>
      <c r="HY208" s="179"/>
      <c r="HZ208" s="179"/>
      <c r="IA208" s="179"/>
      <c r="IB208" s="179"/>
      <c r="IC208" s="179"/>
      <c r="ID208" s="179"/>
      <c r="IE208" s="179"/>
    </row>
    <row r="209" spans="1:239" s="6" customFormat="1" x14ac:dyDescent="0.25">
      <c r="A209" s="151"/>
      <c r="B209" s="158"/>
      <c r="C209" s="151" t="s">
        <v>62</v>
      </c>
      <c r="D209" s="153"/>
      <c r="E209" s="107">
        <f>E208/10</f>
        <v>0.90879999999999994</v>
      </c>
      <c r="F209" s="153"/>
      <c r="G209" s="153"/>
      <c r="H209" s="153"/>
      <c r="I209" s="153"/>
      <c r="J209" s="153"/>
      <c r="K209" s="153"/>
      <c r="L209" s="153"/>
      <c r="M209" s="154"/>
      <c r="N209" s="154"/>
      <c r="O209" s="154"/>
      <c r="P209" s="154"/>
      <c r="Q209" s="154"/>
      <c r="R209" s="154"/>
      <c r="S209" s="154"/>
      <c r="T209" s="154"/>
      <c r="U209" s="154"/>
      <c r="V209" s="154"/>
      <c r="W209" s="154"/>
      <c r="X209" s="154"/>
      <c r="Y209" s="154"/>
      <c r="Z209" s="154"/>
      <c r="AA209" s="154"/>
      <c r="AB209" s="154"/>
      <c r="AC209" s="154"/>
      <c r="AD209" s="154"/>
      <c r="AE209" s="154"/>
      <c r="AF209" s="154"/>
      <c r="AG209" s="154"/>
      <c r="AH209" s="154"/>
      <c r="AI209" s="154"/>
      <c r="AJ209" s="154"/>
      <c r="AK209" s="154"/>
      <c r="AL209" s="154"/>
      <c r="AM209" s="154"/>
      <c r="AN209" s="154"/>
      <c r="AO209" s="154"/>
      <c r="AP209" s="154"/>
      <c r="AQ209" s="154"/>
      <c r="AR209" s="154"/>
      <c r="AS209" s="154"/>
      <c r="AT209" s="154"/>
      <c r="AU209" s="154"/>
      <c r="AV209" s="154"/>
      <c r="AW209" s="154"/>
      <c r="AX209" s="154"/>
      <c r="AY209" s="154"/>
      <c r="AZ209" s="154"/>
      <c r="BA209" s="154"/>
      <c r="BB209" s="154"/>
      <c r="BC209" s="154"/>
      <c r="BD209" s="154"/>
      <c r="BE209" s="154"/>
      <c r="BF209" s="154"/>
      <c r="BG209" s="154"/>
      <c r="BH209" s="154"/>
      <c r="BI209" s="154"/>
      <c r="BJ209" s="154"/>
      <c r="BK209" s="154"/>
      <c r="BL209" s="154"/>
      <c r="BM209" s="154"/>
      <c r="BN209" s="154"/>
      <c r="BO209" s="154"/>
      <c r="BP209" s="154"/>
      <c r="BQ209" s="154"/>
      <c r="BR209" s="154"/>
      <c r="BS209" s="154"/>
      <c r="BT209" s="154"/>
      <c r="BU209" s="154"/>
      <c r="BV209" s="154"/>
      <c r="BW209" s="154"/>
      <c r="BX209" s="154"/>
      <c r="BY209" s="154"/>
      <c r="BZ209" s="154"/>
      <c r="CA209" s="154"/>
      <c r="CB209" s="154"/>
      <c r="CC209" s="154"/>
      <c r="CD209" s="154"/>
      <c r="CE209" s="154"/>
      <c r="CF209" s="154"/>
      <c r="CG209" s="154"/>
      <c r="CH209" s="154"/>
      <c r="CI209" s="154"/>
      <c r="CJ209" s="154"/>
      <c r="CK209" s="154"/>
      <c r="CL209" s="154"/>
      <c r="CM209" s="154"/>
      <c r="CN209" s="154"/>
      <c r="CO209" s="154"/>
      <c r="CP209" s="154"/>
      <c r="CQ209" s="154"/>
      <c r="CR209" s="154"/>
      <c r="CS209" s="154"/>
      <c r="CT209" s="154"/>
      <c r="CU209" s="154"/>
      <c r="CV209" s="154"/>
      <c r="CW209" s="154"/>
      <c r="CX209" s="154"/>
      <c r="CY209" s="154"/>
      <c r="CZ209" s="154"/>
      <c r="DA209" s="154"/>
      <c r="DB209" s="154"/>
      <c r="DC209" s="154"/>
      <c r="DD209" s="154"/>
      <c r="DE209" s="154"/>
      <c r="DF209" s="154"/>
      <c r="DG209" s="154"/>
      <c r="DH209" s="154"/>
      <c r="DI209" s="154"/>
      <c r="DJ209" s="154"/>
      <c r="DK209" s="154"/>
      <c r="DL209" s="154"/>
      <c r="DM209" s="154"/>
      <c r="DN209" s="154"/>
      <c r="DO209" s="154"/>
      <c r="DP209" s="154"/>
      <c r="DQ209" s="154"/>
      <c r="DR209" s="154"/>
      <c r="DS209" s="154"/>
      <c r="DT209" s="154"/>
      <c r="DU209" s="154"/>
      <c r="DV209" s="154"/>
      <c r="DW209" s="154"/>
      <c r="DX209" s="154"/>
      <c r="DY209" s="154"/>
      <c r="DZ209" s="154"/>
      <c r="EA209" s="154"/>
      <c r="EB209" s="154"/>
      <c r="EC209" s="154"/>
      <c r="ED209" s="154"/>
      <c r="EE209" s="154"/>
      <c r="EF209" s="154"/>
      <c r="EG209" s="154"/>
      <c r="EH209" s="154"/>
      <c r="EI209" s="154"/>
      <c r="EJ209" s="154"/>
      <c r="EK209" s="154"/>
      <c r="EL209" s="154"/>
      <c r="EM209" s="154"/>
      <c r="EN209" s="154"/>
      <c r="EO209" s="154"/>
      <c r="EP209" s="154"/>
      <c r="EQ209" s="154"/>
      <c r="ER209" s="154"/>
      <c r="ES209" s="154"/>
      <c r="ET209" s="154"/>
      <c r="EU209" s="154"/>
      <c r="EV209" s="154"/>
      <c r="EW209" s="154"/>
      <c r="EX209" s="154"/>
      <c r="EY209" s="154"/>
      <c r="EZ209" s="154"/>
      <c r="FA209" s="154"/>
      <c r="FB209" s="154"/>
      <c r="FC209" s="154"/>
      <c r="FD209" s="154"/>
      <c r="FE209" s="154"/>
      <c r="FF209" s="154"/>
      <c r="FG209" s="154"/>
      <c r="FH209" s="154"/>
      <c r="FI209" s="154"/>
      <c r="FJ209" s="154"/>
      <c r="FK209" s="154"/>
      <c r="FL209" s="154"/>
      <c r="FM209" s="154"/>
      <c r="FN209" s="154"/>
      <c r="FO209" s="154"/>
      <c r="FP209" s="154"/>
      <c r="FQ209" s="154"/>
      <c r="FR209" s="154"/>
      <c r="FS209" s="154"/>
      <c r="FT209" s="154"/>
      <c r="FU209" s="154"/>
      <c r="FV209" s="154"/>
      <c r="FW209" s="154"/>
      <c r="FX209" s="154"/>
      <c r="FY209" s="154"/>
      <c r="FZ209" s="154"/>
      <c r="GA209" s="154"/>
      <c r="GB209" s="154"/>
      <c r="GC209" s="154"/>
      <c r="GD209" s="154"/>
      <c r="GE209" s="154"/>
      <c r="GF209" s="154"/>
      <c r="GG209" s="154"/>
      <c r="GH209" s="154"/>
      <c r="GI209" s="154"/>
      <c r="GJ209" s="154"/>
      <c r="GK209" s="154"/>
      <c r="GL209" s="154"/>
      <c r="GM209" s="154"/>
      <c r="GN209" s="154"/>
      <c r="GO209" s="154"/>
      <c r="GP209" s="154"/>
      <c r="GQ209" s="154"/>
      <c r="GR209" s="154"/>
      <c r="GS209" s="154"/>
      <c r="GT209" s="154"/>
      <c r="GU209" s="154"/>
      <c r="GV209" s="154"/>
      <c r="GW209" s="154"/>
      <c r="GX209" s="154"/>
      <c r="GY209" s="154"/>
      <c r="GZ209" s="154"/>
      <c r="HA209" s="154"/>
      <c r="HB209" s="154"/>
      <c r="HC209" s="154"/>
      <c r="HD209" s="154"/>
      <c r="HE209" s="154"/>
      <c r="HF209" s="154"/>
      <c r="HG209" s="154"/>
      <c r="HH209" s="154"/>
      <c r="HI209" s="154"/>
      <c r="HJ209" s="154"/>
      <c r="HK209" s="154"/>
      <c r="HL209" s="154"/>
      <c r="HM209" s="154"/>
      <c r="HN209" s="154"/>
      <c r="HO209" s="154"/>
      <c r="HP209" s="154"/>
      <c r="HQ209" s="154"/>
      <c r="HR209" s="154"/>
      <c r="HS209" s="154"/>
      <c r="HT209" s="154"/>
      <c r="HU209" s="154"/>
      <c r="HV209" s="154"/>
      <c r="HW209" s="154"/>
      <c r="HX209" s="154"/>
      <c r="HY209" s="154"/>
      <c r="HZ209" s="154"/>
      <c r="IA209" s="154"/>
      <c r="IB209" s="154"/>
      <c r="IC209" s="154"/>
      <c r="ID209" s="154"/>
      <c r="IE209" s="154"/>
    </row>
    <row r="210" spans="1:239" s="6" customFormat="1" x14ac:dyDescent="0.25">
      <c r="A210" s="180"/>
      <c r="B210" s="124" t="s">
        <v>21</v>
      </c>
      <c r="C210" s="91" t="s">
        <v>17</v>
      </c>
      <c r="D210" s="10">
        <v>17.8</v>
      </c>
      <c r="E210" s="153">
        <f>D210*E209</f>
        <v>16.176639999999999</v>
      </c>
      <c r="F210" s="153"/>
      <c r="G210" s="153"/>
      <c r="H210" s="10"/>
      <c r="I210" s="10">
        <f>E210*H210</f>
        <v>0</v>
      </c>
      <c r="J210" s="10"/>
      <c r="K210" s="10"/>
      <c r="L210" s="10">
        <f>G210+I210+K210</f>
        <v>0</v>
      </c>
      <c r="M210" s="156"/>
      <c r="N210" s="156">
        <f>37*7</f>
        <v>259</v>
      </c>
      <c r="O210" s="156"/>
      <c r="P210" s="156"/>
      <c r="Q210" s="156"/>
      <c r="R210" s="156"/>
      <c r="S210" s="156"/>
      <c r="T210" s="156"/>
      <c r="U210" s="156"/>
      <c r="V210" s="156"/>
      <c r="W210" s="156"/>
      <c r="X210" s="156"/>
      <c r="Y210" s="156"/>
      <c r="Z210" s="156"/>
      <c r="AA210" s="156"/>
      <c r="AB210" s="156"/>
      <c r="AC210" s="156"/>
      <c r="AD210" s="156"/>
      <c r="AE210" s="156"/>
      <c r="AF210" s="156"/>
      <c r="AG210" s="156"/>
      <c r="AH210" s="156"/>
      <c r="AI210" s="156"/>
      <c r="AJ210" s="156"/>
      <c r="AK210" s="156"/>
      <c r="AL210" s="156"/>
      <c r="AM210" s="156"/>
      <c r="AN210" s="156"/>
      <c r="AO210" s="156"/>
      <c r="AP210" s="156"/>
      <c r="AQ210" s="156"/>
      <c r="AR210" s="156"/>
      <c r="AS210" s="156"/>
      <c r="AT210" s="156"/>
      <c r="AU210" s="156"/>
      <c r="AV210" s="156"/>
      <c r="AW210" s="156"/>
      <c r="AX210" s="156"/>
      <c r="AY210" s="156"/>
      <c r="AZ210" s="156"/>
      <c r="BA210" s="156"/>
      <c r="BB210" s="156"/>
      <c r="BC210" s="156"/>
      <c r="BD210" s="156"/>
      <c r="BE210" s="156"/>
      <c r="BF210" s="156"/>
      <c r="BG210" s="156"/>
      <c r="BH210" s="156"/>
      <c r="BI210" s="156"/>
      <c r="BJ210" s="156"/>
      <c r="BK210" s="156"/>
      <c r="BL210" s="156"/>
      <c r="BM210" s="156"/>
      <c r="BN210" s="156"/>
      <c r="BO210" s="156"/>
      <c r="BP210" s="156"/>
      <c r="BQ210" s="156"/>
      <c r="BR210" s="156"/>
      <c r="BS210" s="156"/>
      <c r="BT210" s="156"/>
      <c r="BU210" s="156"/>
      <c r="BV210" s="156"/>
      <c r="BW210" s="156"/>
      <c r="BX210" s="156"/>
      <c r="BY210" s="156"/>
      <c r="BZ210" s="156"/>
      <c r="CA210" s="156"/>
      <c r="CB210" s="156"/>
      <c r="CC210" s="156"/>
      <c r="CD210" s="156"/>
      <c r="CE210" s="156"/>
      <c r="CF210" s="156"/>
      <c r="CG210" s="156"/>
      <c r="CH210" s="156"/>
      <c r="CI210" s="156"/>
      <c r="CJ210" s="156"/>
      <c r="CK210" s="156"/>
      <c r="CL210" s="156"/>
      <c r="CM210" s="156"/>
      <c r="CN210" s="156"/>
      <c r="CO210" s="156"/>
      <c r="CP210" s="156"/>
      <c r="CQ210" s="156"/>
      <c r="CR210" s="156"/>
      <c r="CS210" s="156"/>
      <c r="CT210" s="156"/>
      <c r="CU210" s="156"/>
      <c r="CV210" s="156"/>
      <c r="CW210" s="156"/>
      <c r="CX210" s="156"/>
      <c r="CY210" s="156"/>
      <c r="CZ210" s="156"/>
      <c r="DA210" s="156"/>
      <c r="DB210" s="156"/>
      <c r="DC210" s="156"/>
      <c r="DD210" s="156"/>
      <c r="DE210" s="156"/>
      <c r="DF210" s="156"/>
      <c r="DG210" s="156"/>
      <c r="DH210" s="156"/>
      <c r="DI210" s="156"/>
      <c r="DJ210" s="156"/>
      <c r="DK210" s="156"/>
      <c r="DL210" s="156"/>
      <c r="DM210" s="156"/>
      <c r="DN210" s="156"/>
      <c r="DO210" s="156"/>
      <c r="DP210" s="156"/>
      <c r="DQ210" s="156"/>
      <c r="DR210" s="156"/>
      <c r="DS210" s="156"/>
      <c r="DT210" s="156"/>
      <c r="DU210" s="156"/>
      <c r="DV210" s="156"/>
      <c r="DW210" s="156"/>
      <c r="DX210" s="156"/>
      <c r="DY210" s="156"/>
      <c r="DZ210" s="156"/>
      <c r="EA210" s="156"/>
      <c r="EB210" s="156"/>
      <c r="EC210" s="156"/>
      <c r="ED210" s="156"/>
      <c r="EE210" s="156"/>
      <c r="EF210" s="156"/>
      <c r="EG210" s="156"/>
      <c r="EH210" s="156"/>
      <c r="EI210" s="156"/>
      <c r="EJ210" s="156"/>
      <c r="EK210" s="156"/>
      <c r="EL210" s="156"/>
      <c r="EM210" s="156"/>
      <c r="EN210" s="156"/>
      <c r="EO210" s="156"/>
      <c r="EP210" s="156"/>
      <c r="EQ210" s="156"/>
      <c r="ER210" s="156"/>
      <c r="ES210" s="156"/>
      <c r="ET210" s="156"/>
      <c r="EU210" s="156"/>
      <c r="EV210" s="156"/>
      <c r="EW210" s="156"/>
      <c r="EX210" s="156"/>
      <c r="EY210" s="156"/>
      <c r="EZ210" s="156"/>
      <c r="FA210" s="156"/>
      <c r="FB210" s="156"/>
      <c r="FC210" s="156"/>
      <c r="FD210" s="156"/>
      <c r="FE210" s="156"/>
      <c r="FF210" s="156"/>
      <c r="FG210" s="156"/>
      <c r="FH210" s="156"/>
      <c r="FI210" s="156"/>
      <c r="FJ210" s="156"/>
      <c r="FK210" s="156"/>
      <c r="FL210" s="156"/>
      <c r="FM210" s="156"/>
      <c r="FN210" s="156"/>
      <c r="FO210" s="156"/>
      <c r="FP210" s="156"/>
      <c r="FQ210" s="156"/>
      <c r="FR210" s="156"/>
      <c r="FS210" s="156"/>
      <c r="FT210" s="156"/>
      <c r="FU210" s="156"/>
      <c r="FV210" s="156"/>
      <c r="FW210" s="156"/>
      <c r="FX210" s="156"/>
      <c r="FY210" s="156"/>
      <c r="FZ210" s="156"/>
      <c r="GA210" s="156"/>
      <c r="GB210" s="156"/>
      <c r="GC210" s="156"/>
      <c r="GD210" s="156"/>
      <c r="GE210" s="156"/>
      <c r="GF210" s="156"/>
      <c r="GG210" s="156"/>
      <c r="GH210" s="156"/>
      <c r="GI210" s="156"/>
      <c r="GJ210" s="156"/>
      <c r="GK210" s="156"/>
      <c r="GL210" s="156"/>
      <c r="GM210" s="156"/>
      <c r="GN210" s="156"/>
      <c r="GO210" s="156"/>
      <c r="GP210" s="156"/>
      <c r="GQ210" s="156"/>
      <c r="GR210" s="156"/>
      <c r="GS210" s="156"/>
      <c r="GT210" s="156"/>
      <c r="GU210" s="156"/>
      <c r="GV210" s="156"/>
      <c r="GW210" s="156"/>
      <c r="GX210" s="156"/>
      <c r="GY210" s="156"/>
      <c r="GZ210" s="156"/>
      <c r="HA210" s="156"/>
      <c r="HB210" s="156"/>
      <c r="HC210" s="156"/>
      <c r="HD210" s="156"/>
      <c r="HE210" s="156"/>
      <c r="HF210" s="156"/>
      <c r="HG210" s="156"/>
      <c r="HH210" s="156"/>
      <c r="HI210" s="156"/>
      <c r="HJ210" s="156"/>
      <c r="HK210" s="156"/>
      <c r="HL210" s="156"/>
      <c r="HM210" s="156"/>
      <c r="HN210" s="156"/>
      <c r="HO210" s="156"/>
      <c r="HP210" s="156"/>
      <c r="HQ210" s="156"/>
      <c r="HR210" s="156"/>
      <c r="HS210" s="156"/>
      <c r="HT210" s="156"/>
      <c r="HU210" s="156"/>
      <c r="HV210" s="156"/>
      <c r="HW210" s="156"/>
      <c r="HX210" s="156"/>
      <c r="HY210" s="156"/>
      <c r="HZ210" s="156"/>
      <c r="IA210" s="156"/>
      <c r="IB210" s="156"/>
      <c r="IC210" s="156"/>
      <c r="ID210" s="156"/>
      <c r="IE210" s="156"/>
    </row>
    <row r="211" spans="1:239" s="6" customFormat="1" x14ac:dyDescent="0.25">
      <c r="A211" s="180"/>
      <c r="B211" s="152" t="s">
        <v>43</v>
      </c>
      <c r="C211" s="151" t="s">
        <v>16</v>
      </c>
      <c r="D211" s="10">
        <v>11</v>
      </c>
      <c r="E211" s="86">
        <f>D211*E209</f>
        <v>9.9967999999999986</v>
      </c>
      <c r="F211" s="5"/>
      <c r="G211" s="153">
        <f>E211*F211</f>
        <v>0</v>
      </c>
      <c r="H211" s="153"/>
      <c r="I211" s="153"/>
      <c r="J211" s="153"/>
      <c r="K211" s="153"/>
      <c r="L211" s="153">
        <f>G211+I211+K211</f>
        <v>0</v>
      </c>
      <c r="M211" s="156"/>
      <c r="N211" s="156"/>
      <c r="O211" s="156"/>
      <c r="P211" s="156"/>
      <c r="Q211" s="156"/>
      <c r="R211" s="156"/>
      <c r="S211" s="156"/>
      <c r="T211" s="156"/>
      <c r="U211" s="156"/>
      <c r="V211" s="156"/>
      <c r="W211" s="156"/>
      <c r="X211" s="156"/>
      <c r="Y211" s="156"/>
      <c r="Z211" s="156"/>
      <c r="AA211" s="156"/>
      <c r="AB211" s="156"/>
      <c r="AC211" s="156"/>
      <c r="AD211" s="156"/>
      <c r="AE211" s="156"/>
      <c r="AF211" s="156"/>
      <c r="AG211" s="156"/>
      <c r="AH211" s="156"/>
      <c r="AI211" s="156"/>
      <c r="AJ211" s="156"/>
      <c r="AK211" s="156"/>
      <c r="AL211" s="156"/>
      <c r="AM211" s="156"/>
      <c r="AN211" s="156"/>
      <c r="AO211" s="156"/>
      <c r="AP211" s="156"/>
      <c r="AQ211" s="156"/>
      <c r="AR211" s="156"/>
      <c r="AS211" s="156"/>
      <c r="AT211" s="156"/>
      <c r="AU211" s="156"/>
      <c r="AV211" s="156"/>
      <c r="AW211" s="156"/>
      <c r="AX211" s="156"/>
      <c r="AY211" s="156"/>
      <c r="AZ211" s="156"/>
      <c r="BA211" s="156"/>
      <c r="BB211" s="156"/>
      <c r="BC211" s="156"/>
      <c r="BD211" s="156"/>
      <c r="BE211" s="156"/>
      <c r="BF211" s="156"/>
      <c r="BG211" s="156"/>
      <c r="BH211" s="156"/>
      <c r="BI211" s="156"/>
      <c r="BJ211" s="156"/>
      <c r="BK211" s="156"/>
      <c r="BL211" s="156"/>
      <c r="BM211" s="156"/>
      <c r="BN211" s="156"/>
      <c r="BO211" s="156"/>
      <c r="BP211" s="156"/>
      <c r="BQ211" s="156"/>
      <c r="BR211" s="156"/>
      <c r="BS211" s="156"/>
      <c r="BT211" s="156"/>
      <c r="BU211" s="156"/>
      <c r="BV211" s="156"/>
      <c r="BW211" s="156"/>
      <c r="BX211" s="156"/>
      <c r="BY211" s="156"/>
      <c r="BZ211" s="156"/>
      <c r="CA211" s="156"/>
      <c r="CB211" s="156"/>
      <c r="CC211" s="156"/>
      <c r="CD211" s="156"/>
      <c r="CE211" s="156"/>
      <c r="CF211" s="156"/>
      <c r="CG211" s="156"/>
      <c r="CH211" s="156"/>
      <c r="CI211" s="156"/>
      <c r="CJ211" s="156"/>
      <c r="CK211" s="156"/>
      <c r="CL211" s="156"/>
      <c r="CM211" s="156"/>
      <c r="CN211" s="156"/>
      <c r="CO211" s="156"/>
      <c r="CP211" s="156"/>
      <c r="CQ211" s="156"/>
      <c r="CR211" s="156"/>
      <c r="CS211" s="156"/>
      <c r="CT211" s="156"/>
      <c r="CU211" s="156"/>
      <c r="CV211" s="156"/>
      <c r="CW211" s="156"/>
      <c r="CX211" s="156"/>
      <c r="CY211" s="156"/>
      <c r="CZ211" s="156"/>
      <c r="DA211" s="156"/>
      <c r="DB211" s="156"/>
      <c r="DC211" s="156"/>
      <c r="DD211" s="156"/>
      <c r="DE211" s="156"/>
      <c r="DF211" s="156"/>
      <c r="DG211" s="156"/>
      <c r="DH211" s="156"/>
      <c r="DI211" s="156"/>
      <c r="DJ211" s="156"/>
      <c r="DK211" s="156"/>
      <c r="DL211" s="156"/>
      <c r="DM211" s="156"/>
      <c r="DN211" s="156"/>
      <c r="DO211" s="156"/>
      <c r="DP211" s="156"/>
      <c r="DQ211" s="156"/>
      <c r="DR211" s="156"/>
      <c r="DS211" s="156"/>
      <c r="DT211" s="156"/>
      <c r="DU211" s="156"/>
      <c r="DV211" s="156"/>
      <c r="DW211" s="156"/>
      <c r="DX211" s="156"/>
      <c r="DY211" s="156"/>
      <c r="DZ211" s="156"/>
      <c r="EA211" s="156"/>
      <c r="EB211" s="156"/>
      <c r="EC211" s="156"/>
      <c r="ED211" s="156"/>
      <c r="EE211" s="156"/>
      <c r="EF211" s="156"/>
      <c r="EG211" s="156"/>
      <c r="EH211" s="156"/>
      <c r="EI211" s="156"/>
      <c r="EJ211" s="156"/>
      <c r="EK211" s="156"/>
      <c r="EL211" s="156"/>
      <c r="EM211" s="156"/>
      <c r="EN211" s="156"/>
      <c r="EO211" s="156"/>
      <c r="EP211" s="156"/>
      <c r="EQ211" s="156"/>
      <c r="ER211" s="156"/>
      <c r="ES211" s="156"/>
      <c r="ET211" s="156"/>
      <c r="EU211" s="156"/>
      <c r="EV211" s="156"/>
      <c r="EW211" s="156"/>
      <c r="EX211" s="156"/>
      <c r="EY211" s="156"/>
      <c r="EZ211" s="156"/>
      <c r="FA211" s="156"/>
      <c r="FB211" s="156"/>
      <c r="FC211" s="156"/>
      <c r="FD211" s="156"/>
      <c r="FE211" s="156"/>
      <c r="FF211" s="156"/>
      <c r="FG211" s="156"/>
      <c r="FH211" s="156"/>
      <c r="FI211" s="156"/>
      <c r="FJ211" s="156"/>
      <c r="FK211" s="156"/>
      <c r="FL211" s="156"/>
      <c r="FM211" s="156"/>
      <c r="FN211" s="156"/>
      <c r="FO211" s="156"/>
      <c r="FP211" s="156"/>
      <c r="FQ211" s="156"/>
      <c r="FR211" s="156"/>
      <c r="FS211" s="156"/>
      <c r="FT211" s="156"/>
      <c r="FU211" s="156"/>
      <c r="FV211" s="156"/>
      <c r="FW211" s="156"/>
      <c r="FX211" s="156"/>
      <c r="FY211" s="156"/>
      <c r="FZ211" s="156"/>
      <c r="GA211" s="156"/>
      <c r="GB211" s="156"/>
      <c r="GC211" s="156"/>
      <c r="GD211" s="156"/>
      <c r="GE211" s="156"/>
      <c r="GF211" s="156"/>
      <c r="GG211" s="156"/>
      <c r="GH211" s="156"/>
      <c r="GI211" s="156"/>
      <c r="GJ211" s="156"/>
      <c r="GK211" s="156"/>
      <c r="GL211" s="156"/>
      <c r="GM211" s="156"/>
      <c r="GN211" s="156"/>
      <c r="GO211" s="156"/>
      <c r="GP211" s="156"/>
      <c r="GQ211" s="156"/>
      <c r="GR211" s="156"/>
      <c r="GS211" s="156"/>
      <c r="GT211" s="156"/>
      <c r="GU211" s="156"/>
      <c r="GV211" s="156"/>
      <c r="GW211" s="156"/>
      <c r="GX211" s="156"/>
      <c r="GY211" s="156"/>
      <c r="GZ211" s="156"/>
      <c r="HA211" s="156"/>
      <c r="HB211" s="156"/>
      <c r="HC211" s="156"/>
      <c r="HD211" s="156"/>
      <c r="HE211" s="156"/>
      <c r="HF211" s="156"/>
      <c r="HG211" s="156"/>
      <c r="HH211" s="156"/>
      <c r="HI211" s="156"/>
      <c r="HJ211" s="156"/>
      <c r="HK211" s="156"/>
      <c r="HL211" s="156"/>
      <c r="HM211" s="156"/>
      <c r="HN211" s="156"/>
      <c r="HO211" s="156"/>
      <c r="HP211" s="156"/>
      <c r="HQ211" s="156"/>
      <c r="HR211" s="156"/>
      <c r="HS211" s="156"/>
      <c r="HT211" s="156"/>
      <c r="HU211" s="156"/>
      <c r="HV211" s="156"/>
      <c r="HW211" s="156"/>
      <c r="HX211" s="156"/>
      <c r="HY211" s="156"/>
      <c r="HZ211" s="156"/>
      <c r="IA211" s="156"/>
      <c r="IB211" s="156"/>
      <c r="IC211" s="156"/>
      <c r="ID211" s="156"/>
      <c r="IE211" s="156"/>
    </row>
    <row r="212" spans="1:239" s="6" customFormat="1" x14ac:dyDescent="0.25">
      <c r="A212" s="151"/>
      <c r="B212" s="158"/>
      <c r="C212" s="151"/>
      <c r="D212" s="10"/>
      <c r="E212" s="86"/>
      <c r="F212" s="5"/>
      <c r="G212" s="153"/>
      <c r="H212" s="153"/>
      <c r="I212" s="153"/>
      <c r="J212" s="153"/>
      <c r="K212" s="153"/>
      <c r="L212" s="153"/>
      <c r="M212" s="154"/>
      <c r="N212" s="154"/>
      <c r="O212" s="154"/>
      <c r="P212" s="154"/>
      <c r="Q212" s="154"/>
      <c r="R212" s="154"/>
      <c r="S212" s="154"/>
      <c r="T212" s="154"/>
      <c r="U212" s="154"/>
      <c r="V212" s="154"/>
      <c r="W212" s="154"/>
      <c r="X212" s="154"/>
      <c r="Y212" s="154"/>
      <c r="Z212" s="154"/>
      <c r="AA212" s="154"/>
      <c r="AB212" s="154"/>
      <c r="AC212" s="154"/>
      <c r="AD212" s="154"/>
      <c r="AE212" s="154"/>
      <c r="AF212" s="154"/>
      <c r="AG212" s="154"/>
      <c r="AH212" s="154"/>
      <c r="AI212" s="154"/>
      <c r="AJ212" s="154"/>
      <c r="AK212" s="154"/>
      <c r="AL212" s="154"/>
      <c r="AM212" s="154"/>
      <c r="AN212" s="154"/>
      <c r="AO212" s="154"/>
      <c r="AP212" s="154"/>
      <c r="AQ212" s="154"/>
      <c r="AR212" s="154"/>
      <c r="AS212" s="154"/>
      <c r="AT212" s="154"/>
      <c r="AU212" s="154"/>
      <c r="AV212" s="154"/>
      <c r="AW212" s="154"/>
      <c r="AX212" s="154"/>
      <c r="AY212" s="154"/>
      <c r="AZ212" s="154"/>
      <c r="BA212" s="154"/>
      <c r="BB212" s="154"/>
      <c r="BC212" s="154"/>
      <c r="BD212" s="154"/>
      <c r="BE212" s="154"/>
      <c r="BF212" s="154"/>
      <c r="BG212" s="154"/>
      <c r="BH212" s="154"/>
      <c r="BI212" s="154"/>
      <c r="BJ212" s="154"/>
      <c r="BK212" s="154"/>
      <c r="BL212" s="154"/>
      <c r="BM212" s="154"/>
      <c r="BN212" s="154"/>
      <c r="BO212" s="154"/>
      <c r="BP212" s="154"/>
      <c r="BQ212" s="154"/>
      <c r="BR212" s="154"/>
      <c r="BS212" s="154"/>
      <c r="BT212" s="154"/>
      <c r="BU212" s="154"/>
      <c r="BV212" s="154"/>
      <c r="BW212" s="154"/>
      <c r="BX212" s="154"/>
      <c r="BY212" s="154"/>
      <c r="BZ212" s="154"/>
      <c r="CA212" s="154"/>
      <c r="CB212" s="154"/>
      <c r="CC212" s="154"/>
      <c r="CD212" s="154"/>
      <c r="CE212" s="154"/>
      <c r="CF212" s="154"/>
      <c r="CG212" s="154"/>
      <c r="CH212" s="154"/>
      <c r="CI212" s="154"/>
      <c r="CJ212" s="154"/>
      <c r="CK212" s="154"/>
      <c r="CL212" s="154"/>
      <c r="CM212" s="154"/>
      <c r="CN212" s="154"/>
      <c r="CO212" s="154"/>
      <c r="CP212" s="154"/>
      <c r="CQ212" s="154"/>
      <c r="CR212" s="154"/>
      <c r="CS212" s="154"/>
      <c r="CT212" s="154"/>
      <c r="CU212" s="154"/>
      <c r="CV212" s="154"/>
      <c r="CW212" s="154"/>
      <c r="CX212" s="154"/>
      <c r="CY212" s="154"/>
      <c r="CZ212" s="154"/>
      <c r="DA212" s="154"/>
      <c r="DB212" s="154"/>
      <c r="DC212" s="154"/>
      <c r="DD212" s="154"/>
      <c r="DE212" s="154"/>
      <c r="DF212" s="154"/>
      <c r="DG212" s="154"/>
      <c r="DH212" s="154"/>
      <c r="DI212" s="154"/>
      <c r="DJ212" s="154"/>
      <c r="DK212" s="154"/>
      <c r="DL212" s="154"/>
      <c r="DM212" s="154"/>
      <c r="DN212" s="154"/>
      <c r="DO212" s="154"/>
      <c r="DP212" s="154"/>
      <c r="DQ212" s="154"/>
      <c r="DR212" s="154"/>
      <c r="DS212" s="154"/>
      <c r="DT212" s="154"/>
      <c r="DU212" s="154"/>
      <c r="DV212" s="154"/>
      <c r="DW212" s="154"/>
      <c r="DX212" s="154"/>
      <c r="DY212" s="154"/>
      <c r="DZ212" s="154"/>
      <c r="EA212" s="154"/>
      <c r="EB212" s="154"/>
      <c r="EC212" s="154"/>
      <c r="ED212" s="154"/>
      <c r="EE212" s="154"/>
      <c r="EF212" s="154"/>
      <c r="EG212" s="154"/>
      <c r="EH212" s="154"/>
      <c r="EI212" s="154"/>
      <c r="EJ212" s="154"/>
      <c r="EK212" s="154"/>
      <c r="EL212" s="154"/>
      <c r="EM212" s="154"/>
      <c r="EN212" s="154"/>
      <c r="EO212" s="154"/>
      <c r="EP212" s="154"/>
      <c r="EQ212" s="154"/>
      <c r="ER212" s="154"/>
      <c r="ES212" s="154"/>
      <c r="ET212" s="154"/>
      <c r="EU212" s="154"/>
      <c r="EV212" s="154"/>
      <c r="EW212" s="154"/>
      <c r="EX212" s="154"/>
      <c r="EY212" s="154"/>
      <c r="EZ212" s="154"/>
      <c r="FA212" s="154"/>
      <c r="FB212" s="154"/>
      <c r="FC212" s="154"/>
      <c r="FD212" s="154"/>
      <c r="FE212" s="154"/>
      <c r="FF212" s="154"/>
      <c r="FG212" s="154"/>
      <c r="FH212" s="154"/>
      <c r="FI212" s="154"/>
      <c r="FJ212" s="154"/>
      <c r="FK212" s="154"/>
      <c r="FL212" s="154"/>
      <c r="FM212" s="154"/>
      <c r="FN212" s="154"/>
      <c r="FO212" s="154"/>
      <c r="FP212" s="154"/>
      <c r="FQ212" s="154"/>
      <c r="FR212" s="154"/>
      <c r="FS212" s="154"/>
      <c r="FT212" s="154"/>
      <c r="FU212" s="154"/>
      <c r="FV212" s="154"/>
      <c r="FW212" s="154"/>
      <c r="FX212" s="154"/>
      <c r="FY212" s="154"/>
      <c r="FZ212" s="154"/>
      <c r="GA212" s="154"/>
      <c r="GB212" s="154"/>
      <c r="GC212" s="154"/>
      <c r="GD212" s="154"/>
      <c r="GE212" s="154"/>
      <c r="GF212" s="154"/>
      <c r="GG212" s="154"/>
      <c r="GH212" s="154"/>
      <c r="GI212" s="154"/>
      <c r="GJ212" s="154"/>
      <c r="GK212" s="154"/>
      <c r="GL212" s="154"/>
      <c r="GM212" s="154"/>
      <c r="GN212" s="154"/>
      <c r="GO212" s="154"/>
      <c r="GP212" s="154"/>
      <c r="GQ212" s="154"/>
      <c r="GR212" s="154"/>
      <c r="GS212" s="154"/>
      <c r="GT212" s="154"/>
      <c r="GU212" s="154"/>
      <c r="GV212" s="154"/>
      <c r="GW212" s="154"/>
      <c r="GX212" s="154"/>
      <c r="GY212" s="154"/>
      <c r="GZ212" s="154"/>
      <c r="HA212" s="154"/>
      <c r="HB212" s="154"/>
      <c r="HC212" s="154"/>
      <c r="HD212" s="154"/>
      <c r="HE212" s="154"/>
      <c r="HF212" s="154"/>
      <c r="HG212" s="154"/>
      <c r="HH212" s="154"/>
      <c r="HI212" s="154"/>
      <c r="HJ212" s="154"/>
      <c r="HK212" s="154"/>
      <c r="HL212" s="154"/>
      <c r="HM212" s="154"/>
      <c r="HN212" s="154"/>
      <c r="HO212" s="154"/>
      <c r="HP212" s="154"/>
      <c r="HQ212" s="154"/>
      <c r="HR212" s="154"/>
      <c r="HS212" s="154"/>
      <c r="HT212" s="154"/>
      <c r="HU212" s="154"/>
      <c r="HV212" s="154"/>
      <c r="HW212" s="154"/>
      <c r="HX212" s="154"/>
      <c r="HY212" s="154"/>
      <c r="HZ212" s="154"/>
      <c r="IA212" s="154"/>
      <c r="IB212" s="154"/>
      <c r="IC212" s="154"/>
      <c r="ID212" s="154"/>
      <c r="IE212" s="154"/>
    </row>
    <row r="213" spans="1:239" s="105" customFormat="1" x14ac:dyDescent="0.2">
      <c r="A213" s="7">
        <v>35</v>
      </c>
      <c r="B213" s="159" t="s">
        <v>151</v>
      </c>
      <c r="C213" s="7" t="s">
        <v>60</v>
      </c>
      <c r="D213" s="160"/>
      <c r="E213" s="9">
        <v>16</v>
      </c>
      <c r="F213" s="161"/>
      <c r="G213" s="135"/>
      <c r="H213" s="135"/>
      <c r="I213" s="135"/>
      <c r="J213" s="162"/>
      <c r="K213" s="162"/>
      <c r="L213" s="162"/>
    </row>
    <row r="214" spans="1:239" s="105" customFormat="1" x14ac:dyDescent="0.2">
      <c r="A214" s="7"/>
      <c r="B214" s="159"/>
      <c r="C214" s="125" t="s">
        <v>61</v>
      </c>
      <c r="D214" s="163"/>
      <c r="E214" s="92">
        <f>E213/1000</f>
        <v>1.6E-2</v>
      </c>
      <c r="F214" s="161"/>
      <c r="G214" s="135"/>
      <c r="H214" s="135"/>
      <c r="I214" s="135"/>
      <c r="J214" s="162"/>
      <c r="K214" s="162"/>
      <c r="L214" s="162"/>
    </row>
    <row r="215" spans="1:239" s="1" customFormat="1" x14ac:dyDescent="0.25">
      <c r="A215" s="8"/>
      <c r="B215" s="124" t="s">
        <v>21</v>
      </c>
      <c r="C215" s="91" t="s">
        <v>17</v>
      </c>
      <c r="D215" s="10">
        <v>1730</v>
      </c>
      <c r="E215" s="10">
        <f>D215*E214</f>
        <v>27.68</v>
      </c>
      <c r="F215" s="10"/>
      <c r="G215" s="10"/>
      <c r="H215" s="10"/>
      <c r="I215" s="10">
        <f>H215*E215</f>
        <v>0</v>
      </c>
      <c r="J215" s="10"/>
      <c r="K215" s="10"/>
      <c r="L215" s="10">
        <f>G215+I215+K215</f>
        <v>0</v>
      </c>
    </row>
    <row r="216" spans="1:239" s="1" customFormat="1" x14ac:dyDescent="0.25">
      <c r="A216" s="11"/>
      <c r="B216" s="129" t="s">
        <v>22</v>
      </c>
      <c r="C216" s="11" t="s">
        <v>0</v>
      </c>
      <c r="D216" s="10">
        <v>757</v>
      </c>
      <c r="E216" s="10">
        <f>D216*E214</f>
        <v>12.112</v>
      </c>
      <c r="F216" s="10"/>
      <c r="G216" s="10"/>
      <c r="H216" s="10"/>
      <c r="I216" s="10"/>
      <c r="J216" s="10"/>
      <c r="K216" s="10">
        <f>J216*E216</f>
        <v>0</v>
      </c>
      <c r="L216" s="10">
        <f>G216+I216+K216</f>
        <v>0</v>
      </c>
    </row>
    <row r="217" spans="1:239" s="1" customFormat="1" x14ac:dyDescent="0.25">
      <c r="A217" s="7"/>
      <c r="B217" s="124" t="s">
        <v>152</v>
      </c>
      <c r="C217" s="151" t="s">
        <v>60</v>
      </c>
      <c r="D217" s="102" t="s">
        <v>63</v>
      </c>
      <c r="E217" s="10">
        <f>E214*1000</f>
        <v>16</v>
      </c>
      <c r="F217" s="10"/>
      <c r="G217" s="10">
        <f>F217*E217</f>
        <v>0</v>
      </c>
      <c r="H217" s="10"/>
      <c r="I217" s="10"/>
      <c r="J217" s="10"/>
      <c r="K217" s="10"/>
      <c r="L217" s="10">
        <f t="shared" ref="L217:L218" si="32">G217+I217+K217</f>
        <v>0</v>
      </c>
    </row>
    <row r="218" spans="1:239" s="1" customFormat="1" x14ac:dyDescent="0.25">
      <c r="A218" s="8"/>
      <c r="B218" s="129" t="s">
        <v>35</v>
      </c>
      <c r="C218" s="11" t="s">
        <v>0</v>
      </c>
      <c r="D218" s="102">
        <v>38.799999999999997</v>
      </c>
      <c r="E218" s="10">
        <f>D218*E214</f>
        <v>0.62080000000000002</v>
      </c>
      <c r="F218" s="10"/>
      <c r="G218" s="10">
        <f>F218*E218</f>
        <v>0</v>
      </c>
      <c r="H218" s="10"/>
      <c r="I218" s="10"/>
      <c r="J218" s="5"/>
      <c r="K218" s="10"/>
      <c r="L218" s="10">
        <f t="shared" si="32"/>
        <v>0</v>
      </c>
    </row>
    <row r="219" spans="1:239" s="1" customFormat="1" x14ac:dyDescent="0.25">
      <c r="A219" s="7"/>
      <c r="B219" s="129"/>
      <c r="C219" s="11"/>
      <c r="D219" s="102"/>
      <c r="E219" s="10"/>
      <c r="F219" s="10"/>
      <c r="G219" s="10"/>
      <c r="H219" s="10"/>
      <c r="I219" s="10"/>
      <c r="J219" s="5"/>
      <c r="K219" s="10"/>
      <c r="L219" s="10"/>
    </row>
    <row r="220" spans="1:239" s="2" customFormat="1" x14ac:dyDescent="0.25">
      <c r="A220" s="118">
        <v>67</v>
      </c>
      <c r="B220" s="181" t="s">
        <v>153</v>
      </c>
      <c r="C220" s="155" t="s">
        <v>64</v>
      </c>
      <c r="D220" s="178"/>
      <c r="E220" s="178">
        <f>3.9*2</f>
        <v>7.8</v>
      </c>
      <c r="F220" s="178"/>
      <c r="G220" s="178"/>
      <c r="H220" s="178"/>
      <c r="I220" s="178"/>
      <c r="J220" s="178"/>
      <c r="K220" s="178"/>
      <c r="L220" s="178"/>
      <c r="M220" s="179"/>
      <c r="N220" s="179"/>
      <c r="O220" s="179"/>
      <c r="P220" s="179"/>
      <c r="Q220" s="179"/>
      <c r="R220" s="179"/>
      <c r="S220" s="179"/>
      <c r="T220" s="179"/>
      <c r="U220" s="179"/>
      <c r="V220" s="179"/>
      <c r="W220" s="179"/>
      <c r="X220" s="179"/>
      <c r="Y220" s="179"/>
      <c r="Z220" s="179"/>
      <c r="AA220" s="179"/>
      <c r="AB220" s="179"/>
      <c r="AC220" s="179"/>
      <c r="AD220" s="179"/>
      <c r="AE220" s="179"/>
      <c r="AF220" s="179"/>
      <c r="AG220" s="179"/>
      <c r="AH220" s="179"/>
      <c r="AI220" s="179"/>
      <c r="AJ220" s="179"/>
      <c r="AK220" s="179"/>
      <c r="AL220" s="179"/>
      <c r="AM220" s="179"/>
      <c r="AN220" s="179"/>
      <c r="AO220" s="179"/>
      <c r="AP220" s="179"/>
      <c r="AQ220" s="179"/>
      <c r="AR220" s="179"/>
      <c r="AS220" s="179"/>
      <c r="AT220" s="179"/>
      <c r="AU220" s="179"/>
      <c r="AV220" s="179"/>
      <c r="AW220" s="179"/>
      <c r="AX220" s="179"/>
      <c r="AY220" s="179"/>
      <c r="AZ220" s="179"/>
      <c r="BA220" s="179"/>
      <c r="BB220" s="179"/>
      <c r="BC220" s="179"/>
      <c r="BD220" s="179"/>
      <c r="BE220" s="179"/>
      <c r="BF220" s="179"/>
      <c r="BG220" s="179"/>
      <c r="BH220" s="179"/>
      <c r="BI220" s="179"/>
      <c r="BJ220" s="179"/>
      <c r="BK220" s="179"/>
      <c r="BL220" s="179"/>
      <c r="BM220" s="179"/>
      <c r="BN220" s="179"/>
      <c r="BO220" s="179"/>
      <c r="BP220" s="179"/>
      <c r="BQ220" s="179"/>
      <c r="BR220" s="179"/>
      <c r="BS220" s="179"/>
      <c r="BT220" s="179"/>
      <c r="BU220" s="179"/>
      <c r="BV220" s="179"/>
      <c r="BW220" s="179"/>
      <c r="BX220" s="179"/>
      <c r="BY220" s="179"/>
      <c r="BZ220" s="179"/>
      <c r="CA220" s="179"/>
      <c r="CB220" s="179"/>
      <c r="CC220" s="179"/>
      <c r="CD220" s="179"/>
      <c r="CE220" s="179"/>
      <c r="CF220" s="179"/>
      <c r="CG220" s="179"/>
      <c r="CH220" s="179"/>
      <c r="CI220" s="179"/>
      <c r="CJ220" s="179"/>
      <c r="CK220" s="179"/>
      <c r="CL220" s="179"/>
      <c r="CM220" s="179"/>
      <c r="CN220" s="179"/>
      <c r="CO220" s="179"/>
      <c r="CP220" s="179"/>
      <c r="CQ220" s="179"/>
      <c r="CR220" s="179"/>
      <c r="CS220" s="179"/>
      <c r="CT220" s="179"/>
      <c r="CU220" s="179"/>
      <c r="CV220" s="179"/>
      <c r="CW220" s="179"/>
      <c r="CX220" s="179"/>
      <c r="CY220" s="179"/>
      <c r="CZ220" s="179"/>
      <c r="DA220" s="179"/>
      <c r="DB220" s="179"/>
      <c r="DC220" s="179"/>
      <c r="DD220" s="179"/>
      <c r="DE220" s="179"/>
      <c r="DF220" s="179"/>
      <c r="DG220" s="179"/>
      <c r="DH220" s="179"/>
      <c r="DI220" s="179"/>
      <c r="DJ220" s="179"/>
      <c r="DK220" s="179"/>
      <c r="DL220" s="179"/>
      <c r="DM220" s="179"/>
      <c r="DN220" s="179"/>
      <c r="DO220" s="179"/>
      <c r="DP220" s="179"/>
      <c r="DQ220" s="179"/>
      <c r="DR220" s="179"/>
      <c r="DS220" s="179"/>
      <c r="DT220" s="179"/>
      <c r="DU220" s="179"/>
      <c r="DV220" s="179"/>
      <c r="DW220" s="179"/>
      <c r="DX220" s="179"/>
      <c r="DY220" s="179"/>
      <c r="DZ220" s="179"/>
      <c r="EA220" s="179"/>
      <c r="EB220" s="179"/>
      <c r="EC220" s="179"/>
      <c r="ED220" s="179"/>
      <c r="EE220" s="179"/>
      <c r="EF220" s="179"/>
      <c r="EG220" s="179"/>
      <c r="EH220" s="179"/>
      <c r="EI220" s="179"/>
      <c r="EJ220" s="179"/>
      <c r="EK220" s="179"/>
      <c r="EL220" s="179"/>
      <c r="EM220" s="179"/>
      <c r="EN220" s="179"/>
      <c r="EO220" s="179"/>
      <c r="EP220" s="179"/>
      <c r="EQ220" s="179"/>
      <c r="ER220" s="179"/>
      <c r="ES220" s="179"/>
      <c r="ET220" s="179"/>
      <c r="EU220" s="179"/>
      <c r="EV220" s="179"/>
      <c r="EW220" s="179"/>
      <c r="EX220" s="179"/>
      <c r="EY220" s="179"/>
      <c r="EZ220" s="179"/>
      <c r="FA220" s="179"/>
      <c r="FB220" s="179"/>
      <c r="FC220" s="179"/>
      <c r="FD220" s="179"/>
      <c r="FE220" s="179"/>
      <c r="FF220" s="179"/>
      <c r="FG220" s="179"/>
      <c r="FH220" s="179"/>
      <c r="FI220" s="179"/>
      <c r="FJ220" s="179"/>
      <c r="FK220" s="179"/>
      <c r="FL220" s="179"/>
      <c r="FM220" s="179"/>
      <c r="FN220" s="179"/>
      <c r="FO220" s="179"/>
      <c r="FP220" s="179"/>
      <c r="FQ220" s="179"/>
      <c r="FR220" s="179"/>
      <c r="FS220" s="179"/>
      <c r="FT220" s="179"/>
      <c r="FU220" s="179"/>
      <c r="FV220" s="179"/>
      <c r="FW220" s="179"/>
      <c r="FX220" s="179"/>
      <c r="FY220" s="179"/>
      <c r="FZ220" s="179"/>
      <c r="GA220" s="179"/>
      <c r="GB220" s="179"/>
      <c r="GC220" s="179"/>
      <c r="GD220" s="179"/>
      <c r="GE220" s="179"/>
      <c r="GF220" s="179"/>
      <c r="GG220" s="179"/>
      <c r="GH220" s="179"/>
      <c r="GI220" s="179"/>
      <c r="GJ220" s="179"/>
      <c r="GK220" s="179"/>
      <c r="GL220" s="179"/>
      <c r="GM220" s="179"/>
      <c r="GN220" s="179"/>
      <c r="GO220" s="179"/>
      <c r="GP220" s="179"/>
      <c r="GQ220" s="179"/>
      <c r="GR220" s="179"/>
      <c r="GS220" s="179"/>
      <c r="GT220" s="179"/>
      <c r="GU220" s="179"/>
      <c r="GV220" s="179"/>
      <c r="GW220" s="179"/>
      <c r="GX220" s="179"/>
      <c r="GY220" s="179"/>
      <c r="GZ220" s="179"/>
      <c r="HA220" s="179"/>
      <c r="HB220" s="179"/>
      <c r="HC220" s="179"/>
      <c r="HD220" s="179"/>
      <c r="HE220" s="179"/>
      <c r="HF220" s="179"/>
      <c r="HG220" s="179"/>
      <c r="HH220" s="179"/>
      <c r="HI220" s="179"/>
      <c r="HJ220" s="179"/>
      <c r="HK220" s="179"/>
      <c r="HL220" s="179"/>
      <c r="HM220" s="179"/>
      <c r="HN220" s="179"/>
      <c r="HO220" s="179"/>
      <c r="HP220" s="179"/>
      <c r="HQ220" s="179"/>
      <c r="HR220" s="179"/>
      <c r="HS220" s="179"/>
      <c r="HT220" s="179"/>
      <c r="HU220" s="179"/>
      <c r="HV220" s="179"/>
      <c r="HW220" s="179"/>
      <c r="HX220" s="179"/>
      <c r="HY220" s="179"/>
      <c r="HZ220" s="179"/>
      <c r="IA220" s="179"/>
      <c r="IB220" s="179"/>
      <c r="IC220" s="179"/>
      <c r="ID220" s="179"/>
      <c r="IE220" s="179"/>
    </row>
    <row r="221" spans="1:239" s="6" customFormat="1" x14ac:dyDescent="0.25">
      <c r="A221" s="151"/>
      <c r="B221" s="158"/>
      <c r="C221" s="151" t="s">
        <v>59</v>
      </c>
      <c r="D221" s="153"/>
      <c r="E221" s="107">
        <f>E220/100</f>
        <v>7.8E-2</v>
      </c>
      <c r="F221" s="153"/>
      <c r="G221" s="153"/>
      <c r="H221" s="153"/>
      <c r="I221" s="153"/>
      <c r="J221" s="153"/>
      <c r="K221" s="153"/>
      <c r="L221" s="153"/>
      <c r="M221" s="154"/>
      <c r="N221" s="154"/>
      <c r="O221" s="154"/>
      <c r="P221" s="154"/>
      <c r="Q221" s="154"/>
      <c r="R221" s="154"/>
      <c r="S221" s="154"/>
      <c r="T221" s="154"/>
      <c r="U221" s="154"/>
      <c r="V221" s="154"/>
      <c r="W221" s="154"/>
      <c r="X221" s="154"/>
      <c r="Y221" s="154"/>
      <c r="Z221" s="154"/>
      <c r="AA221" s="154"/>
      <c r="AB221" s="154"/>
      <c r="AC221" s="154"/>
      <c r="AD221" s="154"/>
      <c r="AE221" s="154"/>
      <c r="AF221" s="154"/>
      <c r="AG221" s="154"/>
      <c r="AH221" s="154"/>
      <c r="AI221" s="154"/>
      <c r="AJ221" s="154"/>
      <c r="AK221" s="154"/>
      <c r="AL221" s="154"/>
      <c r="AM221" s="154"/>
      <c r="AN221" s="154"/>
      <c r="AO221" s="154"/>
      <c r="AP221" s="154"/>
      <c r="AQ221" s="154"/>
      <c r="AR221" s="154"/>
      <c r="AS221" s="154"/>
      <c r="AT221" s="154"/>
      <c r="AU221" s="154"/>
      <c r="AV221" s="154"/>
      <c r="AW221" s="154"/>
      <c r="AX221" s="154"/>
      <c r="AY221" s="154"/>
      <c r="AZ221" s="154"/>
      <c r="BA221" s="154"/>
      <c r="BB221" s="154"/>
      <c r="BC221" s="154"/>
      <c r="BD221" s="154"/>
      <c r="BE221" s="154"/>
      <c r="BF221" s="154"/>
      <c r="BG221" s="154"/>
      <c r="BH221" s="154"/>
      <c r="BI221" s="154"/>
      <c r="BJ221" s="154"/>
      <c r="BK221" s="154"/>
      <c r="BL221" s="154"/>
      <c r="BM221" s="154"/>
      <c r="BN221" s="154"/>
      <c r="BO221" s="154"/>
      <c r="BP221" s="154"/>
      <c r="BQ221" s="154"/>
      <c r="BR221" s="154"/>
      <c r="BS221" s="154"/>
      <c r="BT221" s="154"/>
      <c r="BU221" s="154"/>
      <c r="BV221" s="154"/>
      <c r="BW221" s="154"/>
      <c r="BX221" s="154"/>
      <c r="BY221" s="154"/>
      <c r="BZ221" s="154"/>
      <c r="CA221" s="154"/>
      <c r="CB221" s="154"/>
      <c r="CC221" s="154"/>
      <c r="CD221" s="154"/>
      <c r="CE221" s="154"/>
      <c r="CF221" s="154"/>
      <c r="CG221" s="154"/>
      <c r="CH221" s="154"/>
      <c r="CI221" s="154"/>
      <c r="CJ221" s="154"/>
      <c r="CK221" s="154"/>
      <c r="CL221" s="154"/>
      <c r="CM221" s="154"/>
      <c r="CN221" s="154"/>
      <c r="CO221" s="154"/>
      <c r="CP221" s="154"/>
      <c r="CQ221" s="154"/>
      <c r="CR221" s="154"/>
      <c r="CS221" s="154"/>
      <c r="CT221" s="154"/>
      <c r="CU221" s="154"/>
      <c r="CV221" s="154"/>
      <c r="CW221" s="154"/>
      <c r="CX221" s="154"/>
      <c r="CY221" s="154"/>
      <c r="CZ221" s="154"/>
      <c r="DA221" s="154"/>
      <c r="DB221" s="154"/>
      <c r="DC221" s="154"/>
      <c r="DD221" s="154"/>
      <c r="DE221" s="154"/>
      <c r="DF221" s="154"/>
      <c r="DG221" s="154"/>
      <c r="DH221" s="154"/>
      <c r="DI221" s="154"/>
      <c r="DJ221" s="154"/>
      <c r="DK221" s="154"/>
      <c r="DL221" s="154"/>
      <c r="DM221" s="154"/>
      <c r="DN221" s="154"/>
      <c r="DO221" s="154"/>
      <c r="DP221" s="154"/>
      <c r="DQ221" s="154"/>
      <c r="DR221" s="154"/>
      <c r="DS221" s="154"/>
      <c r="DT221" s="154"/>
      <c r="DU221" s="154"/>
      <c r="DV221" s="154"/>
      <c r="DW221" s="154"/>
      <c r="DX221" s="154"/>
      <c r="DY221" s="154"/>
      <c r="DZ221" s="154"/>
      <c r="EA221" s="154"/>
      <c r="EB221" s="154"/>
      <c r="EC221" s="154"/>
      <c r="ED221" s="154"/>
      <c r="EE221" s="154"/>
      <c r="EF221" s="154"/>
      <c r="EG221" s="154"/>
      <c r="EH221" s="154"/>
      <c r="EI221" s="154"/>
      <c r="EJ221" s="154"/>
      <c r="EK221" s="154"/>
      <c r="EL221" s="154"/>
      <c r="EM221" s="154"/>
      <c r="EN221" s="154"/>
      <c r="EO221" s="154"/>
      <c r="EP221" s="154"/>
      <c r="EQ221" s="154"/>
      <c r="ER221" s="154"/>
      <c r="ES221" s="154"/>
      <c r="ET221" s="154"/>
      <c r="EU221" s="154"/>
      <c r="EV221" s="154"/>
      <c r="EW221" s="154"/>
      <c r="EX221" s="154"/>
      <c r="EY221" s="154"/>
      <c r="EZ221" s="154"/>
      <c r="FA221" s="154"/>
      <c r="FB221" s="154"/>
      <c r="FC221" s="154"/>
      <c r="FD221" s="154"/>
      <c r="FE221" s="154"/>
      <c r="FF221" s="154"/>
      <c r="FG221" s="154"/>
      <c r="FH221" s="154"/>
      <c r="FI221" s="154"/>
      <c r="FJ221" s="154"/>
      <c r="FK221" s="154"/>
      <c r="FL221" s="154"/>
      <c r="FM221" s="154"/>
      <c r="FN221" s="154"/>
      <c r="FO221" s="154"/>
      <c r="FP221" s="154"/>
      <c r="FQ221" s="154"/>
      <c r="FR221" s="154"/>
      <c r="FS221" s="154"/>
      <c r="FT221" s="154"/>
      <c r="FU221" s="154"/>
      <c r="FV221" s="154"/>
      <c r="FW221" s="154"/>
      <c r="FX221" s="154"/>
      <c r="FY221" s="154"/>
      <c r="FZ221" s="154"/>
      <c r="GA221" s="154"/>
      <c r="GB221" s="154"/>
      <c r="GC221" s="154"/>
      <c r="GD221" s="154"/>
      <c r="GE221" s="154"/>
      <c r="GF221" s="154"/>
      <c r="GG221" s="154"/>
      <c r="GH221" s="154"/>
      <c r="GI221" s="154"/>
      <c r="GJ221" s="154"/>
      <c r="GK221" s="154"/>
      <c r="GL221" s="154"/>
      <c r="GM221" s="154"/>
      <c r="GN221" s="154"/>
      <c r="GO221" s="154"/>
      <c r="GP221" s="154"/>
      <c r="GQ221" s="154"/>
      <c r="GR221" s="154"/>
      <c r="GS221" s="154"/>
      <c r="GT221" s="154"/>
      <c r="GU221" s="154"/>
      <c r="GV221" s="154"/>
      <c r="GW221" s="154"/>
      <c r="GX221" s="154"/>
      <c r="GY221" s="154"/>
      <c r="GZ221" s="154"/>
      <c r="HA221" s="154"/>
      <c r="HB221" s="154"/>
      <c r="HC221" s="154"/>
      <c r="HD221" s="154"/>
      <c r="HE221" s="154"/>
      <c r="HF221" s="154"/>
      <c r="HG221" s="154"/>
      <c r="HH221" s="154"/>
      <c r="HI221" s="154"/>
      <c r="HJ221" s="154"/>
      <c r="HK221" s="154"/>
      <c r="HL221" s="154"/>
      <c r="HM221" s="154"/>
      <c r="HN221" s="154"/>
      <c r="HO221" s="154"/>
      <c r="HP221" s="154"/>
      <c r="HQ221" s="154"/>
      <c r="HR221" s="154"/>
      <c r="HS221" s="154"/>
      <c r="HT221" s="154"/>
      <c r="HU221" s="154"/>
      <c r="HV221" s="154"/>
      <c r="HW221" s="154"/>
      <c r="HX221" s="154"/>
      <c r="HY221" s="154"/>
      <c r="HZ221" s="154"/>
      <c r="IA221" s="154"/>
      <c r="IB221" s="154"/>
      <c r="IC221" s="154"/>
      <c r="ID221" s="154"/>
      <c r="IE221" s="154"/>
    </row>
    <row r="222" spans="1:239" s="6" customFormat="1" x14ac:dyDescent="0.25">
      <c r="A222" s="180"/>
      <c r="B222" s="124" t="s">
        <v>21</v>
      </c>
      <c r="C222" s="91" t="s">
        <v>17</v>
      </c>
      <c r="D222" s="153">
        <v>206</v>
      </c>
      <c r="E222" s="153">
        <f>D222*E221</f>
        <v>16.068000000000001</v>
      </c>
      <c r="F222" s="153"/>
      <c r="G222" s="153"/>
      <c r="H222" s="10"/>
      <c r="I222" s="10">
        <f>E222*H222</f>
        <v>0</v>
      </c>
      <c r="J222" s="10"/>
      <c r="K222" s="10"/>
      <c r="L222" s="10">
        <f>G222+I222+K222</f>
        <v>0</v>
      </c>
      <c r="M222" s="156"/>
      <c r="N222" s="156"/>
      <c r="O222" s="156"/>
      <c r="P222" s="156"/>
      <c r="Q222" s="156"/>
      <c r="R222" s="156"/>
      <c r="S222" s="156"/>
      <c r="T222" s="156"/>
      <c r="U222" s="156"/>
      <c r="V222" s="156"/>
      <c r="W222" s="156"/>
      <c r="X222" s="156"/>
      <c r="Y222" s="156"/>
      <c r="Z222" s="156"/>
      <c r="AA222" s="156"/>
      <c r="AB222" s="156"/>
      <c r="AC222" s="156"/>
      <c r="AD222" s="156"/>
      <c r="AE222" s="156"/>
      <c r="AF222" s="156"/>
      <c r="AG222" s="156"/>
      <c r="AH222" s="156"/>
      <c r="AI222" s="156"/>
      <c r="AJ222" s="156"/>
      <c r="AK222" s="156"/>
      <c r="AL222" s="156"/>
      <c r="AM222" s="156"/>
      <c r="AN222" s="156"/>
      <c r="AO222" s="156"/>
      <c r="AP222" s="156"/>
      <c r="AQ222" s="156"/>
      <c r="AR222" s="156"/>
      <c r="AS222" s="156"/>
      <c r="AT222" s="156"/>
      <c r="AU222" s="156"/>
      <c r="AV222" s="156"/>
      <c r="AW222" s="156"/>
      <c r="AX222" s="156"/>
      <c r="AY222" s="156"/>
      <c r="AZ222" s="156"/>
      <c r="BA222" s="156"/>
      <c r="BB222" s="156"/>
      <c r="BC222" s="156"/>
      <c r="BD222" s="156"/>
      <c r="BE222" s="156"/>
      <c r="BF222" s="156"/>
      <c r="BG222" s="156"/>
      <c r="BH222" s="156"/>
      <c r="BI222" s="156"/>
      <c r="BJ222" s="156"/>
      <c r="BK222" s="156"/>
      <c r="BL222" s="156"/>
      <c r="BM222" s="156"/>
      <c r="BN222" s="156"/>
      <c r="BO222" s="156"/>
      <c r="BP222" s="156"/>
      <c r="BQ222" s="156"/>
      <c r="BR222" s="156"/>
      <c r="BS222" s="156"/>
      <c r="BT222" s="156"/>
      <c r="BU222" s="156"/>
      <c r="BV222" s="156"/>
      <c r="BW222" s="156"/>
      <c r="BX222" s="156"/>
      <c r="BY222" s="156"/>
      <c r="BZ222" s="156"/>
      <c r="CA222" s="156"/>
      <c r="CB222" s="156"/>
      <c r="CC222" s="156"/>
      <c r="CD222" s="156"/>
      <c r="CE222" s="156"/>
      <c r="CF222" s="156"/>
      <c r="CG222" s="156"/>
      <c r="CH222" s="156"/>
      <c r="CI222" s="156"/>
      <c r="CJ222" s="156"/>
      <c r="CK222" s="156"/>
      <c r="CL222" s="156"/>
      <c r="CM222" s="156"/>
      <c r="CN222" s="156"/>
      <c r="CO222" s="156"/>
      <c r="CP222" s="156"/>
      <c r="CQ222" s="156"/>
      <c r="CR222" s="156"/>
      <c r="CS222" s="156"/>
      <c r="CT222" s="156"/>
      <c r="CU222" s="156"/>
      <c r="CV222" s="156"/>
      <c r="CW222" s="156"/>
      <c r="CX222" s="156"/>
      <c r="CY222" s="156"/>
      <c r="CZ222" s="156"/>
      <c r="DA222" s="156"/>
      <c r="DB222" s="156"/>
      <c r="DC222" s="156"/>
      <c r="DD222" s="156"/>
      <c r="DE222" s="156"/>
      <c r="DF222" s="156"/>
      <c r="DG222" s="156"/>
      <c r="DH222" s="156"/>
      <c r="DI222" s="156"/>
      <c r="DJ222" s="156"/>
      <c r="DK222" s="156"/>
      <c r="DL222" s="156"/>
      <c r="DM222" s="156"/>
      <c r="DN222" s="156"/>
      <c r="DO222" s="156"/>
      <c r="DP222" s="156"/>
      <c r="DQ222" s="156"/>
      <c r="DR222" s="156"/>
      <c r="DS222" s="156"/>
      <c r="DT222" s="156"/>
      <c r="DU222" s="156"/>
      <c r="DV222" s="156"/>
      <c r="DW222" s="156"/>
      <c r="DX222" s="156"/>
      <c r="DY222" s="156"/>
      <c r="DZ222" s="156"/>
      <c r="EA222" s="156"/>
      <c r="EB222" s="156"/>
      <c r="EC222" s="156"/>
      <c r="ED222" s="156"/>
      <c r="EE222" s="156"/>
      <c r="EF222" s="156"/>
      <c r="EG222" s="156"/>
      <c r="EH222" s="156"/>
      <c r="EI222" s="156"/>
      <c r="EJ222" s="156"/>
      <c r="EK222" s="156"/>
      <c r="EL222" s="156"/>
      <c r="EM222" s="156"/>
      <c r="EN222" s="156"/>
      <c r="EO222" s="156"/>
      <c r="EP222" s="156"/>
      <c r="EQ222" s="156"/>
      <c r="ER222" s="156"/>
      <c r="ES222" s="156"/>
      <c r="ET222" s="156"/>
      <c r="EU222" s="156"/>
      <c r="EV222" s="156"/>
      <c r="EW222" s="156"/>
      <c r="EX222" s="156"/>
      <c r="EY222" s="156"/>
      <c r="EZ222" s="156"/>
      <c r="FA222" s="156"/>
      <c r="FB222" s="156"/>
      <c r="FC222" s="156"/>
      <c r="FD222" s="156"/>
      <c r="FE222" s="156"/>
      <c r="FF222" s="156"/>
      <c r="FG222" s="156"/>
      <c r="FH222" s="156"/>
      <c r="FI222" s="156"/>
      <c r="FJ222" s="156"/>
      <c r="FK222" s="156"/>
      <c r="FL222" s="156"/>
      <c r="FM222" s="156"/>
      <c r="FN222" s="156"/>
      <c r="FO222" s="156"/>
      <c r="FP222" s="156"/>
      <c r="FQ222" s="156"/>
      <c r="FR222" s="156"/>
      <c r="FS222" s="156"/>
      <c r="FT222" s="156"/>
      <c r="FU222" s="156"/>
      <c r="FV222" s="156"/>
      <c r="FW222" s="156"/>
      <c r="FX222" s="156"/>
      <c r="FY222" s="156"/>
      <c r="FZ222" s="156"/>
      <c r="GA222" s="156"/>
      <c r="GB222" s="156"/>
      <c r="GC222" s="156"/>
      <c r="GD222" s="156"/>
      <c r="GE222" s="156"/>
      <c r="GF222" s="156"/>
      <c r="GG222" s="156"/>
      <c r="GH222" s="156"/>
      <c r="GI222" s="156"/>
      <c r="GJ222" s="156"/>
      <c r="GK222" s="156"/>
      <c r="GL222" s="156"/>
      <c r="GM222" s="156"/>
      <c r="GN222" s="156"/>
      <c r="GO222" s="156"/>
      <c r="GP222" s="156"/>
      <c r="GQ222" s="156"/>
      <c r="GR222" s="156"/>
      <c r="GS222" s="156"/>
      <c r="GT222" s="156"/>
      <c r="GU222" s="156"/>
      <c r="GV222" s="156"/>
      <c r="GW222" s="156"/>
      <c r="GX222" s="156"/>
      <c r="GY222" s="156"/>
      <c r="GZ222" s="156"/>
      <c r="HA222" s="156"/>
      <c r="HB222" s="156"/>
      <c r="HC222" s="156"/>
      <c r="HD222" s="156"/>
      <c r="HE222" s="156"/>
      <c r="HF222" s="156"/>
      <c r="HG222" s="156"/>
      <c r="HH222" s="156"/>
      <c r="HI222" s="156"/>
      <c r="HJ222" s="156"/>
      <c r="HK222" s="156"/>
      <c r="HL222" s="156"/>
      <c r="HM222" s="156"/>
      <c r="HN222" s="156"/>
      <c r="HO222" s="156"/>
      <c r="HP222" s="156"/>
      <c r="HQ222" s="156"/>
      <c r="HR222" s="156"/>
      <c r="HS222" s="156"/>
      <c r="HT222" s="156"/>
      <c r="HU222" s="156"/>
      <c r="HV222" s="156"/>
      <c r="HW222" s="156"/>
      <c r="HX222" s="156"/>
      <c r="HY222" s="156"/>
      <c r="HZ222" s="156"/>
      <c r="IA222" s="156"/>
      <c r="IB222" s="156"/>
      <c r="IC222" s="156"/>
      <c r="ID222" s="156"/>
      <c r="IE222" s="156"/>
    </row>
    <row r="223" spans="1:239" s="6" customFormat="1" x14ac:dyDescent="0.25">
      <c r="A223" s="151"/>
      <c r="B223" s="90"/>
      <c r="C223" s="91"/>
      <c r="D223" s="153"/>
      <c r="E223" s="153"/>
      <c r="F223" s="153"/>
      <c r="G223" s="153"/>
      <c r="H223" s="10"/>
      <c r="I223" s="10"/>
      <c r="J223" s="10"/>
      <c r="K223" s="10"/>
      <c r="L223" s="10"/>
      <c r="M223" s="154"/>
      <c r="N223" s="154"/>
      <c r="O223" s="154"/>
      <c r="P223" s="154"/>
      <c r="Q223" s="154"/>
      <c r="R223" s="154"/>
      <c r="S223" s="154"/>
      <c r="T223" s="154"/>
      <c r="U223" s="154"/>
      <c r="V223" s="154"/>
      <c r="W223" s="154"/>
      <c r="X223" s="154"/>
      <c r="Y223" s="154"/>
      <c r="Z223" s="154"/>
      <c r="AA223" s="154"/>
      <c r="AB223" s="154"/>
      <c r="AC223" s="154"/>
      <c r="AD223" s="154"/>
      <c r="AE223" s="154"/>
      <c r="AF223" s="154"/>
      <c r="AG223" s="154"/>
      <c r="AH223" s="154"/>
      <c r="AI223" s="154"/>
      <c r="AJ223" s="154"/>
      <c r="AK223" s="154"/>
      <c r="AL223" s="154"/>
      <c r="AM223" s="154"/>
      <c r="AN223" s="154"/>
      <c r="AO223" s="154"/>
      <c r="AP223" s="154"/>
      <c r="AQ223" s="154"/>
      <c r="AR223" s="154"/>
      <c r="AS223" s="154"/>
      <c r="AT223" s="154"/>
      <c r="AU223" s="154"/>
      <c r="AV223" s="154"/>
      <c r="AW223" s="154"/>
      <c r="AX223" s="154"/>
      <c r="AY223" s="154"/>
      <c r="AZ223" s="154"/>
      <c r="BA223" s="154"/>
      <c r="BB223" s="154"/>
      <c r="BC223" s="154"/>
      <c r="BD223" s="154"/>
      <c r="BE223" s="154"/>
      <c r="BF223" s="154"/>
      <c r="BG223" s="154"/>
      <c r="BH223" s="154"/>
      <c r="BI223" s="154"/>
      <c r="BJ223" s="154"/>
      <c r="BK223" s="154"/>
      <c r="BL223" s="154"/>
      <c r="BM223" s="154"/>
      <c r="BN223" s="154"/>
      <c r="BO223" s="154"/>
      <c r="BP223" s="154"/>
      <c r="BQ223" s="154"/>
      <c r="BR223" s="154"/>
      <c r="BS223" s="154"/>
      <c r="BT223" s="154"/>
      <c r="BU223" s="154"/>
      <c r="BV223" s="154"/>
      <c r="BW223" s="154"/>
      <c r="BX223" s="154"/>
      <c r="BY223" s="154"/>
      <c r="BZ223" s="154"/>
      <c r="CA223" s="154"/>
      <c r="CB223" s="154"/>
      <c r="CC223" s="154"/>
      <c r="CD223" s="154"/>
      <c r="CE223" s="154"/>
      <c r="CF223" s="154"/>
      <c r="CG223" s="154"/>
      <c r="CH223" s="154"/>
      <c r="CI223" s="154"/>
      <c r="CJ223" s="154"/>
      <c r="CK223" s="154"/>
      <c r="CL223" s="154"/>
      <c r="CM223" s="154"/>
      <c r="CN223" s="154"/>
      <c r="CO223" s="154"/>
      <c r="CP223" s="154"/>
      <c r="CQ223" s="154"/>
      <c r="CR223" s="154"/>
      <c r="CS223" s="154"/>
      <c r="CT223" s="154"/>
      <c r="CU223" s="154"/>
      <c r="CV223" s="154"/>
      <c r="CW223" s="154"/>
      <c r="CX223" s="154"/>
      <c r="CY223" s="154"/>
      <c r="CZ223" s="154"/>
      <c r="DA223" s="154"/>
      <c r="DB223" s="154"/>
      <c r="DC223" s="154"/>
      <c r="DD223" s="154"/>
      <c r="DE223" s="154"/>
      <c r="DF223" s="154"/>
      <c r="DG223" s="154"/>
      <c r="DH223" s="154"/>
      <c r="DI223" s="154"/>
      <c r="DJ223" s="154"/>
      <c r="DK223" s="154"/>
      <c r="DL223" s="154"/>
      <c r="DM223" s="154"/>
      <c r="DN223" s="154"/>
      <c r="DO223" s="154"/>
      <c r="DP223" s="154"/>
      <c r="DQ223" s="154"/>
      <c r="DR223" s="154"/>
      <c r="DS223" s="154"/>
      <c r="DT223" s="154"/>
      <c r="DU223" s="154"/>
      <c r="DV223" s="154"/>
      <c r="DW223" s="154"/>
      <c r="DX223" s="154"/>
      <c r="DY223" s="154"/>
      <c r="DZ223" s="154"/>
      <c r="EA223" s="154"/>
      <c r="EB223" s="154"/>
      <c r="EC223" s="154"/>
      <c r="ED223" s="154"/>
      <c r="EE223" s="154"/>
      <c r="EF223" s="154"/>
      <c r="EG223" s="154"/>
      <c r="EH223" s="154"/>
      <c r="EI223" s="154"/>
      <c r="EJ223" s="154"/>
      <c r="EK223" s="154"/>
      <c r="EL223" s="154"/>
      <c r="EM223" s="154"/>
      <c r="EN223" s="154"/>
      <c r="EO223" s="154"/>
      <c r="EP223" s="154"/>
      <c r="EQ223" s="154"/>
      <c r="ER223" s="154"/>
      <c r="ES223" s="154"/>
      <c r="ET223" s="154"/>
      <c r="EU223" s="154"/>
      <c r="EV223" s="154"/>
      <c r="EW223" s="154"/>
      <c r="EX223" s="154"/>
      <c r="EY223" s="154"/>
      <c r="EZ223" s="154"/>
      <c r="FA223" s="154"/>
      <c r="FB223" s="154"/>
      <c r="FC223" s="154"/>
      <c r="FD223" s="154"/>
      <c r="FE223" s="154"/>
      <c r="FF223" s="154"/>
      <c r="FG223" s="154"/>
      <c r="FH223" s="154"/>
      <c r="FI223" s="154"/>
      <c r="FJ223" s="154"/>
      <c r="FK223" s="154"/>
      <c r="FL223" s="154"/>
      <c r="FM223" s="154"/>
      <c r="FN223" s="154"/>
      <c r="FO223" s="154"/>
      <c r="FP223" s="154"/>
      <c r="FQ223" s="154"/>
      <c r="FR223" s="154"/>
      <c r="FS223" s="154"/>
      <c r="FT223" s="154"/>
      <c r="FU223" s="154"/>
      <c r="FV223" s="154"/>
      <c r="FW223" s="154"/>
      <c r="FX223" s="154"/>
      <c r="FY223" s="154"/>
      <c r="FZ223" s="154"/>
      <c r="GA223" s="154"/>
      <c r="GB223" s="154"/>
      <c r="GC223" s="154"/>
      <c r="GD223" s="154"/>
      <c r="GE223" s="154"/>
      <c r="GF223" s="154"/>
      <c r="GG223" s="154"/>
      <c r="GH223" s="154"/>
      <c r="GI223" s="154"/>
      <c r="GJ223" s="154"/>
      <c r="GK223" s="154"/>
      <c r="GL223" s="154"/>
      <c r="GM223" s="154"/>
      <c r="GN223" s="154"/>
      <c r="GO223" s="154"/>
      <c r="GP223" s="154"/>
      <c r="GQ223" s="154"/>
      <c r="GR223" s="154"/>
      <c r="GS223" s="154"/>
      <c r="GT223" s="154"/>
      <c r="GU223" s="154"/>
      <c r="GV223" s="154"/>
      <c r="GW223" s="154"/>
      <c r="GX223" s="154"/>
      <c r="GY223" s="154"/>
      <c r="GZ223" s="154"/>
      <c r="HA223" s="154"/>
      <c r="HB223" s="154"/>
      <c r="HC223" s="154"/>
      <c r="HD223" s="154"/>
      <c r="HE223" s="154"/>
      <c r="HF223" s="154"/>
      <c r="HG223" s="154"/>
      <c r="HH223" s="154"/>
      <c r="HI223" s="154"/>
      <c r="HJ223" s="154"/>
      <c r="HK223" s="154"/>
      <c r="HL223" s="154"/>
      <c r="HM223" s="154"/>
      <c r="HN223" s="154"/>
      <c r="HO223" s="154"/>
      <c r="HP223" s="154"/>
      <c r="HQ223" s="154"/>
      <c r="HR223" s="154"/>
      <c r="HS223" s="154"/>
      <c r="HT223" s="154"/>
      <c r="HU223" s="154"/>
      <c r="HV223" s="154"/>
      <c r="HW223" s="154"/>
      <c r="HX223" s="154"/>
      <c r="HY223" s="154"/>
      <c r="HZ223" s="154"/>
      <c r="IA223" s="154"/>
      <c r="IB223" s="154"/>
      <c r="IC223" s="154"/>
      <c r="ID223" s="154"/>
      <c r="IE223" s="154"/>
    </row>
    <row r="224" spans="1:239" s="2" customFormat="1" x14ac:dyDescent="0.25">
      <c r="A224" s="118">
        <v>68</v>
      </c>
      <c r="B224" s="177" t="s">
        <v>75</v>
      </c>
      <c r="C224" s="155" t="s">
        <v>16</v>
      </c>
      <c r="D224" s="178"/>
      <c r="E224" s="178">
        <f>(0.1*0.5*2.5)*2*2</f>
        <v>0.5</v>
      </c>
      <c r="F224" s="178"/>
      <c r="G224" s="178"/>
      <c r="H224" s="178"/>
      <c r="I224" s="178"/>
      <c r="J224" s="178"/>
      <c r="K224" s="178"/>
      <c r="L224" s="178"/>
      <c r="M224" s="179"/>
      <c r="N224" s="179"/>
      <c r="O224" s="179"/>
      <c r="P224" s="179"/>
      <c r="Q224" s="179"/>
      <c r="R224" s="179"/>
      <c r="S224" s="179"/>
      <c r="T224" s="179"/>
      <c r="U224" s="179"/>
      <c r="V224" s="179"/>
      <c r="W224" s="179"/>
      <c r="X224" s="179"/>
      <c r="Y224" s="179"/>
      <c r="Z224" s="179"/>
      <c r="AA224" s="179"/>
      <c r="AB224" s="179"/>
      <c r="AC224" s="179"/>
      <c r="AD224" s="179"/>
      <c r="AE224" s="179"/>
      <c r="AF224" s="179"/>
      <c r="AG224" s="179"/>
      <c r="AH224" s="179"/>
      <c r="AI224" s="179"/>
      <c r="AJ224" s="179"/>
      <c r="AK224" s="179"/>
      <c r="AL224" s="179"/>
      <c r="AM224" s="179"/>
      <c r="AN224" s="179"/>
      <c r="AO224" s="179"/>
      <c r="AP224" s="179"/>
      <c r="AQ224" s="179"/>
      <c r="AR224" s="179"/>
      <c r="AS224" s="179"/>
      <c r="AT224" s="179"/>
      <c r="AU224" s="179"/>
      <c r="AV224" s="179"/>
      <c r="AW224" s="179"/>
      <c r="AX224" s="179"/>
      <c r="AY224" s="179"/>
      <c r="AZ224" s="179"/>
      <c r="BA224" s="179"/>
      <c r="BB224" s="179"/>
      <c r="BC224" s="179"/>
      <c r="BD224" s="179"/>
      <c r="BE224" s="179"/>
      <c r="BF224" s="179"/>
      <c r="BG224" s="179"/>
      <c r="BH224" s="179"/>
      <c r="BI224" s="179"/>
      <c r="BJ224" s="179"/>
      <c r="BK224" s="179"/>
      <c r="BL224" s="179"/>
      <c r="BM224" s="179"/>
      <c r="BN224" s="179"/>
      <c r="BO224" s="179"/>
      <c r="BP224" s="179"/>
      <c r="BQ224" s="179"/>
      <c r="BR224" s="179"/>
      <c r="BS224" s="179"/>
      <c r="BT224" s="179"/>
      <c r="BU224" s="179"/>
      <c r="BV224" s="179"/>
      <c r="BW224" s="179"/>
      <c r="BX224" s="179"/>
      <c r="BY224" s="179"/>
      <c r="BZ224" s="179"/>
      <c r="CA224" s="179"/>
      <c r="CB224" s="179"/>
      <c r="CC224" s="179"/>
      <c r="CD224" s="179"/>
      <c r="CE224" s="179"/>
      <c r="CF224" s="179"/>
      <c r="CG224" s="179"/>
      <c r="CH224" s="179"/>
      <c r="CI224" s="179"/>
      <c r="CJ224" s="179"/>
      <c r="CK224" s="179"/>
      <c r="CL224" s="179"/>
      <c r="CM224" s="179"/>
      <c r="CN224" s="179"/>
      <c r="CO224" s="179"/>
      <c r="CP224" s="179"/>
      <c r="CQ224" s="179"/>
      <c r="CR224" s="179"/>
      <c r="CS224" s="179"/>
      <c r="CT224" s="179"/>
      <c r="CU224" s="179"/>
      <c r="CV224" s="179"/>
      <c r="CW224" s="179"/>
      <c r="CX224" s="179"/>
      <c r="CY224" s="179"/>
      <c r="CZ224" s="179"/>
      <c r="DA224" s="179"/>
      <c r="DB224" s="179"/>
      <c r="DC224" s="179"/>
      <c r="DD224" s="179"/>
      <c r="DE224" s="179"/>
      <c r="DF224" s="179"/>
      <c r="DG224" s="179"/>
      <c r="DH224" s="179"/>
      <c r="DI224" s="179"/>
      <c r="DJ224" s="179"/>
      <c r="DK224" s="179"/>
      <c r="DL224" s="179"/>
      <c r="DM224" s="179"/>
      <c r="DN224" s="179"/>
      <c r="DO224" s="179"/>
      <c r="DP224" s="179"/>
      <c r="DQ224" s="179"/>
      <c r="DR224" s="179"/>
      <c r="DS224" s="179"/>
      <c r="DT224" s="179"/>
      <c r="DU224" s="179"/>
      <c r="DV224" s="179"/>
      <c r="DW224" s="179"/>
      <c r="DX224" s="179"/>
      <c r="DY224" s="179"/>
      <c r="DZ224" s="179"/>
      <c r="EA224" s="179"/>
      <c r="EB224" s="179"/>
      <c r="EC224" s="179"/>
      <c r="ED224" s="179"/>
      <c r="EE224" s="179"/>
      <c r="EF224" s="179"/>
      <c r="EG224" s="179"/>
      <c r="EH224" s="179"/>
      <c r="EI224" s="179"/>
      <c r="EJ224" s="179"/>
      <c r="EK224" s="179"/>
      <c r="EL224" s="179"/>
      <c r="EM224" s="179"/>
      <c r="EN224" s="179"/>
      <c r="EO224" s="179"/>
      <c r="EP224" s="179"/>
      <c r="EQ224" s="179"/>
      <c r="ER224" s="179"/>
      <c r="ES224" s="179"/>
      <c r="ET224" s="179"/>
      <c r="EU224" s="179"/>
      <c r="EV224" s="179"/>
      <c r="EW224" s="179"/>
      <c r="EX224" s="179"/>
      <c r="EY224" s="179"/>
      <c r="EZ224" s="179"/>
      <c r="FA224" s="179"/>
      <c r="FB224" s="179"/>
      <c r="FC224" s="179"/>
      <c r="FD224" s="179"/>
      <c r="FE224" s="179"/>
      <c r="FF224" s="179"/>
      <c r="FG224" s="179"/>
      <c r="FH224" s="179"/>
      <c r="FI224" s="179"/>
      <c r="FJ224" s="179"/>
      <c r="FK224" s="179"/>
      <c r="FL224" s="179"/>
      <c r="FM224" s="179"/>
      <c r="FN224" s="179"/>
      <c r="FO224" s="179"/>
      <c r="FP224" s="179"/>
      <c r="FQ224" s="179"/>
      <c r="FR224" s="179"/>
      <c r="FS224" s="179"/>
      <c r="FT224" s="179"/>
      <c r="FU224" s="179"/>
      <c r="FV224" s="179"/>
      <c r="FW224" s="179"/>
      <c r="FX224" s="179"/>
      <c r="FY224" s="179"/>
      <c r="FZ224" s="179"/>
      <c r="GA224" s="179"/>
      <c r="GB224" s="179"/>
      <c r="GC224" s="179"/>
      <c r="GD224" s="179"/>
      <c r="GE224" s="179"/>
      <c r="GF224" s="179"/>
      <c r="GG224" s="179"/>
      <c r="GH224" s="179"/>
      <c r="GI224" s="179"/>
      <c r="GJ224" s="179"/>
      <c r="GK224" s="179"/>
      <c r="GL224" s="179"/>
      <c r="GM224" s="179"/>
      <c r="GN224" s="179"/>
      <c r="GO224" s="179"/>
      <c r="GP224" s="179"/>
      <c r="GQ224" s="179"/>
      <c r="GR224" s="179"/>
      <c r="GS224" s="179"/>
      <c r="GT224" s="179"/>
      <c r="GU224" s="179"/>
      <c r="GV224" s="179"/>
      <c r="GW224" s="179"/>
      <c r="GX224" s="179"/>
      <c r="GY224" s="179"/>
      <c r="GZ224" s="179"/>
      <c r="HA224" s="179"/>
      <c r="HB224" s="179"/>
      <c r="HC224" s="179"/>
      <c r="HD224" s="179"/>
      <c r="HE224" s="179"/>
      <c r="HF224" s="179"/>
      <c r="HG224" s="179"/>
      <c r="HH224" s="179"/>
      <c r="HI224" s="179"/>
      <c r="HJ224" s="179"/>
      <c r="HK224" s="179"/>
      <c r="HL224" s="179"/>
      <c r="HM224" s="179"/>
      <c r="HN224" s="179"/>
      <c r="HO224" s="179"/>
      <c r="HP224" s="179"/>
      <c r="HQ224" s="179"/>
      <c r="HR224" s="179"/>
      <c r="HS224" s="179"/>
      <c r="HT224" s="179"/>
      <c r="HU224" s="179"/>
      <c r="HV224" s="179"/>
      <c r="HW224" s="179"/>
      <c r="HX224" s="179"/>
      <c r="HY224" s="179"/>
      <c r="HZ224" s="179"/>
      <c r="IA224" s="179"/>
      <c r="IB224" s="179"/>
      <c r="IC224" s="179"/>
      <c r="ID224" s="179"/>
      <c r="IE224" s="179"/>
    </row>
    <row r="225" spans="1:239" s="6" customFormat="1" x14ac:dyDescent="0.25">
      <c r="A225" s="151"/>
      <c r="B225" s="158"/>
      <c r="C225" s="151" t="s">
        <v>62</v>
      </c>
      <c r="D225" s="153"/>
      <c r="E225" s="107">
        <f>E224/10</f>
        <v>0.05</v>
      </c>
      <c r="F225" s="153"/>
      <c r="G225" s="153"/>
      <c r="H225" s="153"/>
      <c r="I225" s="153"/>
      <c r="J225" s="153"/>
      <c r="K225" s="153"/>
      <c r="L225" s="153"/>
      <c r="M225" s="154"/>
      <c r="N225" s="154"/>
      <c r="O225" s="154"/>
      <c r="P225" s="154"/>
      <c r="Q225" s="154"/>
      <c r="R225" s="154"/>
      <c r="S225" s="154"/>
      <c r="T225" s="154"/>
      <c r="U225" s="154"/>
      <c r="V225" s="154"/>
      <c r="W225" s="154"/>
      <c r="X225" s="154"/>
      <c r="Y225" s="154"/>
      <c r="Z225" s="154"/>
      <c r="AA225" s="154"/>
      <c r="AB225" s="154"/>
      <c r="AC225" s="154"/>
      <c r="AD225" s="154"/>
      <c r="AE225" s="154"/>
      <c r="AF225" s="154"/>
      <c r="AG225" s="154"/>
      <c r="AH225" s="154"/>
      <c r="AI225" s="154"/>
      <c r="AJ225" s="154"/>
      <c r="AK225" s="154"/>
      <c r="AL225" s="154"/>
      <c r="AM225" s="154"/>
      <c r="AN225" s="154"/>
      <c r="AO225" s="154"/>
      <c r="AP225" s="154"/>
      <c r="AQ225" s="154"/>
      <c r="AR225" s="154"/>
      <c r="AS225" s="154"/>
      <c r="AT225" s="154"/>
      <c r="AU225" s="154"/>
      <c r="AV225" s="154"/>
      <c r="AW225" s="154"/>
      <c r="AX225" s="154"/>
      <c r="AY225" s="154"/>
      <c r="AZ225" s="154"/>
      <c r="BA225" s="154"/>
      <c r="BB225" s="154"/>
      <c r="BC225" s="154"/>
      <c r="BD225" s="154"/>
      <c r="BE225" s="154"/>
      <c r="BF225" s="154"/>
      <c r="BG225" s="154"/>
      <c r="BH225" s="154"/>
      <c r="BI225" s="154"/>
      <c r="BJ225" s="154"/>
      <c r="BK225" s="154"/>
      <c r="BL225" s="154"/>
      <c r="BM225" s="154"/>
      <c r="BN225" s="154"/>
      <c r="BO225" s="154"/>
      <c r="BP225" s="154"/>
      <c r="BQ225" s="154"/>
      <c r="BR225" s="154"/>
      <c r="BS225" s="154"/>
      <c r="BT225" s="154"/>
      <c r="BU225" s="154"/>
      <c r="BV225" s="154"/>
      <c r="BW225" s="154"/>
      <c r="BX225" s="154"/>
      <c r="BY225" s="154"/>
      <c r="BZ225" s="154"/>
      <c r="CA225" s="154"/>
      <c r="CB225" s="154"/>
      <c r="CC225" s="154"/>
      <c r="CD225" s="154"/>
      <c r="CE225" s="154"/>
      <c r="CF225" s="154"/>
      <c r="CG225" s="154"/>
      <c r="CH225" s="154"/>
      <c r="CI225" s="154"/>
      <c r="CJ225" s="154"/>
      <c r="CK225" s="154"/>
      <c r="CL225" s="154"/>
      <c r="CM225" s="154"/>
      <c r="CN225" s="154"/>
      <c r="CO225" s="154"/>
      <c r="CP225" s="154"/>
      <c r="CQ225" s="154"/>
      <c r="CR225" s="154"/>
      <c r="CS225" s="154"/>
      <c r="CT225" s="154"/>
      <c r="CU225" s="154"/>
      <c r="CV225" s="154"/>
      <c r="CW225" s="154"/>
      <c r="CX225" s="154"/>
      <c r="CY225" s="154"/>
      <c r="CZ225" s="154"/>
      <c r="DA225" s="154"/>
      <c r="DB225" s="154"/>
      <c r="DC225" s="154"/>
      <c r="DD225" s="154"/>
      <c r="DE225" s="154"/>
      <c r="DF225" s="154"/>
      <c r="DG225" s="154"/>
      <c r="DH225" s="154"/>
      <c r="DI225" s="154"/>
      <c r="DJ225" s="154"/>
      <c r="DK225" s="154"/>
      <c r="DL225" s="154"/>
      <c r="DM225" s="154"/>
      <c r="DN225" s="154"/>
      <c r="DO225" s="154"/>
      <c r="DP225" s="154"/>
      <c r="DQ225" s="154"/>
      <c r="DR225" s="154"/>
      <c r="DS225" s="154"/>
      <c r="DT225" s="154"/>
      <c r="DU225" s="154"/>
      <c r="DV225" s="154"/>
      <c r="DW225" s="154"/>
      <c r="DX225" s="154"/>
      <c r="DY225" s="154"/>
      <c r="DZ225" s="154"/>
      <c r="EA225" s="154"/>
      <c r="EB225" s="154"/>
      <c r="EC225" s="154"/>
      <c r="ED225" s="154"/>
      <c r="EE225" s="154"/>
      <c r="EF225" s="154"/>
      <c r="EG225" s="154"/>
      <c r="EH225" s="154"/>
      <c r="EI225" s="154"/>
      <c r="EJ225" s="154"/>
      <c r="EK225" s="154"/>
      <c r="EL225" s="154"/>
      <c r="EM225" s="154"/>
      <c r="EN225" s="154"/>
      <c r="EO225" s="154"/>
      <c r="EP225" s="154"/>
      <c r="EQ225" s="154"/>
      <c r="ER225" s="154"/>
      <c r="ES225" s="154"/>
      <c r="ET225" s="154"/>
      <c r="EU225" s="154"/>
      <c r="EV225" s="154"/>
      <c r="EW225" s="154"/>
      <c r="EX225" s="154"/>
      <c r="EY225" s="154"/>
      <c r="EZ225" s="154"/>
      <c r="FA225" s="154"/>
      <c r="FB225" s="154"/>
      <c r="FC225" s="154"/>
      <c r="FD225" s="154"/>
      <c r="FE225" s="154"/>
      <c r="FF225" s="154"/>
      <c r="FG225" s="154"/>
      <c r="FH225" s="154"/>
      <c r="FI225" s="154"/>
      <c r="FJ225" s="154"/>
      <c r="FK225" s="154"/>
      <c r="FL225" s="154"/>
      <c r="FM225" s="154"/>
      <c r="FN225" s="154"/>
      <c r="FO225" s="154"/>
      <c r="FP225" s="154"/>
      <c r="FQ225" s="154"/>
      <c r="FR225" s="154"/>
      <c r="FS225" s="154"/>
      <c r="FT225" s="154"/>
      <c r="FU225" s="154"/>
      <c r="FV225" s="154"/>
      <c r="FW225" s="154"/>
      <c r="FX225" s="154"/>
      <c r="FY225" s="154"/>
      <c r="FZ225" s="154"/>
      <c r="GA225" s="154"/>
      <c r="GB225" s="154"/>
      <c r="GC225" s="154"/>
      <c r="GD225" s="154"/>
      <c r="GE225" s="154"/>
      <c r="GF225" s="154"/>
      <c r="GG225" s="154"/>
      <c r="GH225" s="154"/>
      <c r="GI225" s="154"/>
      <c r="GJ225" s="154"/>
      <c r="GK225" s="154"/>
      <c r="GL225" s="154"/>
      <c r="GM225" s="154"/>
      <c r="GN225" s="154"/>
      <c r="GO225" s="154"/>
      <c r="GP225" s="154"/>
      <c r="GQ225" s="154"/>
      <c r="GR225" s="154"/>
      <c r="GS225" s="154"/>
      <c r="GT225" s="154"/>
      <c r="GU225" s="154"/>
      <c r="GV225" s="154"/>
      <c r="GW225" s="154"/>
      <c r="GX225" s="154"/>
      <c r="GY225" s="154"/>
      <c r="GZ225" s="154"/>
      <c r="HA225" s="154"/>
      <c r="HB225" s="154"/>
      <c r="HC225" s="154"/>
      <c r="HD225" s="154"/>
      <c r="HE225" s="154"/>
      <c r="HF225" s="154"/>
      <c r="HG225" s="154"/>
      <c r="HH225" s="154"/>
      <c r="HI225" s="154"/>
      <c r="HJ225" s="154"/>
      <c r="HK225" s="154"/>
      <c r="HL225" s="154"/>
      <c r="HM225" s="154"/>
      <c r="HN225" s="154"/>
      <c r="HO225" s="154"/>
      <c r="HP225" s="154"/>
      <c r="HQ225" s="154"/>
      <c r="HR225" s="154"/>
      <c r="HS225" s="154"/>
      <c r="HT225" s="154"/>
      <c r="HU225" s="154"/>
      <c r="HV225" s="154"/>
      <c r="HW225" s="154"/>
      <c r="HX225" s="154"/>
      <c r="HY225" s="154"/>
      <c r="HZ225" s="154"/>
      <c r="IA225" s="154"/>
      <c r="IB225" s="154"/>
      <c r="IC225" s="154"/>
      <c r="ID225" s="154"/>
      <c r="IE225" s="154"/>
    </row>
    <row r="226" spans="1:239" s="6" customFormat="1" x14ac:dyDescent="0.25">
      <c r="A226" s="180"/>
      <c r="B226" s="124" t="s">
        <v>21</v>
      </c>
      <c r="C226" s="91" t="s">
        <v>17</v>
      </c>
      <c r="D226" s="10">
        <v>17.8</v>
      </c>
      <c r="E226" s="153">
        <f>D226*E225</f>
        <v>0.89000000000000012</v>
      </c>
      <c r="F226" s="153"/>
      <c r="G226" s="153"/>
      <c r="H226" s="10"/>
      <c r="I226" s="10">
        <f>E226*H226</f>
        <v>0</v>
      </c>
      <c r="J226" s="10"/>
      <c r="K226" s="10"/>
      <c r="L226" s="10">
        <f>G226+I226+K226</f>
        <v>0</v>
      </c>
      <c r="M226" s="156"/>
      <c r="N226" s="156"/>
      <c r="O226" s="156"/>
      <c r="P226" s="156"/>
      <c r="Q226" s="156"/>
      <c r="R226" s="156"/>
      <c r="S226" s="156"/>
      <c r="T226" s="156"/>
      <c r="U226" s="156"/>
      <c r="V226" s="156"/>
      <c r="W226" s="156"/>
      <c r="X226" s="156"/>
      <c r="Y226" s="156"/>
      <c r="Z226" s="156"/>
      <c r="AA226" s="156"/>
      <c r="AB226" s="156"/>
      <c r="AC226" s="156"/>
      <c r="AD226" s="156"/>
      <c r="AE226" s="156"/>
      <c r="AF226" s="156"/>
      <c r="AG226" s="156"/>
      <c r="AH226" s="156"/>
      <c r="AI226" s="156"/>
      <c r="AJ226" s="156"/>
      <c r="AK226" s="156"/>
      <c r="AL226" s="156"/>
      <c r="AM226" s="156"/>
      <c r="AN226" s="156"/>
      <c r="AO226" s="156"/>
      <c r="AP226" s="156"/>
      <c r="AQ226" s="156"/>
      <c r="AR226" s="156"/>
      <c r="AS226" s="156"/>
      <c r="AT226" s="156"/>
      <c r="AU226" s="156"/>
      <c r="AV226" s="156"/>
      <c r="AW226" s="156"/>
      <c r="AX226" s="156"/>
      <c r="AY226" s="156"/>
      <c r="AZ226" s="156"/>
      <c r="BA226" s="156"/>
      <c r="BB226" s="156"/>
      <c r="BC226" s="156"/>
      <c r="BD226" s="156"/>
      <c r="BE226" s="156"/>
      <c r="BF226" s="156"/>
      <c r="BG226" s="156"/>
      <c r="BH226" s="156"/>
      <c r="BI226" s="156"/>
      <c r="BJ226" s="156"/>
      <c r="BK226" s="156"/>
      <c r="BL226" s="156"/>
      <c r="BM226" s="156"/>
      <c r="BN226" s="156"/>
      <c r="BO226" s="156"/>
      <c r="BP226" s="156"/>
      <c r="BQ226" s="156"/>
      <c r="BR226" s="156"/>
      <c r="BS226" s="156"/>
      <c r="BT226" s="156"/>
      <c r="BU226" s="156"/>
      <c r="BV226" s="156"/>
      <c r="BW226" s="156"/>
      <c r="BX226" s="156"/>
      <c r="BY226" s="156"/>
      <c r="BZ226" s="156"/>
      <c r="CA226" s="156"/>
      <c r="CB226" s="156"/>
      <c r="CC226" s="156"/>
      <c r="CD226" s="156"/>
      <c r="CE226" s="156"/>
      <c r="CF226" s="156"/>
      <c r="CG226" s="156"/>
      <c r="CH226" s="156"/>
      <c r="CI226" s="156"/>
      <c r="CJ226" s="156"/>
      <c r="CK226" s="156"/>
      <c r="CL226" s="156"/>
      <c r="CM226" s="156"/>
      <c r="CN226" s="156"/>
      <c r="CO226" s="156"/>
      <c r="CP226" s="156"/>
      <c r="CQ226" s="156"/>
      <c r="CR226" s="156"/>
      <c r="CS226" s="156"/>
      <c r="CT226" s="156"/>
      <c r="CU226" s="156"/>
      <c r="CV226" s="156"/>
      <c r="CW226" s="156"/>
      <c r="CX226" s="156"/>
      <c r="CY226" s="156"/>
      <c r="CZ226" s="156"/>
      <c r="DA226" s="156"/>
      <c r="DB226" s="156"/>
      <c r="DC226" s="156"/>
      <c r="DD226" s="156"/>
      <c r="DE226" s="156"/>
      <c r="DF226" s="156"/>
      <c r="DG226" s="156"/>
      <c r="DH226" s="156"/>
      <c r="DI226" s="156"/>
      <c r="DJ226" s="156"/>
      <c r="DK226" s="156"/>
      <c r="DL226" s="156"/>
      <c r="DM226" s="156"/>
      <c r="DN226" s="156"/>
      <c r="DO226" s="156"/>
      <c r="DP226" s="156"/>
      <c r="DQ226" s="156"/>
      <c r="DR226" s="156"/>
      <c r="DS226" s="156"/>
      <c r="DT226" s="156"/>
      <c r="DU226" s="156"/>
      <c r="DV226" s="156"/>
      <c r="DW226" s="156"/>
      <c r="DX226" s="156"/>
      <c r="DY226" s="156"/>
      <c r="DZ226" s="156"/>
      <c r="EA226" s="156"/>
      <c r="EB226" s="156"/>
      <c r="EC226" s="156"/>
      <c r="ED226" s="156"/>
      <c r="EE226" s="156"/>
      <c r="EF226" s="156"/>
      <c r="EG226" s="156"/>
      <c r="EH226" s="156"/>
      <c r="EI226" s="156"/>
      <c r="EJ226" s="156"/>
      <c r="EK226" s="156"/>
      <c r="EL226" s="156"/>
      <c r="EM226" s="156"/>
      <c r="EN226" s="156"/>
      <c r="EO226" s="156"/>
      <c r="EP226" s="156"/>
      <c r="EQ226" s="156"/>
      <c r="ER226" s="156"/>
      <c r="ES226" s="156"/>
      <c r="ET226" s="156"/>
      <c r="EU226" s="156"/>
      <c r="EV226" s="156"/>
      <c r="EW226" s="156"/>
      <c r="EX226" s="156"/>
      <c r="EY226" s="156"/>
      <c r="EZ226" s="156"/>
      <c r="FA226" s="156"/>
      <c r="FB226" s="156"/>
      <c r="FC226" s="156"/>
      <c r="FD226" s="156"/>
      <c r="FE226" s="156"/>
      <c r="FF226" s="156"/>
      <c r="FG226" s="156"/>
      <c r="FH226" s="156"/>
      <c r="FI226" s="156"/>
      <c r="FJ226" s="156"/>
      <c r="FK226" s="156"/>
      <c r="FL226" s="156"/>
      <c r="FM226" s="156"/>
      <c r="FN226" s="156"/>
      <c r="FO226" s="156"/>
      <c r="FP226" s="156"/>
      <c r="FQ226" s="156"/>
      <c r="FR226" s="156"/>
      <c r="FS226" s="156"/>
      <c r="FT226" s="156"/>
      <c r="FU226" s="156"/>
      <c r="FV226" s="156"/>
      <c r="FW226" s="156"/>
      <c r="FX226" s="156"/>
      <c r="FY226" s="156"/>
      <c r="FZ226" s="156"/>
      <c r="GA226" s="156"/>
      <c r="GB226" s="156"/>
      <c r="GC226" s="156"/>
      <c r="GD226" s="156"/>
      <c r="GE226" s="156"/>
      <c r="GF226" s="156"/>
      <c r="GG226" s="156"/>
      <c r="GH226" s="156"/>
      <c r="GI226" s="156"/>
      <c r="GJ226" s="156"/>
      <c r="GK226" s="156"/>
      <c r="GL226" s="156"/>
      <c r="GM226" s="156"/>
      <c r="GN226" s="156"/>
      <c r="GO226" s="156"/>
      <c r="GP226" s="156"/>
      <c r="GQ226" s="156"/>
      <c r="GR226" s="156"/>
      <c r="GS226" s="156"/>
      <c r="GT226" s="156"/>
      <c r="GU226" s="156"/>
      <c r="GV226" s="156"/>
      <c r="GW226" s="156"/>
      <c r="GX226" s="156"/>
      <c r="GY226" s="156"/>
      <c r="GZ226" s="156"/>
      <c r="HA226" s="156"/>
      <c r="HB226" s="156"/>
      <c r="HC226" s="156"/>
      <c r="HD226" s="156"/>
      <c r="HE226" s="156"/>
      <c r="HF226" s="156"/>
      <c r="HG226" s="156"/>
      <c r="HH226" s="156"/>
      <c r="HI226" s="156"/>
      <c r="HJ226" s="156"/>
      <c r="HK226" s="156"/>
      <c r="HL226" s="156"/>
      <c r="HM226" s="156"/>
      <c r="HN226" s="156"/>
      <c r="HO226" s="156"/>
      <c r="HP226" s="156"/>
      <c r="HQ226" s="156"/>
      <c r="HR226" s="156"/>
      <c r="HS226" s="156"/>
      <c r="HT226" s="156"/>
      <c r="HU226" s="156"/>
      <c r="HV226" s="156"/>
      <c r="HW226" s="156"/>
      <c r="HX226" s="156"/>
      <c r="HY226" s="156"/>
      <c r="HZ226" s="156"/>
      <c r="IA226" s="156"/>
      <c r="IB226" s="156"/>
      <c r="IC226" s="156"/>
      <c r="ID226" s="156"/>
      <c r="IE226" s="156"/>
    </row>
    <row r="227" spans="1:239" s="6" customFormat="1" x14ac:dyDescent="0.25">
      <c r="A227" s="180"/>
      <c r="B227" s="152" t="s">
        <v>43</v>
      </c>
      <c r="C227" s="151" t="s">
        <v>16</v>
      </c>
      <c r="D227" s="10">
        <v>11</v>
      </c>
      <c r="E227" s="86">
        <f>D227*E225</f>
        <v>0.55000000000000004</v>
      </c>
      <c r="F227" s="5"/>
      <c r="G227" s="153">
        <f>E227*F227</f>
        <v>0</v>
      </c>
      <c r="H227" s="153"/>
      <c r="I227" s="153"/>
      <c r="J227" s="153"/>
      <c r="K227" s="153"/>
      <c r="L227" s="153">
        <f>G227+I227+K227</f>
        <v>0</v>
      </c>
      <c r="M227" s="156"/>
      <c r="N227" s="156"/>
      <c r="O227" s="156"/>
      <c r="P227" s="156"/>
      <c r="Q227" s="156"/>
      <c r="R227" s="156"/>
      <c r="S227" s="156"/>
      <c r="T227" s="156"/>
      <c r="U227" s="156"/>
      <c r="V227" s="156"/>
      <c r="W227" s="156"/>
      <c r="X227" s="156"/>
      <c r="Y227" s="156"/>
      <c r="Z227" s="156"/>
      <c r="AA227" s="156"/>
      <c r="AB227" s="156"/>
      <c r="AC227" s="156"/>
      <c r="AD227" s="156"/>
      <c r="AE227" s="156"/>
      <c r="AF227" s="156"/>
      <c r="AG227" s="156"/>
      <c r="AH227" s="156"/>
      <c r="AI227" s="156"/>
      <c r="AJ227" s="156"/>
      <c r="AK227" s="156"/>
      <c r="AL227" s="156"/>
      <c r="AM227" s="156"/>
      <c r="AN227" s="156"/>
      <c r="AO227" s="156"/>
      <c r="AP227" s="156"/>
      <c r="AQ227" s="156"/>
      <c r="AR227" s="156"/>
      <c r="AS227" s="156"/>
      <c r="AT227" s="156"/>
      <c r="AU227" s="156"/>
      <c r="AV227" s="156"/>
      <c r="AW227" s="156"/>
      <c r="AX227" s="156"/>
      <c r="AY227" s="156"/>
      <c r="AZ227" s="156"/>
      <c r="BA227" s="156"/>
      <c r="BB227" s="156"/>
      <c r="BC227" s="156"/>
      <c r="BD227" s="156"/>
      <c r="BE227" s="156"/>
      <c r="BF227" s="156"/>
      <c r="BG227" s="156"/>
      <c r="BH227" s="156"/>
      <c r="BI227" s="156"/>
      <c r="BJ227" s="156"/>
      <c r="BK227" s="156"/>
      <c r="BL227" s="156"/>
      <c r="BM227" s="156"/>
      <c r="BN227" s="156"/>
      <c r="BO227" s="156"/>
      <c r="BP227" s="156"/>
      <c r="BQ227" s="156"/>
      <c r="BR227" s="156"/>
      <c r="BS227" s="156"/>
      <c r="BT227" s="156"/>
      <c r="BU227" s="156"/>
      <c r="BV227" s="156"/>
      <c r="BW227" s="156"/>
      <c r="BX227" s="156"/>
      <c r="BY227" s="156"/>
      <c r="BZ227" s="156"/>
      <c r="CA227" s="156"/>
      <c r="CB227" s="156"/>
      <c r="CC227" s="156"/>
      <c r="CD227" s="156"/>
      <c r="CE227" s="156"/>
      <c r="CF227" s="156"/>
      <c r="CG227" s="156"/>
      <c r="CH227" s="156"/>
      <c r="CI227" s="156"/>
      <c r="CJ227" s="156"/>
      <c r="CK227" s="156"/>
      <c r="CL227" s="156"/>
      <c r="CM227" s="156"/>
      <c r="CN227" s="156"/>
      <c r="CO227" s="156"/>
      <c r="CP227" s="156"/>
      <c r="CQ227" s="156"/>
      <c r="CR227" s="156"/>
      <c r="CS227" s="156"/>
      <c r="CT227" s="156"/>
      <c r="CU227" s="156"/>
      <c r="CV227" s="156"/>
      <c r="CW227" s="156"/>
      <c r="CX227" s="156"/>
      <c r="CY227" s="156"/>
      <c r="CZ227" s="156"/>
      <c r="DA227" s="156"/>
      <c r="DB227" s="156"/>
      <c r="DC227" s="156"/>
      <c r="DD227" s="156"/>
      <c r="DE227" s="156"/>
      <c r="DF227" s="156"/>
      <c r="DG227" s="156"/>
      <c r="DH227" s="156"/>
      <c r="DI227" s="156"/>
      <c r="DJ227" s="156"/>
      <c r="DK227" s="156"/>
      <c r="DL227" s="156"/>
      <c r="DM227" s="156"/>
      <c r="DN227" s="156"/>
      <c r="DO227" s="156"/>
      <c r="DP227" s="156"/>
      <c r="DQ227" s="156"/>
      <c r="DR227" s="156"/>
      <c r="DS227" s="156"/>
      <c r="DT227" s="156"/>
      <c r="DU227" s="156"/>
      <c r="DV227" s="156"/>
      <c r="DW227" s="156"/>
      <c r="DX227" s="156"/>
      <c r="DY227" s="156"/>
      <c r="DZ227" s="156"/>
      <c r="EA227" s="156"/>
      <c r="EB227" s="156"/>
      <c r="EC227" s="156"/>
      <c r="ED227" s="156"/>
      <c r="EE227" s="156"/>
      <c r="EF227" s="156"/>
      <c r="EG227" s="156"/>
      <c r="EH227" s="156"/>
      <c r="EI227" s="156"/>
      <c r="EJ227" s="156"/>
      <c r="EK227" s="156"/>
      <c r="EL227" s="156"/>
      <c r="EM227" s="156"/>
      <c r="EN227" s="156"/>
      <c r="EO227" s="156"/>
      <c r="EP227" s="156"/>
      <c r="EQ227" s="156"/>
      <c r="ER227" s="156"/>
      <c r="ES227" s="156"/>
      <c r="ET227" s="156"/>
      <c r="EU227" s="156"/>
      <c r="EV227" s="156"/>
      <c r="EW227" s="156"/>
      <c r="EX227" s="156"/>
      <c r="EY227" s="156"/>
      <c r="EZ227" s="156"/>
      <c r="FA227" s="156"/>
      <c r="FB227" s="156"/>
      <c r="FC227" s="156"/>
      <c r="FD227" s="156"/>
      <c r="FE227" s="156"/>
      <c r="FF227" s="156"/>
      <c r="FG227" s="156"/>
      <c r="FH227" s="156"/>
      <c r="FI227" s="156"/>
      <c r="FJ227" s="156"/>
      <c r="FK227" s="156"/>
      <c r="FL227" s="156"/>
      <c r="FM227" s="156"/>
      <c r="FN227" s="156"/>
      <c r="FO227" s="156"/>
      <c r="FP227" s="156"/>
      <c r="FQ227" s="156"/>
      <c r="FR227" s="156"/>
      <c r="FS227" s="156"/>
      <c r="FT227" s="156"/>
      <c r="FU227" s="156"/>
      <c r="FV227" s="156"/>
      <c r="FW227" s="156"/>
      <c r="FX227" s="156"/>
      <c r="FY227" s="156"/>
      <c r="FZ227" s="156"/>
      <c r="GA227" s="156"/>
      <c r="GB227" s="156"/>
      <c r="GC227" s="156"/>
      <c r="GD227" s="156"/>
      <c r="GE227" s="156"/>
      <c r="GF227" s="156"/>
      <c r="GG227" s="156"/>
      <c r="GH227" s="156"/>
      <c r="GI227" s="156"/>
      <c r="GJ227" s="156"/>
      <c r="GK227" s="156"/>
      <c r="GL227" s="156"/>
      <c r="GM227" s="156"/>
      <c r="GN227" s="156"/>
      <c r="GO227" s="156"/>
      <c r="GP227" s="156"/>
      <c r="GQ227" s="156"/>
      <c r="GR227" s="156"/>
      <c r="GS227" s="156"/>
      <c r="GT227" s="156"/>
      <c r="GU227" s="156"/>
      <c r="GV227" s="156"/>
      <c r="GW227" s="156"/>
      <c r="GX227" s="156"/>
      <c r="GY227" s="156"/>
      <c r="GZ227" s="156"/>
      <c r="HA227" s="156"/>
      <c r="HB227" s="156"/>
      <c r="HC227" s="156"/>
      <c r="HD227" s="156"/>
      <c r="HE227" s="156"/>
      <c r="HF227" s="156"/>
      <c r="HG227" s="156"/>
      <c r="HH227" s="156"/>
      <c r="HI227" s="156"/>
      <c r="HJ227" s="156"/>
      <c r="HK227" s="156"/>
      <c r="HL227" s="156"/>
      <c r="HM227" s="156"/>
      <c r="HN227" s="156"/>
      <c r="HO227" s="156"/>
      <c r="HP227" s="156"/>
      <c r="HQ227" s="156"/>
      <c r="HR227" s="156"/>
      <c r="HS227" s="156"/>
      <c r="HT227" s="156"/>
      <c r="HU227" s="156"/>
      <c r="HV227" s="156"/>
      <c r="HW227" s="156"/>
      <c r="HX227" s="156"/>
      <c r="HY227" s="156"/>
      <c r="HZ227" s="156"/>
      <c r="IA227" s="156"/>
      <c r="IB227" s="156"/>
      <c r="IC227" s="156"/>
      <c r="ID227" s="156"/>
      <c r="IE227" s="156"/>
    </row>
    <row r="228" spans="1:239" s="6" customFormat="1" x14ac:dyDescent="0.25">
      <c r="A228" s="151"/>
      <c r="B228" s="158"/>
      <c r="C228" s="151"/>
      <c r="D228" s="10"/>
      <c r="E228" s="86"/>
      <c r="F228" s="5"/>
      <c r="G228" s="153"/>
      <c r="H228" s="153"/>
      <c r="I228" s="153"/>
      <c r="J228" s="153"/>
      <c r="K228" s="153"/>
      <c r="L228" s="153"/>
      <c r="M228" s="154"/>
      <c r="N228" s="154"/>
      <c r="O228" s="154"/>
      <c r="P228" s="154"/>
      <c r="Q228" s="154"/>
      <c r="R228" s="154"/>
      <c r="S228" s="154"/>
      <c r="T228" s="154"/>
      <c r="U228" s="154"/>
      <c r="V228" s="154"/>
      <c r="W228" s="154"/>
      <c r="X228" s="154"/>
      <c r="Y228" s="154"/>
      <c r="Z228" s="154"/>
      <c r="AA228" s="154"/>
      <c r="AB228" s="154"/>
      <c r="AC228" s="154"/>
      <c r="AD228" s="154"/>
      <c r="AE228" s="154"/>
      <c r="AF228" s="154"/>
      <c r="AG228" s="154"/>
      <c r="AH228" s="154"/>
      <c r="AI228" s="154"/>
      <c r="AJ228" s="154"/>
      <c r="AK228" s="154"/>
      <c r="AL228" s="154"/>
      <c r="AM228" s="154"/>
      <c r="AN228" s="154"/>
      <c r="AO228" s="154"/>
      <c r="AP228" s="154"/>
      <c r="AQ228" s="154"/>
      <c r="AR228" s="154"/>
      <c r="AS228" s="154"/>
      <c r="AT228" s="154"/>
      <c r="AU228" s="154"/>
      <c r="AV228" s="154"/>
      <c r="AW228" s="154"/>
      <c r="AX228" s="154"/>
      <c r="AY228" s="154"/>
      <c r="AZ228" s="154"/>
      <c r="BA228" s="154"/>
      <c r="BB228" s="154"/>
      <c r="BC228" s="154"/>
      <c r="BD228" s="154"/>
      <c r="BE228" s="154"/>
      <c r="BF228" s="154"/>
      <c r="BG228" s="154"/>
      <c r="BH228" s="154"/>
      <c r="BI228" s="154"/>
      <c r="BJ228" s="154"/>
      <c r="BK228" s="154"/>
      <c r="BL228" s="154"/>
      <c r="BM228" s="154"/>
      <c r="BN228" s="154"/>
      <c r="BO228" s="154"/>
      <c r="BP228" s="154"/>
      <c r="BQ228" s="154"/>
      <c r="BR228" s="154"/>
      <c r="BS228" s="154"/>
      <c r="BT228" s="154"/>
      <c r="BU228" s="154"/>
      <c r="BV228" s="154"/>
      <c r="BW228" s="154"/>
      <c r="BX228" s="154"/>
      <c r="BY228" s="154"/>
      <c r="BZ228" s="154"/>
      <c r="CA228" s="154"/>
      <c r="CB228" s="154"/>
      <c r="CC228" s="154"/>
      <c r="CD228" s="154"/>
      <c r="CE228" s="154"/>
      <c r="CF228" s="154"/>
      <c r="CG228" s="154"/>
      <c r="CH228" s="154"/>
      <c r="CI228" s="154"/>
      <c r="CJ228" s="154"/>
      <c r="CK228" s="154"/>
      <c r="CL228" s="154"/>
      <c r="CM228" s="154"/>
      <c r="CN228" s="154"/>
      <c r="CO228" s="154"/>
      <c r="CP228" s="154"/>
      <c r="CQ228" s="154"/>
      <c r="CR228" s="154"/>
      <c r="CS228" s="154"/>
      <c r="CT228" s="154"/>
      <c r="CU228" s="154"/>
      <c r="CV228" s="154"/>
      <c r="CW228" s="154"/>
      <c r="CX228" s="154"/>
      <c r="CY228" s="154"/>
      <c r="CZ228" s="154"/>
      <c r="DA228" s="154"/>
      <c r="DB228" s="154"/>
      <c r="DC228" s="154"/>
      <c r="DD228" s="154"/>
      <c r="DE228" s="154"/>
      <c r="DF228" s="154"/>
      <c r="DG228" s="154"/>
      <c r="DH228" s="154"/>
      <c r="DI228" s="154"/>
      <c r="DJ228" s="154"/>
      <c r="DK228" s="154"/>
      <c r="DL228" s="154"/>
      <c r="DM228" s="154"/>
      <c r="DN228" s="154"/>
      <c r="DO228" s="154"/>
      <c r="DP228" s="154"/>
      <c r="DQ228" s="154"/>
      <c r="DR228" s="154"/>
      <c r="DS228" s="154"/>
      <c r="DT228" s="154"/>
      <c r="DU228" s="154"/>
      <c r="DV228" s="154"/>
      <c r="DW228" s="154"/>
      <c r="DX228" s="154"/>
      <c r="DY228" s="154"/>
      <c r="DZ228" s="154"/>
      <c r="EA228" s="154"/>
      <c r="EB228" s="154"/>
      <c r="EC228" s="154"/>
      <c r="ED228" s="154"/>
      <c r="EE228" s="154"/>
      <c r="EF228" s="154"/>
      <c r="EG228" s="154"/>
      <c r="EH228" s="154"/>
      <c r="EI228" s="154"/>
      <c r="EJ228" s="154"/>
      <c r="EK228" s="154"/>
      <c r="EL228" s="154"/>
      <c r="EM228" s="154"/>
      <c r="EN228" s="154"/>
      <c r="EO228" s="154"/>
      <c r="EP228" s="154"/>
      <c r="EQ228" s="154"/>
      <c r="ER228" s="154"/>
      <c r="ES228" s="154"/>
      <c r="ET228" s="154"/>
      <c r="EU228" s="154"/>
      <c r="EV228" s="154"/>
      <c r="EW228" s="154"/>
      <c r="EX228" s="154"/>
      <c r="EY228" s="154"/>
      <c r="EZ228" s="154"/>
      <c r="FA228" s="154"/>
      <c r="FB228" s="154"/>
      <c r="FC228" s="154"/>
      <c r="FD228" s="154"/>
      <c r="FE228" s="154"/>
      <c r="FF228" s="154"/>
      <c r="FG228" s="154"/>
      <c r="FH228" s="154"/>
      <c r="FI228" s="154"/>
      <c r="FJ228" s="154"/>
      <c r="FK228" s="154"/>
      <c r="FL228" s="154"/>
      <c r="FM228" s="154"/>
      <c r="FN228" s="154"/>
      <c r="FO228" s="154"/>
      <c r="FP228" s="154"/>
      <c r="FQ228" s="154"/>
      <c r="FR228" s="154"/>
      <c r="FS228" s="154"/>
      <c r="FT228" s="154"/>
      <c r="FU228" s="154"/>
      <c r="FV228" s="154"/>
      <c r="FW228" s="154"/>
      <c r="FX228" s="154"/>
      <c r="FY228" s="154"/>
      <c r="FZ228" s="154"/>
      <c r="GA228" s="154"/>
      <c r="GB228" s="154"/>
      <c r="GC228" s="154"/>
      <c r="GD228" s="154"/>
      <c r="GE228" s="154"/>
      <c r="GF228" s="154"/>
      <c r="GG228" s="154"/>
      <c r="GH228" s="154"/>
      <c r="GI228" s="154"/>
      <c r="GJ228" s="154"/>
      <c r="GK228" s="154"/>
      <c r="GL228" s="154"/>
      <c r="GM228" s="154"/>
      <c r="GN228" s="154"/>
      <c r="GO228" s="154"/>
      <c r="GP228" s="154"/>
      <c r="GQ228" s="154"/>
      <c r="GR228" s="154"/>
      <c r="GS228" s="154"/>
      <c r="GT228" s="154"/>
      <c r="GU228" s="154"/>
      <c r="GV228" s="154"/>
      <c r="GW228" s="154"/>
      <c r="GX228" s="154"/>
      <c r="GY228" s="154"/>
      <c r="GZ228" s="154"/>
      <c r="HA228" s="154"/>
      <c r="HB228" s="154"/>
      <c r="HC228" s="154"/>
      <c r="HD228" s="154"/>
      <c r="HE228" s="154"/>
      <c r="HF228" s="154"/>
      <c r="HG228" s="154"/>
      <c r="HH228" s="154"/>
      <c r="HI228" s="154"/>
      <c r="HJ228" s="154"/>
      <c r="HK228" s="154"/>
      <c r="HL228" s="154"/>
      <c r="HM228" s="154"/>
      <c r="HN228" s="154"/>
      <c r="HO228" s="154"/>
      <c r="HP228" s="154"/>
      <c r="HQ228" s="154"/>
      <c r="HR228" s="154"/>
      <c r="HS228" s="154"/>
      <c r="HT228" s="154"/>
      <c r="HU228" s="154"/>
      <c r="HV228" s="154"/>
      <c r="HW228" s="154"/>
      <c r="HX228" s="154"/>
      <c r="HY228" s="154"/>
      <c r="HZ228" s="154"/>
      <c r="IA228" s="154"/>
      <c r="IB228" s="154"/>
      <c r="IC228" s="154"/>
      <c r="ID228" s="154"/>
      <c r="IE228" s="154"/>
    </row>
    <row r="229" spans="1:239" s="2" customFormat="1" ht="25.5" x14ac:dyDescent="0.25">
      <c r="A229" s="118">
        <v>69</v>
      </c>
      <c r="B229" s="181" t="s">
        <v>154</v>
      </c>
      <c r="C229" s="8" t="s">
        <v>64</v>
      </c>
      <c r="D229" s="165"/>
      <c r="E229" s="9">
        <f>((1.2*0.3*2.5+0.5*0.5*2.5)*2-(0.53+0.06+0.06)*(0.53+0.06+0.06)*3.14*0.3*2)*2</f>
        <v>4.5080199999999992</v>
      </c>
      <c r="F229" s="9"/>
      <c r="G229" s="9"/>
      <c r="H229" s="9"/>
      <c r="I229" s="9"/>
      <c r="J229" s="9"/>
      <c r="K229" s="81"/>
      <c r="L229" s="9"/>
      <c r="N229" s="132"/>
      <c r="O229" s="132"/>
      <c r="P229" s="132"/>
      <c r="Q229" s="132"/>
      <c r="R229" s="132"/>
      <c r="S229" s="132"/>
      <c r="T229" s="132"/>
      <c r="U229" s="132"/>
      <c r="V229" s="132"/>
      <c r="W229" s="132"/>
      <c r="X229" s="132"/>
      <c r="Y229" s="132"/>
      <c r="Z229" s="132"/>
      <c r="AA229" s="132"/>
      <c r="AB229" s="132"/>
      <c r="AC229" s="132"/>
      <c r="AD229" s="132"/>
      <c r="AE229" s="132"/>
      <c r="AF229" s="132"/>
      <c r="AG229" s="132"/>
      <c r="AH229" s="132"/>
      <c r="AI229" s="132"/>
      <c r="AJ229" s="132"/>
      <c r="AK229" s="132"/>
      <c r="AL229" s="132"/>
      <c r="AM229" s="132"/>
      <c r="AN229" s="132"/>
      <c r="AO229" s="132"/>
      <c r="AP229" s="132"/>
      <c r="AQ229" s="132"/>
      <c r="AR229" s="132"/>
      <c r="AS229" s="132"/>
      <c r="AT229" s="132"/>
      <c r="AU229" s="132"/>
      <c r="AV229" s="132"/>
      <c r="AW229" s="132"/>
      <c r="AX229" s="132"/>
      <c r="AY229" s="132"/>
      <c r="AZ229" s="132"/>
      <c r="BA229" s="132"/>
      <c r="BB229" s="132"/>
      <c r="BC229" s="132"/>
      <c r="BD229" s="132"/>
      <c r="BE229" s="132"/>
      <c r="BF229" s="132"/>
      <c r="BG229" s="132"/>
      <c r="BH229" s="132"/>
      <c r="BI229" s="132"/>
      <c r="BJ229" s="132"/>
      <c r="BK229" s="132"/>
      <c r="BL229" s="132"/>
      <c r="BM229" s="132"/>
      <c r="BN229" s="132"/>
      <c r="BO229" s="132"/>
      <c r="BP229" s="132"/>
      <c r="BQ229" s="132"/>
      <c r="BR229" s="132"/>
      <c r="BS229" s="132"/>
      <c r="BT229" s="132"/>
      <c r="BU229" s="132"/>
      <c r="BV229" s="132"/>
      <c r="BW229" s="132"/>
      <c r="BX229" s="132"/>
      <c r="BY229" s="132"/>
      <c r="BZ229" s="132"/>
      <c r="CA229" s="132"/>
      <c r="CB229" s="132"/>
      <c r="CC229" s="132"/>
      <c r="CD229" s="132"/>
      <c r="CE229" s="132"/>
      <c r="CF229" s="132"/>
      <c r="CG229" s="132"/>
      <c r="CH229" s="132"/>
      <c r="CI229" s="132"/>
      <c r="CJ229" s="132"/>
      <c r="CK229" s="132"/>
      <c r="CL229" s="132"/>
      <c r="CM229" s="132"/>
      <c r="CN229" s="132"/>
      <c r="CO229" s="132"/>
      <c r="CP229" s="132"/>
      <c r="CQ229" s="132"/>
      <c r="CR229" s="132"/>
      <c r="CS229" s="132"/>
      <c r="CT229" s="132"/>
      <c r="CU229" s="132"/>
      <c r="CV229" s="132"/>
      <c r="CW229" s="132"/>
      <c r="CX229" s="132"/>
      <c r="CY229" s="132"/>
      <c r="CZ229" s="132"/>
      <c r="DA229" s="132"/>
      <c r="DB229" s="132"/>
      <c r="DC229" s="132"/>
      <c r="DD229" s="132"/>
      <c r="DE229" s="132"/>
      <c r="DF229" s="132"/>
      <c r="DG229" s="132"/>
      <c r="DH229" s="132"/>
      <c r="DI229" s="132"/>
      <c r="DJ229" s="132"/>
      <c r="DK229" s="132"/>
      <c r="DL229" s="132"/>
      <c r="DM229" s="132"/>
      <c r="DN229" s="132"/>
      <c r="DO229" s="132"/>
      <c r="DP229" s="132"/>
      <c r="DQ229" s="132"/>
      <c r="DR229" s="132"/>
      <c r="DS229" s="132"/>
      <c r="DT229" s="132"/>
      <c r="DU229" s="132"/>
      <c r="DV229" s="132"/>
      <c r="DW229" s="132"/>
      <c r="DX229" s="132"/>
      <c r="DY229" s="132"/>
      <c r="DZ229" s="132"/>
      <c r="EA229" s="132"/>
      <c r="EB229" s="132"/>
      <c r="EC229" s="132"/>
      <c r="ED229" s="132"/>
      <c r="EE229" s="132"/>
      <c r="EF229" s="132"/>
      <c r="EG229" s="132"/>
      <c r="EH229" s="132"/>
      <c r="EI229" s="132"/>
      <c r="EJ229" s="132"/>
      <c r="EK229" s="132"/>
      <c r="EL229" s="132"/>
      <c r="EM229" s="132"/>
      <c r="EN229" s="132"/>
      <c r="EO229" s="132"/>
      <c r="EP229" s="132"/>
      <c r="EQ229" s="132"/>
      <c r="ER229" s="132"/>
      <c r="ES229" s="132"/>
      <c r="ET229" s="132"/>
      <c r="EU229" s="132"/>
      <c r="EV229" s="132"/>
      <c r="EW229" s="132"/>
      <c r="EX229" s="132"/>
      <c r="EY229" s="132"/>
      <c r="EZ229" s="132"/>
      <c r="FA229" s="132"/>
      <c r="FB229" s="132"/>
      <c r="FC229" s="132"/>
      <c r="FD229" s="132"/>
      <c r="FE229" s="132"/>
      <c r="FF229" s="132"/>
      <c r="FG229" s="132"/>
      <c r="FH229" s="132"/>
      <c r="FI229" s="132"/>
      <c r="FJ229" s="132"/>
      <c r="FK229" s="132"/>
      <c r="FL229" s="132"/>
      <c r="FM229" s="132"/>
      <c r="FN229" s="132"/>
      <c r="FO229" s="132"/>
      <c r="FP229" s="132"/>
      <c r="FQ229" s="132"/>
      <c r="FR229" s="132"/>
      <c r="FS229" s="132"/>
      <c r="FT229" s="132"/>
      <c r="FU229" s="132"/>
      <c r="FV229" s="132"/>
      <c r="FW229" s="132"/>
      <c r="FX229" s="132"/>
      <c r="FY229" s="132"/>
      <c r="FZ229" s="132"/>
      <c r="GA229" s="132"/>
      <c r="GB229" s="132"/>
      <c r="GC229" s="132"/>
      <c r="GD229" s="132"/>
      <c r="GE229" s="132"/>
      <c r="GF229" s="132"/>
      <c r="GG229" s="132"/>
      <c r="GH229" s="132"/>
      <c r="GI229" s="132"/>
      <c r="GJ229" s="132"/>
      <c r="GK229" s="132"/>
      <c r="GL229" s="132"/>
      <c r="GM229" s="132"/>
      <c r="GN229" s="132"/>
      <c r="GO229" s="132"/>
      <c r="GP229" s="132"/>
      <c r="GQ229" s="132"/>
      <c r="GR229" s="132"/>
      <c r="GS229" s="132"/>
      <c r="GT229" s="132"/>
      <c r="GU229" s="132"/>
      <c r="GV229" s="132"/>
      <c r="GW229" s="132"/>
      <c r="GX229" s="132"/>
      <c r="GY229" s="132"/>
      <c r="GZ229" s="132"/>
      <c r="HA229" s="132"/>
      <c r="HB229" s="132"/>
      <c r="HC229" s="132"/>
      <c r="HD229" s="132"/>
      <c r="HE229" s="132"/>
      <c r="HF229" s="132"/>
      <c r="HG229" s="132"/>
      <c r="HH229" s="132"/>
      <c r="HI229" s="132"/>
      <c r="HJ229" s="132"/>
      <c r="HK229" s="132"/>
      <c r="HL229" s="132"/>
      <c r="HM229" s="132"/>
      <c r="HN229" s="132"/>
      <c r="HO229" s="132"/>
      <c r="HP229" s="132"/>
      <c r="HQ229" s="132"/>
      <c r="HR229" s="132"/>
      <c r="HS229" s="132"/>
      <c r="HT229" s="132"/>
      <c r="HU229" s="132"/>
      <c r="HV229" s="132"/>
      <c r="HW229" s="132"/>
      <c r="HX229" s="132"/>
      <c r="HY229" s="132"/>
      <c r="HZ229" s="132"/>
      <c r="IA229" s="132"/>
      <c r="IB229" s="132"/>
      <c r="IC229" s="132"/>
      <c r="ID229" s="132"/>
      <c r="IE229" s="132"/>
    </row>
    <row r="230" spans="1:239" s="6" customFormat="1" x14ac:dyDescent="0.25">
      <c r="A230" s="11"/>
      <c r="B230" s="13"/>
      <c r="C230" s="11" t="s">
        <v>59</v>
      </c>
      <c r="D230" s="166"/>
      <c r="E230" s="92">
        <f>E229/100</f>
        <v>4.5080199999999994E-2</v>
      </c>
      <c r="F230" s="10"/>
      <c r="G230" s="10"/>
      <c r="H230" s="10"/>
      <c r="I230" s="10"/>
      <c r="J230" s="10"/>
      <c r="K230" s="102"/>
      <c r="L230" s="10"/>
      <c r="M230" s="2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  <c r="FH230" s="14"/>
      <c r="FI230" s="14"/>
      <c r="FJ230" s="14"/>
      <c r="FK230" s="14"/>
      <c r="FL230" s="14"/>
      <c r="FM230" s="14"/>
      <c r="FN230" s="14"/>
      <c r="FO230" s="14"/>
      <c r="FP230" s="14"/>
      <c r="FQ230" s="14"/>
      <c r="FR230" s="14"/>
      <c r="FS230" s="14"/>
      <c r="FT230" s="14"/>
      <c r="FU230" s="14"/>
      <c r="FV230" s="14"/>
      <c r="FW230" s="14"/>
      <c r="FX230" s="14"/>
      <c r="FY230" s="14"/>
      <c r="FZ230" s="14"/>
      <c r="GA230" s="14"/>
      <c r="GB230" s="14"/>
      <c r="GC230" s="14"/>
      <c r="GD230" s="14"/>
      <c r="GE230" s="14"/>
      <c r="GF230" s="14"/>
      <c r="GG230" s="14"/>
      <c r="GH230" s="14"/>
      <c r="GI230" s="14"/>
      <c r="GJ230" s="14"/>
      <c r="GK230" s="14"/>
      <c r="GL230" s="14"/>
      <c r="GM230" s="14"/>
      <c r="GN230" s="14"/>
      <c r="GO230" s="14"/>
      <c r="GP230" s="14"/>
      <c r="GQ230" s="14"/>
      <c r="GR230" s="14"/>
      <c r="GS230" s="14"/>
      <c r="GT230" s="14"/>
      <c r="GU230" s="14"/>
      <c r="GV230" s="14"/>
      <c r="GW230" s="14"/>
      <c r="GX230" s="14"/>
      <c r="GY230" s="14"/>
      <c r="GZ230" s="14"/>
      <c r="HA230" s="14"/>
      <c r="HB230" s="14"/>
      <c r="HC230" s="14"/>
      <c r="HD230" s="14"/>
      <c r="HE230" s="14"/>
      <c r="HF230" s="14"/>
      <c r="HG230" s="14"/>
      <c r="HH230" s="14"/>
      <c r="HI230" s="14"/>
      <c r="HJ230" s="14"/>
      <c r="HK230" s="14"/>
      <c r="HL230" s="14"/>
      <c r="HM230" s="14"/>
      <c r="HN230" s="14"/>
      <c r="HO230" s="14"/>
      <c r="HP230" s="14"/>
      <c r="HQ230" s="14"/>
      <c r="HR230" s="14"/>
      <c r="HS230" s="14"/>
      <c r="HT230" s="14"/>
      <c r="HU230" s="14"/>
      <c r="HV230" s="14"/>
      <c r="HW230" s="14"/>
      <c r="HX230" s="14"/>
      <c r="HY230" s="14"/>
      <c r="HZ230" s="14"/>
      <c r="IA230" s="14"/>
      <c r="IB230" s="14"/>
      <c r="IC230" s="14"/>
      <c r="ID230" s="14"/>
      <c r="IE230" s="14"/>
    </row>
    <row r="231" spans="1:239" s="2" customFormat="1" x14ac:dyDescent="0.25">
      <c r="A231" s="8"/>
      <c r="B231" s="90" t="s">
        <v>21</v>
      </c>
      <c r="C231" s="91" t="s">
        <v>17</v>
      </c>
      <c r="D231" s="10">
        <v>660</v>
      </c>
      <c r="E231" s="10">
        <f>E230*D231</f>
        <v>29.752931999999998</v>
      </c>
      <c r="F231" s="10"/>
      <c r="G231" s="10"/>
      <c r="H231" s="5"/>
      <c r="I231" s="10">
        <f>E231*H231</f>
        <v>0</v>
      </c>
      <c r="J231" s="10"/>
      <c r="K231" s="10"/>
      <c r="L231" s="10">
        <f t="shared" ref="L231:L237" si="33">G231+I231+K231</f>
        <v>0</v>
      </c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  <c r="FH231" s="14"/>
      <c r="FI231" s="14"/>
      <c r="FJ231" s="14"/>
      <c r="FK231" s="14"/>
      <c r="FL231" s="14"/>
      <c r="FM231" s="14"/>
      <c r="FN231" s="14"/>
      <c r="FO231" s="14"/>
      <c r="FP231" s="14"/>
      <c r="FQ231" s="14"/>
      <c r="FR231" s="14"/>
      <c r="FS231" s="14"/>
      <c r="FT231" s="14"/>
      <c r="FU231" s="14"/>
      <c r="FV231" s="14"/>
      <c r="FW231" s="14"/>
      <c r="FX231" s="14"/>
      <c r="FY231" s="14"/>
      <c r="FZ231" s="14"/>
      <c r="GA231" s="14"/>
      <c r="GB231" s="14"/>
      <c r="GC231" s="14"/>
      <c r="GD231" s="14"/>
      <c r="GE231" s="14"/>
      <c r="GF231" s="14"/>
      <c r="GG231" s="14"/>
      <c r="GH231" s="14"/>
      <c r="GI231" s="14"/>
      <c r="GJ231" s="14"/>
      <c r="GK231" s="14"/>
      <c r="GL231" s="14"/>
      <c r="GM231" s="14"/>
      <c r="GN231" s="14"/>
      <c r="GO231" s="14"/>
      <c r="GP231" s="14"/>
      <c r="GQ231" s="14"/>
      <c r="GR231" s="14"/>
      <c r="GS231" s="14"/>
      <c r="GT231" s="14"/>
      <c r="GU231" s="14"/>
      <c r="GV231" s="14"/>
      <c r="GW231" s="14"/>
      <c r="GX231" s="14"/>
      <c r="GY231" s="14"/>
      <c r="GZ231" s="14"/>
      <c r="HA231" s="14"/>
      <c r="HB231" s="14"/>
      <c r="HC231" s="14"/>
      <c r="HD231" s="14"/>
      <c r="HE231" s="14"/>
      <c r="HF231" s="14"/>
      <c r="HG231" s="14"/>
      <c r="HH231" s="14"/>
      <c r="HI231" s="14"/>
      <c r="HJ231" s="14"/>
      <c r="HK231" s="14"/>
      <c r="HL231" s="14"/>
      <c r="HM231" s="14"/>
      <c r="HN231" s="14"/>
      <c r="HO231" s="14"/>
      <c r="HP231" s="14"/>
      <c r="HQ231" s="14"/>
      <c r="HR231" s="14"/>
      <c r="HS231" s="14"/>
      <c r="HT231" s="14"/>
      <c r="HU231" s="14"/>
      <c r="HV231" s="14"/>
      <c r="HW231" s="14"/>
      <c r="HX231" s="14"/>
      <c r="HY231" s="14"/>
      <c r="HZ231" s="14"/>
      <c r="IA231" s="14"/>
      <c r="IB231" s="14"/>
      <c r="IC231" s="14"/>
      <c r="ID231" s="14"/>
      <c r="IE231" s="14"/>
    </row>
    <row r="232" spans="1:239" s="2" customFormat="1" x14ac:dyDescent="0.25">
      <c r="A232" s="8"/>
      <c r="B232" s="167" t="s">
        <v>65</v>
      </c>
      <c r="C232" s="182" t="s">
        <v>20</v>
      </c>
      <c r="D232" s="10">
        <v>9.6</v>
      </c>
      <c r="E232" s="10">
        <f>ROUND(E230*D232,2)</f>
        <v>0.43</v>
      </c>
      <c r="F232" s="10"/>
      <c r="G232" s="10"/>
      <c r="H232" s="10"/>
      <c r="I232" s="10"/>
      <c r="J232" s="10"/>
      <c r="K232" s="10">
        <f>E232*J232</f>
        <v>0</v>
      </c>
      <c r="L232" s="10">
        <f t="shared" si="33"/>
        <v>0</v>
      </c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  <c r="FH232" s="14"/>
      <c r="FI232" s="14"/>
      <c r="FJ232" s="14"/>
      <c r="FK232" s="14"/>
      <c r="FL232" s="14"/>
      <c r="FM232" s="14"/>
      <c r="FN232" s="14"/>
      <c r="FO232" s="14"/>
      <c r="FP232" s="14"/>
      <c r="FQ232" s="14"/>
      <c r="FR232" s="14"/>
      <c r="FS232" s="14"/>
      <c r="FT232" s="14"/>
      <c r="FU232" s="14"/>
      <c r="FV232" s="14"/>
      <c r="FW232" s="14"/>
      <c r="FX232" s="14"/>
      <c r="FY232" s="14"/>
      <c r="FZ232" s="14"/>
      <c r="GA232" s="14"/>
      <c r="GB232" s="14"/>
      <c r="GC232" s="14"/>
      <c r="GD232" s="14"/>
      <c r="GE232" s="14"/>
      <c r="GF232" s="14"/>
      <c r="GG232" s="14"/>
      <c r="GH232" s="14"/>
      <c r="GI232" s="14"/>
      <c r="GJ232" s="14"/>
      <c r="GK232" s="14"/>
      <c r="GL232" s="14"/>
      <c r="GM232" s="14"/>
      <c r="GN232" s="14"/>
      <c r="GO232" s="14"/>
      <c r="GP232" s="14"/>
      <c r="GQ232" s="14"/>
      <c r="GR232" s="14"/>
      <c r="GS232" s="14"/>
      <c r="GT232" s="14"/>
      <c r="GU232" s="14"/>
      <c r="GV232" s="14"/>
      <c r="GW232" s="14"/>
      <c r="GX232" s="14"/>
      <c r="GY232" s="14"/>
      <c r="GZ232" s="14"/>
      <c r="HA232" s="14"/>
      <c r="HB232" s="14"/>
      <c r="HC232" s="14"/>
      <c r="HD232" s="14"/>
      <c r="HE232" s="14"/>
      <c r="HF232" s="14"/>
      <c r="HG232" s="14"/>
      <c r="HH232" s="14"/>
      <c r="HI232" s="14"/>
      <c r="HJ232" s="14"/>
      <c r="HK232" s="14"/>
      <c r="HL232" s="14"/>
      <c r="HM232" s="14"/>
      <c r="HN232" s="14"/>
      <c r="HO232" s="14"/>
      <c r="HP232" s="14"/>
      <c r="HQ232" s="14"/>
      <c r="HR232" s="14"/>
      <c r="HS232" s="14"/>
      <c r="HT232" s="14"/>
      <c r="HU232" s="14"/>
      <c r="HV232" s="14"/>
      <c r="HW232" s="14"/>
      <c r="HX232" s="14"/>
      <c r="HY232" s="14"/>
      <c r="HZ232" s="14"/>
      <c r="IA232" s="14"/>
      <c r="IB232" s="14"/>
      <c r="IC232" s="14"/>
      <c r="ID232" s="14"/>
      <c r="IE232" s="14"/>
    </row>
    <row r="233" spans="1:239" s="2" customFormat="1" x14ac:dyDescent="0.25">
      <c r="A233" s="8"/>
      <c r="B233" s="58" t="s">
        <v>22</v>
      </c>
      <c r="C233" s="11" t="s">
        <v>0</v>
      </c>
      <c r="D233" s="10">
        <v>39.9</v>
      </c>
      <c r="E233" s="10">
        <f>D233*E230</f>
        <v>1.7986999799999996</v>
      </c>
      <c r="F233" s="4"/>
      <c r="G233" s="4"/>
      <c r="H233" s="4"/>
      <c r="I233" s="5"/>
      <c r="J233" s="5"/>
      <c r="K233" s="10">
        <f>E233*J233</f>
        <v>0</v>
      </c>
      <c r="L233" s="10">
        <f t="shared" si="33"/>
        <v>0</v>
      </c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  <c r="EU233" s="14"/>
      <c r="EV233" s="14"/>
      <c r="EW233" s="14"/>
      <c r="EX233" s="14"/>
      <c r="EY233" s="14"/>
      <c r="EZ233" s="14"/>
      <c r="FA233" s="14"/>
      <c r="FB233" s="14"/>
      <c r="FC233" s="14"/>
      <c r="FD233" s="14"/>
      <c r="FE233" s="14"/>
      <c r="FF233" s="14"/>
      <c r="FG233" s="14"/>
      <c r="FH233" s="14"/>
      <c r="FI233" s="14"/>
      <c r="FJ233" s="14"/>
      <c r="FK233" s="14"/>
      <c r="FL233" s="14"/>
      <c r="FM233" s="14"/>
      <c r="FN233" s="14"/>
      <c r="FO233" s="14"/>
      <c r="FP233" s="14"/>
      <c r="FQ233" s="14"/>
      <c r="FR233" s="14"/>
      <c r="FS233" s="14"/>
      <c r="FT233" s="14"/>
      <c r="FU233" s="14"/>
      <c r="FV233" s="14"/>
      <c r="FW233" s="14"/>
      <c r="FX233" s="14"/>
      <c r="FY233" s="14"/>
      <c r="FZ233" s="14"/>
      <c r="GA233" s="14"/>
      <c r="GB233" s="14"/>
      <c r="GC233" s="14"/>
      <c r="GD233" s="14"/>
      <c r="GE233" s="14"/>
      <c r="GF233" s="14"/>
      <c r="GG233" s="14"/>
      <c r="GH233" s="14"/>
      <c r="GI233" s="14"/>
      <c r="GJ233" s="14"/>
      <c r="GK233" s="14"/>
      <c r="GL233" s="14"/>
      <c r="GM233" s="14"/>
      <c r="GN233" s="14"/>
      <c r="GO233" s="14"/>
      <c r="GP233" s="14"/>
      <c r="GQ233" s="14"/>
      <c r="GR233" s="14"/>
      <c r="GS233" s="14"/>
      <c r="GT233" s="14"/>
      <c r="GU233" s="14"/>
      <c r="GV233" s="14"/>
      <c r="GW233" s="14"/>
      <c r="GX233" s="14"/>
      <c r="GY233" s="14"/>
      <c r="GZ233" s="14"/>
      <c r="HA233" s="14"/>
      <c r="HB233" s="14"/>
      <c r="HC233" s="14"/>
      <c r="HD233" s="14"/>
      <c r="HE233" s="14"/>
      <c r="HF233" s="14"/>
      <c r="HG233" s="14"/>
      <c r="HH233" s="14"/>
      <c r="HI233" s="14"/>
      <c r="HJ233" s="14"/>
      <c r="HK233" s="14"/>
      <c r="HL233" s="14"/>
      <c r="HM233" s="14"/>
      <c r="HN233" s="14"/>
      <c r="HO233" s="14"/>
      <c r="HP233" s="14"/>
      <c r="HQ233" s="14"/>
      <c r="HR233" s="14"/>
      <c r="HS233" s="14"/>
      <c r="HT233" s="14"/>
      <c r="HU233" s="14"/>
      <c r="HV233" s="14"/>
      <c r="HW233" s="14"/>
      <c r="HX233" s="14"/>
      <c r="HY233" s="14"/>
      <c r="HZ233" s="14"/>
      <c r="IA233" s="14"/>
      <c r="IB233" s="14"/>
      <c r="IC233" s="14"/>
      <c r="ID233" s="14"/>
      <c r="IE233" s="14"/>
    </row>
    <row r="234" spans="1:239" s="14" customFormat="1" x14ac:dyDescent="0.25">
      <c r="A234" s="8"/>
      <c r="B234" s="58" t="s">
        <v>66</v>
      </c>
      <c r="C234" s="11" t="s">
        <v>67</v>
      </c>
      <c r="D234" s="183">
        <v>1160</v>
      </c>
      <c r="E234" s="10">
        <f>E230*D234</f>
        <v>52.29303199999999</v>
      </c>
      <c r="F234" s="170"/>
      <c r="G234" s="170">
        <f t="shared" ref="G234" si="34">F234*E234</f>
        <v>0</v>
      </c>
      <c r="H234" s="170"/>
      <c r="I234" s="170"/>
      <c r="J234" s="170"/>
      <c r="K234" s="170"/>
      <c r="L234" s="10">
        <f t="shared" si="33"/>
        <v>0</v>
      </c>
      <c r="M234" s="2"/>
    </row>
    <row r="235" spans="1:239" s="2" customFormat="1" x14ac:dyDescent="0.25">
      <c r="A235" s="8"/>
      <c r="B235" s="58" t="s">
        <v>77</v>
      </c>
      <c r="C235" s="11" t="s">
        <v>67</v>
      </c>
      <c r="D235" s="10">
        <v>193</v>
      </c>
      <c r="E235" s="10">
        <f>D235*E230</f>
        <v>8.7004785999999985</v>
      </c>
      <c r="F235" s="10"/>
      <c r="G235" s="5">
        <f>E235*F235</f>
        <v>0</v>
      </c>
      <c r="H235" s="5"/>
      <c r="I235" s="5"/>
      <c r="J235" s="10"/>
      <c r="K235" s="10"/>
      <c r="L235" s="10">
        <f t="shared" si="33"/>
        <v>0</v>
      </c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  <c r="FJ235" s="14"/>
      <c r="FK235" s="14"/>
      <c r="FL235" s="14"/>
      <c r="FM235" s="14"/>
      <c r="FN235" s="14"/>
      <c r="FO235" s="14"/>
      <c r="FP235" s="14"/>
      <c r="FQ235" s="14"/>
      <c r="FR235" s="14"/>
      <c r="FS235" s="14"/>
      <c r="FT235" s="14"/>
      <c r="FU235" s="14"/>
      <c r="FV235" s="14"/>
      <c r="FW235" s="14"/>
      <c r="FX235" s="14"/>
      <c r="FY235" s="14"/>
      <c r="FZ235" s="14"/>
      <c r="GA235" s="14"/>
      <c r="GB235" s="14"/>
      <c r="GC235" s="14"/>
      <c r="GD235" s="14"/>
      <c r="GE235" s="14"/>
      <c r="GF235" s="14"/>
      <c r="GG235" s="14"/>
      <c r="GH235" s="14"/>
      <c r="GI235" s="14"/>
      <c r="GJ235" s="14"/>
      <c r="GK235" s="14"/>
      <c r="GL235" s="14"/>
      <c r="GM235" s="14"/>
      <c r="GN235" s="14"/>
      <c r="GO235" s="14"/>
      <c r="GP235" s="14"/>
      <c r="GQ235" s="14"/>
      <c r="GR235" s="14"/>
      <c r="GS235" s="14"/>
      <c r="GT235" s="14"/>
      <c r="GU235" s="14"/>
      <c r="GV235" s="14"/>
      <c r="GW235" s="14"/>
      <c r="GX235" s="14"/>
      <c r="GY235" s="14"/>
      <c r="GZ235" s="14"/>
      <c r="HA235" s="14"/>
      <c r="HB235" s="14"/>
      <c r="HC235" s="14"/>
      <c r="HD235" s="14"/>
      <c r="HE235" s="14"/>
      <c r="HF235" s="14"/>
      <c r="HG235" s="14"/>
      <c r="HH235" s="14"/>
      <c r="HI235" s="14"/>
      <c r="HJ235" s="14"/>
      <c r="HK235" s="14"/>
      <c r="HL235" s="14"/>
      <c r="HM235" s="14"/>
      <c r="HN235" s="14"/>
      <c r="HO235" s="14"/>
      <c r="HP235" s="14"/>
      <c r="HQ235" s="14"/>
      <c r="HR235" s="14"/>
      <c r="HS235" s="14"/>
      <c r="HT235" s="14"/>
      <c r="HU235" s="14"/>
      <c r="HV235" s="14"/>
      <c r="HW235" s="14"/>
      <c r="HX235" s="14"/>
      <c r="HY235" s="14"/>
      <c r="HZ235" s="14"/>
      <c r="IA235" s="14"/>
      <c r="IB235" s="14"/>
      <c r="IC235" s="14"/>
      <c r="ID235" s="14"/>
      <c r="IE235" s="14"/>
    </row>
    <row r="236" spans="1:239" s="2" customFormat="1" x14ac:dyDescent="0.25">
      <c r="A236" s="8"/>
      <c r="B236" s="129" t="s">
        <v>126</v>
      </c>
      <c r="C236" s="11" t="s">
        <v>16</v>
      </c>
      <c r="D236" s="10">
        <v>101.5</v>
      </c>
      <c r="E236" s="10">
        <f>D236*E230</f>
        <v>4.575640299999999</v>
      </c>
      <c r="F236" s="153"/>
      <c r="G236" s="5">
        <f t="shared" ref="G236:G237" si="35">E236*F236</f>
        <v>0</v>
      </c>
      <c r="H236" s="5"/>
      <c r="I236" s="5"/>
      <c r="J236" s="10"/>
      <c r="K236" s="10"/>
      <c r="L236" s="10">
        <f t="shared" si="33"/>
        <v>0</v>
      </c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  <c r="EU236" s="14"/>
      <c r="EV236" s="14"/>
      <c r="EW236" s="14"/>
      <c r="EX236" s="14"/>
      <c r="EY236" s="14"/>
      <c r="EZ236" s="14"/>
      <c r="FA236" s="14"/>
      <c r="FB236" s="14"/>
      <c r="FC236" s="14"/>
      <c r="FD236" s="14"/>
      <c r="FE236" s="14"/>
      <c r="FF236" s="14"/>
      <c r="FG236" s="14"/>
      <c r="FH236" s="14"/>
      <c r="FI236" s="14"/>
      <c r="FJ236" s="14"/>
      <c r="FK236" s="14"/>
      <c r="FL236" s="14"/>
      <c r="FM236" s="14"/>
      <c r="FN236" s="14"/>
      <c r="FO236" s="14"/>
      <c r="FP236" s="14"/>
      <c r="FQ236" s="14"/>
      <c r="FR236" s="14"/>
      <c r="FS236" s="14"/>
      <c r="FT236" s="14"/>
      <c r="FU236" s="14"/>
      <c r="FV236" s="14"/>
      <c r="FW236" s="14"/>
      <c r="FX236" s="14"/>
      <c r="FY236" s="14"/>
      <c r="FZ236" s="14"/>
      <c r="GA236" s="14"/>
      <c r="GB236" s="14"/>
      <c r="GC236" s="14"/>
      <c r="GD236" s="14"/>
      <c r="GE236" s="14"/>
      <c r="GF236" s="14"/>
      <c r="GG236" s="14"/>
      <c r="GH236" s="14"/>
      <c r="GI236" s="14"/>
      <c r="GJ236" s="14"/>
      <c r="GK236" s="14"/>
      <c r="GL236" s="14"/>
      <c r="GM236" s="14"/>
      <c r="GN236" s="14"/>
      <c r="GO236" s="14"/>
      <c r="GP236" s="14"/>
      <c r="GQ236" s="14"/>
      <c r="GR236" s="14"/>
      <c r="GS236" s="14"/>
      <c r="GT236" s="14"/>
      <c r="GU236" s="14"/>
      <c r="GV236" s="14"/>
      <c r="GW236" s="14"/>
      <c r="GX236" s="14"/>
      <c r="GY236" s="14"/>
      <c r="GZ236" s="14"/>
      <c r="HA236" s="14"/>
      <c r="HB236" s="14"/>
      <c r="HC236" s="14"/>
      <c r="HD236" s="14"/>
      <c r="HE236" s="14"/>
      <c r="HF236" s="14"/>
      <c r="HG236" s="14"/>
      <c r="HH236" s="14"/>
      <c r="HI236" s="14"/>
      <c r="HJ236" s="14"/>
      <c r="HK236" s="14"/>
      <c r="HL236" s="14"/>
      <c r="HM236" s="14"/>
      <c r="HN236" s="14"/>
      <c r="HO236" s="14"/>
      <c r="HP236" s="14"/>
      <c r="HQ236" s="14"/>
      <c r="HR236" s="14"/>
      <c r="HS236" s="14"/>
      <c r="HT236" s="14"/>
      <c r="HU236" s="14"/>
      <c r="HV236" s="14"/>
      <c r="HW236" s="14"/>
      <c r="HX236" s="14"/>
      <c r="HY236" s="14"/>
      <c r="HZ236" s="14"/>
      <c r="IA236" s="14"/>
      <c r="IB236" s="14"/>
      <c r="IC236" s="14"/>
      <c r="ID236" s="14"/>
      <c r="IE236" s="14"/>
    </row>
    <row r="237" spans="1:239" s="2" customFormat="1" x14ac:dyDescent="0.25">
      <c r="A237" s="8"/>
      <c r="B237" s="184" t="s">
        <v>78</v>
      </c>
      <c r="C237" s="11" t="s">
        <v>16</v>
      </c>
      <c r="D237" s="10">
        <v>2.4700000000000002</v>
      </c>
      <c r="E237" s="5">
        <f>D237*E230</f>
        <v>0.11134809399999999</v>
      </c>
      <c r="F237" s="10"/>
      <c r="G237" s="5">
        <f t="shared" si="35"/>
        <v>0</v>
      </c>
      <c r="H237" s="5"/>
      <c r="I237" s="5"/>
      <c r="J237" s="10"/>
      <c r="K237" s="10"/>
      <c r="L237" s="10">
        <f t="shared" si="33"/>
        <v>0</v>
      </c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4"/>
      <c r="ER237" s="14"/>
      <c r="ES237" s="14"/>
      <c r="ET237" s="14"/>
      <c r="EU237" s="14"/>
      <c r="EV237" s="14"/>
      <c r="EW237" s="14"/>
      <c r="EX237" s="14"/>
      <c r="EY237" s="14"/>
      <c r="EZ237" s="14"/>
      <c r="FA237" s="14"/>
      <c r="FB237" s="14"/>
      <c r="FC237" s="14"/>
      <c r="FD237" s="14"/>
      <c r="FE237" s="14"/>
      <c r="FF237" s="14"/>
      <c r="FG237" s="14"/>
      <c r="FH237" s="14"/>
      <c r="FI237" s="14"/>
      <c r="FJ237" s="14"/>
      <c r="FK237" s="14"/>
      <c r="FL237" s="14"/>
      <c r="FM237" s="14"/>
      <c r="FN237" s="14"/>
      <c r="FO237" s="14"/>
      <c r="FP237" s="14"/>
      <c r="FQ237" s="14"/>
      <c r="FR237" s="14"/>
      <c r="FS237" s="14"/>
      <c r="FT237" s="14"/>
      <c r="FU237" s="14"/>
      <c r="FV237" s="14"/>
      <c r="FW237" s="14"/>
      <c r="FX237" s="14"/>
      <c r="FY237" s="14"/>
      <c r="FZ237" s="14"/>
      <c r="GA237" s="14"/>
      <c r="GB237" s="14"/>
      <c r="GC237" s="14"/>
      <c r="GD237" s="14"/>
      <c r="GE237" s="14"/>
      <c r="GF237" s="14"/>
      <c r="GG237" s="14"/>
      <c r="GH237" s="14"/>
      <c r="GI237" s="14"/>
      <c r="GJ237" s="14"/>
      <c r="GK237" s="14"/>
      <c r="GL237" s="14"/>
      <c r="GM237" s="14"/>
      <c r="GN237" s="14"/>
      <c r="GO237" s="14"/>
      <c r="GP237" s="14"/>
      <c r="GQ237" s="14"/>
      <c r="GR237" s="14"/>
      <c r="GS237" s="14"/>
      <c r="GT237" s="14"/>
      <c r="GU237" s="14"/>
      <c r="GV237" s="14"/>
      <c r="GW237" s="14"/>
      <c r="GX237" s="14"/>
      <c r="GY237" s="14"/>
      <c r="GZ237" s="14"/>
      <c r="HA237" s="14"/>
      <c r="HB237" s="14"/>
      <c r="HC237" s="14"/>
      <c r="HD237" s="14"/>
      <c r="HE237" s="14"/>
      <c r="HF237" s="14"/>
      <c r="HG237" s="14"/>
      <c r="HH237" s="14"/>
      <c r="HI237" s="14"/>
      <c r="HJ237" s="14"/>
      <c r="HK237" s="14"/>
      <c r="HL237" s="14"/>
      <c r="HM237" s="14"/>
      <c r="HN237" s="14"/>
      <c r="HO237" s="14"/>
      <c r="HP237" s="14"/>
      <c r="HQ237" s="14"/>
      <c r="HR237" s="14"/>
      <c r="HS237" s="14"/>
      <c r="HT237" s="14"/>
      <c r="HU237" s="14"/>
      <c r="HV237" s="14"/>
      <c r="HW237" s="14"/>
      <c r="HX237" s="14"/>
      <c r="HY237" s="14"/>
      <c r="HZ237" s="14"/>
      <c r="IA237" s="14"/>
      <c r="IB237" s="14"/>
      <c r="IC237" s="14"/>
      <c r="ID237" s="14"/>
      <c r="IE237" s="14"/>
    </row>
    <row r="238" spans="1:239" s="2" customFormat="1" x14ac:dyDescent="0.25">
      <c r="A238" s="8"/>
      <c r="B238" s="184" t="s">
        <v>79</v>
      </c>
      <c r="C238" s="185" t="s">
        <v>16</v>
      </c>
      <c r="D238" s="10">
        <f>7.4+0.53</f>
        <v>7.9300000000000006</v>
      </c>
      <c r="E238" s="10">
        <f>E230*D238</f>
        <v>0.35748598599999998</v>
      </c>
      <c r="F238" s="170"/>
      <c r="G238" s="170">
        <f>F238*E238</f>
        <v>0</v>
      </c>
      <c r="H238" s="170"/>
      <c r="I238" s="170"/>
      <c r="J238" s="170"/>
      <c r="K238" s="170"/>
      <c r="L238" s="170">
        <f>K238+I238+G238</f>
        <v>0</v>
      </c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  <c r="EO238" s="14"/>
      <c r="EP238" s="14"/>
      <c r="EQ238" s="14"/>
      <c r="ER238" s="14"/>
      <c r="ES238" s="14"/>
      <c r="ET238" s="14"/>
      <c r="EU238" s="14"/>
      <c r="EV238" s="14"/>
      <c r="EW238" s="14"/>
      <c r="EX238" s="14"/>
      <c r="EY238" s="14"/>
      <c r="EZ238" s="14"/>
      <c r="FA238" s="14"/>
      <c r="FB238" s="14"/>
      <c r="FC238" s="14"/>
      <c r="FD238" s="14"/>
      <c r="FE238" s="14"/>
      <c r="FF238" s="14"/>
      <c r="FG238" s="14"/>
      <c r="FH238" s="14"/>
      <c r="FI238" s="14"/>
      <c r="FJ238" s="14"/>
      <c r="FK238" s="14"/>
      <c r="FL238" s="14"/>
      <c r="FM238" s="14"/>
      <c r="FN238" s="14"/>
      <c r="FO238" s="14"/>
      <c r="FP238" s="14"/>
      <c r="FQ238" s="14"/>
      <c r="FR238" s="14"/>
      <c r="FS238" s="14"/>
      <c r="FT238" s="14"/>
      <c r="FU238" s="14"/>
      <c r="FV238" s="14"/>
      <c r="FW238" s="14"/>
      <c r="FX238" s="14"/>
      <c r="FY238" s="14"/>
      <c r="FZ238" s="14"/>
      <c r="GA238" s="14"/>
      <c r="GB238" s="14"/>
      <c r="GC238" s="14"/>
      <c r="GD238" s="14"/>
      <c r="GE238" s="14"/>
      <c r="GF238" s="14"/>
      <c r="GG238" s="14"/>
      <c r="GH238" s="14"/>
      <c r="GI238" s="14"/>
      <c r="GJ238" s="14"/>
      <c r="GK238" s="14"/>
      <c r="GL238" s="14"/>
      <c r="GM238" s="14"/>
      <c r="GN238" s="14"/>
      <c r="GO238" s="14"/>
      <c r="GP238" s="14"/>
      <c r="GQ238" s="14"/>
      <c r="GR238" s="14"/>
      <c r="GS238" s="14"/>
      <c r="GT238" s="14"/>
      <c r="GU238" s="14"/>
      <c r="GV238" s="14"/>
      <c r="GW238" s="14"/>
      <c r="GX238" s="14"/>
      <c r="GY238" s="14"/>
      <c r="GZ238" s="14"/>
      <c r="HA238" s="14"/>
      <c r="HB238" s="14"/>
      <c r="HC238" s="14"/>
      <c r="HD238" s="14"/>
      <c r="HE238" s="14"/>
      <c r="HF238" s="14"/>
      <c r="HG238" s="14"/>
      <c r="HH238" s="14"/>
      <c r="HI238" s="14"/>
      <c r="HJ238" s="14"/>
      <c r="HK238" s="14"/>
      <c r="HL238" s="14"/>
      <c r="HM238" s="14"/>
      <c r="HN238" s="14"/>
      <c r="HO238" s="14"/>
      <c r="HP238" s="14"/>
      <c r="HQ238" s="14"/>
      <c r="HR238" s="14"/>
      <c r="HS238" s="14"/>
      <c r="HT238" s="14"/>
      <c r="HU238" s="14"/>
      <c r="HV238" s="14"/>
      <c r="HW238" s="14"/>
      <c r="HX238" s="14"/>
      <c r="HY238" s="14"/>
      <c r="HZ238" s="14"/>
      <c r="IA238" s="14"/>
      <c r="IB238" s="14"/>
      <c r="IC238" s="14"/>
      <c r="ID238" s="14"/>
      <c r="IE238" s="14"/>
    </row>
    <row r="239" spans="1:239" s="2" customFormat="1" x14ac:dyDescent="0.25">
      <c r="A239" s="8"/>
      <c r="B239" s="184" t="s">
        <v>69</v>
      </c>
      <c r="C239" s="185" t="s">
        <v>16</v>
      </c>
      <c r="D239" s="10">
        <v>4.68</v>
      </c>
      <c r="E239" s="10">
        <f>E230*D239</f>
        <v>0.21097533599999996</v>
      </c>
      <c r="F239" s="10"/>
      <c r="G239" s="170">
        <f t="shared" ref="G239" si="36">F239*E239</f>
        <v>0</v>
      </c>
      <c r="H239" s="10"/>
      <c r="I239" s="10"/>
      <c r="J239" s="10"/>
      <c r="K239" s="10"/>
      <c r="L239" s="10">
        <f t="shared" ref="L239" si="37">K239+I239+G239</f>
        <v>0</v>
      </c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  <c r="EQ239" s="14"/>
      <c r="ER239" s="14"/>
      <c r="ES239" s="14"/>
      <c r="ET239" s="14"/>
      <c r="EU239" s="14"/>
      <c r="EV239" s="14"/>
      <c r="EW239" s="14"/>
      <c r="EX239" s="14"/>
      <c r="EY239" s="14"/>
      <c r="EZ239" s="14"/>
      <c r="FA239" s="14"/>
      <c r="FB239" s="14"/>
      <c r="FC239" s="14"/>
      <c r="FD239" s="14"/>
      <c r="FE239" s="14"/>
      <c r="FF239" s="14"/>
      <c r="FG239" s="14"/>
      <c r="FH239" s="14"/>
      <c r="FI239" s="14"/>
      <c r="FJ239" s="14"/>
      <c r="FK239" s="14"/>
      <c r="FL239" s="14"/>
      <c r="FM239" s="14"/>
      <c r="FN239" s="14"/>
      <c r="FO239" s="14"/>
      <c r="FP239" s="14"/>
      <c r="FQ239" s="14"/>
      <c r="FR239" s="14"/>
      <c r="FS239" s="14"/>
      <c r="FT239" s="14"/>
      <c r="FU239" s="14"/>
      <c r="FV239" s="14"/>
      <c r="FW239" s="14"/>
      <c r="FX239" s="14"/>
      <c r="FY239" s="14"/>
      <c r="FZ239" s="14"/>
      <c r="GA239" s="14"/>
      <c r="GB239" s="14"/>
      <c r="GC239" s="14"/>
      <c r="GD239" s="14"/>
      <c r="GE239" s="14"/>
      <c r="GF239" s="14"/>
      <c r="GG239" s="14"/>
      <c r="GH239" s="14"/>
      <c r="GI239" s="14"/>
      <c r="GJ239" s="14"/>
      <c r="GK239" s="14"/>
      <c r="GL239" s="14"/>
      <c r="GM239" s="14"/>
      <c r="GN239" s="14"/>
      <c r="GO239" s="14"/>
      <c r="GP239" s="14"/>
      <c r="GQ239" s="14"/>
      <c r="GR239" s="14"/>
      <c r="GS239" s="14"/>
      <c r="GT239" s="14"/>
      <c r="GU239" s="14"/>
      <c r="GV239" s="14"/>
      <c r="GW239" s="14"/>
      <c r="GX239" s="14"/>
      <c r="GY239" s="14"/>
      <c r="GZ239" s="14"/>
      <c r="HA239" s="14"/>
      <c r="HB239" s="14"/>
      <c r="HC239" s="14"/>
      <c r="HD239" s="14"/>
      <c r="HE239" s="14"/>
      <c r="HF239" s="14"/>
      <c r="HG239" s="14"/>
      <c r="HH239" s="14"/>
      <c r="HI239" s="14"/>
      <c r="HJ239" s="14"/>
      <c r="HK239" s="14"/>
      <c r="HL239" s="14"/>
      <c r="HM239" s="14"/>
      <c r="HN239" s="14"/>
      <c r="HO239" s="14"/>
      <c r="HP239" s="14"/>
      <c r="HQ239" s="14"/>
      <c r="HR239" s="14"/>
      <c r="HS239" s="14"/>
      <c r="HT239" s="14"/>
      <c r="HU239" s="14"/>
      <c r="HV239" s="14"/>
      <c r="HW239" s="14"/>
      <c r="HX239" s="14"/>
      <c r="HY239" s="14"/>
      <c r="HZ239" s="14"/>
      <c r="IA239" s="14"/>
      <c r="IB239" s="14"/>
      <c r="IC239" s="14"/>
      <c r="ID239" s="14"/>
      <c r="IE239" s="14"/>
    </row>
    <row r="240" spans="1:239" s="2" customFormat="1" x14ac:dyDescent="0.25">
      <c r="A240" s="8"/>
      <c r="B240" s="184" t="s">
        <v>80</v>
      </c>
      <c r="C240" s="185" t="s">
        <v>23</v>
      </c>
      <c r="D240" s="10">
        <v>39</v>
      </c>
      <c r="E240" s="10">
        <f>E230*D240</f>
        <v>1.7581277999999998</v>
      </c>
      <c r="F240" s="10"/>
      <c r="G240" s="5">
        <f t="shared" ref="G240:G241" si="38">E240*F240</f>
        <v>0</v>
      </c>
      <c r="H240" s="5"/>
      <c r="I240" s="5"/>
      <c r="J240" s="10"/>
      <c r="K240" s="10"/>
      <c r="L240" s="10">
        <f t="shared" ref="L240:L241" si="39">G240+I240+K240</f>
        <v>0</v>
      </c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  <c r="ET240" s="14"/>
      <c r="EU240" s="14"/>
      <c r="EV240" s="14"/>
      <c r="EW240" s="14"/>
      <c r="EX240" s="14"/>
      <c r="EY240" s="14"/>
      <c r="EZ240" s="14"/>
      <c r="FA240" s="14"/>
      <c r="FB240" s="14"/>
      <c r="FC240" s="14"/>
      <c r="FD240" s="14"/>
      <c r="FE240" s="14"/>
      <c r="FF240" s="14"/>
      <c r="FG240" s="14"/>
      <c r="FH240" s="14"/>
      <c r="FI240" s="14"/>
      <c r="FJ240" s="14"/>
      <c r="FK240" s="14"/>
      <c r="FL240" s="14"/>
      <c r="FM240" s="14"/>
      <c r="FN240" s="14"/>
      <c r="FO240" s="14"/>
      <c r="FP240" s="14"/>
      <c r="FQ240" s="14"/>
      <c r="FR240" s="14"/>
      <c r="FS240" s="14"/>
      <c r="FT240" s="14"/>
      <c r="FU240" s="14"/>
      <c r="FV240" s="14"/>
      <c r="FW240" s="14"/>
      <c r="FX240" s="14"/>
      <c r="FY240" s="14"/>
      <c r="FZ240" s="14"/>
      <c r="GA240" s="14"/>
      <c r="GB240" s="14"/>
      <c r="GC240" s="14"/>
      <c r="GD240" s="14"/>
      <c r="GE240" s="14"/>
      <c r="GF240" s="14"/>
      <c r="GG240" s="14"/>
      <c r="GH240" s="14"/>
      <c r="GI240" s="14"/>
      <c r="GJ240" s="14"/>
      <c r="GK240" s="14"/>
      <c r="GL240" s="14"/>
      <c r="GM240" s="14"/>
      <c r="GN240" s="14"/>
      <c r="GO240" s="14"/>
      <c r="GP240" s="14"/>
      <c r="GQ240" s="14"/>
      <c r="GR240" s="14"/>
      <c r="GS240" s="14"/>
      <c r="GT240" s="14"/>
      <c r="GU240" s="14"/>
      <c r="GV240" s="14"/>
      <c r="GW240" s="14"/>
      <c r="GX240" s="14"/>
      <c r="GY240" s="14"/>
      <c r="GZ240" s="14"/>
      <c r="HA240" s="14"/>
      <c r="HB240" s="14"/>
      <c r="HC240" s="14"/>
      <c r="HD240" s="14"/>
      <c r="HE240" s="14"/>
      <c r="HF240" s="14"/>
      <c r="HG240" s="14"/>
      <c r="HH240" s="14"/>
      <c r="HI240" s="14"/>
      <c r="HJ240" s="14"/>
      <c r="HK240" s="14"/>
      <c r="HL240" s="14"/>
      <c r="HM240" s="14"/>
      <c r="HN240" s="14"/>
      <c r="HO240" s="14"/>
      <c r="HP240" s="14"/>
      <c r="HQ240" s="14"/>
      <c r="HR240" s="14"/>
      <c r="HS240" s="14"/>
      <c r="HT240" s="14"/>
      <c r="HU240" s="14"/>
      <c r="HV240" s="14"/>
      <c r="HW240" s="14"/>
      <c r="HX240" s="14"/>
      <c r="HY240" s="14"/>
      <c r="HZ240" s="14"/>
      <c r="IA240" s="14"/>
      <c r="IB240" s="14"/>
      <c r="IC240" s="14"/>
      <c r="ID240" s="14"/>
      <c r="IE240" s="14"/>
    </row>
    <row r="241" spans="1:239" s="2" customFormat="1" x14ac:dyDescent="0.25">
      <c r="A241" s="8"/>
      <c r="B241" s="58" t="s">
        <v>35</v>
      </c>
      <c r="C241" s="11" t="s">
        <v>0</v>
      </c>
      <c r="D241" s="10">
        <v>156</v>
      </c>
      <c r="E241" s="10">
        <f>D241*E230</f>
        <v>7.0325111999999992</v>
      </c>
      <c r="F241" s="5"/>
      <c r="G241" s="5">
        <f t="shared" si="38"/>
        <v>0</v>
      </c>
      <c r="H241" s="5"/>
      <c r="I241" s="5"/>
      <c r="J241" s="10"/>
      <c r="K241" s="10"/>
      <c r="L241" s="10">
        <f t="shared" si="39"/>
        <v>0</v>
      </c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  <c r="EQ241" s="14"/>
      <c r="ER241" s="14"/>
      <c r="ES241" s="14"/>
      <c r="ET241" s="14"/>
      <c r="EU241" s="14"/>
      <c r="EV241" s="14"/>
      <c r="EW241" s="14"/>
      <c r="EX241" s="14"/>
      <c r="EY241" s="14"/>
      <c r="EZ241" s="14"/>
      <c r="FA241" s="14"/>
      <c r="FB241" s="14"/>
      <c r="FC241" s="14"/>
      <c r="FD241" s="14"/>
      <c r="FE241" s="14"/>
      <c r="FF241" s="14"/>
      <c r="FG241" s="14"/>
      <c r="FH241" s="14"/>
      <c r="FI241" s="14"/>
      <c r="FJ241" s="14"/>
      <c r="FK241" s="14"/>
      <c r="FL241" s="14"/>
      <c r="FM241" s="14"/>
      <c r="FN241" s="14"/>
      <c r="FO241" s="14"/>
      <c r="FP241" s="14"/>
      <c r="FQ241" s="14"/>
      <c r="FR241" s="14"/>
      <c r="FS241" s="14"/>
      <c r="FT241" s="14"/>
      <c r="FU241" s="14"/>
      <c r="FV241" s="14"/>
      <c r="FW241" s="14"/>
      <c r="FX241" s="14"/>
      <c r="FY241" s="14"/>
      <c r="FZ241" s="14"/>
      <c r="GA241" s="14"/>
      <c r="GB241" s="14"/>
      <c r="GC241" s="14"/>
      <c r="GD241" s="14"/>
      <c r="GE241" s="14"/>
      <c r="GF241" s="14"/>
      <c r="GG241" s="14"/>
      <c r="GH241" s="14"/>
      <c r="GI241" s="14"/>
      <c r="GJ241" s="14"/>
      <c r="GK241" s="14"/>
      <c r="GL241" s="14"/>
      <c r="GM241" s="14"/>
      <c r="GN241" s="14"/>
      <c r="GO241" s="14"/>
      <c r="GP241" s="14"/>
      <c r="GQ241" s="14"/>
      <c r="GR241" s="14"/>
      <c r="GS241" s="14"/>
      <c r="GT241" s="14"/>
      <c r="GU241" s="14"/>
      <c r="GV241" s="14"/>
      <c r="GW241" s="14"/>
      <c r="GX241" s="14"/>
      <c r="GY241" s="14"/>
      <c r="GZ241" s="14"/>
      <c r="HA241" s="14"/>
      <c r="HB241" s="14"/>
      <c r="HC241" s="14"/>
      <c r="HD241" s="14"/>
      <c r="HE241" s="14"/>
      <c r="HF241" s="14"/>
      <c r="HG241" s="14"/>
      <c r="HH241" s="14"/>
      <c r="HI241" s="14"/>
      <c r="HJ241" s="14"/>
      <c r="HK241" s="14"/>
      <c r="HL241" s="14"/>
      <c r="HM241" s="14"/>
      <c r="HN241" s="14"/>
      <c r="HO241" s="14"/>
      <c r="HP241" s="14"/>
      <c r="HQ241" s="14"/>
      <c r="HR241" s="14"/>
      <c r="HS241" s="14"/>
      <c r="HT241" s="14"/>
      <c r="HU241" s="14"/>
      <c r="HV241" s="14"/>
      <c r="HW241" s="14"/>
      <c r="HX241" s="14"/>
      <c r="HY241" s="14"/>
      <c r="HZ241" s="14"/>
      <c r="IA241" s="14"/>
      <c r="IB241" s="14"/>
      <c r="IC241" s="14"/>
      <c r="ID241" s="14"/>
      <c r="IE241" s="14"/>
    </row>
    <row r="242" spans="1:239" s="1" customFormat="1" x14ac:dyDescent="0.25">
      <c r="A242" s="7"/>
      <c r="B242" s="141"/>
      <c r="C242" s="11"/>
      <c r="D242" s="183"/>
      <c r="E242" s="10"/>
      <c r="F242" s="10"/>
      <c r="G242" s="10"/>
      <c r="H242" s="10"/>
      <c r="I242" s="10"/>
      <c r="J242" s="5"/>
      <c r="K242" s="10"/>
      <c r="L242" s="10"/>
      <c r="M242" s="2"/>
      <c r="N242" s="1">
        <f>371*2</f>
        <v>742</v>
      </c>
    </row>
    <row r="243" spans="1:239" s="2" customFormat="1" ht="25.5" x14ac:dyDescent="0.25">
      <c r="A243" s="15"/>
      <c r="B243" s="75" t="s">
        <v>149</v>
      </c>
      <c r="C243" s="15"/>
      <c r="D243" s="4"/>
      <c r="E243" s="4"/>
      <c r="F243" s="4"/>
      <c r="G243" s="4"/>
      <c r="H243" s="4"/>
      <c r="I243" s="4"/>
      <c r="J243" s="4"/>
      <c r="K243" s="4"/>
      <c r="L243" s="4"/>
    </row>
    <row r="244" spans="1:239" s="6" customFormat="1" x14ac:dyDescent="0.25">
      <c r="A244" s="42"/>
      <c r="B244" s="186"/>
      <c r="C244" s="42"/>
      <c r="D244" s="5"/>
      <c r="E244" s="5"/>
      <c r="F244" s="5"/>
      <c r="G244" s="5"/>
      <c r="H244" s="5"/>
      <c r="I244" s="5"/>
      <c r="J244" s="5"/>
      <c r="K244" s="5"/>
      <c r="L244" s="5"/>
    </row>
    <row r="245" spans="1:239" s="115" customFormat="1" x14ac:dyDescent="0.2">
      <c r="A245" s="118">
        <v>18</v>
      </c>
      <c r="B245" s="187" t="s">
        <v>138</v>
      </c>
      <c r="C245" s="8" t="s">
        <v>16</v>
      </c>
      <c r="D245" s="9"/>
      <c r="E245" s="9">
        <f>1*0.8*1121</f>
        <v>896.80000000000007</v>
      </c>
      <c r="F245" s="10"/>
      <c r="G245" s="10"/>
      <c r="H245" s="10"/>
      <c r="I245" s="10"/>
      <c r="J245" s="10"/>
      <c r="K245" s="102"/>
      <c r="L245" s="102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  <c r="AH245" s="105"/>
      <c r="AI245" s="105"/>
      <c r="AJ245" s="105"/>
      <c r="AK245" s="105"/>
      <c r="AL245" s="105"/>
      <c r="AM245" s="105"/>
      <c r="AN245" s="105"/>
      <c r="AO245" s="105"/>
      <c r="AP245" s="105"/>
      <c r="AQ245" s="105"/>
      <c r="AR245" s="105"/>
      <c r="AS245" s="105"/>
      <c r="AT245" s="105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  <c r="BT245" s="105"/>
      <c r="BU245" s="105"/>
      <c r="BV245" s="105"/>
      <c r="BW245" s="105"/>
      <c r="BX245" s="105"/>
      <c r="BY245" s="105"/>
      <c r="BZ245" s="105"/>
      <c r="CA245" s="105"/>
      <c r="CB245" s="105"/>
      <c r="CC245" s="105"/>
      <c r="CD245" s="105"/>
      <c r="CE245" s="105"/>
      <c r="CF245" s="105"/>
      <c r="CG245" s="105"/>
      <c r="CH245" s="105"/>
      <c r="CI245" s="105"/>
      <c r="CJ245" s="105"/>
      <c r="CK245" s="105"/>
      <c r="CL245" s="105"/>
      <c r="CM245" s="105"/>
      <c r="CN245" s="105"/>
      <c r="CO245" s="105"/>
      <c r="CP245" s="105"/>
      <c r="CQ245" s="105"/>
      <c r="CR245" s="105"/>
      <c r="CS245" s="105"/>
      <c r="CT245" s="105"/>
      <c r="CU245" s="105"/>
      <c r="CV245" s="105"/>
      <c r="CW245" s="105"/>
      <c r="CX245" s="105"/>
      <c r="CY245" s="105"/>
      <c r="CZ245" s="105"/>
      <c r="DA245" s="105"/>
      <c r="DB245" s="105"/>
      <c r="DC245" s="105"/>
      <c r="DD245" s="105"/>
      <c r="DE245" s="105"/>
      <c r="DF245" s="105"/>
      <c r="DG245" s="105"/>
      <c r="DH245" s="105"/>
      <c r="DI245" s="105"/>
      <c r="DJ245" s="105"/>
      <c r="DK245" s="105"/>
      <c r="DL245" s="105"/>
      <c r="DM245" s="105"/>
      <c r="DN245" s="105"/>
      <c r="DO245" s="105"/>
      <c r="DP245" s="105"/>
      <c r="DQ245" s="105"/>
      <c r="DR245" s="105"/>
      <c r="DS245" s="105"/>
      <c r="DT245" s="105"/>
      <c r="DU245" s="105"/>
      <c r="DV245" s="105"/>
      <c r="DW245" s="105"/>
      <c r="DX245" s="105"/>
      <c r="DY245" s="105"/>
      <c r="DZ245" s="105"/>
      <c r="EA245" s="105"/>
      <c r="EB245" s="105"/>
      <c r="EC245" s="105"/>
      <c r="ED245" s="105"/>
      <c r="EE245" s="105"/>
      <c r="EF245" s="105"/>
      <c r="EG245" s="105"/>
      <c r="EH245" s="105"/>
      <c r="EI245" s="105"/>
      <c r="EJ245" s="105"/>
      <c r="EK245" s="105"/>
      <c r="EL245" s="105"/>
      <c r="EM245" s="105"/>
      <c r="EN245" s="105"/>
      <c r="EO245" s="105"/>
      <c r="EP245" s="105"/>
      <c r="EQ245" s="105"/>
      <c r="ER245" s="105"/>
      <c r="ES245" s="105"/>
      <c r="ET245" s="105"/>
      <c r="EU245" s="105"/>
      <c r="EV245" s="105"/>
      <c r="EW245" s="105"/>
      <c r="EX245" s="105"/>
      <c r="EY245" s="105"/>
      <c r="EZ245" s="105"/>
      <c r="FA245" s="105"/>
      <c r="FB245" s="105"/>
      <c r="FC245" s="105"/>
      <c r="FD245" s="105"/>
      <c r="FE245" s="105"/>
      <c r="FF245" s="105"/>
      <c r="FG245" s="105"/>
      <c r="FH245" s="105"/>
      <c r="FI245" s="105"/>
      <c r="FJ245" s="105"/>
      <c r="FK245" s="105"/>
      <c r="FL245" s="105"/>
      <c r="FM245" s="105"/>
      <c r="FN245" s="105"/>
      <c r="FO245" s="105"/>
      <c r="FP245" s="105"/>
      <c r="FQ245" s="105"/>
      <c r="FR245" s="105"/>
      <c r="FS245" s="105"/>
      <c r="FT245" s="105"/>
      <c r="FU245" s="105"/>
      <c r="FV245" s="105"/>
      <c r="FW245" s="105"/>
      <c r="FX245" s="105"/>
      <c r="FY245" s="105"/>
      <c r="FZ245" s="105"/>
      <c r="GA245" s="105"/>
      <c r="GB245" s="105"/>
      <c r="GC245" s="105"/>
      <c r="GD245" s="105"/>
      <c r="GE245" s="105"/>
      <c r="GF245" s="105"/>
      <c r="GG245" s="105"/>
      <c r="GH245" s="105"/>
      <c r="GI245" s="105"/>
      <c r="GJ245" s="105"/>
      <c r="GK245" s="105"/>
      <c r="GL245" s="105"/>
      <c r="GM245" s="105"/>
      <c r="GN245" s="105"/>
      <c r="GO245" s="105"/>
      <c r="GP245" s="105"/>
      <c r="GQ245" s="105"/>
      <c r="GR245" s="105"/>
      <c r="GS245" s="105"/>
      <c r="GT245" s="105"/>
      <c r="GU245" s="105"/>
      <c r="GV245" s="105"/>
      <c r="GW245" s="105"/>
    </row>
    <row r="246" spans="1:239" s="6" customFormat="1" x14ac:dyDescent="0.25">
      <c r="A246" s="8"/>
      <c r="B246" s="76"/>
      <c r="C246" s="11" t="s">
        <v>49</v>
      </c>
      <c r="D246" s="10"/>
      <c r="E246" s="107">
        <f>E245/1000</f>
        <v>0.89680000000000004</v>
      </c>
      <c r="F246" s="10"/>
      <c r="G246" s="10"/>
      <c r="H246" s="10"/>
      <c r="I246" s="10"/>
      <c r="J246" s="10"/>
      <c r="K246" s="102"/>
      <c r="L246" s="102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  <c r="EO246" s="14"/>
      <c r="EP246" s="14"/>
      <c r="EQ246" s="14"/>
      <c r="ER246" s="14"/>
      <c r="ES246" s="14"/>
      <c r="ET246" s="14"/>
      <c r="EU246" s="14"/>
      <c r="EV246" s="14"/>
      <c r="EW246" s="14"/>
      <c r="EX246" s="14"/>
      <c r="EY246" s="14"/>
      <c r="EZ246" s="14"/>
      <c r="FA246" s="14"/>
      <c r="FB246" s="14"/>
      <c r="FC246" s="14"/>
      <c r="FD246" s="14"/>
      <c r="FE246" s="14"/>
      <c r="FF246" s="14"/>
      <c r="FG246" s="14"/>
      <c r="FH246" s="14"/>
      <c r="FI246" s="14"/>
      <c r="FJ246" s="14"/>
      <c r="FK246" s="14"/>
      <c r="FL246" s="14"/>
      <c r="FM246" s="14"/>
      <c r="FN246" s="14"/>
      <c r="FO246" s="14"/>
      <c r="FP246" s="14"/>
      <c r="FQ246" s="14"/>
      <c r="FR246" s="14"/>
      <c r="FS246" s="14"/>
      <c r="FT246" s="14"/>
      <c r="FU246" s="14"/>
      <c r="FV246" s="14"/>
      <c r="FW246" s="14"/>
      <c r="FX246" s="14"/>
      <c r="FY246" s="14"/>
      <c r="FZ246" s="14"/>
      <c r="GA246" s="14"/>
      <c r="GB246" s="14"/>
      <c r="GC246" s="14"/>
      <c r="GD246" s="14"/>
      <c r="GE246" s="14"/>
      <c r="GF246" s="14"/>
      <c r="GG246" s="14"/>
      <c r="GH246" s="14"/>
      <c r="GI246" s="14"/>
      <c r="GJ246" s="14"/>
      <c r="GK246" s="14"/>
      <c r="GL246" s="14"/>
      <c r="GM246" s="14"/>
      <c r="GN246" s="14"/>
      <c r="GO246" s="14"/>
      <c r="GP246" s="14"/>
      <c r="GQ246" s="14"/>
      <c r="GR246" s="14"/>
      <c r="GS246" s="14"/>
      <c r="GT246" s="14"/>
      <c r="GU246" s="14"/>
      <c r="GV246" s="14"/>
      <c r="GW246" s="14"/>
      <c r="GX246" s="14"/>
      <c r="GY246" s="14"/>
      <c r="GZ246" s="14"/>
      <c r="HA246" s="14"/>
      <c r="HB246" s="14"/>
      <c r="HC246" s="14"/>
      <c r="HD246" s="14"/>
      <c r="HE246" s="14"/>
      <c r="HF246" s="14"/>
      <c r="HG246" s="14"/>
      <c r="HH246" s="14"/>
      <c r="HI246" s="14"/>
      <c r="HJ246" s="14"/>
      <c r="HK246" s="14"/>
      <c r="HL246" s="14"/>
      <c r="HM246" s="14"/>
      <c r="HN246" s="14"/>
      <c r="HO246" s="14"/>
      <c r="HP246" s="14"/>
      <c r="HQ246" s="14"/>
      <c r="HR246" s="14"/>
      <c r="HS246" s="14"/>
      <c r="HT246" s="14"/>
      <c r="HU246" s="14"/>
      <c r="HV246" s="14"/>
      <c r="HW246" s="14"/>
      <c r="HX246" s="14"/>
      <c r="HY246" s="14"/>
      <c r="HZ246" s="14"/>
      <c r="IA246" s="14"/>
      <c r="IB246" s="14"/>
      <c r="IC246" s="14"/>
      <c r="ID246" s="14"/>
      <c r="IE246" s="14"/>
    </row>
    <row r="247" spans="1:239" s="2" customFormat="1" x14ac:dyDescent="0.25">
      <c r="A247" s="7"/>
      <c r="B247" s="188" t="s">
        <v>21</v>
      </c>
      <c r="C247" s="91" t="s">
        <v>17</v>
      </c>
      <c r="D247" s="10">
        <v>60.8</v>
      </c>
      <c r="E247" s="10">
        <f>D247*E246</f>
        <v>54.525440000000003</v>
      </c>
      <c r="F247" s="10"/>
      <c r="G247" s="10"/>
      <c r="H247" s="10"/>
      <c r="I247" s="10">
        <f>E247*H247</f>
        <v>0</v>
      </c>
      <c r="J247" s="10"/>
      <c r="K247" s="10"/>
      <c r="L247" s="10">
        <f>G247+I247+K247</f>
        <v>0</v>
      </c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</row>
    <row r="248" spans="1:239" s="2" customFormat="1" x14ac:dyDescent="0.25">
      <c r="A248" s="7"/>
      <c r="B248" s="189" t="s">
        <v>120</v>
      </c>
      <c r="C248" s="91" t="s">
        <v>20</v>
      </c>
      <c r="D248" s="10">
        <v>143</v>
      </c>
      <c r="E248" s="10">
        <f>D248*E246</f>
        <v>128.2424</v>
      </c>
      <c r="F248" s="10"/>
      <c r="G248" s="10"/>
      <c r="H248" s="10"/>
      <c r="I248" s="10"/>
      <c r="J248" s="10"/>
      <c r="K248" s="10">
        <f>E248*J248</f>
        <v>0</v>
      </c>
      <c r="L248" s="10">
        <f>G248+I248+K248</f>
        <v>0</v>
      </c>
      <c r="M248" s="14"/>
      <c r="N248" s="14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</row>
    <row r="249" spans="1:239" s="2" customFormat="1" x14ac:dyDescent="0.25">
      <c r="A249" s="7"/>
      <c r="B249" s="189" t="s">
        <v>22</v>
      </c>
      <c r="C249" s="11" t="s">
        <v>0</v>
      </c>
      <c r="D249" s="10">
        <v>6.89</v>
      </c>
      <c r="E249" s="10">
        <f>D249*E246</f>
        <v>6.1789519999999998</v>
      </c>
      <c r="F249" s="10"/>
      <c r="G249" s="10"/>
      <c r="H249" s="10"/>
      <c r="I249" s="10"/>
      <c r="J249" s="10"/>
      <c r="K249" s="10">
        <f>E249*J249</f>
        <v>0</v>
      </c>
      <c r="L249" s="10">
        <f>G249+I249+K249</f>
        <v>0</v>
      </c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</row>
    <row r="250" spans="1:239" s="6" customFormat="1" x14ac:dyDescent="0.25">
      <c r="A250" s="8"/>
      <c r="B250" s="189"/>
      <c r="C250" s="11"/>
      <c r="D250" s="10"/>
      <c r="E250" s="10"/>
      <c r="F250" s="10"/>
      <c r="G250" s="10"/>
      <c r="H250" s="10"/>
      <c r="I250" s="10"/>
      <c r="J250" s="10"/>
      <c r="K250" s="10"/>
      <c r="L250" s="10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  <c r="EO250" s="14"/>
      <c r="EP250" s="14"/>
      <c r="EQ250" s="14"/>
      <c r="ER250" s="14"/>
      <c r="ES250" s="14"/>
      <c r="ET250" s="14"/>
      <c r="EU250" s="14"/>
      <c r="EV250" s="14"/>
      <c r="EW250" s="14"/>
      <c r="EX250" s="14"/>
      <c r="EY250" s="14"/>
      <c r="EZ250" s="14"/>
      <c r="FA250" s="14"/>
      <c r="FB250" s="14"/>
      <c r="FC250" s="14"/>
      <c r="FD250" s="14"/>
      <c r="FE250" s="14"/>
      <c r="FF250" s="14"/>
      <c r="FG250" s="14"/>
      <c r="FH250" s="14"/>
      <c r="FI250" s="14"/>
      <c r="FJ250" s="14"/>
      <c r="FK250" s="14"/>
      <c r="FL250" s="14"/>
      <c r="FM250" s="14"/>
      <c r="FN250" s="14"/>
      <c r="FO250" s="14"/>
      <c r="FP250" s="14"/>
      <c r="FQ250" s="14"/>
      <c r="FR250" s="14"/>
      <c r="FS250" s="14"/>
      <c r="FT250" s="14"/>
      <c r="FU250" s="14"/>
      <c r="FV250" s="14"/>
      <c r="FW250" s="14"/>
      <c r="FX250" s="14"/>
      <c r="FY250" s="14"/>
      <c r="FZ250" s="14"/>
      <c r="GA250" s="14"/>
      <c r="GB250" s="14"/>
      <c r="GC250" s="14"/>
      <c r="GD250" s="14"/>
      <c r="GE250" s="14"/>
      <c r="GF250" s="14"/>
      <c r="GG250" s="14"/>
      <c r="GH250" s="14"/>
      <c r="GI250" s="14"/>
      <c r="GJ250" s="14"/>
      <c r="GK250" s="14"/>
      <c r="GL250" s="14"/>
      <c r="GM250" s="14"/>
      <c r="GN250" s="14"/>
      <c r="GO250" s="14"/>
      <c r="GP250" s="14"/>
      <c r="GQ250" s="14"/>
      <c r="GR250" s="14"/>
      <c r="GS250" s="14"/>
      <c r="GT250" s="14"/>
      <c r="GU250" s="14"/>
      <c r="GV250" s="14"/>
      <c r="GW250" s="14"/>
      <c r="GX250" s="14"/>
      <c r="GY250" s="14"/>
      <c r="GZ250" s="14"/>
      <c r="HA250" s="14"/>
      <c r="HB250" s="14"/>
      <c r="HC250" s="14"/>
      <c r="HD250" s="14"/>
      <c r="HE250" s="14"/>
      <c r="HF250" s="14"/>
      <c r="HG250" s="14"/>
      <c r="HH250" s="14"/>
      <c r="HI250" s="14"/>
      <c r="HJ250" s="14"/>
      <c r="HK250" s="14"/>
      <c r="HL250" s="14"/>
      <c r="HM250" s="14"/>
      <c r="HN250" s="14"/>
      <c r="HO250" s="14"/>
      <c r="HP250" s="14"/>
      <c r="HQ250" s="14"/>
      <c r="HR250" s="14"/>
      <c r="HS250" s="14"/>
      <c r="HT250" s="14"/>
      <c r="HU250" s="14"/>
      <c r="HV250" s="14"/>
      <c r="HW250" s="14"/>
      <c r="HX250" s="14"/>
      <c r="HY250" s="14"/>
      <c r="HZ250" s="14"/>
      <c r="IA250" s="14"/>
      <c r="IB250" s="14"/>
      <c r="IC250" s="14"/>
      <c r="ID250" s="14"/>
      <c r="IE250" s="14"/>
    </row>
    <row r="251" spans="1:239" s="2" customFormat="1" x14ac:dyDescent="0.25">
      <c r="A251" s="8">
        <v>19</v>
      </c>
      <c r="B251" s="190" t="s">
        <v>106</v>
      </c>
      <c r="C251" s="8" t="s">
        <v>64</v>
      </c>
      <c r="D251" s="9"/>
      <c r="E251" s="9">
        <f>E245</f>
        <v>896.80000000000007</v>
      </c>
      <c r="F251" s="9"/>
      <c r="G251" s="9"/>
      <c r="H251" s="9"/>
      <c r="I251" s="9"/>
      <c r="J251" s="9"/>
      <c r="K251" s="9"/>
      <c r="L251" s="9"/>
      <c r="M251" s="191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  <c r="AH251" s="105"/>
      <c r="AI251" s="105"/>
      <c r="AJ251" s="105"/>
      <c r="AK251" s="105"/>
      <c r="AL251" s="105"/>
      <c r="AM251" s="105"/>
      <c r="AN251" s="105"/>
      <c r="AO251" s="105"/>
      <c r="AP251" s="105"/>
      <c r="AQ251" s="105"/>
      <c r="AR251" s="105"/>
      <c r="AS251" s="105"/>
      <c r="AT251" s="105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  <c r="BT251" s="105"/>
      <c r="BU251" s="105"/>
      <c r="BV251" s="105"/>
      <c r="BW251" s="105"/>
      <c r="BX251" s="105"/>
      <c r="BY251" s="105"/>
      <c r="BZ251" s="105"/>
      <c r="CA251" s="105"/>
      <c r="CB251" s="105"/>
      <c r="CC251" s="105"/>
      <c r="CD251" s="105"/>
      <c r="CE251" s="105"/>
      <c r="CF251" s="105"/>
      <c r="CG251" s="105"/>
      <c r="CH251" s="105"/>
      <c r="CI251" s="105"/>
      <c r="CJ251" s="105"/>
      <c r="CK251" s="105"/>
      <c r="CL251" s="105"/>
      <c r="CM251" s="105"/>
      <c r="CN251" s="105"/>
      <c r="CO251" s="105"/>
      <c r="CP251" s="105"/>
      <c r="CQ251" s="105"/>
      <c r="CR251" s="105"/>
      <c r="CS251" s="105"/>
      <c r="CT251" s="105"/>
      <c r="CU251" s="105"/>
      <c r="CV251" s="105"/>
      <c r="CW251" s="105"/>
      <c r="CX251" s="105"/>
      <c r="CY251" s="105"/>
      <c r="CZ251" s="105"/>
      <c r="DA251" s="105"/>
      <c r="DB251" s="105"/>
      <c r="DC251" s="105"/>
      <c r="DD251" s="105"/>
      <c r="DE251" s="105"/>
      <c r="DF251" s="105"/>
      <c r="DG251" s="105"/>
      <c r="DH251" s="105"/>
      <c r="DI251" s="105"/>
      <c r="DJ251" s="105"/>
      <c r="DK251" s="105"/>
      <c r="DL251" s="105"/>
      <c r="DM251" s="105"/>
      <c r="DN251" s="105"/>
      <c r="DO251" s="105"/>
      <c r="DP251" s="105"/>
      <c r="DQ251" s="105"/>
      <c r="DR251" s="105"/>
      <c r="DS251" s="105"/>
      <c r="DT251" s="105"/>
      <c r="DU251" s="105"/>
      <c r="DV251" s="105"/>
      <c r="DW251" s="105"/>
      <c r="DX251" s="105"/>
      <c r="DY251" s="105"/>
      <c r="DZ251" s="105"/>
      <c r="EA251" s="105"/>
      <c r="EB251" s="105"/>
      <c r="EC251" s="105"/>
      <c r="ED251" s="105"/>
      <c r="EE251" s="105"/>
      <c r="EF251" s="105"/>
      <c r="EG251" s="105"/>
      <c r="EH251" s="105"/>
      <c r="EI251" s="105"/>
      <c r="EJ251" s="105"/>
      <c r="EK251" s="105"/>
      <c r="EL251" s="105"/>
      <c r="EM251" s="105"/>
      <c r="EN251" s="105"/>
      <c r="EO251" s="105"/>
      <c r="EP251" s="105"/>
      <c r="EQ251" s="105"/>
      <c r="ER251" s="105"/>
      <c r="ES251" s="105"/>
      <c r="ET251" s="105"/>
      <c r="EU251" s="105"/>
      <c r="EV251" s="105"/>
      <c r="EW251" s="105"/>
      <c r="EX251" s="105"/>
      <c r="EY251" s="105"/>
      <c r="EZ251" s="105"/>
      <c r="FA251" s="105"/>
      <c r="FB251" s="105"/>
      <c r="FC251" s="105"/>
      <c r="FD251" s="105"/>
      <c r="FE251" s="105"/>
      <c r="FF251" s="105"/>
      <c r="FG251" s="105"/>
      <c r="FH251" s="105"/>
      <c r="FI251" s="105"/>
      <c r="FJ251" s="105"/>
      <c r="FK251" s="105"/>
      <c r="FL251" s="105"/>
      <c r="FM251" s="105"/>
      <c r="FN251" s="105"/>
      <c r="FO251" s="105"/>
      <c r="FP251" s="105"/>
      <c r="FQ251" s="105"/>
      <c r="FR251" s="105"/>
      <c r="FS251" s="105"/>
      <c r="FT251" s="105"/>
      <c r="FU251" s="105"/>
      <c r="FV251" s="105"/>
      <c r="FW251" s="105"/>
      <c r="FX251" s="105"/>
      <c r="FY251" s="105"/>
      <c r="FZ251" s="105"/>
      <c r="GA251" s="105"/>
      <c r="GB251" s="105"/>
      <c r="GC251" s="105"/>
      <c r="GD251" s="105"/>
      <c r="GE251" s="105"/>
      <c r="GF251" s="105"/>
      <c r="GG251" s="105"/>
      <c r="GH251" s="105"/>
      <c r="GI251" s="105"/>
      <c r="GJ251" s="105"/>
      <c r="GK251" s="105"/>
      <c r="GL251" s="105"/>
      <c r="GM251" s="105"/>
      <c r="GN251" s="105"/>
      <c r="GO251" s="105"/>
      <c r="GP251" s="105"/>
      <c r="GQ251" s="105"/>
      <c r="GR251" s="105"/>
      <c r="GS251" s="105"/>
      <c r="GT251" s="105"/>
      <c r="GU251" s="105"/>
      <c r="GV251" s="105"/>
      <c r="GW251" s="105"/>
    </row>
    <row r="252" spans="1:239" s="6" customFormat="1" x14ac:dyDescent="0.25">
      <c r="A252" s="11"/>
      <c r="B252" s="192"/>
      <c r="C252" s="11" t="s">
        <v>59</v>
      </c>
      <c r="D252" s="10"/>
      <c r="E252" s="92">
        <f>E251/100</f>
        <v>8.968</v>
      </c>
      <c r="F252" s="10"/>
      <c r="G252" s="10"/>
      <c r="H252" s="10"/>
      <c r="I252" s="10"/>
      <c r="J252" s="10"/>
      <c r="K252" s="10"/>
      <c r="L252" s="10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4"/>
      <c r="EO252" s="14"/>
      <c r="EP252" s="14"/>
      <c r="EQ252" s="14"/>
      <c r="ER252" s="14"/>
      <c r="ES252" s="14"/>
      <c r="ET252" s="14"/>
      <c r="EU252" s="14"/>
      <c r="EV252" s="14"/>
      <c r="EW252" s="14"/>
      <c r="EX252" s="14"/>
      <c r="EY252" s="14"/>
      <c r="EZ252" s="14"/>
      <c r="FA252" s="14"/>
      <c r="FB252" s="14"/>
      <c r="FC252" s="14"/>
      <c r="FD252" s="14"/>
      <c r="FE252" s="14"/>
      <c r="FF252" s="14"/>
      <c r="FG252" s="14"/>
      <c r="FH252" s="14"/>
      <c r="FI252" s="14"/>
      <c r="FJ252" s="14"/>
      <c r="FK252" s="14"/>
      <c r="FL252" s="14"/>
      <c r="FM252" s="14"/>
      <c r="FN252" s="14"/>
      <c r="FO252" s="14"/>
      <c r="FP252" s="14"/>
      <c r="FQ252" s="14"/>
      <c r="FR252" s="14"/>
      <c r="FS252" s="14"/>
      <c r="FT252" s="14"/>
      <c r="FU252" s="14"/>
      <c r="FV252" s="14"/>
      <c r="FW252" s="14"/>
      <c r="FX252" s="14"/>
      <c r="FY252" s="14"/>
      <c r="FZ252" s="14"/>
      <c r="GA252" s="14"/>
      <c r="GB252" s="14"/>
      <c r="GC252" s="14"/>
      <c r="GD252" s="14"/>
      <c r="GE252" s="14"/>
      <c r="GF252" s="14"/>
      <c r="GG252" s="14"/>
      <c r="GH252" s="14"/>
      <c r="GI252" s="14"/>
      <c r="GJ252" s="14"/>
      <c r="GK252" s="14"/>
      <c r="GL252" s="14"/>
      <c r="GM252" s="14"/>
      <c r="GN252" s="14"/>
      <c r="GO252" s="14"/>
      <c r="GP252" s="14"/>
      <c r="GQ252" s="14"/>
      <c r="GR252" s="14"/>
      <c r="GS252" s="14"/>
      <c r="GT252" s="14"/>
      <c r="GU252" s="14"/>
      <c r="GV252" s="14"/>
      <c r="GW252" s="14"/>
      <c r="GX252" s="14"/>
      <c r="GY252" s="14"/>
      <c r="GZ252" s="14"/>
      <c r="HA252" s="14"/>
      <c r="HB252" s="14"/>
      <c r="HC252" s="14"/>
      <c r="HD252" s="14"/>
      <c r="HE252" s="14"/>
      <c r="HF252" s="14"/>
      <c r="HG252" s="14"/>
      <c r="HH252" s="14"/>
      <c r="HI252" s="14"/>
      <c r="HJ252" s="14"/>
      <c r="HK252" s="14"/>
      <c r="HL252" s="14"/>
      <c r="HM252" s="14"/>
      <c r="HN252" s="14"/>
      <c r="HO252" s="14"/>
      <c r="HP252" s="14"/>
      <c r="HQ252" s="14"/>
      <c r="HR252" s="14"/>
      <c r="HS252" s="14"/>
      <c r="HT252" s="14"/>
      <c r="HU252" s="14"/>
      <c r="HV252" s="14"/>
      <c r="HW252" s="14"/>
      <c r="HX252" s="14"/>
      <c r="HY252" s="14"/>
      <c r="HZ252" s="14"/>
      <c r="IA252" s="14"/>
      <c r="IB252" s="14"/>
      <c r="IC252" s="14"/>
      <c r="ID252" s="14"/>
      <c r="IE252" s="14"/>
    </row>
    <row r="253" spans="1:239" s="6" customFormat="1" x14ac:dyDescent="0.25">
      <c r="A253" s="11"/>
      <c r="B253" s="100" t="s">
        <v>107</v>
      </c>
      <c r="C253" s="11" t="s">
        <v>20</v>
      </c>
      <c r="D253" s="10">
        <v>2.7</v>
      </c>
      <c r="E253" s="10">
        <f>D253*E252</f>
        <v>24.213600000000003</v>
      </c>
      <c r="F253" s="10"/>
      <c r="G253" s="10"/>
      <c r="H253" s="10"/>
      <c r="I253" s="10"/>
      <c r="J253" s="10"/>
      <c r="K253" s="10">
        <f>E253*J253</f>
        <v>0</v>
      </c>
      <c r="L253" s="10">
        <f t="shared" ref="L253" si="40">G253+I253+K253</f>
        <v>0</v>
      </c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  <c r="EL253" s="14"/>
      <c r="EM253" s="14"/>
      <c r="EN253" s="14"/>
      <c r="EO253" s="14"/>
      <c r="EP253" s="14"/>
      <c r="EQ253" s="14"/>
      <c r="ER253" s="14"/>
      <c r="ES253" s="14"/>
      <c r="ET253" s="14"/>
      <c r="EU253" s="14"/>
      <c r="EV253" s="14"/>
      <c r="EW253" s="14"/>
      <c r="EX253" s="14"/>
      <c r="EY253" s="14"/>
      <c r="EZ253" s="14"/>
      <c r="FA253" s="14"/>
      <c r="FB253" s="14"/>
      <c r="FC253" s="14"/>
      <c r="FD253" s="14"/>
      <c r="FE253" s="14"/>
      <c r="FF253" s="14"/>
      <c r="FG253" s="14"/>
      <c r="FH253" s="14"/>
      <c r="FI253" s="14"/>
      <c r="FJ253" s="14"/>
      <c r="FK253" s="14"/>
      <c r="FL253" s="14"/>
      <c r="FM253" s="14"/>
      <c r="FN253" s="14"/>
      <c r="FO253" s="14"/>
      <c r="FP253" s="14"/>
      <c r="FQ253" s="14"/>
      <c r="FR253" s="14"/>
      <c r="FS253" s="14"/>
      <c r="FT253" s="14"/>
      <c r="FU253" s="14"/>
      <c r="FV253" s="14"/>
      <c r="FW253" s="14"/>
      <c r="FX253" s="14"/>
      <c r="FY253" s="14"/>
      <c r="FZ253" s="14"/>
      <c r="GA253" s="14"/>
      <c r="GB253" s="14"/>
      <c r="GC253" s="14"/>
      <c r="GD253" s="14"/>
      <c r="GE253" s="14"/>
      <c r="GF253" s="14"/>
      <c r="GG253" s="14"/>
      <c r="GH253" s="14"/>
      <c r="GI253" s="14"/>
      <c r="GJ253" s="14"/>
      <c r="GK253" s="14"/>
      <c r="GL253" s="14"/>
      <c r="GM253" s="14"/>
      <c r="GN253" s="14"/>
      <c r="GO253" s="14"/>
      <c r="GP253" s="14"/>
      <c r="GQ253" s="14"/>
      <c r="GR253" s="14"/>
      <c r="GS253" s="14"/>
      <c r="GT253" s="14"/>
      <c r="GU253" s="14"/>
      <c r="GV253" s="14"/>
      <c r="GW253" s="14"/>
      <c r="GX253" s="14"/>
      <c r="GY253" s="14"/>
      <c r="GZ253" s="14"/>
      <c r="HA253" s="14"/>
      <c r="HB253" s="14"/>
      <c r="HC253" s="14"/>
      <c r="HD253" s="14"/>
      <c r="HE253" s="14"/>
      <c r="HF253" s="14"/>
      <c r="HG253" s="14"/>
      <c r="HH253" s="14"/>
      <c r="HI253" s="14"/>
      <c r="HJ253" s="14"/>
      <c r="HK253" s="14"/>
      <c r="HL253" s="14"/>
      <c r="HM253" s="14"/>
      <c r="HN253" s="14"/>
      <c r="HO253" s="14"/>
      <c r="HP253" s="14"/>
      <c r="HQ253" s="14"/>
      <c r="HR253" s="14"/>
      <c r="HS253" s="14"/>
      <c r="HT253" s="14"/>
      <c r="HU253" s="14"/>
      <c r="HV253" s="14"/>
      <c r="HW253" s="14"/>
      <c r="HX253" s="14"/>
      <c r="HY253" s="14"/>
      <c r="HZ253" s="14"/>
      <c r="IA253" s="14"/>
      <c r="IB253" s="14"/>
      <c r="IC253" s="14"/>
      <c r="ID253" s="14"/>
      <c r="IE253" s="14"/>
    </row>
    <row r="254" spans="1:239" s="6" customFormat="1" x14ac:dyDescent="0.25">
      <c r="A254" s="11"/>
      <c r="B254" s="192"/>
      <c r="C254" s="11"/>
      <c r="D254" s="10"/>
      <c r="E254" s="10"/>
      <c r="F254" s="10"/>
      <c r="G254" s="10"/>
      <c r="H254" s="10"/>
      <c r="I254" s="10"/>
      <c r="J254" s="10"/>
      <c r="K254" s="10"/>
      <c r="L254" s="10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  <c r="EH254" s="14"/>
      <c r="EI254" s="14"/>
      <c r="EJ254" s="14"/>
      <c r="EK254" s="14"/>
      <c r="EL254" s="14"/>
      <c r="EM254" s="14"/>
      <c r="EN254" s="14"/>
      <c r="EO254" s="14"/>
      <c r="EP254" s="14"/>
      <c r="EQ254" s="14"/>
      <c r="ER254" s="14"/>
      <c r="ES254" s="14"/>
      <c r="ET254" s="14"/>
      <c r="EU254" s="14"/>
      <c r="EV254" s="14"/>
      <c r="EW254" s="14"/>
      <c r="EX254" s="14"/>
      <c r="EY254" s="14"/>
      <c r="EZ254" s="14"/>
      <c r="FA254" s="14"/>
      <c r="FB254" s="14"/>
      <c r="FC254" s="14"/>
      <c r="FD254" s="14"/>
      <c r="FE254" s="14"/>
      <c r="FF254" s="14"/>
      <c r="FG254" s="14"/>
      <c r="FH254" s="14"/>
      <c r="FI254" s="14"/>
      <c r="FJ254" s="14"/>
      <c r="FK254" s="14"/>
      <c r="FL254" s="14"/>
      <c r="FM254" s="14"/>
      <c r="FN254" s="14"/>
      <c r="FO254" s="14"/>
      <c r="FP254" s="14"/>
      <c r="FQ254" s="14"/>
      <c r="FR254" s="14"/>
      <c r="FS254" s="14"/>
      <c r="FT254" s="14"/>
      <c r="FU254" s="14"/>
      <c r="FV254" s="14"/>
      <c r="FW254" s="14"/>
      <c r="FX254" s="14"/>
      <c r="FY254" s="14"/>
      <c r="FZ254" s="14"/>
      <c r="GA254" s="14"/>
      <c r="GB254" s="14"/>
      <c r="GC254" s="14"/>
      <c r="GD254" s="14"/>
      <c r="GE254" s="14"/>
      <c r="GF254" s="14"/>
      <c r="GG254" s="14"/>
      <c r="GH254" s="14"/>
      <c r="GI254" s="14"/>
      <c r="GJ254" s="14"/>
      <c r="GK254" s="14"/>
      <c r="GL254" s="14"/>
      <c r="GM254" s="14"/>
      <c r="GN254" s="14"/>
      <c r="GO254" s="14"/>
      <c r="GP254" s="14"/>
      <c r="GQ254" s="14"/>
      <c r="GR254" s="14"/>
      <c r="GS254" s="14"/>
      <c r="GT254" s="14"/>
      <c r="GU254" s="14"/>
      <c r="GV254" s="14"/>
      <c r="GW254" s="14"/>
      <c r="GX254" s="14"/>
      <c r="GY254" s="14"/>
      <c r="GZ254" s="14"/>
      <c r="HA254" s="14"/>
      <c r="HB254" s="14"/>
      <c r="HC254" s="14"/>
      <c r="HD254" s="14"/>
      <c r="HE254" s="14"/>
      <c r="HF254" s="14"/>
      <c r="HG254" s="14"/>
      <c r="HH254" s="14"/>
      <c r="HI254" s="14"/>
      <c r="HJ254" s="14"/>
      <c r="HK254" s="14"/>
      <c r="HL254" s="14"/>
      <c r="HM254" s="14"/>
      <c r="HN254" s="14"/>
      <c r="HO254" s="14"/>
      <c r="HP254" s="14"/>
      <c r="HQ254" s="14"/>
      <c r="HR254" s="14"/>
      <c r="HS254" s="14"/>
      <c r="HT254" s="14"/>
      <c r="HU254" s="14"/>
      <c r="HV254" s="14"/>
      <c r="HW254" s="14"/>
      <c r="HX254" s="14"/>
      <c r="HY254" s="14"/>
      <c r="HZ254" s="14"/>
      <c r="IA254" s="14"/>
      <c r="IB254" s="14"/>
      <c r="IC254" s="14"/>
      <c r="ID254" s="14"/>
      <c r="IE254" s="14"/>
    </row>
    <row r="255" spans="1:239" s="115" customFormat="1" x14ac:dyDescent="0.2">
      <c r="A255" s="118">
        <v>20</v>
      </c>
      <c r="B255" s="187" t="s">
        <v>102</v>
      </c>
      <c r="C255" s="8" t="s">
        <v>18</v>
      </c>
      <c r="D255" s="10">
        <v>1.85</v>
      </c>
      <c r="E255" s="9">
        <f>E245*D255</f>
        <v>1659.0800000000002</v>
      </c>
      <c r="F255" s="9"/>
      <c r="G255" s="9"/>
      <c r="H255" s="9"/>
      <c r="I255" s="9"/>
      <c r="J255" s="4"/>
      <c r="K255" s="9"/>
      <c r="L255" s="9"/>
      <c r="M255" s="193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  <c r="AJ255" s="105"/>
      <c r="AK255" s="105"/>
      <c r="AL255" s="105"/>
      <c r="AM255" s="105"/>
      <c r="AN255" s="105"/>
      <c r="AO255" s="105"/>
      <c r="AP255" s="105"/>
      <c r="AQ255" s="105"/>
      <c r="AR255" s="105"/>
      <c r="AS255" s="105"/>
      <c r="AT255" s="105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  <c r="BT255" s="105"/>
      <c r="BU255" s="105"/>
      <c r="BV255" s="105"/>
      <c r="BW255" s="105"/>
      <c r="BX255" s="105"/>
      <c r="BY255" s="105"/>
      <c r="BZ255" s="105"/>
      <c r="CA255" s="105"/>
      <c r="CB255" s="105"/>
      <c r="CC255" s="105"/>
      <c r="CD255" s="105"/>
      <c r="CE255" s="105"/>
      <c r="CF255" s="105"/>
      <c r="CG255" s="105"/>
      <c r="CH255" s="105"/>
      <c r="CI255" s="105"/>
      <c r="CJ255" s="105"/>
      <c r="CK255" s="105"/>
      <c r="CL255" s="105"/>
      <c r="CM255" s="105"/>
      <c r="CN255" s="105"/>
      <c r="CO255" s="105"/>
      <c r="CP255" s="105"/>
      <c r="CQ255" s="105"/>
      <c r="CR255" s="105"/>
      <c r="CS255" s="105"/>
      <c r="CT255" s="105"/>
      <c r="CU255" s="105"/>
      <c r="CV255" s="105"/>
      <c r="CW255" s="105"/>
      <c r="CX255" s="105"/>
      <c r="CY255" s="105"/>
      <c r="CZ255" s="105"/>
      <c r="DA255" s="105"/>
      <c r="DB255" s="105"/>
      <c r="DC255" s="105"/>
      <c r="DD255" s="105"/>
      <c r="DE255" s="105"/>
      <c r="DF255" s="105"/>
      <c r="DG255" s="105"/>
      <c r="DH255" s="105"/>
      <c r="DI255" s="105"/>
      <c r="DJ255" s="105"/>
      <c r="DK255" s="105"/>
      <c r="DL255" s="105"/>
      <c r="DM255" s="105"/>
      <c r="DN255" s="105"/>
      <c r="DO255" s="105"/>
      <c r="DP255" s="105"/>
      <c r="DQ255" s="105"/>
      <c r="DR255" s="105"/>
      <c r="DS255" s="105"/>
      <c r="DT255" s="105"/>
      <c r="DU255" s="105"/>
      <c r="DV255" s="105"/>
      <c r="DW255" s="105"/>
      <c r="DX255" s="105"/>
      <c r="DY255" s="105"/>
      <c r="DZ255" s="105"/>
      <c r="EA255" s="105"/>
      <c r="EB255" s="105"/>
      <c r="EC255" s="105"/>
      <c r="ED255" s="105"/>
      <c r="EE255" s="105"/>
      <c r="EF255" s="105"/>
      <c r="EG255" s="105"/>
      <c r="EH255" s="105"/>
      <c r="EI255" s="105"/>
      <c r="EJ255" s="105"/>
      <c r="EK255" s="105"/>
      <c r="EL255" s="105"/>
      <c r="EM255" s="105"/>
      <c r="EN255" s="105"/>
      <c r="EO255" s="105"/>
      <c r="EP255" s="105"/>
      <c r="EQ255" s="105"/>
      <c r="ER255" s="105"/>
      <c r="ES255" s="105"/>
      <c r="ET255" s="105"/>
      <c r="EU255" s="105"/>
      <c r="EV255" s="105"/>
      <c r="EW255" s="105"/>
      <c r="EX255" s="105"/>
      <c r="EY255" s="105"/>
      <c r="EZ255" s="105"/>
      <c r="FA255" s="105"/>
      <c r="FB255" s="105"/>
      <c r="FC255" s="105"/>
      <c r="FD255" s="105"/>
      <c r="FE255" s="105"/>
      <c r="FF255" s="105"/>
      <c r="FG255" s="105"/>
      <c r="FH255" s="105"/>
      <c r="FI255" s="105"/>
      <c r="FJ255" s="105"/>
      <c r="FK255" s="105"/>
      <c r="FL255" s="105"/>
      <c r="FM255" s="105"/>
      <c r="FN255" s="105"/>
      <c r="FO255" s="105"/>
      <c r="FP255" s="105"/>
      <c r="FQ255" s="105"/>
      <c r="FR255" s="105"/>
      <c r="FS255" s="105"/>
      <c r="FT255" s="105"/>
      <c r="FU255" s="105"/>
      <c r="FV255" s="105"/>
      <c r="FW255" s="105"/>
      <c r="FX255" s="105"/>
      <c r="FY255" s="105"/>
      <c r="FZ255" s="105"/>
      <c r="GA255" s="105"/>
      <c r="GB255" s="105"/>
      <c r="GC255" s="105"/>
      <c r="GD255" s="105"/>
      <c r="GE255" s="105"/>
      <c r="GF255" s="105"/>
      <c r="GG255" s="105"/>
      <c r="GH255" s="105"/>
      <c r="GI255" s="105"/>
      <c r="GJ255" s="105"/>
      <c r="GK255" s="105"/>
      <c r="GL255" s="105"/>
      <c r="GM255" s="105"/>
      <c r="GN255" s="105"/>
      <c r="GO255" s="105"/>
      <c r="GP255" s="105"/>
      <c r="GQ255" s="105"/>
      <c r="GR255" s="105"/>
      <c r="GS255" s="105"/>
      <c r="GT255" s="105"/>
      <c r="GU255" s="105"/>
      <c r="GV255" s="105"/>
      <c r="GW255" s="105"/>
    </row>
    <row r="256" spans="1:239" s="6" customFormat="1" x14ac:dyDescent="0.25">
      <c r="A256" s="8"/>
      <c r="B256" s="76"/>
      <c r="C256" s="11"/>
      <c r="D256" s="10"/>
      <c r="E256" s="10"/>
      <c r="F256" s="10"/>
      <c r="G256" s="10"/>
      <c r="H256" s="10"/>
      <c r="I256" s="10"/>
      <c r="J256" s="5"/>
      <c r="K256" s="10"/>
      <c r="L256" s="10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  <c r="EH256" s="14"/>
      <c r="EI256" s="14"/>
      <c r="EJ256" s="14"/>
      <c r="EK256" s="14"/>
      <c r="EL256" s="14"/>
      <c r="EM256" s="14"/>
      <c r="EN256" s="14"/>
      <c r="EO256" s="14"/>
      <c r="EP256" s="14"/>
      <c r="EQ256" s="14"/>
      <c r="ER256" s="14"/>
      <c r="ES256" s="14"/>
      <c r="ET256" s="14"/>
      <c r="EU256" s="14"/>
      <c r="EV256" s="14"/>
      <c r="EW256" s="14"/>
      <c r="EX256" s="14"/>
      <c r="EY256" s="14"/>
      <c r="EZ256" s="14"/>
      <c r="FA256" s="14"/>
      <c r="FB256" s="14"/>
      <c r="FC256" s="14"/>
      <c r="FD256" s="14"/>
      <c r="FE256" s="14"/>
      <c r="FF256" s="14"/>
      <c r="FG256" s="14"/>
      <c r="FH256" s="14"/>
      <c r="FI256" s="14"/>
      <c r="FJ256" s="14"/>
      <c r="FK256" s="14"/>
      <c r="FL256" s="14"/>
      <c r="FM256" s="14"/>
      <c r="FN256" s="14"/>
      <c r="FO256" s="14"/>
      <c r="FP256" s="14"/>
      <c r="FQ256" s="14"/>
      <c r="FR256" s="14"/>
      <c r="FS256" s="14"/>
      <c r="FT256" s="14"/>
      <c r="FU256" s="14"/>
      <c r="FV256" s="14"/>
      <c r="FW256" s="14"/>
      <c r="FX256" s="14"/>
      <c r="FY256" s="14"/>
      <c r="FZ256" s="14"/>
      <c r="GA256" s="14"/>
      <c r="GB256" s="14"/>
      <c r="GC256" s="14"/>
      <c r="GD256" s="14"/>
      <c r="GE256" s="14"/>
      <c r="GF256" s="14"/>
      <c r="GG256" s="14"/>
      <c r="GH256" s="14"/>
      <c r="GI256" s="14"/>
      <c r="GJ256" s="14"/>
      <c r="GK256" s="14"/>
      <c r="GL256" s="14"/>
      <c r="GM256" s="14"/>
      <c r="GN256" s="14"/>
      <c r="GO256" s="14"/>
      <c r="GP256" s="14"/>
      <c r="GQ256" s="14"/>
      <c r="GR256" s="14"/>
      <c r="GS256" s="14"/>
      <c r="GT256" s="14"/>
      <c r="GU256" s="14"/>
      <c r="GV256" s="14"/>
      <c r="GW256" s="14"/>
      <c r="GX256" s="14"/>
      <c r="GY256" s="14"/>
      <c r="GZ256" s="14"/>
      <c r="HA256" s="14"/>
      <c r="HB256" s="14"/>
      <c r="HC256" s="14"/>
      <c r="HD256" s="14"/>
      <c r="HE256" s="14"/>
      <c r="HF256" s="14"/>
      <c r="HG256" s="14"/>
      <c r="HH256" s="14"/>
      <c r="HI256" s="14"/>
      <c r="HJ256" s="14"/>
      <c r="HK256" s="14"/>
      <c r="HL256" s="14"/>
      <c r="HM256" s="14"/>
      <c r="HN256" s="14"/>
      <c r="HO256" s="14"/>
      <c r="HP256" s="14"/>
      <c r="HQ256" s="14"/>
      <c r="HR256" s="14"/>
      <c r="HS256" s="14"/>
      <c r="HT256" s="14"/>
      <c r="HU256" s="14"/>
      <c r="HV256" s="14"/>
      <c r="HW256" s="14"/>
      <c r="HX256" s="14"/>
      <c r="HY256" s="14"/>
      <c r="HZ256" s="14"/>
      <c r="IA256" s="14"/>
      <c r="IB256" s="14"/>
      <c r="IC256" s="14"/>
      <c r="ID256" s="14"/>
      <c r="IE256" s="14"/>
    </row>
    <row r="257" spans="1:255" s="6" customFormat="1" x14ac:dyDescent="0.25">
      <c r="A257" s="8"/>
      <c r="B257" s="76" t="s">
        <v>58</v>
      </c>
      <c r="C257" s="11" t="s">
        <v>18</v>
      </c>
      <c r="D257" s="10">
        <v>1</v>
      </c>
      <c r="E257" s="10">
        <f>D257*E255</f>
        <v>1659.0800000000002</v>
      </c>
      <c r="F257" s="10"/>
      <c r="G257" s="10"/>
      <c r="H257" s="10"/>
      <c r="I257" s="10"/>
      <c r="J257" s="10"/>
      <c r="K257" s="10">
        <f>E257*J257</f>
        <v>0</v>
      </c>
      <c r="L257" s="10">
        <f>G257+I257+K257</f>
        <v>0</v>
      </c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  <c r="EO257" s="14"/>
      <c r="EP257" s="14"/>
      <c r="EQ257" s="14"/>
      <c r="ER257" s="14"/>
      <c r="ES257" s="14"/>
      <c r="ET257" s="14"/>
      <c r="EU257" s="14"/>
      <c r="EV257" s="14"/>
      <c r="EW257" s="14"/>
      <c r="EX257" s="14"/>
      <c r="EY257" s="14"/>
      <c r="EZ257" s="14"/>
      <c r="FA257" s="14"/>
      <c r="FB257" s="14"/>
      <c r="FC257" s="14"/>
      <c r="FD257" s="14"/>
      <c r="FE257" s="14"/>
      <c r="FF257" s="14"/>
      <c r="FG257" s="14"/>
      <c r="FH257" s="14"/>
      <c r="FI257" s="14"/>
      <c r="FJ257" s="14"/>
      <c r="FK257" s="14"/>
      <c r="FL257" s="14"/>
      <c r="FM257" s="14"/>
      <c r="FN257" s="14"/>
      <c r="FO257" s="14"/>
      <c r="FP257" s="14"/>
      <c r="FQ257" s="14"/>
      <c r="FR257" s="14"/>
      <c r="FS257" s="14"/>
      <c r="FT257" s="14"/>
      <c r="FU257" s="14"/>
      <c r="FV257" s="14"/>
      <c r="FW257" s="14"/>
      <c r="FX257" s="14"/>
      <c r="FY257" s="14"/>
      <c r="FZ257" s="14"/>
      <c r="GA257" s="14"/>
      <c r="GB257" s="14"/>
      <c r="GC257" s="14"/>
      <c r="GD257" s="14"/>
      <c r="GE257" s="14"/>
      <c r="GF257" s="14"/>
      <c r="GG257" s="14"/>
      <c r="GH257" s="14"/>
      <c r="GI257" s="14"/>
      <c r="GJ257" s="14"/>
      <c r="GK257" s="14"/>
      <c r="GL257" s="14"/>
      <c r="GM257" s="14"/>
      <c r="GN257" s="14"/>
      <c r="GO257" s="14"/>
      <c r="GP257" s="14"/>
      <c r="GQ257" s="14"/>
      <c r="GR257" s="14"/>
      <c r="GS257" s="14"/>
      <c r="GT257" s="14"/>
      <c r="GU257" s="14"/>
      <c r="GV257" s="14"/>
      <c r="GW257" s="14"/>
      <c r="GX257" s="14"/>
      <c r="GY257" s="14"/>
      <c r="GZ257" s="14"/>
      <c r="HA257" s="14"/>
      <c r="HB257" s="14"/>
      <c r="HC257" s="14"/>
      <c r="HD257" s="14"/>
      <c r="HE257" s="14"/>
      <c r="HF257" s="14"/>
      <c r="HG257" s="14"/>
      <c r="HH257" s="14"/>
      <c r="HI257" s="14"/>
      <c r="HJ257" s="14"/>
      <c r="HK257" s="14"/>
      <c r="HL257" s="14"/>
      <c r="HM257" s="14"/>
      <c r="HN257" s="14"/>
      <c r="HO257" s="14"/>
      <c r="HP257" s="14"/>
      <c r="HQ257" s="14"/>
      <c r="HR257" s="14"/>
      <c r="HS257" s="14"/>
      <c r="HT257" s="14"/>
      <c r="HU257" s="14"/>
      <c r="HV257" s="14"/>
      <c r="HW257" s="14"/>
      <c r="HX257" s="14"/>
      <c r="HY257" s="14"/>
      <c r="HZ257" s="14"/>
      <c r="IA257" s="14"/>
      <c r="IB257" s="14"/>
      <c r="IC257" s="14"/>
      <c r="ID257" s="14"/>
      <c r="IE257" s="14"/>
    </row>
    <row r="258" spans="1:255" s="6" customFormat="1" x14ac:dyDescent="0.25">
      <c r="A258" s="8"/>
      <c r="B258" s="76"/>
      <c r="C258" s="11"/>
      <c r="D258" s="10"/>
      <c r="E258" s="10"/>
      <c r="F258" s="10"/>
      <c r="G258" s="10"/>
      <c r="H258" s="10"/>
      <c r="I258" s="10"/>
      <c r="J258" s="5"/>
      <c r="K258" s="10"/>
      <c r="L258" s="10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  <c r="EH258" s="14"/>
      <c r="EI258" s="14"/>
      <c r="EJ258" s="14"/>
      <c r="EK258" s="14"/>
      <c r="EL258" s="14"/>
      <c r="EM258" s="14"/>
      <c r="EN258" s="14"/>
      <c r="EO258" s="14"/>
      <c r="EP258" s="14"/>
      <c r="EQ258" s="14"/>
      <c r="ER258" s="14"/>
      <c r="ES258" s="14"/>
      <c r="ET258" s="14"/>
      <c r="EU258" s="14"/>
      <c r="EV258" s="14"/>
      <c r="EW258" s="14"/>
      <c r="EX258" s="14"/>
      <c r="EY258" s="14"/>
      <c r="EZ258" s="14"/>
      <c r="FA258" s="14"/>
      <c r="FB258" s="14"/>
      <c r="FC258" s="14"/>
      <c r="FD258" s="14"/>
      <c r="FE258" s="14"/>
      <c r="FF258" s="14"/>
      <c r="FG258" s="14"/>
      <c r="FH258" s="14"/>
      <c r="FI258" s="14"/>
      <c r="FJ258" s="14"/>
      <c r="FK258" s="14"/>
      <c r="FL258" s="14"/>
      <c r="FM258" s="14"/>
      <c r="FN258" s="14"/>
      <c r="FO258" s="14"/>
      <c r="FP258" s="14"/>
      <c r="FQ258" s="14"/>
      <c r="FR258" s="14"/>
      <c r="FS258" s="14"/>
      <c r="FT258" s="14"/>
      <c r="FU258" s="14"/>
      <c r="FV258" s="14"/>
      <c r="FW258" s="14"/>
      <c r="FX258" s="14"/>
      <c r="FY258" s="14"/>
      <c r="FZ258" s="14"/>
      <c r="GA258" s="14"/>
      <c r="GB258" s="14"/>
      <c r="GC258" s="14"/>
      <c r="GD258" s="14"/>
      <c r="GE258" s="14"/>
      <c r="GF258" s="14"/>
      <c r="GG258" s="14"/>
      <c r="GH258" s="14"/>
      <c r="GI258" s="14"/>
      <c r="GJ258" s="14"/>
      <c r="GK258" s="14"/>
      <c r="GL258" s="14"/>
      <c r="GM258" s="14"/>
      <c r="GN258" s="14"/>
      <c r="GO258" s="14"/>
      <c r="GP258" s="14"/>
      <c r="GQ258" s="14"/>
      <c r="GR258" s="14"/>
      <c r="GS258" s="14"/>
      <c r="GT258" s="14"/>
      <c r="GU258" s="14"/>
      <c r="GV258" s="14"/>
      <c r="GW258" s="14"/>
      <c r="GX258" s="14"/>
      <c r="GY258" s="14"/>
      <c r="GZ258" s="14"/>
      <c r="HA258" s="14"/>
      <c r="HB258" s="14"/>
      <c r="HC258" s="14"/>
      <c r="HD258" s="14"/>
      <c r="HE258" s="14"/>
      <c r="HF258" s="14"/>
      <c r="HG258" s="14"/>
      <c r="HH258" s="14"/>
      <c r="HI258" s="14"/>
      <c r="HJ258" s="14"/>
      <c r="HK258" s="14"/>
      <c r="HL258" s="14"/>
      <c r="HM258" s="14"/>
      <c r="HN258" s="14"/>
      <c r="HO258" s="14"/>
      <c r="HP258" s="14"/>
      <c r="HQ258" s="14"/>
      <c r="HR258" s="14"/>
      <c r="HS258" s="14"/>
      <c r="HT258" s="14"/>
      <c r="HU258" s="14"/>
      <c r="HV258" s="14"/>
      <c r="HW258" s="14"/>
      <c r="HX258" s="14"/>
      <c r="HY258" s="14"/>
      <c r="HZ258" s="14"/>
      <c r="IA258" s="14"/>
      <c r="IB258" s="14"/>
      <c r="IC258" s="14"/>
      <c r="ID258" s="14"/>
      <c r="IE258" s="14"/>
    </row>
    <row r="259" spans="1:255" s="2" customFormat="1" x14ac:dyDescent="0.25">
      <c r="A259" s="118">
        <v>21</v>
      </c>
      <c r="B259" s="187" t="s">
        <v>145</v>
      </c>
      <c r="C259" s="8" t="s">
        <v>16</v>
      </c>
      <c r="D259" s="9"/>
      <c r="E259" s="80">
        <f>0.9*0.1*1121</f>
        <v>100.89000000000001</v>
      </c>
      <c r="F259" s="9"/>
      <c r="G259" s="9"/>
      <c r="H259" s="9"/>
      <c r="I259" s="9"/>
      <c r="J259" s="9"/>
      <c r="K259" s="9"/>
      <c r="L259" s="9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5"/>
      <c r="AT259" s="105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  <c r="BT259" s="105"/>
      <c r="BU259" s="105"/>
      <c r="BV259" s="105"/>
      <c r="BW259" s="105"/>
      <c r="BX259" s="105"/>
      <c r="BY259" s="105"/>
      <c r="BZ259" s="105"/>
      <c r="CA259" s="105"/>
      <c r="CB259" s="105"/>
      <c r="CC259" s="105"/>
      <c r="CD259" s="105"/>
      <c r="CE259" s="105"/>
      <c r="CF259" s="105"/>
      <c r="CG259" s="105"/>
      <c r="CH259" s="105"/>
      <c r="CI259" s="105"/>
      <c r="CJ259" s="105"/>
      <c r="CK259" s="105"/>
      <c r="CL259" s="105"/>
      <c r="CM259" s="105"/>
      <c r="CN259" s="105"/>
      <c r="CO259" s="105"/>
      <c r="CP259" s="105"/>
      <c r="CQ259" s="105"/>
      <c r="CR259" s="105"/>
      <c r="CS259" s="105"/>
      <c r="CT259" s="105"/>
      <c r="CU259" s="105"/>
      <c r="CV259" s="105"/>
      <c r="CW259" s="105"/>
      <c r="CX259" s="105"/>
      <c r="CY259" s="105"/>
      <c r="CZ259" s="105"/>
      <c r="DA259" s="105"/>
      <c r="DB259" s="105"/>
      <c r="DC259" s="105"/>
      <c r="DD259" s="105"/>
      <c r="DE259" s="105"/>
      <c r="DF259" s="105"/>
      <c r="DG259" s="105"/>
      <c r="DH259" s="105"/>
      <c r="DI259" s="105"/>
      <c r="DJ259" s="105"/>
      <c r="DK259" s="105"/>
      <c r="DL259" s="105"/>
      <c r="DM259" s="105"/>
      <c r="DN259" s="105"/>
      <c r="DO259" s="105"/>
      <c r="DP259" s="105"/>
      <c r="DQ259" s="105"/>
      <c r="DR259" s="105"/>
      <c r="DS259" s="105"/>
      <c r="DT259" s="105"/>
      <c r="DU259" s="105"/>
      <c r="DV259" s="105"/>
      <c r="DW259" s="105"/>
      <c r="DX259" s="105"/>
      <c r="DY259" s="105"/>
      <c r="DZ259" s="105"/>
      <c r="EA259" s="105"/>
      <c r="EB259" s="105"/>
      <c r="EC259" s="105"/>
      <c r="ED259" s="105"/>
      <c r="EE259" s="105"/>
      <c r="EF259" s="105"/>
      <c r="EG259" s="105"/>
      <c r="EH259" s="105"/>
      <c r="EI259" s="105"/>
      <c r="EJ259" s="105"/>
      <c r="EK259" s="105"/>
      <c r="EL259" s="105"/>
      <c r="EM259" s="105"/>
      <c r="EN259" s="105"/>
      <c r="EO259" s="105"/>
      <c r="EP259" s="105"/>
      <c r="EQ259" s="105"/>
      <c r="ER259" s="105"/>
      <c r="ES259" s="105"/>
      <c r="ET259" s="105"/>
      <c r="EU259" s="105"/>
      <c r="EV259" s="105"/>
      <c r="EW259" s="105"/>
      <c r="EX259" s="105"/>
      <c r="EY259" s="105"/>
      <c r="EZ259" s="105"/>
      <c r="FA259" s="105"/>
      <c r="FB259" s="105"/>
      <c r="FC259" s="105"/>
      <c r="FD259" s="105"/>
      <c r="FE259" s="105"/>
      <c r="FF259" s="105"/>
      <c r="FG259" s="105"/>
      <c r="FH259" s="105"/>
      <c r="FI259" s="105"/>
      <c r="FJ259" s="105"/>
      <c r="FK259" s="105"/>
      <c r="FL259" s="105"/>
      <c r="FM259" s="105"/>
      <c r="FN259" s="105"/>
      <c r="FO259" s="105"/>
      <c r="FP259" s="105"/>
      <c r="FQ259" s="105"/>
      <c r="FR259" s="105"/>
      <c r="FS259" s="105"/>
      <c r="FT259" s="105"/>
      <c r="FU259" s="105"/>
      <c r="FV259" s="105"/>
      <c r="FW259" s="105"/>
      <c r="FX259" s="105"/>
      <c r="FY259" s="105"/>
      <c r="FZ259" s="105"/>
      <c r="GA259" s="105"/>
      <c r="GB259" s="105"/>
      <c r="GC259" s="105"/>
      <c r="GD259" s="105"/>
      <c r="GE259" s="105"/>
      <c r="GF259" s="105"/>
      <c r="GG259" s="105"/>
      <c r="GH259" s="105"/>
      <c r="GI259" s="105"/>
      <c r="GJ259" s="105"/>
      <c r="GK259" s="105"/>
      <c r="GL259" s="105"/>
      <c r="GM259" s="105"/>
      <c r="GN259" s="105"/>
      <c r="GO259" s="105"/>
      <c r="GP259" s="105"/>
      <c r="GQ259" s="105"/>
      <c r="GR259" s="105"/>
      <c r="GS259" s="105"/>
      <c r="GT259" s="105"/>
      <c r="GU259" s="105"/>
      <c r="GV259" s="105"/>
      <c r="GW259" s="105"/>
      <c r="GX259" s="105"/>
      <c r="GY259" s="105"/>
      <c r="GZ259" s="105"/>
      <c r="HA259" s="105"/>
      <c r="HB259" s="105"/>
      <c r="HC259" s="105"/>
      <c r="HD259" s="105"/>
      <c r="HE259" s="105"/>
      <c r="HF259" s="105"/>
      <c r="HG259" s="105"/>
      <c r="HH259" s="105"/>
      <c r="HI259" s="105"/>
      <c r="HJ259" s="105"/>
      <c r="HK259" s="105"/>
      <c r="HL259" s="105"/>
      <c r="HM259" s="105"/>
      <c r="HN259" s="105"/>
      <c r="HO259" s="105"/>
    </row>
    <row r="260" spans="1:255" s="6" customFormat="1" x14ac:dyDescent="0.25">
      <c r="A260" s="151"/>
      <c r="B260" s="194"/>
      <c r="C260" s="151" t="s">
        <v>62</v>
      </c>
      <c r="D260" s="153"/>
      <c r="E260" s="107">
        <f>E259/10</f>
        <v>10.089000000000002</v>
      </c>
      <c r="F260" s="153"/>
      <c r="G260" s="153"/>
      <c r="H260" s="153"/>
      <c r="I260" s="153"/>
      <c r="J260" s="153"/>
      <c r="K260" s="153"/>
      <c r="L260" s="153"/>
      <c r="M260" s="154"/>
      <c r="N260" s="154"/>
      <c r="O260" s="154"/>
      <c r="P260" s="154"/>
      <c r="Q260" s="154"/>
      <c r="R260" s="154"/>
      <c r="S260" s="154"/>
      <c r="T260" s="154"/>
      <c r="U260" s="154"/>
      <c r="V260" s="154"/>
      <c r="W260" s="154"/>
      <c r="X260" s="154"/>
      <c r="Y260" s="154"/>
      <c r="Z260" s="154"/>
      <c r="AA260" s="154"/>
      <c r="AB260" s="154"/>
      <c r="AC260" s="154"/>
      <c r="AD260" s="154"/>
      <c r="AE260" s="154"/>
      <c r="AF260" s="154"/>
      <c r="AG260" s="154"/>
      <c r="AH260" s="154"/>
      <c r="AI260" s="154"/>
      <c r="AJ260" s="154"/>
      <c r="AK260" s="154"/>
      <c r="AL260" s="154"/>
      <c r="AM260" s="154"/>
      <c r="AN260" s="154"/>
      <c r="AO260" s="154"/>
      <c r="AP260" s="154"/>
      <c r="AQ260" s="154"/>
      <c r="AR260" s="154"/>
      <c r="AS260" s="154"/>
      <c r="AT260" s="154"/>
      <c r="AU260" s="154"/>
      <c r="AV260" s="154"/>
      <c r="AW260" s="154"/>
      <c r="AX260" s="154"/>
      <c r="AY260" s="154"/>
      <c r="AZ260" s="154"/>
      <c r="BA260" s="154"/>
      <c r="BB260" s="154"/>
      <c r="BC260" s="154"/>
      <c r="BD260" s="154"/>
      <c r="BE260" s="154"/>
      <c r="BF260" s="154"/>
      <c r="BG260" s="154"/>
      <c r="BH260" s="154"/>
      <c r="BI260" s="154"/>
      <c r="BJ260" s="154"/>
      <c r="BK260" s="154"/>
      <c r="BL260" s="154"/>
      <c r="BM260" s="154"/>
      <c r="BN260" s="154"/>
      <c r="BO260" s="154"/>
      <c r="BP260" s="154"/>
      <c r="BQ260" s="154"/>
      <c r="BR260" s="154"/>
      <c r="BS260" s="154"/>
      <c r="BT260" s="154"/>
      <c r="BU260" s="154"/>
      <c r="BV260" s="154"/>
      <c r="BW260" s="154"/>
      <c r="BX260" s="154"/>
      <c r="BY260" s="154"/>
      <c r="BZ260" s="154"/>
      <c r="CA260" s="154"/>
      <c r="CB260" s="154"/>
      <c r="CC260" s="154"/>
      <c r="CD260" s="154"/>
      <c r="CE260" s="154"/>
      <c r="CF260" s="154"/>
      <c r="CG260" s="154"/>
      <c r="CH260" s="154"/>
      <c r="CI260" s="154"/>
      <c r="CJ260" s="154"/>
      <c r="CK260" s="154"/>
      <c r="CL260" s="154"/>
      <c r="CM260" s="154"/>
      <c r="CN260" s="154"/>
      <c r="CO260" s="154"/>
      <c r="CP260" s="154"/>
      <c r="CQ260" s="154"/>
      <c r="CR260" s="154"/>
      <c r="CS260" s="154"/>
      <c r="CT260" s="154"/>
      <c r="CU260" s="154"/>
      <c r="CV260" s="154"/>
      <c r="CW260" s="154"/>
      <c r="CX260" s="154"/>
      <c r="CY260" s="154"/>
      <c r="CZ260" s="154"/>
      <c r="DA260" s="154"/>
      <c r="DB260" s="154"/>
      <c r="DC260" s="154"/>
      <c r="DD260" s="154"/>
      <c r="DE260" s="154"/>
      <c r="DF260" s="154"/>
      <c r="DG260" s="154"/>
      <c r="DH260" s="154"/>
      <c r="DI260" s="154"/>
      <c r="DJ260" s="154"/>
      <c r="DK260" s="154"/>
      <c r="DL260" s="154"/>
      <c r="DM260" s="154"/>
      <c r="DN260" s="154"/>
      <c r="DO260" s="154"/>
      <c r="DP260" s="154"/>
      <c r="DQ260" s="154"/>
      <c r="DR260" s="154"/>
      <c r="DS260" s="154"/>
      <c r="DT260" s="154"/>
      <c r="DU260" s="154"/>
      <c r="DV260" s="154"/>
      <c r="DW260" s="154"/>
      <c r="DX260" s="154"/>
      <c r="DY260" s="154"/>
      <c r="DZ260" s="154"/>
      <c r="EA260" s="154"/>
      <c r="EB260" s="154"/>
      <c r="EC260" s="154"/>
      <c r="ED260" s="154"/>
      <c r="EE260" s="154"/>
      <c r="EF260" s="154"/>
      <c r="EG260" s="154"/>
      <c r="EH260" s="154"/>
      <c r="EI260" s="154"/>
      <c r="EJ260" s="154"/>
      <c r="EK260" s="154"/>
      <c r="EL260" s="154"/>
      <c r="EM260" s="154"/>
      <c r="EN260" s="154"/>
      <c r="EO260" s="154"/>
      <c r="EP260" s="154"/>
      <c r="EQ260" s="154"/>
      <c r="ER260" s="154"/>
      <c r="ES260" s="154"/>
      <c r="ET260" s="154"/>
      <c r="EU260" s="154"/>
      <c r="EV260" s="154"/>
      <c r="EW260" s="154"/>
      <c r="EX260" s="154"/>
      <c r="EY260" s="154"/>
      <c r="EZ260" s="154"/>
      <c r="FA260" s="154"/>
      <c r="FB260" s="154"/>
      <c r="FC260" s="154"/>
      <c r="FD260" s="154"/>
      <c r="FE260" s="154"/>
      <c r="FF260" s="154"/>
      <c r="FG260" s="154"/>
      <c r="FH260" s="154"/>
      <c r="FI260" s="154"/>
      <c r="FJ260" s="154"/>
      <c r="FK260" s="154"/>
      <c r="FL260" s="154"/>
      <c r="FM260" s="154"/>
      <c r="FN260" s="154"/>
      <c r="FO260" s="154"/>
      <c r="FP260" s="154"/>
      <c r="FQ260" s="154"/>
      <c r="FR260" s="154"/>
      <c r="FS260" s="154"/>
      <c r="FT260" s="154"/>
      <c r="FU260" s="154"/>
      <c r="FV260" s="154"/>
      <c r="FW260" s="154"/>
      <c r="FX260" s="154"/>
      <c r="FY260" s="154"/>
      <c r="FZ260" s="154"/>
      <c r="GA260" s="154"/>
      <c r="GB260" s="154"/>
      <c r="GC260" s="154"/>
      <c r="GD260" s="154"/>
      <c r="GE260" s="154"/>
      <c r="GF260" s="154"/>
      <c r="GG260" s="154"/>
      <c r="GH260" s="154"/>
      <c r="GI260" s="154"/>
      <c r="GJ260" s="154"/>
      <c r="GK260" s="154"/>
      <c r="GL260" s="154"/>
      <c r="GM260" s="154"/>
      <c r="GN260" s="154"/>
      <c r="GO260" s="154"/>
      <c r="GP260" s="154"/>
      <c r="GQ260" s="154"/>
      <c r="GR260" s="154"/>
      <c r="GS260" s="154"/>
      <c r="GT260" s="154"/>
      <c r="GU260" s="154"/>
      <c r="GV260" s="154"/>
      <c r="GW260" s="154"/>
      <c r="GX260" s="154"/>
      <c r="GY260" s="154"/>
      <c r="GZ260" s="154"/>
      <c r="HA260" s="154"/>
      <c r="HB260" s="154"/>
      <c r="HC260" s="154"/>
      <c r="HD260" s="154"/>
      <c r="HE260" s="154"/>
      <c r="HF260" s="154"/>
      <c r="HG260" s="154"/>
      <c r="HH260" s="154"/>
      <c r="HI260" s="154"/>
      <c r="HJ260" s="154"/>
      <c r="HK260" s="154"/>
      <c r="HL260" s="154"/>
      <c r="HM260" s="154"/>
      <c r="HN260" s="154"/>
      <c r="HO260" s="154"/>
      <c r="HP260" s="154"/>
      <c r="HQ260" s="154"/>
      <c r="HR260" s="154"/>
      <c r="HS260" s="154"/>
      <c r="HT260" s="154"/>
      <c r="HU260" s="154"/>
      <c r="HV260" s="154"/>
      <c r="HW260" s="154"/>
      <c r="HX260" s="154"/>
      <c r="HY260" s="154"/>
      <c r="HZ260" s="154"/>
      <c r="IA260" s="154"/>
      <c r="IB260" s="154"/>
      <c r="IC260" s="154"/>
      <c r="ID260" s="154"/>
      <c r="IE260" s="154"/>
    </row>
    <row r="261" spans="1:255" s="2" customFormat="1" x14ac:dyDescent="0.25">
      <c r="A261" s="157"/>
      <c r="B261" s="188" t="s">
        <v>94</v>
      </c>
      <c r="C261" s="91" t="s">
        <v>17</v>
      </c>
      <c r="D261" s="10">
        <v>17.8</v>
      </c>
      <c r="E261" s="153">
        <f>D261*E260</f>
        <v>179.58420000000004</v>
      </c>
      <c r="F261" s="153"/>
      <c r="G261" s="153"/>
      <c r="H261" s="10"/>
      <c r="I261" s="10">
        <f>E261*H261</f>
        <v>0</v>
      </c>
      <c r="J261" s="10"/>
      <c r="K261" s="10"/>
      <c r="L261" s="10">
        <f>G261+I261+K261</f>
        <v>0</v>
      </c>
      <c r="M261" s="156"/>
      <c r="N261" s="156"/>
      <c r="O261" s="156"/>
      <c r="P261" s="156"/>
      <c r="Q261" s="156"/>
      <c r="R261" s="156"/>
      <c r="S261" s="156"/>
      <c r="T261" s="156"/>
      <c r="U261" s="156"/>
      <c r="V261" s="156"/>
      <c r="W261" s="156"/>
      <c r="X261" s="156"/>
      <c r="Y261" s="156"/>
      <c r="Z261" s="156"/>
      <c r="AA261" s="156"/>
      <c r="AB261" s="156"/>
      <c r="AC261" s="156"/>
      <c r="AD261" s="156"/>
      <c r="AE261" s="156"/>
      <c r="AF261" s="156"/>
      <c r="AG261" s="156"/>
      <c r="AH261" s="156"/>
      <c r="AI261" s="156"/>
      <c r="AJ261" s="156"/>
      <c r="AK261" s="156"/>
      <c r="AL261" s="156"/>
      <c r="AM261" s="156"/>
      <c r="AN261" s="156"/>
      <c r="AO261" s="156"/>
      <c r="AP261" s="156"/>
      <c r="AQ261" s="156"/>
      <c r="AR261" s="156"/>
      <c r="AS261" s="156"/>
      <c r="AT261" s="156"/>
      <c r="AU261" s="156"/>
      <c r="AV261" s="156"/>
      <c r="AW261" s="156"/>
      <c r="AX261" s="156"/>
      <c r="AY261" s="156"/>
      <c r="AZ261" s="156"/>
      <c r="BA261" s="156"/>
      <c r="BB261" s="156"/>
      <c r="BC261" s="156"/>
      <c r="BD261" s="156"/>
      <c r="BE261" s="156"/>
      <c r="BF261" s="156"/>
      <c r="BG261" s="156"/>
      <c r="BH261" s="156"/>
      <c r="BI261" s="156"/>
      <c r="BJ261" s="156"/>
      <c r="BK261" s="156"/>
      <c r="BL261" s="156"/>
      <c r="BM261" s="156"/>
      <c r="BN261" s="156"/>
      <c r="BO261" s="156"/>
      <c r="BP261" s="156"/>
      <c r="BQ261" s="156"/>
      <c r="BR261" s="156"/>
      <c r="BS261" s="156"/>
      <c r="BT261" s="156"/>
      <c r="BU261" s="156"/>
      <c r="BV261" s="156"/>
      <c r="BW261" s="156"/>
      <c r="BX261" s="156"/>
      <c r="BY261" s="156"/>
      <c r="BZ261" s="156"/>
      <c r="CA261" s="156"/>
      <c r="CB261" s="156"/>
      <c r="CC261" s="156"/>
      <c r="CD261" s="156"/>
      <c r="CE261" s="156"/>
      <c r="CF261" s="156"/>
      <c r="CG261" s="156"/>
      <c r="CH261" s="156"/>
      <c r="CI261" s="156"/>
      <c r="CJ261" s="156"/>
      <c r="CK261" s="156"/>
      <c r="CL261" s="156"/>
      <c r="CM261" s="156"/>
      <c r="CN261" s="156"/>
      <c r="CO261" s="156"/>
      <c r="CP261" s="156"/>
      <c r="CQ261" s="156"/>
      <c r="CR261" s="156"/>
      <c r="CS261" s="156"/>
      <c r="CT261" s="156"/>
      <c r="CU261" s="156"/>
      <c r="CV261" s="156"/>
      <c r="CW261" s="156"/>
      <c r="CX261" s="156"/>
      <c r="CY261" s="156"/>
      <c r="CZ261" s="156"/>
      <c r="DA261" s="156"/>
      <c r="DB261" s="156"/>
      <c r="DC261" s="156"/>
      <c r="DD261" s="156"/>
      <c r="DE261" s="156"/>
      <c r="DF261" s="156"/>
      <c r="DG261" s="156"/>
      <c r="DH261" s="156"/>
      <c r="DI261" s="156"/>
      <c r="DJ261" s="156"/>
      <c r="DK261" s="156"/>
      <c r="DL261" s="156"/>
      <c r="DM261" s="156"/>
      <c r="DN261" s="156"/>
      <c r="DO261" s="156"/>
      <c r="DP261" s="156"/>
      <c r="DQ261" s="156"/>
      <c r="DR261" s="156"/>
      <c r="DS261" s="156"/>
      <c r="DT261" s="156"/>
      <c r="DU261" s="156"/>
      <c r="DV261" s="156"/>
      <c r="DW261" s="156"/>
      <c r="DX261" s="156"/>
      <c r="DY261" s="156"/>
      <c r="DZ261" s="156"/>
      <c r="EA261" s="156"/>
      <c r="EB261" s="156"/>
      <c r="EC261" s="156"/>
      <c r="ED261" s="156"/>
      <c r="EE261" s="156"/>
      <c r="EF261" s="156"/>
      <c r="EG261" s="156"/>
      <c r="EH261" s="156"/>
      <c r="EI261" s="156"/>
      <c r="EJ261" s="156"/>
      <c r="EK261" s="156"/>
      <c r="EL261" s="156"/>
      <c r="EM261" s="156"/>
      <c r="EN261" s="156"/>
      <c r="EO261" s="156"/>
      <c r="EP261" s="156"/>
      <c r="EQ261" s="156"/>
      <c r="ER261" s="156"/>
      <c r="ES261" s="156"/>
      <c r="ET261" s="156"/>
      <c r="EU261" s="156"/>
      <c r="EV261" s="156"/>
      <c r="EW261" s="156"/>
      <c r="EX261" s="156"/>
      <c r="EY261" s="156"/>
      <c r="EZ261" s="156"/>
      <c r="FA261" s="156"/>
      <c r="FB261" s="156"/>
      <c r="FC261" s="156"/>
      <c r="FD261" s="156"/>
      <c r="FE261" s="156"/>
      <c r="FF261" s="156"/>
      <c r="FG261" s="156"/>
      <c r="FH261" s="156"/>
      <c r="FI261" s="156"/>
      <c r="FJ261" s="156"/>
      <c r="FK261" s="156"/>
      <c r="FL261" s="156"/>
      <c r="FM261" s="156"/>
      <c r="FN261" s="156"/>
      <c r="FO261" s="156"/>
      <c r="FP261" s="156"/>
      <c r="FQ261" s="156"/>
      <c r="FR261" s="156"/>
      <c r="FS261" s="156"/>
      <c r="FT261" s="156"/>
      <c r="FU261" s="156"/>
      <c r="FV261" s="156"/>
      <c r="FW261" s="156"/>
      <c r="FX261" s="156"/>
      <c r="FY261" s="156"/>
      <c r="FZ261" s="156"/>
      <c r="GA261" s="156"/>
      <c r="GB261" s="156"/>
      <c r="GC261" s="156"/>
      <c r="GD261" s="156"/>
      <c r="GE261" s="156"/>
      <c r="GF261" s="156"/>
      <c r="GG261" s="156"/>
      <c r="GH261" s="156"/>
      <c r="GI261" s="156"/>
      <c r="GJ261" s="156"/>
      <c r="GK261" s="156"/>
      <c r="GL261" s="156"/>
      <c r="GM261" s="156"/>
      <c r="GN261" s="156"/>
      <c r="GO261" s="156"/>
      <c r="GP261" s="156"/>
      <c r="GQ261" s="156"/>
      <c r="GR261" s="156"/>
      <c r="GS261" s="156"/>
      <c r="GT261" s="156"/>
      <c r="GU261" s="156"/>
      <c r="GV261" s="156"/>
      <c r="GW261" s="156"/>
      <c r="GX261" s="156"/>
      <c r="GY261" s="156"/>
      <c r="GZ261" s="156"/>
      <c r="HA261" s="156"/>
      <c r="HB261" s="156"/>
      <c r="HC261" s="156"/>
      <c r="HD261" s="156"/>
      <c r="HE261" s="156"/>
      <c r="HF261" s="156"/>
      <c r="HG261" s="156"/>
      <c r="HH261" s="156"/>
      <c r="HI261" s="156"/>
      <c r="HJ261" s="156"/>
      <c r="HK261" s="156"/>
      <c r="HL261" s="156"/>
      <c r="HM261" s="156"/>
      <c r="HN261" s="156"/>
      <c r="HO261" s="156"/>
      <c r="HP261" s="156"/>
      <c r="HQ261" s="156"/>
      <c r="HR261" s="156"/>
      <c r="HS261" s="156"/>
      <c r="HT261" s="156"/>
      <c r="HU261" s="156"/>
      <c r="HV261" s="156"/>
      <c r="HW261" s="156"/>
      <c r="HX261" s="156"/>
      <c r="HY261" s="156"/>
      <c r="HZ261" s="156"/>
      <c r="IA261" s="156"/>
      <c r="IB261" s="156"/>
      <c r="IC261" s="156"/>
      <c r="ID261" s="156"/>
      <c r="IE261" s="156"/>
    </row>
    <row r="262" spans="1:255" s="2" customFormat="1" x14ac:dyDescent="0.25">
      <c r="A262" s="157"/>
      <c r="B262" s="194" t="s">
        <v>146</v>
      </c>
      <c r="C262" s="151" t="s">
        <v>16</v>
      </c>
      <c r="D262" s="10">
        <v>11</v>
      </c>
      <c r="E262" s="86">
        <f>D262*E260</f>
        <v>110.97900000000003</v>
      </c>
      <c r="F262" s="5"/>
      <c r="G262" s="153">
        <f>E262*F262</f>
        <v>0</v>
      </c>
      <c r="H262" s="153"/>
      <c r="I262" s="153"/>
      <c r="J262" s="153"/>
      <c r="K262" s="153"/>
      <c r="L262" s="153">
        <f>G262+I262+K262</f>
        <v>0</v>
      </c>
      <c r="M262" s="156"/>
      <c r="N262" s="156"/>
      <c r="O262" s="156"/>
      <c r="P262" s="156"/>
      <c r="Q262" s="156"/>
      <c r="R262" s="156"/>
      <c r="S262" s="156"/>
      <c r="T262" s="156"/>
      <c r="U262" s="156"/>
      <c r="V262" s="156"/>
      <c r="W262" s="156"/>
      <c r="X262" s="156"/>
      <c r="Y262" s="156"/>
      <c r="Z262" s="156"/>
      <c r="AA262" s="156"/>
      <c r="AB262" s="156"/>
      <c r="AC262" s="156"/>
      <c r="AD262" s="156"/>
      <c r="AE262" s="156"/>
      <c r="AF262" s="156"/>
      <c r="AG262" s="156"/>
      <c r="AH262" s="156"/>
      <c r="AI262" s="156"/>
      <c r="AJ262" s="156"/>
      <c r="AK262" s="156"/>
      <c r="AL262" s="156"/>
      <c r="AM262" s="156"/>
      <c r="AN262" s="156"/>
      <c r="AO262" s="156"/>
      <c r="AP262" s="156"/>
      <c r="AQ262" s="156"/>
      <c r="AR262" s="156"/>
      <c r="AS262" s="156"/>
      <c r="AT262" s="156"/>
      <c r="AU262" s="156"/>
      <c r="AV262" s="156"/>
      <c r="AW262" s="156"/>
      <c r="AX262" s="156"/>
      <c r="AY262" s="156"/>
      <c r="AZ262" s="156"/>
      <c r="BA262" s="156"/>
      <c r="BB262" s="156"/>
      <c r="BC262" s="156"/>
      <c r="BD262" s="156"/>
      <c r="BE262" s="156"/>
      <c r="BF262" s="156"/>
      <c r="BG262" s="156"/>
      <c r="BH262" s="156"/>
      <c r="BI262" s="156"/>
      <c r="BJ262" s="156"/>
      <c r="BK262" s="156"/>
      <c r="BL262" s="156"/>
      <c r="BM262" s="156"/>
      <c r="BN262" s="156"/>
      <c r="BO262" s="156"/>
      <c r="BP262" s="156"/>
      <c r="BQ262" s="156"/>
      <c r="BR262" s="156"/>
      <c r="BS262" s="156"/>
      <c r="BT262" s="156"/>
      <c r="BU262" s="156"/>
      <c r="BV262" s="156"/>
      <c r="BW262" s="156"/>
      <c r="BX262" s="156"/>
      <c r="BY262" s="156"/>
      <c r="BZ262" s="156"/>
      <c r="CA262" s="156"/>
      <c r="CB262" s="156"/>
      <c r="CC262" s="156"/>
      <c r="CD262" s="156"/>
      <c r="CE262" s="156"/>
      <c r="CF262" s="156"/>
      <c r="CG262" s="156"/>
      <c r="CH262" s="156"/>
      <c r="CI262" s="156"/>
      <c r="CJ262" s="156"/>
      <c r="CK262" s="156"/>
      <c r="CL262" s="156"/>
      <c r="CM262" s="156"/>
      <c r="CN262" s="156"/>
      <c r="CO262" s="156"/>
      <c r="CP262" s="156"/>
      <c r="CQ262" s="156"/>
      <c r="CR262" s="156"/>
      <c r="CS262" s="156"/>
      <c r="CT262" s="156"/>
      <c r="CU262" s="156"/>
      <c r="CV262" s="156"/>
      <c r="CW262" s="156"/>
      <c r="CX262" s="156"/>
      <c r="CY262" s="156"/>
      <c r="CZ262" s="156"/>
      <c r="DA262" s="156"/>
      <c r="DB262" s="156"/>
      <c r="DC262" s="156"/>
      <c r="DD262" s="156"/>
      <c r="DE262" s="156"/>
      <c r="DF262" s="156"/>
      <c r="DG262" s="156"/>
      <c r="DH262" s="156"/>
      <c r="DI262" s="156"/>
      <c r="DJ262" s="156"/>
      <c r="DK262" s="156"/>
      <c r="DL262" s="156"/>
      <c r="DM262" s="156"/>
      <c r="DN262" s="156"/>
      <c r="DO262" s="156"/>
      <c r="DP262" s="156"/>
      <c r="DQ262" s="156"/>
      <c r="DR262" s="156"/>
      <c r="DS262" s="156"/>
      <c r="DT262" s="156"/>
      <c r="DU262" s="156"/>
      <c r="DV262" s="156"/>
      <c r="DW262" s="156"/>
      <c r="DX262" s="156"/>
      <c r="DY262" s="156"/>
      <c r="DZ262" s="156"/>
      <c r="EA262" s="156"/>
      <c r="EB262" s="156"/>
      <c r="EC262" s="156"/>
      <c r="ED262" s="156"/>
      <c r="EE262" s="156"/>
      <c r="EF262" s="156"/>
      <c r="EG262" s="156"/>
      <c r="EH262" s="156"/>
      <c r="EI262" s="156"/>
      <c r="EJ262" s="156"/>
      <c r="EK262" s="156"/>
      <c r="EL262" s="156"/>
      <c r="EM262" s="156"/>
      <c r="EN262" s="156"/>
      <c r="EO262" s="156"/>
      <c r="EP262" s="156"/>
      <c r="EQ262" s="156"/>
      <c r="ER262" s="156"/>
      <c r="ES262" s="156"/>
      <c r="ET262" s="156"/>
      <c r="EU262" s="156"/>
      <c r="EV262" s="156"/>
      <c r="EW262" s="156"/>
      <c r="EX262" s="156"/>
      <c r="EY262" s="156"/>
      <c r="EZ262" s="156"/>
      <c r="FA262" s="156"/>
      <c r="FB262" s="156"/>
      <c r="FC262" s="156"/>
      <c r="FD262" s="156"/>
      <c r="FE262" s="156"/>
      <c r="FF262" s="156"/>
      <c r="FG262" s="156"/>
      <c r="FH262" s="156"/>
      <c r="FI262" s="156"/>
      <c r="FJ262" s="156"/>
      <c r="FK262" s="156"/>
      <c r="FL262" s="156"/>
      <c r="FM262" s="156"/>
      <c r="FN262" s="156"/>
      <c r="FO262" s="156"/>
      <c r="FP262" s="156"/>
      <c r="FQ262" s="156"/>
      <c r="FR262" s="156"/>
      <c r="FS262" s="156"/>
      <c r="FT262" s="156"/>
      <c r="FU262" s="156"/>
      <c r="FV262" s="156"/>
      <c r="FW262" s="156"/>
      <c r="FX262" s="156"/>
      <c r="FY262" s="156"/>
      <c r="FZ262" s="156"/>
      <c r="GA262" s="156"/>
      <c r="GB262" s="156"/>
      <c r="GC262" s="156"/>
      <c r="GD262" s="156"/>
      <c r="GE262" s="156"/>
      <c r="GF262" s="156"/>
      <c r="GG262" s="156"/>
      <c r="GH262" s="156"/>
      <c r="GI262" s="156"/>
      <c r="GJ262" s="156"/>
      <c r="GK262" s="156"/>
      <c r="GL262" s="156"/>
      <c r="GM262" s="156"/>
      <c r="GN262" s="156"/>
      <c r="GO262" s="156"/>
      <c r="GP262" s="156"/>
      <c r="GQ262" s="156"/>
      <c r="GR262" s="156"/>
      <c r="GS262" s="156"/>
      <c r="GT262" s="156"/>
      <c r="GU262" s="156"/>
      <c r="GV262" s="156"/>
      <c r="GW262" s="156"/>
      <c r="GX262" s="156"/>
      <c r="GY262" s="156"/>
      <c r="GZ262" s="156"/>
      <c r="HA262" s="156"/>
      <c r="HB262" s="156"/>
      <c r="HC262" s="156"/>
      <c r="HD262" s="156"/>
      <c r="HE262" s="156"/>
      <c r="HF262" s="156"/>
      <c r="HG262" s="156"/>
      <c r="HH262" s="156"/>
      <c r="HI262" s="156"/>
      <c r="HJ262" s="156"/>
      <c r="HK262" s="156"/>
      <c r="HL262" s="156"/>
      <c r="HM262" s="156"/>
      <c r="HN262" s="156"/>
      <c r="HO262" s="156"/>
      <c r="HP262" s="156"/>
      <c r="HQ262" s="156"/>
      <c r="HR262" s="156"/>
      <c r="HS262" s="156"/>
      <c r="HT262" s="156"/>
      <c r="HU262" s="156"/>
      <c r="HV262" s="156"/>
      <c r="HW262" s="156"/>
      <c r="HX262" s="156"/>
      <c r="HY262" s="156"/>
      <c r="HZ262" s="156"/>
      <c r="IA262" s="156"/>
      <c r="IB262" s="156"/>
      <c r="IC262" s="156"/>
      <c r="ID262" s="156"/>
      <c r="IE262" s="156"/>
    </row>
    <row r="263" spans="1:255" s="6" customFormat="1" x14ac:dyDescent="0.25">
      <c r="A263" s="151"/>
      <c r="B263" s="194"/>
      <c r="C263" s="151"/>
      <c r="D263" s="10"/>
      <c r="E263" s="86"/>
      <c r="F263" s="5"/>
      <c r="G263" s="153"/>
      <c r="H263" s="153"/>
      <c r="I263" s="153"/>
      <c r="J263" s="153"/>
      <c r="K263" s="153"/>
      <c r="L263" s="153"/>
      <c r="M263" s="154"/>
      <c r="N263" s="154"/>
      <c r="O263" s="154"/>
      <c r="P263" s="154"/>
      <c r="Q263" s="154"/>
      <c r="R263" s="154"/>
      <c r="S263" s="154"/>
      <c r="T263" s="154"/>
      <c r="U263" s="154"/>
      <c r="V263" s="154"/>
      <c r="W263" s="154"/>
      <c r="X263" s="154"/>
      <c r="Y263" s="154"/>
      <c r="Z263" s="154"/>
      <c r="AA263" s="154"/>
      <c r="AB263" s="154"/>
      <c r="AC263" s="154"/>
      <c r="AD263" s="154"/>
      <c r="AE263" s="154"/>
      <c r="AF263" s="154"/>
      <c r="AG263" s="154"/>
      <c r="AH263" s="154"/>
      <c r="AI263" s="154"/>
      <c r="AJ263" s="154"/>
      <c r="AK263" s="154"/>
      <c r="AL263" s="154"/>
      <c r="AM263" s="154"/>
      <c r="AN263" s="154"/>
      <c r="AO263" s="154"/>
      <c r="AP263" s="154"/>
      <c r="AQ263" s="154"/>
      <c r="AR263" s="154"/>
      <c r="AS263" s="154"/>
      <c r="AT263" s="154"/>
      <c r="AU263" s="154"/>
      <c r="AV263" s="154"/>
      <c r="AW263" s="154"/>
      <c r="AX263" s="154"/>
      <c r="AY263" s="154"/>
      <c r="AZ263" s="154"/>
      <c r="BA263" s="154"/>
      <c r="BB263" s="154"/>
      <c r="BC263" s="154"/>
      <c r="BD263" s="154"/>
      <c r="BE263" s="154"/>
      <c r="BF263" s="154"/>
      <c r="BG263" s="154"/>
      <c r="BH263" s="154"/>
      <c r="BI263" s="154"/>
      <c r="BJ263" s="154"/>
      <c r="BK263" s="154"/>
      <c r="BL263" s="154"/>
      <c r="BM263" s="154"/>
      <c r="BN263" s="154"/>
      <c r="BO263" s="154"/>
      <c r="BP263" s="154"/>
      <c r="BQ263" s="154"/>
      <c r="BR263" s="154"/>
      <c r="BS263" s="154"/>
      <c r="BT263" s="154"/>
      <c r="BU263" s="154"/>
      <c r="BV263" s="154"/>
      <c r="BW263" s="154"/>
      <c r="BX263" s="154"/>
      <c r="BY263" s="154"/>
      <c r="BZ263" s="154"/>
      <c r="CA263" s="154"/>
      <c r="CB263" s="154"/>
      <c r="CC263" s="154"/>
      <c r="CD263" s="154"/>
      <c r="CE263" s="154"/>
      <c r="CF263" s="154"/>
      <c r="CG263" s="154"/>
      <c r="CH263" s="154"/>
      <c r="CI263" s="154"/>
      <c r="CJ263" s="154"/>
      <c r="CK263" s="154"/>
      <c r="CL263" s="154"/>
      <c r="CM263" s="154"/>
      <c r="CN263" s="154"/>
      <c r="CO263" s="154"/>
      <c r="CP263" s="154"/>
      <c r="CQ263" s="154"/>
      <c r="CR263" s="154"/>
      <c r="CS263" s="154"/>
      <c r="CT263" s="154"/>
      <c r="CU263" s="154"/>
      <c r="CV263" s="154"/>
      <c r="CW263" s="154"/>
      <c r="CX263" s="154"/>
      <c r="CY263" s="154"/>
      <c r="CZ263" s="154"/>
      <c r="DA263" s="154"/>
      <c r="DB263" s="154"/>
      <c r="DC263" s="154"/>
      <c r="DD263" s="154"/>
      <c r="DE263" s="154"/>
      <c r="DF263" s="154"/>
      <c r="DG263" s="154"/>
      <c r="DH263" s="154"/>
      <c r="DI263" s="154"/>
      <c r="DJ263" s="154"/>
      <c r="DK263" s="154"/>
      <c r="DL263" s="154"/>
      <c r="DM263" s="154"/>
      <c r="DN263" s="154"/>
      <c r="DO263" s="154"/>
      <c r="DP263" s="154"/>
      <c r="DQ263" s="154"/>
      <c r="DR263" s="154"/>
      <c r="DS263" s="154"/>
      <c r="DT263" s="154"/>
      <c r="DU263" s="154"/>
      <c r="DV263" s="154"/>
      <c r="DW263" s="154"/>
      <c r="DX263" s="154"/>
      <c r="DY263" s="154"/>
      <c r="DZ263" s="154"/>
      <c r="EA263" s="154"/>
      <c r="EB263" s="154"/>
      <c r="EC263" s="154"/>
      <c r="ED263" s="154"/>
      <c r="EE263" s="154"/>
      <c r="EF263" s="154"/>
      <c r="EG263" s="154"/>
      <c r="EH263" s="154"/>
      <c r="EI263" s="154"/>
      <c r="EJ263" s="154"/>
      <c r="EK263" s="154"/>
      <c r="EL263" s="154"/>
      <c r="EM263" s="154"/>
      <c r="EN263" s="154"/>
      <c r="EO263" s="154"/>
      <c r="EP263" s="154"/>
      <c r="EQ263" s="154"/>
      <c r="ER263" s="154"/>
      <c r="ES263" s="154"/>
      <c r="ET263" s="154"/>
      <c r="EU263" s="154"/>
      <c r="EV263" s="154"/>
      <c r="EW263" s="154"/>
      <c r="EX263" s="154"/>
      <c r="EY263" s="154"/>
      <c r="EZ263" s="154"/>
      <c r="FA263" s="154"/>
      <c r="FB263" s="154"/>
      <c r="FC263" s="154"/>
      <c r="FD263" s="154"/>
      <c r="FE263" s="154"/>
      <c r="FF263" s="154"/>
      <c r="FG263" s="154"/>
      <c r="FH263" s="154"/>
      <c r="FI263" s="154"/>
      <c r="FJ263" s="154"/>
      <c r="FK263" s="154"/>
      <c r="FL263" s="154"/>
      <c r="FM263" s="154"/>
      <c r="FN263" s="154"/>
      <c r="FO263" s="154"/>
      <c r="FP263" s="154"/>
      <c r="FQ263" s="154"/>
      <c r="FR263" s="154"/>
      <c r="FS263" s="154"/>
      <c r="FT263" s="154"/>
      <c r="FU263" s="154"/>
      <c r="FV263" s="154"/>
      <c r="FW263" s="154"/>
      <c r="FX263" s="154"/>
      <c r="FY263" s="154"/>
      <c r="FZ263" s="154"/>
      <c r="GA263" s="154"/>
      <c r="GB263" s="154"/>
      <c r="GC263" s="154"/>
      <c r="GD263" s="154"/>
      <c r="GE263" s="154"/>
      <c r="GF263" s="154"/>
      <c r="GG263" s="154"/>
      <c r="GH263" s="154"/>
      <c r="GI263" s="154"/>
      <c r="GJ263" s="154"/>
      <c r="GK263" s="154"/>
      <c r="GL263" s="154"/>
      <c r="GM263" s="154"/>
      <c r="GN263" s="154"/>
      <c r="GO263" s="154"/>
      <c r="GP263" s="154"/>
      <c r="GQ263" s="154"/>
      <c r="GR263" s="154"/>
      <c r="GS263" s="154"/>
      <c r="GT263" s="154"/>
      <c r="GU263" s="154"/>
      <c r="GV263" s="154"/>
      <c r="GW263" s="154"/>
      <c r="GX263" s="154"/>
      <c r="GY263" s="154"/>
      <c r="GZ263" s="154"/>
      <c r="HA263" s="154"/>
      <c r="HB263" s="154"/>
      <c r="HC263" s="154"/>
      <c r="HD263" s="154"/>
      <c r="HE263" s="154"/>
      <c r="HF263" s="154"/>
      <c r="HG263" s="154"/>
      <c r="HH263" s="154"/>
      <c r="HI263" s="154"/>
      <c r="HJ263" s="154"/>
      <c r="HK263" s="154"/>
      <c r="HL263" s="154"/>
      <c r="HM263" s="154"/>
      <c r="HN263" s="154"/>
      <c r="HO263" s="154"/>
      <c r="HP263" s="154"/>
      <c r="HQ263" s="154"/>
      <c r="HR263" s="154"/>
      <c r="HS263" s="154"/>
      <c r="HT263" s="154"/>
      <c r="HU263" s="154"/>
      <c r="HV263" s="154"/>
      <c r="HW263" s="154"/>
      <c r="HX263" s="154"/>
      <c r="HY263" s="154"/>
      <c r="HZ263" s="154"/>
      <c r="IA263" s="154"/>
      <c r="IB263" s="154"/>
      <c r="IC263" s="154"/>
      <c r="ID263" s="154"/>
      <c r="IE263" s="154"/>
    </row>
    <row r="264" spans="1:255" s="2" customFormat="1" x14ac:dyDescent="0.25">
      <c r="A264" s="118">
        <v>22</v>
      </c>
      <c r="B264" s="187" t="s">
        <v>147</v>
      </c>
      <c r="C264" s="8" t="s">
        <v>16</v>
      </c>
      <c r="D264" s="9"/>
      <c r="E264" s="9">
        <f>0.315*1121</f>
        <v>353.11500000000001</v>
      </c>
      <c r="F264" s="9"/>
      <c r="G264" s="9"/>
      <c r="H264" s="9"/>
      <c r="I264" s="9"/>
      <c r="J264" s="9"/>
      <c r="K264" s="9"/>
      <c r="L264" s="9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T264" s="105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  <c r="BT264" s="105"/>
      <c r="BU264" s="105"/>
      <c r="BV264" s="105"/>
      <c r="BW264" s="105"/>
      <c r="BX264" s="105"/>
      <c r="BY264" s="105"/>
      <c r="BZ264" s="105"/>
      <c r="CA264" s="105"/>
      <c r="CB264" s="105"/>
      <c r="CC264" s="105"/>
      <c r="CD264" s="105"/>
      <c r="CE264" s="105"/>
      <c r="CF264" s="105"/>
      <c r="CG264" s="105"/>
      <c r="CH264" s="105"/>
      <c r="CI264" s="105"/>
      <c r="CJ264" s="105"/>
      <c r="CK264" s="105"/>
      <c r="CL264" s="105"/>
      <c r="CM264" s="105"/>
      <c r="CN264" s="105"/>
      <c r="CO264" s="105"/>
      <c r="CP264" s="105"/>
      <c r="CQ264" s="105"/>
      <c r="CR264" s="105"/>
      <c r="CS264" s="105"/>
      <c r="CT264" s="105"/>
      <c r="CU264" s="105"/>
      <c r="CV264" s="105"/>
      <c r="CW264" s="105"/>
      <c r="CX264" s="105"/>
      <c r="CY264" s="105"/>
      <c r="CZ264" s="105"/>
      <c r="DA264" s="105"/>
      <c r="DB264" s="105"/>
      <c r="DC264" s="105"/>
      <c r="DD264" s="105"/>
      <c r="DE264" s="105"/>
      <c r="DF264" s="105"/>
      <c r="DG264" s="105"/>
      <c r="DH264" s="105"/>
      <c r="DI264" s="105"/>
      <c r="DJ264" s="105"/>
      <c r="DK264" s="105"/>
      <c r="DL264" s="105"/>
      <c r="DM264" s="105"/>
      <c r="DN264" s="105"/>
      <c r="DO264" s="105"/>
      <c r="DP264" s="105"/>
      <c r="DQ264" s="105"/>
      <c r="DR264" s="105"/>
      <c r="DS264" s="105"/>
      <c r="DT264" s="105"/>
      <c r="DU264" s="105"/>
      <c r="DV264" s="105"/>
      <c r="DW264" s="105"/>
      <c r="DX264" s="105"/>
      <c r="DY264" s="105"/>
      <c r="DZ264" s="105"/>
      <c r="EA264" s="105"/>
      <c r="EB264" s="105"/>
      <c r="EC264" s="105"/>
      <c r="ED264" s="105"/>
      <c r="EE264" s="105"/>
      <c r="EF264" s="105"/>
      <c r="EG264" s="105"/>
      <c r="EH264" s="105"/>
      <c r="EI264" s="105"/>
      <c r="EJ264" s="105"/>
      <c r="EK264" s="105"/>
      <c r="EL264" s="105"/>
      <c r="EM264" s="105"/>
      <c r="EN264" s="105"/>
      <c r="EO264" s="105"/>
      <c r="EP264" s="105"/>
      <c r="EQ264" s="105"/>
      <c r="ER264" s="105"/>
      <c r="ES264" s="105"/>
      <c r="ET264" s="105"/>
      <c r="EU264" s="105"/>
      <c r="EV264" s="105"/>
      <c r="EW264" s="105"/>
      <c r="EX264" s="105"/>
      <c r="EY264" s="105"/>
      <c r="EZ264" s="105"/>
      <c r="FA264" s="105"/>
      <c r="FB264" s="105"/>
      <c r="FC264" s="105"/>
      <c r="FD264" s="105"/>
      <c r="FE264" s="105"/>
      <c r="FF264" s="105"/>
      <c r="FG264" s="105"/>
      <c r="FH264" s="105"/>
      <c r="FI264" s="105"/>
      <c r="FJ264" s="105"/>
      <c r="FK264" s="105"/>
      <c r="FL264" s="105"/>
      <c r="FM264" s="105"/>
      <c r="FN264" s="105"/>
      <c r="FO264" s="105"/>
      <c r="FP264" s="105"/>
      <c r="FQ264" s="105"/>
      <c r="FR264" s="105"/>
      <c r="FS264" s="105"/>
      <c r="FT264" s="105"/>
      <c r="FU264" s="105"/>
      <c r="FV264" s="105"/>
      <c r="FW264" s="105"/>
      <c r="FX264" s="105"/>
      <c r="FY264" s="105"/>
      <c r="FZ264" s="105"/>
      <c r="GA264" s="105"/>
      <c r="GB264" s="105"/>
      <c r="GC264" s="105"/>
      <c r="GD264" s="105"/>
      <c r="GE264" s="105"/>
      <c r="GF264" s="105"/>
      <c r="GG264" s="105"/>
      <c r="GH264" s="105"/>
      <c r="GI264" s="105"/>
      <c r="GJ264" s="105"/>
      <c r="GK264" s="105"/>
      <c r="GL264" s="105"/>
      <c r="GM264" s="105"/>
      <c r="GN264" s="105"/>
      <c r="GO264" s="105"/>
      <c r="GP264" s="105"/>
      <c r="GQ264" s="105"/>
      <c r="GR264" s="105"/>
      <c r="GS264" s="105"/>
      <c r="GT264" s="105"/>
      <c r="GU264" s="105"/>
      <c r="GV264" s="105"/>
      <c r="GW264" s="105"/>
      <c r="GX264" s="105"/>
      <c r="GY264" s="105"/>
      <c r="GZ264" s="105"/>
      <c r="HA264" s="105"/>
      <c r="HB264" s="105"/>
      <c r="HC264" s="105"/>
      <c r="HD264" s="105"/>
      <c r="HE264" s="105"/>
      <c r="HF264" s="105"/>
      <c r="HG264" s="105"/>
      <c r="HH264" s="105"/>
      <c r="HI264" s="105"/>
      <c r="HJ264" s="105"/>
      <c r="HK264" s="105"/>
      <c r="HL264" s="105"/>
      <c r="HM264" s="105"/>
      <c r="HN264" s="105"/>
      <c r="HO264" s="105"/>
    </row>
    <row r="265" spans="1:255" s="195" customFormat="1" x14ac:dyDescent="0.2">
      <c r="A265" s="11"/>
      <c r="B265" s="76"/>
      <c r="C265" s="11" t="s">
        <v>59</v>
      </c>
      <c r="D265" s="10"/>
      <c r="E265" s="92">
        <f>E264/100</f>
        <v>3.5311500000000002</v>
      </c>
      <c r="F265" s="10"/>
      <c r="G265" s="10"/>
      <c r="H265" s="10"/>
      <c r="I265" s="10"/>
      <c r="J265" s="10"/>
      <c r="K265" s="10"/>
      <c r="L265" s="10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  <c r="EO265" s="14"/>
      <c r="EP265" s="14"/>
      <c r="EQ265" s="14"/>
      <c r="ER265" s="14"/>
      <c r="ES265" s="14"/>
      <c r="ET265" s="14"/>
      <c r="EU265" s="14"/>
      <c r="EV265" s="14"/>
      <c r="EW265" s="14"/>
      <c r="EX265" s="14"/>
      <c r="EY265" s="14"/>
      <c r="EZ265" s="14"/>
      <c r="FA265" s="14"/>
      <c r="FB265" s="14"/>
      <c r="FC265" s="14"/>
      <c r="FD265" s="14"/>
      <c r="FE265" s="14"/>
      <c r="FF265" s="14"/>
      <c r="FG265" s="14"/>
      <c r="FH265" s="14"/>
      <c r="FI265" s="14"/>
      <c r="FJ265" s="14"/>
      <c r="FK265" s="14"/>
      <c r="FL265" s="14"/>
      <c r="FM265" s="14"/>
      <c r="FN265" s="14"/>
      <c r="FO265" s="14"/>
      <c r="FP265" s="14"/>
      <c r="FQ265" s="14"/>
      <c r="FR265" s="14"/>
      <c r="FS265" s="14"/>
      <c r="FT265" s="14"/>
      <c r="FU265" s="14"/>
      <c r="FV265" s="14"/>
      <c r="FW265" s="14"/>
      <c r="FX265" s="14"/>
      <c r="FY265" s="14"/>
      <c r="FZ265" s="14"/>
      <c r="GA265" s="14"/>
      <c r="GB265" s="14"/>
      <c r="GC265" s="14"/>
      <c r="GD265" s="14"/>
      <c r="GE265" s="14"/>
      <c r="GF265" s="14"/>
      <c r="GG265" s="14"/>
      <c r="GH265" s="14"/>
      <c r="GI265" s="14"/>
      <c r="GJ265" s="14"/>
      <c r="GK265" s="14"/>
      <c r="GL265" s="14"/>
      <c r="GM265" s="14"/>
      <c r="GN265" s="14"/>
      <c r="GO265" s="14"/>
      <c r="GP265" s="14"/>
      <c r="GQ265" s="14"/>
      <c r="GR265" s="14"/>
      <c r="GS265" s="14"/>
      <c r="GT265" s="14"/>
      <c r="GU265" s="14"/>
      <c r="GV265" s="14"/>
      <c r="GW265" s="14"/>
      <c r="GX265" s="14"/>
      <c r="GY265" s="14"/>
      <c r="GZ265" s="14"/>
      <c r="HA265" s="14"/>
      <c r="HB265" s="14"/>
      <c r="HC265" s="14"/>
      <c r="HD265" s="14"/>
      <c r="HE265" s="14"/>
      <c r="HF265" s="14"/>
      <c r="HG265" s="14"/>
      <c r="HH265" s="14"/>
      <c r="HI265" s="14"/>
      <c r="HJ265" s="14"/>
      <c r="HK265" s="14"/>
      <c r="HL265" s="14"/>
      <c r="HM265" s="14"/>
      <c r="HN265" s="14"/>
      <c r="HO265" s="14"/>
      <c r="HP265" s="14"/>
      <c r="HQ265" s="14"/>
      <c r="HR265" s="14"/>
      <c r="HS265" s="14"/>
      <c r="HT265" s="14"/>
      <c r="HU265" s="14"/>
      <c r="HV265" s="14"/>
      <c r="HW265" s="14"/>
      <c r="HX265" s="14"/>
      <c r="HY265" s="14"/>
      <c r="HZ265" s="14"/>
      <c r="IA265" s="14"/>
      <c r="IB265" s="14"/>
      <c r="IC265" s="14"/>
      <c r="ID265" s="14"/>
      <c r="IE265" s="14"/>
      <c r="IF265" s="14"/>
      <c r="IG265" s="14"/>
      <c r="IH265" s="14"/>
      <c r="II265" s="14"/>
      <c r="IJ265" s="14"/>
      <c r="IK265" s="14"/>
      <c r="IL265" s="14"/>
      <c r="IM265" s="14"/>
      <c r="IN265" s="14"/>
      <c r="IO265" s="14"/>
      <c r="IP265" s="14"/>
      <c r="IQ265" s="14"/>
      <c r="IR265" s="14"/>
      <c r="IS265" s="14"/>
      <c r="IT265" s="14"/>
      <c r="IU265" s="14"/>
    </row>
    <row r="266" spans="1:255" s="115" customFormat="1" x14ac:dyDescent="0.2">
      <c r="A266" s="8"/>
      <c r="B266" s="188" t="s">
        <v>94</v>
      </c>
      <c r="C266" s="91" t="s">
        <v>17</v>
      </c>
      <c r="D266" s="10">
        <v>1120</v>
      </c>
      <c r="E266" s="10">
        <f>D266*E265</f>
        <v>3954.8880000000004</v>
      </c>
      <c r="F266" s="10"/>
      <c r="G266" s="10"/>
      <c r="H266" s="10"/>
      <c r="I266" s="10">
        <f>H266*E266</f>
        <v>0</v>
      </c>
      <c r="J266" s="10"/>
      <c r="K266" s="10"/>
      <c r="L266" s="10">
        <f t="shared" ref="L266:L272" si="41">G266+I266+K266</f>
        <v>0</v>
      </c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</row>
    <row r="267" spans="1:255" s="115" customFormat="1" x14ac:dyDescent="0.2">
      <c r="A267" s="8"/>
      <c r="B267" s="196" t="s">
        <v>134</v>
      </c>
      <c r="C267" s="11" t="s">
        <v>0</v>
      </c>
      <c r="D267" s="10">
        <v>79</v>
      </c>
      <c r="E267" s="10">
        <f>D267*E265</f>
        <v>278.96084999999999</v>
      </c>
      <c r="F267" s="10"/>
      <c r="G267" s="10"/>
      <c r="H267" s="10"/>
      <c r="I267" s="10"/>
      <c r="J267" s="10"/>
      <c r="K267" s="10">
        <f>J267*E267</f>
        <v>0</v>
      </c>
      <c r="L267" s="10">
        <f t="shared" si="41"/>
        <v>0</v>
      </c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</row>
    <row r="268" spans="1:255" s="115" customFormat="1" x14ac:dyDescent="0.2">
      <c r="A268" s="8"/>
      <c r="B268" s="189" t="s">
        <v>148</v>
      </c>
      <c r="C268" s="11" t="s">
        <v>18</v>
      </c>
      <c r="D268" s="10" t="s">
        <v>63</v>
      </c>
      <c r="E268" s="143">
        <f>0.0013*1121</f>
        <v>1.4573</v>
      </c>
      <c r="F268" s="110"/>
      <c r="G268" s="10">
        <f>F268*E268</f>
        <v>0</v>
      </c>
      <c r="H268" s="10"/>
      <c r="I268" s="10"/>
      <c r="J268" s="10"/>
      <c r="K268" s="10"/>
      <c r="L268" s="10">
        <f t="shared" si="41"/>
        <v>0</v>
      </c>
      <c r="M268" s="2"/>
      <c r="N268" s="197"/>
      <c r="O268" s="197"/>
      <c r="P268" s="197"/>
      <c r="Q268" s="197"/>
      <c r="R268" s="197"/>
      <c r="S268" s="197"/>
      <c r="T268" s="197"/>
      <c r="U268" s="197"/>
      <c r="V268" s="197"/>
      <c r="W268" s="197"/>
      <c r="X268" s="197"/>
      <c r="Y268" s="197"/>
      <c r="Z268" s="197"/>
      <c r="AA268" s="197"/>
      <c r="AB268" s="197"/>
      <c r="AC268" s="197"/>
      <c r="AD268" s="197"/>
      <c r="AE268" s="197"/>
      <c r="AF268" s="197"/>
      <c r="AG268" s="197"/>
      <c r="AH268" s="197"/>
      <c r="AI268" s="197"/>
      <c r="AJ268" s="197"/>
      <c r="AK268" s="197"/>
      <c r="AL268" s="197"/>
      <c r="AM268" s="197"/>
      <c r="AN268" s="197"/>
      <c r="AO268" s="197"/>
      <c r="AP268" s="197"/>
      <c r="AQ268" s="197"/>
      <c r="AR268" s="197"/>
      <c r="AS268" s="197"/>
      <c r="AT268" s="197"/>
      <c r="AU268" s="197"/>
      <c r="AV268" s="197"/>
      <c r="AW268" s="197"/>
      <c r="AX268" s="197"/>
      <c r="AY268" s="197"/>
      <c r="AZ268" s="197"/>
      <c r="BA268" s="197"/>
      <c r="BB268" s="197"/>
      <c r="BC268" s="197"/>
      <c r="BD268" s="197"/>
      <c r="BE268" s="197"/>
      <c r="BF268" s="197"/>
      <c r="BG268" s="197"/>
      <c r="BH268" s="197"/>
      <c r="BI268" s="197"/>
      <c r="BJ268" s="197"/>
      <c r="BK268" s="197"/>
      <c r="BL268" s="197"/>
      <c r="BM268" s="197"/>
      <c r="BN268" s="197"/>
      <c r="BO268" s="197"/>
      <c r="BP268" s="197"/>
      <c r="BQ268" s="197"/>
      <c r="BR268" s="197"/>
      <c r="BS268" s="197"/>
      <c r="BT268" s="197"/>
      <c r="BU268" s="197"/>
      <c r="BV268" s="197"/>
      <c r="BW268" s="197"/>
      <c r="BX268" s="197"/>
      <c r="BY268" s="197"/>
      <c r="BZ268" s="197"/>
      <c r="CA268" s="197"/>
      <c r="CB268" s="197"/>
      <c r="CC268" s="197"/>
      <c r="CD268" s="197"/>
      <c r="CE268" s="197"/>
      <c r="CF268" s="197"/>
      <c r="CG268" s="197"/>
      <c r="CH268" s="197"/>
      <c r="CI268" s="197"/>
      <c r="CJ268" s="197"/>
      <c r="CK268" s="197"/>
      <c r="CL268" s="197"/>
      <c r="CM268" s="197"/>
      <c r="CN268" s="197"/>
      <c r="CO268" s="197"/>
      <c r="CP268" s="197"/>
      <c r="CQ268" s="197"/>
      <c r="CR268" s="197"/>
      <c r="CS268" s="197"/>
      <c r="CT268" s="197"/>
      <c r="CU268" s="197"/>
      <c r="CV268" s="197"/>
      <c r="CW268" s="197"/>
      <c r="CX268" s="197"/>
      <c r="CY268" s="197"/>
      <c r="CZ268" s="197"/>
      <c r="DA268" s="197"/>
      <c r="DB268" s="197"/>
      <c r="DC268" s="197"/>
      <c r="DD268" s="197"/>
      <c r="DE268" s="197"/>
      <c r="DF268" s="197"/>
      <c r="DG268" s="197"/>
      <c r="DH268" s="197"/>
      <c r="DI268" s="197"/>
      <c r="DJ268" s="197"/>
      <c r="DK268" s="197"/>
      <c r="DL268" s="197"/>
      <c r="DM268" s="197"/>
      <c r="DN268" s="197"/>
      <c r="DO268" s="197"/>
      <c r="DP268" s="197"/>
      <c r="DQ268" s="197"/>
      <c r="DR268" s="197"/>
      <c r="DS268" s="197"/>
      <c r="DT268" s="197"/>
      <c r="DU268" s="197"/>
      <c r="DV268" s="197"/>
      <c r="DW268" s="197"/>
      <c r="DX268" s="197"/>
      <c r="DY268" s="197"/>
      <c r="DZ268" s="197"/>
      <c r="EA268" s="197"/>
      <c r="EB268" s="197"/>
      <c r="EC268" s="197"/>
      <c r="ED268" s="197"/>
      <c r="EE268" s="197"/>
      <c r="EF268" s="197"/>
      <c r="EG268" s="197"/>
      <c r="EH268" s="197"/>
      <c r="EI268" s="197"/>
      <c r="EJ268" s="197"/>
      <c r="EK268" s="197"/>
      <c r="EL268" s="197"/>
      <c r="EM268" s="197"/>
      <c r="EN268" s="197"/>
      <c r="EO268" s="197"/>
      <c r="EP268" s="197"/>
      <c r="EQ268" s="197"/>
      <c r="ER268" s="197"/>
      <c r="ES268" s="197"/>
      <c r="ET268" s="197"/>
      <c r="EU268" s="197"/>
      <c r="EV268" s="197"/>
      <c r="EW268" s="197"/>
      <c r="EX268" s="197"/>
      <c r="EY268" s="197"/>
      <c r="EZ268" s="197"/>
      <c r="FA268" s="197"/>
      <c r="FB268" s="197"/>
      <c r="FC268" s="197"/>
      <c r="FD268" s="197"/>
      <c r="FE268" s="197"/>
      <c r="FF268" s="197"/>
      <c r="FG268" s="197"/>
      <c r="FH268" s="197"/>
      <c r="FI268" s="197"/>
      <c r="FJ268" s="197"/>
      <c r="FK268" s="197"/>
      <c r="FL268" s="197"/>
      <c r="FM268" s="197"/>
      <c r="FN268" s="197"/>
      <c r="FO268" s="197"/>
      <c r="FP268" s="197"/>
      <c r="FQ268" s="197"/>
      <c r="FR268" s="197"/>
      <c r="FS268" s="197"/>
      <c r="FT268" s="197"/>
      <c r="FU268" s="197"/>
      <c r="FV268" s="197"/>
      <c r="FW268" s="197"/>
      <c r="FX268" s="197"/>
      <c r="FY268" s="197"/>
      <c r="FZ268" s="197"/>
      <c r="GA268" s="197"/>
      <c r="GB268" s="197"/>
      <c r="GC268" s="197"/>
      <c r="GD268" s="197"/>
      <c r="GE268" s="197"/>
      <c r="GF268" s="197"/>
      <c r="GG268" s="197"/>
      <c r="GH268" s="197"/>
      <c r="GI268" s="197"/>
      <c r="GJ268" s="197"/>
      <c r="GK268" s="197"/>
      <c r="GL268" s="197"/>
      <c r="GM268" s="197"/>
      <c r="GN268" s="197"/>
      <c r="GO268" s="197"/>
      <c r="GP268" s="197"/>
      <c r="GQ268" s="197"/>
      <c r="GR268" s="197"/>
      <c r="GS268" s="197"/>
      <c r="GT268" s="197"/>
      <c r="GU268" s="197"/>
      <c r="GV268" s="197"/>
      <c r="GW268" s="197"/>
      <c r="GX268" s="197"/>
      <c r="GY268" s="197"/>
      <c r="GZ268" s="197"/>
      <c r="HA268" s="197"/>
      <c r="HB268" s="197"/>
      <c r="HC268" s="197"/>
      <c r="HD268" s="197"/>
      <c r="HE268" s="197"/>
      <c r="HF268" s="197"/>
      <c r="HG268" s="197"/>
      <c r="HH268" s="197"/>
      <c r="HI268" s="197"/>
      <c r="HJ268" s="197"/>
      <c r="HK268" s="197"/>
      <c r="HL268" s="197"/>
      <c r="HM268" s="197"/>
      <c r="HN268" s="197"/>
      <c r="HO268" s="197"/>
      <c r="HP268" s="197"/>
      <c r="HQ268" s="197"/>
      <c r="HR268" s="197"/>
      <c r="HS268" s="197"/>
      <c r="HT268" s="197"/>
      <c r="HU268" s="197"/>
      <c r="HV268" s="197"/>
      <c r="HW268" s="197"/>
      <c r="HX268" s="197"/>
      <c r="HY268" s="197"/>
      <c r="HZ268" s="197"/>
      <c r="IA268" s="197"/>
      <c r="IB268" s="197"/>
      <c r="IC268" s="197"/>
      <c r="ID268" s="197"/>
      <c r="IE268" s="197"/>
      <c r="IF268" s="197"/>
      <c r="IG268" s="197"/>
      <c r="IH268" s="197"/>
      <c r="II268" s="197"/>
      <c r="IJ268" s="197"/>
      <c r="IK268" s="197"/>
      <c r="IL268" s="197"/>
      <c r="IM268" s="197"/>
      <c r="IN268" s="197"/>
      <c r="IO268" s="197"/>
      <c r="IP268" s="197"/>
      <c r="IQ268" s="197"/>
      <c r="IR268" s="197"/>
      <c r="IS268" s="197"/>
      <c r="IT268" s="197"/>
      <c r="IU268" s="197"/>
    </row>
    <row r="269" spans="1:255" s="115" customFormat="1" x14ac:dyDescent="0.2">
      <c r="A269" s="8"/>
      <c r="B269" s="189" t="s">
        <v>137</v>
      </c>
      <c r="C269" s="11" t="s">
        <v>18</v>
      </c>
      <c r="D269" s="10" t="s">
        <v>63</v>
      </c>
      <c r="E269" s="143">
        <f>0.0292*1121</f>
        <v>32.733200000000004</v>
      </c>
      <c r="F269" s="110"/>
      <c r="G269" s="10">
        <f>F269*E269</f>
        <v>0</v>
      </c>
      <c r="H269" s="10"/>
      <c r="I269" s="10"/>
      <c r="J269" s="10"/>
      <c r="K269" s="10"/>
      <c r="L269" s="10">
        <f t="shared" si="41"/>
        <v>0</v>
      </c>
      <c r="M269" s="2"/>
      <c r="N269" s="197"/>
      <c r="O269" s="197"/>
      <c r="P269" s="197"/>
      <c r="Q269" s="197"/>
      <c r="R269" s="197"/>
      <c r="S269" s="197"/>
      <c r="T269" s="197"/>
      <c r="U269" s="197"/>
      <c r="V269" s="197"/>
      <c r="W269" s="197"/>
      <c r="X269" s="197"/>
      <c r="Y269" s="197"/>
      <c r="Z269" s="197"/>
      <c r="AA269" s="197"/>
      <c r="AB269" s="197"/>
      <c r="AC269" s="197"/>
      <c r="AD269" s="197"/>
      <c r="AE269" s="197"/>
      <c r="AF269" s="197"/>
      <c r="AG269" s="197"/>
      <c r="AH269" s="197"/>
      <c r="AI269" s="197"/>
      <c r="AJ269" s="197"/>
      <c r="AK269" s="197"/>
      <c r="AL269" s="197"/>
      <c r="AM269" s="197"/>
      <c r="AN269" s="197"/>
      <c r="AO269" s="197"/>
      <c r="AP269" s="197"/>
      <c r="AQ269" s="197"/>
      <c r="AR269" s="197"/>
      <c r="AS269" s="197"/>
      <c r="AT269" s="197"/>
      <c r="AU269" s="197"/>
      <c r="AV269" s="197"/>
      <c r="AW269" s="197"/>
      <c r="AX269" s="197"/>
      <c r="AY269" s="197"/>
      <c r="AZ269" s="197"/>
      <c r="BA269" s="197"/>
      <c r="BB269" s="197"/>
      <c r="BC269" s="197"/>
      <c r="BD269" s="197"/>
      <c r="BE269" s="197"/>
      <c r="BF269" s="197"/>
      <c r="BG269" s="197"/>
      <c r="BH269" s="197"/>
      <c r="BI269" s="197"/>
      <c r="BJ269" s="197"/>
      <c r="BK269" s="197"/>
      <c r="BL269" s="197"/>
      <c r="BM269" s="197"/>
      <c r="BN269" s="197"/>
      <c r="BO269" s="197"/>
      <c r="BP269" s="197"/>
      <c r="BQ269" s="197"/>
      <c r="BR269" s="197"/>
      <c r="BS269" s="197"/>
      <c r="BT269" s="197"/>
      <c r="BU269" s="197"/>
      <c r="BV269" s="197"/>
      <c r="BW269" s="197"/>
      <c r="BX269" s="197"/>
      <c r="BY269" s="197"/>
      <c r="BZ269" s="197"/>
      <c r="CA269" s="197"/>
      <c r="CB269" s="197"/>
      <c r="CC269" s="197"/>
      <c r="CD269" s="197"/>
      <c r="CE269" s="197"/>
      <c r="CF269" s="197"/>
      <c r="CG269" s="197"/>
      <c r="CH269" s="197"/>
      <c r="CI269" s="197"/>
      <c r="CJ269" s="197"/>
      <c r="CK269" s="197"/>
      <c r="CL269" s="197"/>
      <c r="CM269" s="197"/>
      <c r="CN269" s="197"/>
      <c r="CO269" s="197"/>
      <c r="CP269" s="197"/>
      <c r="CQ269" s="197"/>
      <c r="CR269" s="197"/>
      <c r="CS269" s="197"/>
      <c r="CT269" s="197"/>
      <c r="CU269" s="197"/>
      <c r="CV269" s="197"/>
      <c r="CW269" s="197"/>
      <c r="CX269" s="197"/>
      <c r="CY269" s="197"/>
      <c r="CZ269" s="197"/>
      <c r="DA269" s="197"/>
      <c r="DB269" s="197"/>
      <c r="DC269" s="197"/>
      <c r="DD269" s="197"/>
      <c r="DE269" s="197"/>
      <c r="DF269" s="197"/>
      <c r="DG269" s="197"/>
      <c r="DH269" s="197"/>
      <c r="DI269" s="197"/>
      <c r="DJ269" s="197"/>
      <c r="DK269" s="197"/>
      <c r="DL269" s="197"/>
      <c r="DM269" s="197"/>
      <c r="DN269" s="197"/>
      <c r="DO269" s="197"/>
      <c r="DP269" s="197"/>
      <c r="DQ269" s="197"/>
      <c r="DR269" s="197"/>
      <c r="DS269" s="197"/>
      <c r="DT269" s="197"/>
      <c r="DU269" s="197"/>
      <c r="DV269" s="197"/>
      <c r="DW269" s="197"/>
      <c r="DX269" s="197"/>
      <c r="DY269" s="197"/>
      <c r="DZ269" s="197"/>
      <c r="EA269" s="197"/>
      <c r="EB269" s="197"/>
      <c r="EC269" s="197"/>
      <c r="ED269" s="197"/>
      <c r="EE269" s="197"/>
      <c r="EF269" s="197"/>
      <c r="EG269" s="197"/>
      <c r="EH269" s="197"/>
      <c r="EI269" s="197"/>
      <c r="EJ269" s="197"/>
      <c r="EK269" s="197"/>
      <c r="EL269" s="197"/>
      <c r="EM269" s="197"/>
      <c r="EN269" s="197"/>
      <c r="EO269" s="197"/>
      <c r="EP269" s="197"/>
      <c r="EQ269" s="197"/>
      <c r="ER269" s="197"/>
      <c r="ES269" s="197"/>
      <c r="ET269" s="197"/>
      <c r="EU269" s="197"/>
      <c r="EV269" s="197"/>
      <c r="EW269" s="197"/>
      <c r="EX269" s="197"/>
      <c r="EY269" s="197"/>
      <c r="EZ269" s="197"/>
      <c r="FA269" s="197"/>
      <c r="FB269" s="197"/>
      <c r="FC269" s="197"/>
      <c r="FD269" s="197"/>
      <c r="FE269" s="197"/>
      <c r="FF269" s="197"/>
      <c r="FG269" s="197"/>
      <c r="FH269" s="197"/>
      <c r="FI269" s="197"/>
      <c r="FJ269" s="197"/>
      <c r="FK269" s="197"/>
      <c r="FL269" s="197"/>
      <c r="FM269" s="197"/>
      <c r="FN269" s="197"/>
      <c r="FO269" s="197"/>
      <c r="FP269" s="197"/>
      <c r="FQ269" s="197"/>
      <c r="FR269" s="197"/>
      <c r="FS269" s="197"/>
      <c r="FT269" s="197"/>
      <c r="FU269" s="197"/>
      <c r="FV269" s="197"/>
      <c r="FW269" s="197"/>
      <c r="FX269" s="197"/>
      <c r="FY269" s="197"/>
      <c r="FZ269" s="197"/>
      <c r="GA269" s="197"/>
      <c r="GB269" s="197"/>
      <c r="GC269" s="197"/>
      <c r="GD269" s="197"/>
      <c r="GE269" s="197"/>
      <c r="GF269" s="197"/>
      <c r="GG269" s="197"/>
      <c r="GH269" s="197"/>
      <c r="GI269" s="197"/>
      <c r="GJ269" s="197"/>
      <c r="GK269" s="197"/>
      <c r="GL269" s="197"/>
      <c r="GM269" s="197"/>
      <c r="GN269" s="197"/>
      <c r="GO269" s="197"/>
      <c r="GP269" s="197"/>
      <c r="GQ269" s="197"/>
      <c r="GR269" s="197"/>
      <c r="GS269" s="197"/>
      <c r="GT269" s="197"/>
      <c r="GU269" s="197"/>
      <c r="GV269" s="197"/>
      <c r="GW269" s="197"/>
      <c r="GX269" s="197"/>
      <c r="GY269" s="197"/>
      <c r="GZ269" s="197"/>
      <c r="HA269" s="197"/>
      <c r="HB269" s="197"/>
      <c r="HC269" s="197"/>
      <c r="HD269" s="197"/>
      <c r="HE269" s="197"/>
      <c r="HF269" s="197"/>
      <c r="HG269" s="197"/>
      <c r="HH269" s="197"/>
      <c r="HI269" s="197"/>
      <c r="HJ269" s="197"/>
      <c r="HK269" s="197"/>
      <c r="HL269" s="197"/>
      <c r="HM269" s="197"/>
      <c r="HN269" s="197"/>
      <c r="HO269" s="197"/>
      <c r="HP269" s="197"/>
      <c r="HQ269" s="197"/>
      <c r="HR269" s="197"/>
      <c r="HS269" s="197"/>
      <c r="HT269" s="197"/>
      <c r="HU269" s="197"/>
      <c r="HV269" s="197"/>
      <c r="HW269" s="197"/>
      <c r="HX269" s="197"/>
      <c r="HY269" s="197"/>
      <c r="HZ269" s="197"/>
      <c r="IA269" s="197"/>
      <c r="IB269" s="197"/>
      <c r="IC269" s="197"/>
      <c r="ID269" s="197"/>
      <c r="IE269" s="197"/>
      <c r="IF269" s="197"/>
      <c r="IG269" s="197"/>
      <c r="IH269" s="197"/>
      <c r="II269" s="197"/>
      <c r="IJ269" s="197"/>
      <c r="IK269" s="197"/>
      <c r="IL269" s="197"/>
      <c r="IM269" s="197"/>
      <c r="IN269" s="197"/>
      <c r="IO269" s="197"/>
      <c r="IP269" s="197"/>
      <c r="IQ269" s="197"/>
      <c r="IR269" s="197"/>
      <c r="IS269" s="197"/>
      <c r="IT269" s="197"/>
      <c r="IU269" s="197"/>
    </row>
    <row r="270" spans="1:255" s="115" customFormat="1" x14ac:dyDescent="0.2">
      <c r="A270" s="8"/>
      <c r="B270" s="198" t="s">
        <v>126</v>
      </c>
      <c r="C270" s="11" t="s">
        <v>16</v>
      </c>
      <c r="D270" s="10">
        <v>101.5</v>
      </c>
      <c r="E270" s="10">
        <f>D270*E265</f>
        <v>358.41172500000005</v>
      </c>
      <c r="F270" s="10"/>
      <c r="G270" s="10">
        <f t="shared" ref="G270:G272" si="42">F270*E270</f>
        <v>0</v>
      </c>
      <c r="H270" s="10"/>
      <c r="I270" s="10"/>
      <c r="J270" s="10"/>
      <c r="K270" s="10"/>
      <c r="L270" s="10">
        <f t="shared" si="41"/>
        <v>0</v>
      </c>
      <c r="M270" s="132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</row>
    <row r="271" spans="1:255" s="115" customFormat="1" x14ac:dyDescent="0.2">
      <c r="A271" s="8"/>
      <c r="B271" s="196" t="s">
        <v>135</v>
      </c>
      <c r="C271" s="11" t="s">
        <v>16</v>
      </c>
      <c r="D271" s="10">
        <f>0.45+6.16+4.88</f>
        <v>11.49</v>
      </c>
      <c r="E271" s="10">
        <f>D271*E265</f>
        <v>40.572913500000006</v>
      </c>
      <c r="F271" s="10"/>
      <c r="G271" s="10">
        <f t="shared" si="42"/>
        <v>0</v>
      </c>
      <c r="H271" s="10"/>
      <c r="I271" s="10"/>
      <c r="J271" s="10"/>
      <c r="K271" s="10"/>
      <c r="L271" s="10">
        <f t="shared" si="41"/>
        <v>0</v>
      </c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</row>
    <row r="272" spans="1:255" s="115" customFormat="1" ht="13.5" customHeight="1" x14ac:dyDescent="0.2">
      <c r="A272" s="8"/>
      <c r="B272" s="199" t="s">
        <v>136</v>
      </c>
      <c r="C272" s="91" t="s">
        <v>0</v>
      </c>
      <c r="D272" s="10">
        <v>228</v>
      </c>
      <c r="E272" s="200">
        <f>D272*E265</f>
        <v>805.10220000000004</v>
      </c>
      <c r="F272" s="5"/>
      <c r="G272" s="10">
        <f t="shared" si="42"/>
        <v>0</v>
      </c>
      <c r="H272" s="10"/>
      <c r="I272" s="10"/>
      <c r="J272" s="10"/>
      <c r="K272" s="110"/>
      <c r="L272" s="10">
        <f t="shared" si="41"/>
        <v>0</v>
      </c>
      <c r="M272" s="197"/>
      <c r="N272" s="197"/>
      <c r="O272" s="197"/>
      <c r="P272" s="197"/>
      <c r="Q272" s="197"/>
      <c r="R272" s="197"/>
      <c r="S272" s="197"/>
      <c r="T272" s="197"/>
      <c r="U272" s="197"/>
      <c r="V272" s="197"/>
      <c r="W272" s="197"/>
      <c r="X272" s="197"/>
      <c r="Y272" s="197"/>
      <c r="Z272" s="197"/>
      <c r="AA272" s="197"/>
      <c r="AB272" s="197"/>
      <c r="AC272" s="197"/>
      <c r="AD272" s="197"/>
      <c r="AE272" s="197"/>
      <c r="AF272" s="197"/>
      <c r="AG272" s="197"/>
      <c r="AH272" s="197"/>
      <c r="AI272" s="197"/>
      <c r="AJ272" s="197"/>
      <c r="AK272" s="197"/>
      <c r="AL272" s="197"/>
      <c r="AM272" s="197"/>
      <c r="AN272" s="197"/>
      <c r="AO272" s="197"/>
      <c r="AP272" s="197"/>
      <c r="AQ272" s="197"/>
      <c r="AR272" s="197"/>
      <c r="AS272" s="197"/>
      <c r="AT272" s="197"/>
      <c r="AU272" s="197"/>
      <c r="AV272" s="197"/>
      <c r="AW272" s="197"/>
      <c r="AX272" s="197"/>
      <c r="AY272" s="197"/>
      <c r="AZ272" s="197"/>
      <c r="BA272" s="197"/>
      <c r="BB272" s="197"/>
      <c r="BC272" s="197"/>
      <c r="BD272" s="197"/>
      <c r="BE272" s="197"/>
      <c r="BF272" s="197"/>
      <c r="BG272" s="197"/>
      <c r="BH272" s="197"/>
      <c r="BI272" s="197"/>
      <c r="BJ272" s="197"/>
      <c r="BK272" s="197"/>
      <c r="BL272" s="197"/>
      <c r="BM272" s="197"/>
      <c r="BN272" s="197"/>
      <c r="BO272" s="197"/>
      <c r="BP272" s="197"/>
      <c r="BQ272" s="197"/>
      <c r="BR272" s="197"/>
      <c r="BS272" s="197"/>
      <c r="BT272" s="197"/>
      <c r="BU272" s="197"/>
      <c r="BV272" s="197"/>
      <c r="BW272" s="197"/>
      <c r="BX272" s="197"/>
      <c r="BY272" s="197"/>
      <c r="BZ272" s="197"/>
      <c r="CA272" s="197"/>
      <c r="CB272" s="197"/>
      <c r="CC272" s="197"/>
      <c r="CD272" s="197"/>
      <c r="CE272" s="197"/>
      <c r="CF272" s="197"/>
      <c r="CG272" s="197"/>
      <c r="CH272" s="197"/>
      <c r="CI272" s="197"/>
      <c r="CJ272" s="197"/>
      <c r="CK272" s="197"/>
      <c r="CL272" s="197"/>
      <c r="CM272" s="197"/>
      <c r="CN272" s="197"/>
      <c r="CO272" s="197"/>
      <c r="CP272" s="197"/>
      <c r="CQ272" s="197"/>
      <c r="CR272" s="197"/>
      <c r="CS272" s="197"/>
      <c r="CT272" s="197"/>
      <c r="CU272" s="197"/>
      <c r="CV272" s="197"/>
      <c r="CW272" s="197"/>
      <c r="CX272" s="197"/>
      <c r="CY272" s="197"/>
      <c r="CZ272" s="197"/>
      <c r="DA272" s="197"/>
      <c r="DB272" s="197"/>
      <c r="DC272" s="197"/>
      <c r="DD272" s="197"/>
      <c r="DE272" s="197"/>
      <c r="DF272" s="197"/>
      <c r="DG272" s="197"/>
      <c r="DH272" s="197"/>
      <c r="DI272" s="197"/>
      <c r="DJ272" s="197"/>
      <c r="DK272" s="197"/>
      <c r="DL272" s="197"/>
      <c r="DM272" s="197"/>
      <c r="DN272" s="197"/>
      <c r="DO272" s="197"/>
      <c r="DP272" s="197"/>
      <c r="DQ272" s="197"/>
      <c r="DR272" s="197"/>
      <c r="DS272" s="197"/>
      <c r="DT272" s="197"/>
      <c r="DU272" s="197"/>
      <c r="DV272" s="197"/>
      <c r="DW272" s="197"/>
      <c r="DX272" s="197"/>
      <c r="DY272" s="197"/>
      <c r="DZ272" s="197"/>
      <c r="EA272" s="197"/>
      <c r="EB272" s="197"/>
      <c r="EC272" s="197"/>
      <c r="ED272" s="197"/>
      <c r="EE272" s="197"/>
      <c r="EF272" s="197"/>
      <c r="EG272" s="197"/>
      <c r="EH272" s="197"/>
      <c r="EI272" s="197"/>
      <c r="EJ272" s="197"/>
      <c r="EK272" s="197"/>
      <c r="EL272" s="197"/>
      <c r="EM272" s="197"/>
      <c r="EN272" s="197"/>
      <c r="EO272" s="197"/>
      <c r="EP272" s="197"/>
      <c r="EQ272" s="197"/>
      <c r="ER272" s="197"/>
      <c r="ES272" s="197"/>
      <c r="ET272" s="197"/>
      <c r="EU272" s="197"/>
      <c r="EV272" s="197"/>
      <c r="EW272" s="197"/>
      <c r="EX272" s="197"/>
      <c r="EY272" s="197"/>
      <c r="EZ272" s="197"/>
      <c r="FA272" s="197"/>
      <c r="FB272" s="197"/>
      <c r="FC272" s="197"/>
      <c r="FD272" s="197"/>
      <c r="FE272" s="197"/>
      <c r="FF272" s="197"/>
      <c r="FG272" s="197"/>
      <c r="FH272" s="197"/>
      <c r="FI272" s="197"/>
      <c r="FJ272" s="197"/>
      <c r="FK272" s="197"/>
      <c r="FL272" s="197"/>
      <c r="FM272" s="197"/>
      <c r="FN272" s="197"/>
      <c r="FO272" s="197"/>
      <c r="FP272" s="197"/>
      <c r="FQ272" s="197"/>
      <c r="FR272" s="197"/>
      <c r="FS272" s="197"/>
      <c r="FT272" s="197"/>
      <c r="FU272" s="197"/>
      <c r="FV272" s="197"/>
      <c r="FW272" s="197"/>
      <c r="FX272" s="197"/>
      <c r="FY272" s="197"/>
      <c r="FZ272" s="197"/>
      <c r="GA272" s="197"/>
      <c r="GB272" s="197"/>
      <c r="GC272" s="197"/>
      <c r="GD272" s="197"/>
      <c r="GE272" s="197"/>
      <c r="GF272" s="197"/>
      <c r="GG272" s="197"/>
      <c r="GH272" s="197"/>
      <c r="GI272" s="197"/>
      <c r="GJ272" s="197"/>
      <c r="GK272" s="197"/>
      <c r="GL272" s="197"/>
      <c r="GM272" s="197"/>
      <c r="GN272" s="197"/>
      <c r="GO272" s="197"/>
      <c r="GP272" s="197"/>
      <c r="GQ272" s="197"/>
      <c r="GR272" s="197"/>
      <c r="GS272" s="197"/>
      <c r="GT272" s="197"/>
      <c r="GU272" s="197"/>
      <c r="GV272" s="197"/>
      <c r="GW272" s="197"/>
      <c r="GX272" s="197"/>
      <c r="GY272" s="197"/>
      <c r="GZ272" s="197"/>
      <c r="HA272" s="197"/>
      <c r="HB272" s="197"/>
      <c r="HC272" s="197"/>
      <c r="HD272" s="197"/>
      <c r="HE272" s="197"/>
      <c r="HF272" s="197"/>
      <c r="HG272" s="197"/>
      <c r="HH272" s="197"/>
      <c r="HI272" s="197"/>
      <c r="HJ272" s="197"/>
      <c r="HK272" s="197"/>
      <c r="HL272" s="197"/>
      <c r="HM272" s="197"/>
      <c r="HN272" s="197"/>
      <c r="HO272" s="197"/>
      <c r="HP272" s="197"/>
      <c r="HQ272" s="197"/>
      <c r="HR272" s="197"/>
      <c r="HS272" s="197"/>
      <c r="HT272" s="197"/>
      <c r="HU272" s="197"/>
      <c r="HV272" s="197"/>
      <c r="HW272" s="197"/>
      <c r="HX272" s="197"/>
      <c r="HY272" s="197"/>
      <c r="HZ272" s="197"/>
      <c r="IA272" s="197"/>
      <c r="IB272" s="197"/>
      <c r="IC272" s="197"/>
      <c r="ID272" s="197"/>
      <c r="IE272" s="197"/>
      <c r="IF272" s="197"/>
      <c r="IG272" s="197"/>
      <c r="IH272" s="197"/>
      <c r="II272" s="197"/>
      <c r="IJ272" s="197"/>
      <c r="IK272" s="197"/>
      <c r="IL272" s="197"/>
      <c r="IM272" s="197"/>
      <c r="IN272" s="197"/>
      <c r="IO272" s="197"/>
      <c r="IP272" s="197"/>
      <c r="IQ272" s="197"/>
      <c r="IR272" s="197"/>
      <c r="IS272" s="197"/>
      <c r="IT272" s="197"/>
      <c r="IU272" s="197"/>
    </row>
    <row r="273" spans="1:255" s="115" customFormat="1" ht="13.5" customHeight="1" x14ac:dyDescent="0.2">
      <c r="A273" s="8"/>
      <c r="B273" s="199"/>
      <c r="C273" s="91"/>
      <c r="D273" s="10"/>
      <c r="E273" s="200"/>
      <c r="F273" s="5"/>
      <c r="G273" s="10"/>
      <c r="H273" s="10"/>
      <c r="I273" s="10"/>
      <c r="J273" s="10"/>
      <c r="K273" s="110"/>
      <c r="L273" s="10"/>
      <c r="M273" s="197"/>
      <c r="N273" s="197"/>
      <c r="O273" s="197"/>
      <c r="P273" s="197"/>
      <c r="Q273" s="197"/>
      <c r="R273" s="197"/>
      <c r="S273" s="197"/>
      <c r="T273" s="197"/>
      <c r="U273" s="197"/>
      <c r="V273" s="197"/>
      <c r="W273" s="197"/>
      <c r="X273" s="197"/>
      <c r="Y273" s="197"/>
      <c r="Z273" s="197"/>
      <c r="AA273" s="197"/>
      <c r="AB273" s="197"/>
      <c r="AC273" s="197"/>
      <c r="AD273" s="197"/>
      <c r="AE273" s="197"/>
      <c r="AF273" s="197"/>
      <c r="AG273" s="197"/>
      <c r="AH273" s="197"/>
      <c r="AI273" s="197"/>
      <c r="AJ273" s="197"/>
      <c r="AK273" s="197"/>
      <c r="AL273" s="197"/>
      <c r="AM273" s="197"/>
      <c r="AN273" s="197"/>
      <c r="AO273" s="197"/>
      <c r="AP273" s="197"/>
      <c r="AQ273" s="197"/>
      <c r="AR273" s="197"/>
      <c r="AS273" s="197"/>
      <c r="AT273" s="197"/>
      <c r="AU273" s="197"/>
      <c r="AV273" s="197"/>
      <c r="AW273" s="197"/>
      <c r="AX273" s="197"/>
      <c r="AY273" s="197"/>
      <c r="AZ273" s="197"/>
      <c r="BA273" s="197"/>
      <c r="BB273" s="197"/>
      <c r="BC273" s="197"/>
      <c r="BD273" s="197"/>
      <c r="BE273" s="197"/>
      <c r="BF273" s="197"/>
      <c r="BG273" s="197"/>
      <c r="BH273" s="197"/>
      <c r="BI273" s="197"/>
      <c r="BJ273" s="197"/>
      <c r="BK273" s="197"/>
      <c r="BL273" s="197"/>
      <c r="BM273" s="197"/>
      <c r="BN273" s="197"/>
      <c r="BO273" s="197"/>
      <c r="BP273" s="197"/>
      <c r="BQ273" s="197"/>
      <c r="BR273" s="197"/>
      <c r="BS273" s="197"/>
      <c r="BT273" s="197"/>
      <c r="BU273" s="197"/>
      <c r="BV273" s="197"/>
      <c r="BW273" s="197"/>
      <c r="BX273" s="197"/>
      <c r="BY273" s="197"/>
      <c r="BZ273" s="197"/>
      <c r="CA273" s="197"/>
      <c r="CB273" s="197"/>
      <c r="CC273" s="197"/>
      <c r="CD273" s="197"/>
      <c r="CE273" s="197"/>
      <c r="CF273" s="197"/>
      <c r="CG273" s="197"/>
      <c r="CH273" s="197"/>
      <c r="CI273" s="197"/>
      <c r="CJ273" s="197"/>
      <c r="CK273" s="197"/>
      <c r="CL273" s="197"/>
      <c r="CM273" s="197"/>
      <c r="CN273" s="197"/>
      <c r="CO273" s="197"/>
      <c r="CP273" s="197"/>
      <c r="CQ273" s="197"/>
      <c r="CR273" s="197"/>
      <c r="CS273" s="197"/>
      <c r="CT273" s="197"/>
      <c r="CU273" s="197"/>
      <c r="CV273" s="197"/>
      <c r="CW273" s="197"/>
      <c r="CX273" s="197"/>
      <c r="CY273" s="197"/>
      <c r="CZ273" s="197"/>
      <c r="DA273" s="197"/>
      <c r="DB273" s="197"/>
      <c r="DC273" s="197"/>
      <c r="DD273" s="197"/>
      <c r="DE273" s="197"/>
      <c r="DF273" s="197"/>
      <c r="DG273" s="197"/>
      <c r="DH273" s="197"/>
      <c r="DI273" s="197"/>
      <c r="DJ273" s="197"/>
      <c r="DK273" s="197"/>
      <c r="DL273" s="197"/>
      <c r="DM273" s="197"/>
      <c r="DN273" s="197"/>
      <c r="DO273" s="197"/>
      <c r="DP273" s="197"/>
      <c r="DQ273" s="197"/>
      <c r="DR273" s="197"/>
      <c r="DS273" s="197"/>
      <c r="DT273" s="197"/>
      <c r="DU273" s="197"/>
      <c r="DV273" s="197"/>
      <c r="DW273" s="197"/>
      <c r="DX273" s="197"/>
      <c r="DY273" s="197"/>
      <c r="DZ273" s="197"/>
      <c r="EA273" s="197"/>
      <c r="EB273" s="197"/>
      <c r="EC273" s="197"/>
      <c r="ED273" s="197"/>
      <c r="EE273" s="197"/>
      <c r="EF273" s="197"/>
      <c r="EG273" s="197"/>
      <c r="EH273" s="197"/>
      <c r="EI273" s="197"/>
      <c r="EJ273" s="197"/>
      <c r="EK273" s="197"/>
      <c r="EL273" s="197"/>
      <c r="EM273" s="197"/>
      <c r="EN273" s="197"/>
      <c r="EO273" s="197"/>
      <c r="EP273" s="197"/>
      <c r="EQ273" s="197"/>
      <c r="ER273" s="197"/>
      <c r="ES273" s="197"/>
      <c r="ET273" s="197"/>
      <c r="EU273" s="197"/>
      <c r="EV273" s="197"/>
      <c r="EW273" s="197"/>
      <c r="EX273" s="197"/>
      <c r="EY273" s="197"/>
      <c r="EZ273" s="197"/>
      <c r="FA273" s="197"/>
      <c r="FB273" s="197"/>
      <c r="FC273" s="197"/>
      <c r="FD273" s="197"/>
      <c r="FE273" s="197"/>
      <c r="FF273" s="197"/>
      <c r="FG273" s="197"/>
      <c r="FH273" s="197"/>
      <c r="FI273" s="197"/>
      <c r="FJ273" s="197"/>
      <c r="FK273" s="197"/>
      <c r="FL273" s="197"/>
      <c r="FM273" s="197"/>
      <c r="FN273" s="197"/>
      <c r="FO273" s="197"/>
      <c r="FP273" s="197"/>
      <c r="FQ273" s="197"/>
      <c r="FR273" s="197"/>
      <c r="FS273" s="197"/>
      <c r="FT273" s="197"/>
      <c r="FU273" s="197"/>
      <c r="FV273" s="197"/>
      <c r="FW273" s="197"/>
      <c r="FX273" s="197"/>
      <c r="FY273" s="197"/>
      <c r="FZ273" s="197"/>
      <c r="GA273" s="197"/>
      <c r="GB273" s="197"/>
      <c r="GC273" s="197"/>
      <c r="GD273" s="197"/>
      <c r="GE273" s="197"/>
      <c r="GF273" s="197"/>
      <c r="GG273" s="197"/>
      <c r="GH273" s="197"/>
      <c r="GI273" s="197"/>
      <c r="GJ273" s="197"/>
      <c r="GK273" s="197"/>
      <c r="GL273" s="197"/>
      <c r="GM273" s="197"/>
      <c r="GN273" s="197"/>
      <c r="GO273" s="197"/>
      <c r="GP273" s="197"/>
      <c r="GQ273" s="197"/>
      <c r="GR273" s="197"/>
      <c r="GS273" s="197"/>
      <c r="GT273" s="197"/>
      <c r="GU273" s="197"/>
      <c r="GV273" s="197"/>
      <c r="GW273" s="197"/>
      <c r="GX273" s="197"/>
      <c r="GY273" s="197"/>
      <c r="GZ273" s="197"/>
      <c r="HA273" s="197"/>
      <c r="HB273" s="197"/>
      <c r="HC273" s="197"/>
      <c r="HD273" s="197"/>
      <c r="HE273" s="197"/>
      <c r="HF273" s="197"/>
      <c r="HG273" s="197"/>
      <c r="HH273" s="197"/>
      <c r="HI273" s="197"/>
      <c r="HJ273" s="197"/>
      <c r="HK273" s="197"/>
      <c r="HL273" s="197"/>
      <c r="HM273" s="197"/>
      <c r="HN273" s="197"/>
      <c r="HO273" s="197"/>
      <c r="HP273" s="197"/>
      <c r="HQ273" s="197"/>
      <c r="HR273" s="197"/>
      <c r="HS273" s="197"/>
      <c r="HT273" s="197"/>
      <c r="HU273" s="197"/>
      <c r="HV273" s="197"/>
      <c r="HW273" s="197"/>
      <c r="HX273" s="197"/>
      <c r="HY273" s="197"/>
      <c r="HZ273" s="197"/>
      <c r="IA273" s="197"/>
      <c r="IB273" s="197"/>
      <c r="IC273" s="197"/>
      <c r="ID273" s="197"/>
      <c r="IE273" s="197"/>
      <c r="IF273" s="197"/>
      <c r="IG273" s="197"/>
      <c r="IH273" s="197"/>
      <c r="II273" s="197"/>
      <c r="IJ273" s="197"/>
      <c r="IK273" s="197"/>
      <c r="IL273" s="197"/>
      <c r="IM273" s="197"/>
      <c r="IN273" s="197"/>
      <c r="IO273" s="197"/>
      <c r="IP273" s="197"/>
      <c r="IQ273" s="197"/>
      <c r="IR273" s="197"/>
      <c r="IS273" s="197"/>
      <c r="IT273" s="197"/>
      <c r="IU273" s="197"/>
    </row>
    <row r="274" spans="1:255" s="2" customFormat="1" x14ac:dyDescent="0.25">
      <c r="A274" s="15"/>
      <c r="B274" s="75" t="s">
        <v>158</v>
      </c>
      <c r="C274" s="15"/>
      <c r="D274" s="4"/>
      <c r="E274" s="4"/>
      <c r="F274" s="4"/>
      <c r="G274" s="4"/>
      <c r="H274" s="4"/>
      <c r="I274" s="4"/>
      <c r="J274" s="4"/>
      <c r="K274" s="4"/>
      <c r="L274" s="4"/>
    </row>
    <row r="275" spans="1:255" s="6" customFormat="1" x14ac:dyDescent="0.25">
      <c r="A275" s="42"/>
      <c r="B275" s="186"/>
      <c r="C275" s="42"/>
      <c r="D275" s="5"/>
      <c r="E275" s="5"/>
      <c r="F275" s="5"/>
      <c r="G275" s="5"/>
      <c r="H275" s="5"/>
      <c r="I275" s="5"/>
      <c r="J275" s="5"/>
      <c r="K275" s="5"/>
      <c r="L275" s="5"/>
    </row>
    <row r="276" spans="1:255" s="115" customFormat="1" x14ac:dyDescent="0.2">
      <c r="A276" s="118">
        <v>18</v>
      </c>
      <c r="B276" s="187" t="s">
        <v>138</v>
      </c>
      <c r="C276" s="8" t="s">
        <v>16</v>
      </c>
      <c r="D276" s="9"/>
      <c r="E276" s="9">
        <f>200*1.2*1.2</f>
        <v>288</v>
      </c>
      <c r="F276" s="10"/>
      <c r="G276" s="10"/>
      <c r="H276" s="10"/>
      <c r="I276" s="10"/>
      <c r="J276" s="10"/>
      <c r="K276" s="102"/>
      <c r="L276" s="102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  <c r="AK276" s="105"/>
      <c r="AL276" s="105"/>
      <c r="AM276" s="105"/>
      <c r="AN276" s="105"/>
      <c r="AO276" s="105"/>
      <c r="AP276" s="105"/>
      <c r="AQ276" s="105"/>
      <c r="AR276" s="105"/>
      <c r="AS276" s="105"/>
      <c r="AT276" s="105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  <c r="BT276" s="105"/>
      <c r="BU276" s="105"/>
      <c r="BV276" s="105"/>
      <c r="BW276" s="105"/>
      <c r="BX276" s="105"/>
      <c r="BY276" s="105"/>
      <c r="BZ276" s="105"/>
      <c r="CA276" s="105"/>
      <c r="CB276" s="105"/>
      <c r="CC276" s="105"/>
      <c r="CD276" s="105"/>
      <c r="CE276" s="105"/>
      <c r="CF276" s="105"/>
      <c r="CG276" s="105"/>
      <c r="CH276" s="105"/>
      <c r="CI276" s="105"/>
      <c r="CJ276" s="105"/>
      <c r="CK276" s="105"/>
      <c r="CL276" s="105"/>
      <c r="CM276" s="105"/>
      <c r="CN276" s="105"/>
      <c r="CO276" s="105"/>
      <c r="CP276" s="105"/>
      <c r="CQ276" s="105"/>
      <c r="CR276" s="105"/>
      <c r="CS276" s="105"/>
      <c r="CT276" s="105"/>
      <c r="CU276" s="105"/>
      <c r="CV276" s="105"/>
      <c r="CW276" s="105"/>
      <c r="CX276" s="105"/>
      <c r="CY276" s="105"/>
      <c r="CZ276" s="105"/>
      <c r="DA276" s="105"/>
      <c r="DB276" s="105"/>
      <c r="DC276" s="105"/>
      <c r="DD276" s="105"/>
      <c r="DE276" s="105"/>
      <c r="DF276" s="105"/>
      <c r="DG276" s="105"/>
      <c r="DH276" s="105"/>
      <c r="DI276" s="105"/>
      <c r="DJ276" s="105"/>
      <c r="DK276" s="105"/>
      <c r="DL276" s="105"/>
      <c r="DM276" s="105"/>
      <c r="DN276" s="105"/>
      <c r="DO276" s="105"/>
      <c r="DP276" s="105"/>
      <c r="DQ276" s="105"/>
      <c r="DR276" s="105"/>
      <c r="DS276" s="105"/>
      <c r="DT276" s="105"/>
      <c r="DU276" s="105"/>
      <c r="DV276" s="105"/>
      <c r="DW276" s="105"/>
      <c r="DX276" s="105"/>
      <c r="DY276" s="105"/>
      <c r="DZ276" s="105"/>
      <c r="EA276" s="105"/>
      <c r="EB276" s="105"/>
      <c r="EC276" s="105"/>
      <c r="ED276" s="105"/>
      <c r="EE276" s="105"/>
      <c r="EF276" s="105"/>
      <c r="EG276" s="105"/>
      <c r="EH276" s="105"/>
      <c r="EI276" s="105"/>
      <c r="EJ276" s="105"/>
      <c r="EK276" s="105"/>
      <c r="EL276" s="105"/>
      <c r="EM276" s="105"/>
      <c r="EN276" s="105"/>
      <c r="EO276" s="105"/>
      <c r="EP276" s="105"/>
      <c r="EQ276" s="105"/>
      <c r="ER276" s="105"/>
      <c r="ES276" s="105"/>
      <c r="ET276" s="105"/>
      <c r="EU276" s="105"/>
      <c r="EV276" s="105"/>
      <c r="EW276" s="105"/>
      <c r="EX276" s="105"/>
      <c r="EY276" s="105"/>
      <c r="EZ276" s="105"/>
      <c r="FA276" s="105"/>
      <c r="FB276" s="105"/>
      <c r="FC276" s="105"/>
      <c r="FD276" s="105"/>
      <c r="FE276" s="105"/>
      <c r="FF276" s="105"/>
      <c r="FG276" s="105"/>
      <c r="FH276" s="105"/>
      <c r="FI276" s="105"/>
      <c r="FJ276" s="105"/>
      <c r="FK276" s="105"/>
      <c r="FL276" s="105"/>
      <c r="FM276" s="105"/>
      <c r="FN276" s="105"/>
      <c r="FO276" s="105"/>
      <c r="FP276" s="105"/>
      <c r="FQ276" s="105"/>
      <c r="FR276" s="105"/>
      <c r="FS276" s="105"/>
      <c r="FT276" s="105"/>
      <c r="FU276" s="105"/>
      <c r="FV276" s="105"/>
      <c r="FW276" s="105"/>
      <c r="FX276" s="105"/>
      <c r="FY276" s="105"/>
      <c r="FZ276" s="105"/>
      <c r="GA276" s="105"/>
      <c r="GB276" s="105"/>
      <c r="GC276" s="105"/>
      <c r="GD276" s="105"/>
      <c r="GE276" s="105"/>
      <c r="GF276" s="105"/>
      <c r="GG276" s="105"/>
      <c r="GH276" s="105"/>
      <c r="GI276" s="105"/>
      <c r="GJ276" s="105"/>
      <c r="GK276" s="105"/>
      <c r="GL276" s="105"/>
      <c r="GM276" s="105"/>
      <c r="GN276" s="105"/>
      <c r="GO276" s="105"/>
      <c r="GP276" s="105"/>
      <c r="GQ276" s="105"/>
      <c r="GR276" s="105"/>
      <c r="GS276" s="105"/>
      <c r="GT276" s="105"/>
      <c r="GU276" s="105"/>
      <c r="GV276" s="105"/>
      <c r="GW276" s="105"/>
    </row>
    <row r="277" spans="1:255" s="6" customFormat="1" x14ac:dyDescent="0.25">
      <c r="A277" s="8"/>
      <c r="B277" s="76"/>
      <c r="C277" s="11" t="s">
        <v>49</v>
      </c>
      <c r="D277" s="10"/>
      <c r="E277" s="107">
        <f>E276/1000</f>
        <v>0.28799999999999998</v>
      </c>
      <c r="F277" s="10"/>
      <c r="G277" s="10"/>
      <c r="H277" s="10"/>
      <c r="I277" s="10"/>
      <c r="J277" s="10"/>
      <c r="K277" s="102"/>
      <c r="L277" s="102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  <c r="EH277" s="14"/>
      <c r="EI277" s="14"/>
      <c r="EJ277" s="14"/>
      <c r="EK277" s="14"/>
      <c r="EL277" s="14"/>
      <c r="EM277" s="14"/>
      <c r="EN277" s="14"/>
      <c r="EO277" s="14"/>
      <c r="EP277" s="14"/>
      <c r="EQ277" s="14"/>
      <c r="ER277" s="14"/>
      <c r="ES277" s="14"/>
      <c r="ET277" s="14"/>
      <c r="EU277" s="14"/>
      <c r="EV277" s="14"/>
      <c r="EW277" s="14"/>
      <c r="EX277" s="14"/>
      <c r="EY277" s="14"/>
      <c r="EZ277" s="14"/>
      <c r="FA277" s="14"/>
      <c r="FB277" s="14"/>
      <c r="FC277" s="14"/>
      <c r="FD277" s="14"/>
      <c r="FE277" s="14"/>
      <c r="FF277" s="14"/>
      <c r="FG277" s="14"/>
      <c r="FH277" s="14"/>
      <c r="FI277" s="14"/>
      <c r="FJ277" s="14"/>
      <c r="FK277" s="14"/>
      <c r="FL277" s="14"/>
      <c r="FM277" s="14"/>
      <c r="FN277" s="14"/>
      <c r="FO277" s="14"/>
      <c r="FP277" s="14"/>
      <c r="FQ277" s="14"/>
      <c r="FR277" s="14"/>
      <c r="FS277" s="14"/>
      <c r="FT277" s="14"/>
      <c r="FU277" s="14"/>
      <c r="FV277" s="14"/>
      <c r="FW277" s="14"/>
      <c r="FX277" s="14"/>
      <c r="FY277" s="14"/>
      <c r="FZ277" s="14"/>
      <c r="GA277" s="14"/>
      <c r="GB277" s="14"/>
      <c r="GC277" s="14"/>
      <c r="GD277" s="14"/>
      <c r="GE277" s="14"/>
      <c r="GF277" s="14"/>
      <c r="GG277" s="14"/>
      <c r="GH277" s="14"/>
      <c r="GI277" s="14"/>
      <c r="GJ277" s="14"/>
      <c r="GK277" s="14"/>
      <c r="GL277" s="14"/>
      <c r="GM277" s="14"/>
      <c r="GN277" s="14"/>
      <c r="GO277" s="14"/>
      <c r="GP277" s="14"/>
      <c r="GQ277" s="14"/>
      <c r="GR277" s="14"/>
      <c r="GS277" s="14"/>
      <c r="GT277" s="14"/>
      <c r="GU277" s="14"/>
      <c r="GV277" s="14"/>
      <c r="GW277" s="14"/>
      <c r="GX277" s="14"/>
      <c r="GY277" s="14"/>
      <c r="GZ277" s="14"/>
      <c r="HA277" s="14"/>
      <c r="HB277" s="14"/>
      <c r="HC277" s="14"/>
      <c r="HD277" s="14"/>
      <c r="HE277" s="14"/>
      <c r="HF277" s="14"/>
      <c r="HG277" s="14"/>
      <c r="HH277" s="14"/>
      <c r="HI277" s="14"/>
      <c r="HJ277" s="14"/>
      <c r="HK277" s="14"/>
      <c r="HL277" s="14"/>
      <c r="HM277" s="14"/>
      <c r="HN277" s="14"/>
      <c r="HO277" s="14"/>
      <c r="HP277" s="14"/>
      <c r="HQ277" s="14"/>
      <c r="HR277" s="14"/>
      <c r="HS277" s="14"/>
      <c r="HT277" s="14"/>
      <c r="HU277" s="14"/>
      <c r="HV277" s="14"/>
      <c r="HW277" s="14"/>
      <c r="HX277" s="14"/>
      <c r="HY277" s="14"/>
      <c r="HZ277" s="14"/>
      <c r="IA277" s="14"/>
      <c r="IB277" s="14"/>
      <c r="IC277" s="14"/>
      <c r="ID277" s="14"/>
      <c r="IE277" s="14"/>
    </row>
    <row r="278" spans="1:255" s="2" customFormat="1" x14ac:dyDescent="0.25">
      <c r="A278" s="7"/>
      <c r="B278" s="188" t="s">
        <v>21</v>
      </c>
      <c r="C278" s="91" t="s">
        <v>17</v>
      </c>
      <c r="D278" s="10">
        <v>60.8</v>
      </c>
      <c r="E278" s="10">
        <f>D278*E277</f>
        <v>17.510399999999997</v>
      </c>
      <c r="F278" s="10"/>
      <c r="G278" s="10"/>
      <c r="H278" s="10"/>
      <c r="I278" s="10">
        <f>E278*H278</f>
        <v>0</v>
      </c>
      <c r="J278" s="10"/>
      <c r="K278" s="10"/>
      <c r="L278" s="10">
        <f>G278+I278+K278</f>
        <v>0</v>
      </c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</row>
    <row r="279" spans="1:255" s="2" customFormat="1" x14ac:dyDescent="0.25">
      <c r="A279" s="7"/>
      <c r="B279" s="189" t="s">
        <v>120</v>
      </c>
      <c r="C279" s="91" t="s">
        <v>20</v>
      </c>
      <c r="D279" s="10">
        <v>143</v>
      </c>
      <c r="E279" s="10">
        <f>D279*E277</f>
        <v>41.183999999999997</v>
      </c>
      <c r="F279" s="10"/>
      <c r="G279" s="10"/>
      <c r="H279" s="10"/>
      <c r="I279" s="10"/>
      <c r="J279" s="10"/>
      <c r="K279" s="10">
        <f>E279*J279</f>
        <v>0</v>
      </c>
      <c r="L279" s="10">
        <f>G279+I279+K279</f>
        <v>0</v>
      </c>
      <c r="M279" s="14"/>
      <c r="N279" s="14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</row>
    <row r="280" spans="1:255" s="2" customFormat="1" x14ac:dyDescent="0.25">
      <c r="A280" s="7"/>
      <c r="B280" s="189" t="s">
        <v>22</v>
      </c>
      <c r="C280" s="11" t="s">
        <v>0</v>
      </c>
      <c r="D280" s="10">
        <v>6.89</v>
      </c>
      <c r="E280" s="10">
        <f>D280*E277</f>
        <v>1.9843199999999999</v>
      </c>
      <c r="F280" s="10"/>
      <c r="G280" s="10"/>
      <c r="H280" s="10"/>
      <c r="I280" s="10"/>
      <c r="J280" s="10"/>
      <c r="K280" s="10">
        <f>E280*J280</f>
        <v>0</v>
      </c>
      <c r="L280" s="10">
        <f>G280+I280+K280</f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</row>
    <row r="281" spans="1:255" s="6" customFormat="1" x14ac:dyDescent="0.25">
      <c r="A281" s="8"/>
      <c r="B281" s="189"/>
      <c r="C281" s="11"/>
      <c r="D281" s="10"/>
      <c r="E281" s="10"/>
      <c r="F281" s="10"/>
      <c r="G281" s="10"/>
      <c r="H281" s="10"/>
      <c r="I281" s="10"/>
      <c r="J281" s="10"/>
      <c r="K281" s="10"/>
      <c r="L281" s="10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/>
      <c r="EJ281" s="14"/>
      <c r="EK281" s="14"/>
      <c r="EL281" s="14"/>
      <c r="EM281" s="14"/>
      <c r="EN281" s="14"/>
      <c r="EO281" s="14"/>
      <c r="EP281" s="14"/>
      <c r="EQ281" s="14"/>
      <c r="ER281" s="14"/>
      <c r="ES281" s="14"/>
      <c r="ET281" s="14"/>
      <c r="EU281" s="14"/>
      <c r="EV281" s="14"/>
      <c r="EW281" s="14"/>
      <c r="EX281" s="14"/>
      <c r="EY281" s="14"/>
      <c r="EZ281" s="14"/>
      <c r="FA281" s="14"/>
      <c r="FB281" s="14"/>
      <c r="FC281" s="14"/>
      <c r="FD281" s="14"/>
      <c r="FE281" s="14"/>
      <c r="FF281" s="14"/>
      <c r="FG281" s="14"/>
      <c r="FH281" s="14"/>
      <c r="FI281" s="14"/>
      <c r="FJ281" s="14"/>
      <c r="FK281" s="14"/>
      <c r="FL281" s="14"/>
      <c r="FM281" s="14"/>
      <c r="FN281" s="14"/>
      <c r="FO281" s="14"/>
      <c r="FP281" s="14"/>
      <c r="FQ281" s="14"/>
      <c r="FR281" s="14"/>
      <c r="FS281" s="14"/>
      <c r="FT281" s="14"/>
      <c r="FU281" s="14"/>
      <c r="FV281" s="14"/>
      <c r="FW281" s="14"/>
      <c r="FX281" s="14"/>
      <c r="FY281" s="14"/>
      <c r="FZ281" s="14"/>
      <c r="GA281" s="14"/>
      <c r="GB281" s="14"/>
      <c r="GC281" s="14"/>
      <c r="GD281" s="14"/>
      <c r="GE281" s="14"/>
      <c r="GF281" s="14"/>
      <c r="GG281" s="14"/>
      <c r="GH281" s="14"/>
      <c r="GI281" s="14"/>
      <c r="GJ281" s="14"/>
      <c r="GK281" s="14"/>
      <c r="GL281" s="14"/>
      <c r="GM281" s="14"/>
      <c r="GN281" s="14"/>
      <c r="GO281" s="14"/>
      <c r="GP281" s="14"/>
      <c r="GQ281" s="14"/>
      <c r="GR281" s="14"/>
      <c r="GS281" s="14"/>
      <c r="GT281" s="14"/>
      <c r="GU281" s="14"/>
      <c r="GV281" s="14"/>
      <c r="GW281" s="14"/>
      <c r="GX281" s="14"/>
      <c r="GY281" s="14"/>
      <c r="GZ281" s="14"/>
      <c r="HA281" s="14"/>
      <c r="HB281" s="14"/>
      <c r="HC281" s="14"/>
      <c r="HD281" s="14"/>
      <c r="HE281" s="14"/>
      <c r="HF281" s="14"/>
      <c r="HG281" s="14"/>
      <c r="HH281" s="14"/>
      <c r="HI281" s="14"/>
      <c r="HJ281" s="14"/>
      <c r="HK281" s="14"/>
      <c r="HL281" s="14"/>
      <c r="HM281" s="14"/>
      <c r="HN281" s="14"/>
      <c r="HO281" s="14"/>
      <c r="HP281" s="14"/>
      <c r="HQ281" s="14"/>
      <c r="HR281" s="14"/>
      <c r="HS281" s="14"/>
      <c r="HT281" s="14"/>
      <c r="HU281" s="14"/>
      <c r="HV281" s="14"/>
      <c r="HW281" s="14"/>
      <c r="HX281" s="14"/>
      <c r="HY281" s="14"/>
      <c r="HZ281" s="14"/>
      <c r="IA281" s="14"/>
      <c r="IB281" s="14"/>
      <c r="IC281" s="14"/>
      <c r="ID281" s="14"/>
      <c r="IE281" s="14"/>
    </row>
    <row r="282" spans="1:255" s="2" customFormat="1" x14ac:dyDescent="0.25">
      <c r="A282" s="8">
        <v>19</v>
      </c>
      <c r="B282" s="190" t="s">
        <v>106</v>
      </c>
      <c r="C282" s="8" t="s">
        <v>64</v>
      </c>
      <c r="D282" s="9"/>
      <c r="E282" s="9">
        <f>E276</f>
        <v>288</v>
      </c>
      <c r="F282" s="9"/>
      <c r="G282" s="9"/>
      <c r="H282" s="9"/>
      <c r="I282" s="9"/>
      <c r="J282" s="9"/>
      <c r="K282" s="9"/>
      <c r="L282" s="9"/>
      <c r="M282" s="191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05"/>
      <c r="AK282" s="105"/>
      <c r="AL282" s="105"/>
      <c r="AM282" s="105"/>
      <c r="AN282" s="105"/>
      <c r="AO282" s="105"/>
      <c r="AP282" s="105"/>
      <c r="AQ282" s="105"/>
      <c r="AR282" s="105"/>
      <c r="AS282" s="105"/>
      <c r="AT282" s="105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  <c r="BT282" s="105"/>
      <c r="BU282" s="105"/>
      <c r="BV282" s="105"/>
      <c r="BW282" s="105"/>
      <c r="BX282" s="105"/>
      <c r="BY282" s="105"/>
      <c r="BZ282" s="105"/>
      <c r="CA282" s="105"/>
      <c r="CB282" s="105"/>
      <c r="CC282" s="105"/>
      <c r="CD282" s="105"/>
      <c r="CE282" s="105"/>
      <c r="CF282" s="105"/>
      <c r="CG282" s="105"/>
      <c r="CH282" s="105"/>
      <c r="CI282" s="105"/>
      <c r="CJ282" s="105"/>
      <c r="CK282" s="105"/>
      <c r="CL282" s="105"/>
      <c r="CM282" s="105"/>
      <c r="CN282" s="105"/>
      <c r="CO282" s="105"/>
      <c r="CP282" s="105"/>
      <c r="CQ282" s="105"/>
      <c r="CR282" s="105"/>
      <c r="CS282" s="105"/>
      <c r="CT282" s="105"/>
      <c r="CU282" s="105"/>
      <c r="CV282" s="105"/>
      <c r="CW282" s="105"/>
      <c r="CX282" s="105"/>
      <c r="CY282" s="105"/>
      <c r="CZ282" s="105"/>
      <c r="DA282" s="105"/>
      <c r="DB282" s="105"/>
      <c r="DC282" s="105"/>
      <c r="DD282" s="105"/>
      <c r="DE282" s="105"/>
      <c r="DF282" s="105"/>
      <c r="DG282" s="105"/>
      <c r="DH282" s="105"/>
      <c r="DI282" s="105"/>
      <c r="DJ282" s="105"/>
      <c r="DK282" s="105"/>
      <c r="DL282" s="105"/>
      <c r="DM282" s="105"/>
      <c r="DN282" s="105"/>
      <c r="DO282" s="105"/>
      <c r="DP282" s="105"/>
      <c r="DQ282" s="105"/>
      <c r="DR282" s="105"/>
      <c r="DS282" s="105"/>
      <c r="DT282" s="105"/>
      <c r="DU282" s="105"/>
      <c r="DV282" s="105"/>
      <c r="DW282" s="105"/>
      <c r="DX282" s="105"/>
      <c r="DY282" s="105"/>
      <c r="DZ282" s="105"/>
      <c r="EA282" s="105"/>
      <c r="EB282" s="105"/>
      <c r="EC282" s="105"/>
      <c r="ED282" s="105"/>
      <c r="EE282" s="105"/>
      <c r="EF282" s="105"/>
      <c r="EG282" s="105"/>
      <c r="EH282" s="105"/>
      <c r="EI282" s="105"/>
      <c r="EJ282" s="105"/>
      <c r="EK282" s="105"/>
      <c r="EL282" s="105"/>
      <c r="EM282" s="105"/>
      <c r="EN282" s="105"/>
      <c r="EO282" s="105"/>
      <c r="EP282" s="105"/>
      <c r="EQ282" s="105"/>
      <c r="ER282" s="105"/>
      <c r="ES282" s="105"/>
      <c r="ET282" s="105"/>
      <c r="EU282" s="105"/>
      <c r="EV282" s="105"/>
      <c r="EW282" s="105"/>
      <c r="EX282" s="105"/>
      <c r="EY282" s="105"/>
      <c r="EZ282" s="105"/>
      <c r="FA282" s="105"/>
      <c r="FB282" s="105"/>
      <c r="FC282" s="105"/>
      <c r="FD282" s="105"/>
      <c r="FE282" s="105"/>
      <c r="FF282" s="105"/>
      <c r="FG282" s="105"/>
      <c r="FH282" s="105"/>
      <c r="FI282" s="105"/>
      <c r="FJ282" s="105"/>
      <c r="FK282" s="105"/>
      <c r="FL282" s="105"/>
      <c r="FM282" s="105"/>
      <c r="FN282" s="105"/>
      <c r="FO282" s="105"/>
      <c r="FP282" s="105"/>
      <c r="FQ282" s="105"/>
      <c r="FR282" s="105"/>
      <c r="FS282" s="105"/>
      <c r="FT282" s="105"/>
      <c r="FU282" s="105"/>
      <c r="FV282" s="105"/>
      <c r="FW282" s="105"/>
      <c r="FX282" s="105"/>
      <c r="FY282" s="105"/>
      <c r="FZ282" s="105"/>
      <c r="GA282" s="105"/>
      <c r="GB282" s="105"/>
      <c r="GC282" s="105"/>
      <c r="GD282" s="105"/>
      <c r="GE282" s="105"/>
      <c r="GF282" s="105"/>
      <c r="GG282" s="105"/>
      <c r="GH282" s="105"/>
      <c r="GI282" s="105"/>
      <c r="GJ282" s="105"/>
      <c r="GK282" s="105"/>
      <c r="GL282" s="105"/>
      <c r="GM282" s="105"/>
      <c r="GN282" s="105"/>
      <c r="GO282" s="105"/>
      <c r="GP282" s="105"/>
      <c r="GQ282" s="105"/>
      <c r="GR282" s="105"/>
      <c r="GS282" s="105"/>
      <c r="GT282" s="105"/>
      <c r="GU282" s="105"/>
      <c r="GV282" s="105"/>
      <c r="GW282" s="105"/>
    </row>
    <row r="283" spans="1:255" s="6" customFormat="1" x14ac:dyDescent="0.25">
      <c r="A283" s="11"/>
      <c r="B283" s="192"/>
      <c r="C283" s="11" t="s">
        <v>59</v>
      </c>
      <c r="D283" s="10"/>
      <c r="E283" s="92">
        <f>E282/100</f>
        <v>2.88</v>
      </c>
      <c r="F283" s="10"/>
      <c r="G283" s="10"/>
      <c r="H283" s="10"/>
      <c r="I283" s="10"/>
      <c r="J283" s="10"/>
      <c r="K283" s="10"/>
      <c r="L283" s="10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  <c r="EO283" s="14"/>
      <c r="EP283" s="14"/>
      <c r="EQ283" s="14"/>
      <c r="ER283" s="14"/>
      <c r="ES283" s="14"/>
      <c r="ET283" s="14"/>
      <c r="EU283" s="14"/>
      <c r="EV283" s="14"/>
      <c r="EW283" s="14"/>
      <c r="EX283" s="14"/>
      <c r="EY283" s="14"/>
      <c r="EZ283" s="14"/>
      <c r="FA283" s="14"/>
      <c r="FB283" s="14"/>
      <c r="FC283" s="14"/>
      <c r="FD283" s="14"/>
      <c r="FE283" s="14"/>
      <c r="FF283" s="14"/>
      <c r="FG283" s="14"/>
      <c r="FH283" s="14"/>
      <c r="FI283" s="14"/>
      <c r="FJ283" s="14"/>
      <c r="FK283" s="14"/>
      <c r="FL283" s="14"/>
      <c r="FM283" s="14"/>
      <c r="FN283" s="14"/>
      <c r="FO283" s="14"/>
      <c r="FP283" s="14"/>
      <c r="FQ283" s="14"/>
      <c r="FR283" s="14"/>
      <c r="FS283" s="14"/>
      <c r="FT283" s="14"/>
      <c r="FU283" s="14"/>
      <c r="FV283" s="14"/>
      <c r="FW283" s="14"/>
      <c r="FX283" s="14"/>
      <c r="FY283" s="14"/>
      <c r="FZ283" s="14"/>
      <c r="GA283" s="14"/>
      <c r="GB283" s="14"/>
      <c r="GC283" s="14"/>
      <c r="GD283" s="14"/>
      <c r="GE283" s="14"/>
      <c r="GF283" s="14"/>
      <c r="GG283" s="14"/>
      <c r="GH283" s="14"/>
      <c r="GI283" s="14"/>
      <c r="GJ283" s="14"/>
      <c r="GK283" s="14"/>
      <c r="GL283" s="14"/>
      <c r="GM283" s="14"/>
      <c r="GN283" s="14"/>
      <c r="GO283" s="14"/>
      <c r="GP283" s="14"/>
      <c r="GQ283" s="14"/>
      <c r="GR283" s="14"/>
      <c r="GS283" s="14"/>
      <c r="GT283" s="14"/>
      <c r="GU283" s="14"/>
      <c r="GV283" s="14"/>
      <c r="GW283" s="14"/>
      <c r="GX283" s="14"/>
      <c r="GY283" s="14"/>
      <c r="GZ283" s="14"/>
      <c r="HA283" s="14"/>
      <c r="HB283" s="14"/>
      <c r="HC283" s="14"/>
      <c r="HD283" s="14"/>
      <c r="HE283" s="14"/>
      <c r="HF283" s="14"/>
      <c r="HG283" s="14"/>
      <c r="HH283" s="14"/>
      <c r="HI283" s="14"/>
      <c r="HJ283" s="14"/>
      <c r="HK283" s="14"/>
      <c r="HL283" s="14"/>
      <c r="HM283" s="14"/>
      <c r="HN283" s="14"/>
      <c r="HO283" s="14"/>
      <c r="HP283" s="14"/>
      <c r="HQ283" s="14"/>
      <c r="HR283" s="14"/>
      <c r="HS283" s="14"/>
      <c r="HT283" s="14"/>
      <c r="HU283" s="14"/>
      <c r="HV283" s="14"/>
      <c r="HW283" s="14"/>
      <c r="HX283" s="14"/>
      <c r="HY283" s="14"/>
      <c r="HZ283" s="14"/>
      <c r="IA283" s="14"/>
      <c r="IB283" s="14"/>
      <c r="IC283" s="14"/>
      <c r="ID283" s="14"/>
      <c r="IE283" s="14"/>
    </row>
    <row r="284" spans="1:255" s="6" customFormat="1" x14ac:dyDescent="0.25">
      <c r="A284" s="11"/>
      <c r="B284" s="100" t="s">
        <v>107</v>
      </c>
      <c r="C284" s="11" t="s">
        <v>20</v>
      </c>
      <c r="D284" s="10">
        <v>2.7</v>
      </c>
      <c r="E284" s="10">
        <f>D284*E283</f>
        <v>7.7759999999999998</v>
      </c>
      <c r="F284" s="10"/>
      <c r="G284" s="10"/>
      <c r="H284" s="10"/>
      <c r="I284" s="10"/>
      <c r="J284" s="10"/>
      <c r="K284" s="10">
        <f>E284*J284</f>
        <v>0</v>
      </c>
      <c r="L284" s="10">
        <f t="shared" ref="L284" si="43">G284+I284+K284</f>
        <v>0</v>
      </c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  <c r="EO284" s="14"/>
      <c r="EP284" s="14"/>
      <c r="EQ284" s="14"/>
      <c r="ER284" s="14"/>
      <c r="ES284" s="14"/>
      <c r="ET284" s="14"/>
      <c r="EU284" s="14"/>
      <c r="EV284" s="14"/>
      <c r="EW284" s="14"/>
      <c r="EX284" s="14"/>
      <c r="EY284" s="14"/>
      <c r="EZ284" s="14"/>
      <c r="FA284" s="14"/>
      <c r="FB284" s="14"/>
      <c r="FC284" s="14"/>
      <c r="FD284" s="14"/>
      <c r="FE284" s="14"/>
      <c r="FF284" s="14"/>
      <c r="FG284" s="14"/>
      <c r="FH284" s="14"/>
      <c r="FI284" s="14"/>
      <c r="FJ284" s="14"/>
      <c r="FK284" s="14"/>
      <c r="FL284" s="14"/>
      <c r="FM284" s="14"/>
      <c r="FN284" s="14"/>
      <c r="FO284" s="14"/>
      <c r="FP284" s="14"/>
      <c r="FQ284" s="14"/>
      <c r="FR284" s="14"/>
      <c r="FS284" s="14"/>
      <c r="FT284" s="14"/>
      <c r="FU284" s="14"/>
      <c r="FV284" s="14"/>
      <c r="FW284" s="14"/>
      <c r="FX284" s="14"/>
      <c r="FY284" s="14"/>
      <c r="FZ284" s="14"/>
      <c r="GA284" s="14"/>
      <c r="GB284" s="14"/>
      <c r="GC284" s="14"/>
      <c r="GD284" s="14"/>
      <c r="GE284" s="14"/>
      <c r="GF284" s="14"/>
      <c r="GG284" s="14"/>
      <c r="GH284" s="14"/>
      <c r="GI284" s="14"/>
      <c r="GJ284" s="14"/>
      <c r="GK284" s="14"/>
      <c r="GL284" s="14"/>
      <c r="GM284" s="14"/>
      <c r="GN284" s="14"/>
      <c r="GO284" s="14"/>
      <c r="GP284" s="14"/>
      <c r="GQ284" s="14"/>
      <c r="GR284" s="14"/>
      <c r="GS284" s="14"/>
      <c r="GT284" s="14"/>
      <c r="GU284" s="14"/>
      <c r="GV284" s="14"/>
      <c r="GW284" s="14"/>
      <c r="GX284" s="14"/>
      <c r="GY284" s="14"/>
      <c r="GZ284" s="14"/>
      <c r="HA284" s="14"/>
      <c r="HB284" s="14"/>
      <c r="HC284" s="14"/>
      <c r="HD284" s="14"/>
      <c r="HE284" s="14"/>
      <c r="HF284" s="14"/>
      <c r="HG284" s="14"/>
      <c r="HH284" s="14"/>
      <c r="HI284" s="14"/>
      <c r="HJ284" s="14"/>
      <c r="HK284" s="14"/>
      <c r="HL284" s="14"/>
      <c r="HM284" s="14"/>
      <c r="HN284" s="14"/>
      <c r="HO284" s="14"/>
      <c r="HP284" s="14"/>
      <c r="HQ284" s="14"/>
      <c r="HR284" s="14"/>
      <c r="HS284" s="14"/>
      <c r="HT284" s="14"/>
      <c r="HU284" s="14"/>
      <c r="HV284" s="14"/>
      <c r="HW284" s="14"/>
      <c r="HX284" s="14"/>
      <c r="HY284" s="14"/>
      <c r="HZ284" s="14"/>
      <c r="IA284" s="14"/>
      <c r="IB284" s="14"/>
      <c r="IC284" s="14"/>
      <c r="ID284" s="14"/>
      <c r="IE284" s="14"/>
    </row>
    <row r="285" spans="1:255" s="6" customFormat="1" x14ac:dyDescent="0.25">
      <c r="A285" s="11"/>
      <c r="B285" s="192"/>
      <c r="C285" s="11"/>
      <c r="D285" s="10"/>
      <c r="E285" s="10"/>
      <c r="F285" s="10"/>
      <c r="G285" s="10"/>
      <c r="H285" s="10"/>
      <c r="I285" s="10"/>
      <c r="J285" s="10"/>
      <c r="K285" s="10"/>
      <c r="L285" s="10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  <c r="EH285" s="14"/>
      <c r="EI285" s="14"/>
      <c r="EJ285" s="14"/>
      <c r="EK285" s="14"/>
      <c r="EL285" s="14"/>
      <c r="EM285" s="14"/>
      <c r="EN285" s="14"/>
      <c r="EO285" s="14"/>
      <c r="EP285" s="14"/>
      <c r="EQ285" s="14"/>
      <c r="ER285" s="14"/>
      <c r="ES285" s="14"/>
      <c r="ET285" s="14"/>
      <c r="EU285" s="14"/>
      <c r="EV285" s="14"/>
      <c r="EW285" s="14"/>
      <c r="EX285" s="14"/>
      <c r="EY285" s="14"/>
      <c r="EZ285" s="14"/>
      <c r="FA285" s="14"/>
      <c r="FB285" s="14"/>
      <c r="FC285" s="14"/>
      <c r="FD285" s="14"/>
      <c r="FE285" s="14"/>
      <c r="FF285" s="14"/>
      <c r="FG285" s="14"/>
      <c r="FH285" s="14"/>
      <c r="FI285" s="14"/>
      <c r="FJ285" s="14"/>
      <c r="FK285" s="14"/>
      <c r="FL285" s="14"/>
      <c r="FM285" s="14"/>
      <c r="FN285" s="14"/>
      <c r="FO285" s="14"/>
      <c r="FP285" s="14"/>
      <c r="FQ285" s="14"/>
      <c r="FR285" s="14"/>
      <c r="FS285" s="14"/>
      <c r="FT285" s="14"/>
      <c r="FU285" s="14"/>
      <c r="FV285" s="14"/>
      <c r="FW285" s="14"/>
      <c r="FX285" s="14"/>
      <c r="FY285" s="14"/>
      <c r="FZ285" s="14"/>
      <c r="GA285" s="14"/>
      <c r="GB285" s="14"/>
      <c r="GC285" s="14"/>
      <c r="GD285" s="14"/>
      <c r="GE285" s="14"/>
      <c r="GF285" s="14"/>
      <c r="GG285" s="14"/>
      <c r="GH285" s="14"/>
      <c r="GI285" s="14"/>
      <c r="GJ285" s="14"/>
      <c r="GK285" s="14"/>
      <c r="GL285" s="14"/>
      <c r="GM285" s="14"/>
      <c r="GN285" s="14"/>
      <c r="GO285" s="14"/>
      <c r="GP285" s="14"/>
      <c r="GQ285" s="14"/>
      <c r="GR285" s="14"/>
      <c r="GS285" s="14"/>
      <c r="GT285" s="14"/>
      <c r="GU285" s="14"/>
      <c r="GV285" s="14"/>
      <c r="GW285" s="14"/>
      <c r="GX285" s="14"/>
      <c r="GY285" s="14"/>
      <c r="GZ285" s="14"/>
      <c r="HA285" s="14"/>
      <c r="HB285" s="14"/>
      <c r="HC285" s="14"/>
      <c r="HD285" s="14"/>
      <c r="HE285" s="14"/>
      <c r="HF285" s="14"/>
      <c r="HG285" s="14"/>
      <c r="HH285" s="14"/>
      <c r="HI285" s="14"/>
      <c r="HJ285" s="14"/>
      <c r="HK285" s="14"/>
      <c r="HL285" s="14"/>
      <c r="HM285" s="14"/>
      <c r="HN285" s="14"/>
      <c r="HO285" s="14"/>
      <c r="HP285" s="14"/>
      <c r="HQ285" s="14"/>
      <c r="HR285" s="14"/>
      <c r="HS285" s="14"/>
      <c r="HT285" s="14"/>
      <c r="HU285" s="14"/>
      <c r="HV285" s="14"/>
      <c r="HW285" s="14"/>
      <c r="HX285" s="14"/>
      <c r="HY285" s="14"/>
      <c r="HZ285" s="14"/>
      <c r="IA285" s="14"/>
      <c r="IB285" s="14"/>
      <c r="IC285" s="14"/>
      <c r="ID285" s="14"/>
      <c r="IE285" s="14"/>
    </row>
    <row r="286" spans="1:255" s="115" customFormat="1" x14ac:dyDescent="0.2">
      <c r="A286" s="118">
        <v>20</v>
      </c>
      <c r="B286" s="187" t="s">
        <v>102</v>
      </c>
      <c r="C286" s="8" t="s">
        <v>18</v>
      </c>
      <c r="D286" s="10">
        <v>1.85</v>
      </c>
      <c r="E286" s="9">
        <f>E276*D286</f>
        <v>532.80000000000007</v>
      </c>
      <c r="F286" s="9"/>
      <c r="G286" s="9"/>
      <c r="H286" s="9"/>
      <c r="I286" s="9"/>
      <c r="J286" s="4"/>
      <c r="K286" s="9"/>
      <c r="L286" s="9"/>
      <c r="M286" s="193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  <c r="AD286" s="105"/>
      <c r="AE286" s="105"/>
      <c r="AF286" s="105"/>
      <c r="AG286" s="105"/>
      <c r="AH286" s="105"/>
      <c r="AI286" s="105"/>
      <c r="AJ286" s="105"/>
      <c r="AK286" s="105"/>
      <c r="AL286" s="105"/>
      <c r="AM286" s="105"/>
      <c r="AN286" s="105"/>
      <c r="AO286" s="105"/>
      <c r="AP286" s="105"/>
      <c r="AQ286" s="105"/>
      <c r="AR286" s="105"/>
      <c r="AS286" s="105"/>
      <c r="AT286" s="105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  <c r="BT286" s="105"/>
      <c r="BU286" s="105"/>
      <c r="BV286" s="105"/>
      <c r="BW286" s="105"/>
      <c r="BX286" s="105"/>
      <c r="BY286" s="105"/>
      <c r="BZ286" s="105"/>
      <c r="CA286" s="105"/>
      <c r="CB286" s="105"/>
      <c r="CC286" s="105"/>
      <c r="CD286" s="105"/>
      <c r="CE286" s="105"/>
      <c r="CF286" s="105"/>
      <c r="CG286" s="105"/>
      <c r="CH286" s="105"/>
      <c r="CI286" s="105"/>
      <c r="CJ286" s="105"/>
      <c r="CK286" s="105"/>
      <c r="CL286" s="105"/>
      <c r="CM286" s="105"/>
      <c r="CN286" s="105"/>
      <c r="CO286" s="105"/>
      <c r="CP286" s="105"/>
      <c r="CQ286" s="105"/>
      <c r="CR286" s="105"/>
      <c r="CS286" s="105"/>
      <c r="CT286" s="105"/>
      <c r="CU286" s="105"/>
      <c r="CV286" s="105"/>
      <c r="CW286" s="105"/>
      <c r="CX286" s="105"/>
      <c r="CY286" s="105"/>
      <c r="CZ286" s="105"/>
      <c r="DA286" s="105"/>
      <c r="DB286" s="105"/>
      <c r="DC286" s="105"/>
      <c r="DD286" s="105"/>
      <c r="DE286" s="105"/>
      <c r="DF286" s="105"/>
      <c r="DG286" s="105"/>
      <c r="DH286" s="105"/>
      <c r="DI286" s="105"/>
      <c r="DJ286" s="105"/>
      <c r="DK286" s="105"/>
      <c r="DL286" s="105"/>
      <c r="DM286" s="105"/>
      <c r="DN286" s="105"/>
      <c r="DO286" s="105"/>
      <c r="DP286" s="105"/>
      <c r="DQ286" s="105"/>
      <c r="DR286" s="105"/>
      <c r="DS286" s="105"/>
      <c r="DT286" s="105"/>
      <c r="DU286" s="105"/>
      <c r="DV286" s="105"/>
      <c r="DW286" s="105"/>
      <c r="DX286" s="105"/>
      <c r="DY286" s="105"/>
      <c r="DZ286" s="105"/>
      <c r="EA286" s="105"/>
      <c r="EB286" s="105"/>
      <c r="EC286" s="105"/>
      <c r="ED286" s="105"/>
      <c r="EE286" s="105"/>
      <c r="EF286" s="105"/>
      <c r="EG286" s="105"/>
      <c r="EH286" s="105"/>
      <c r="EI286" s="105"/>
      <c r="EJ286" s="105"/>
      <c r="EK286" s="105"/>
      <c r="EL286" s="105"/>
      <c r="EM286" s="105"/>
      <c r="EN286" s="105"/>
      <c r="EO286" s="105"/>
      <c r="EP286" s="105"/>
      <c r="EQ286" s="105"/>
      <c r="ER286" s="105"/>
      <c r="ES286" s="105"/>
      <c r="ET286" s="105"/>
      <c r="EU286" s="105"/>
      <c r="EV286" s="105"/>
      <c r="EW286" s="105"/>
      <c r="EX286" s="105"/>
      <c r="EY286" s="105"/>
      <c r="EZ286" s="105"/>
      <c r="FA286" s="105"/>
      <c r="FB286" s="105"/>
      <c r="FC286" s="105"/>
      <c r="FD286" s="105"/>
      <c r="FE286" s="105"/>
      <c r="FF286" s="105"/>
      <c r="FG286" s="105"/>
      <c r="FH286" s="105"/>
      <c r="FI286" s="105"/>
      <c r="FJ286" s="105"/>
      <c r="FK286" s="105"/>
      <c r="FL286" s="105"/>
      <c r="FM286" s="105"/>
      <c r="FN286" s="105"/>
      <c r="FO286" s="105"/>
      <c r="FP286" s="105"/>
      <c r="FQ286" s="105"/>
      <c r="FR286" s="105"/>
      <c r="FS286" s="105"/>
      <c r="FT286" s="105"/>
      <c r="FU286" s="105"/>
      <c r="FV286" s="105"/>
      <c r="FW286" s="105"/>
      <c r="FX286" s="105"/>
      <c r="FY286" s="105"/>
      <c r="FZ286" s="105"/>
      <c r="GA286" s="105"/>
      <c r="GB286" s="105"/>
      <c r="GC286" s="105"/>
      <c r="GD286" s="105"/>
      <c r="GE286" s="105"/>
      <c r="GF286" s="105"/>
      <c r="GG286" s="105"/>
      <c r="GH286" s="105"/>
      <c r="GI286" s="105"/>
      <c r="GJ286" s="105"/>
      <c r="GK286" s="105"/>
      <c r="GL286" s="105"/>
      <c r="GM286" s="105"/>
      <c r="GN286" s="105"/>
      <c r="GO286" s="105"/>
      <c r="GP286" s="105"/>
      <c r="GQ286" s="105"/>
      <c r="GR286" s="105"/>
      <c r="GS286" s="105"/>
      <c r="GT286" s="105"/>
      <c r="GU286" s="105"/>
      <c r="GV286" s="105"/>
      <c r="GW286" s="105"/>
    </row>
    <row r="287" spans="1:255" s="6" customFormat="1" x14ac:dyDescent="0.25">
      <c r="A287" s="8"/>
      <c r="B287" s="76"/>
      <c r="C287" s="11"/>
      <c r="D287" s="10"/>
      <c r="E287" s="10"/>
      <c r="F287" s="10"/>
      <c r="G287" s="10"/>
      <c r="H287" s="10"/>
      <c r="I287" s="10"/>
      <c r="J287" s="5"/>
      <c r="K287" s="10"/>
      <c r="L287" s="10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  <c r="EO287" s="14"/>
      <c r="EP287" s="14"/>
      <c r="EQ287" s="14"/>
      <c r="ER287" s="14"/>
      <c r="ES287" s="14"/>
      <c r="ET287" s="14"/>
      <c r="EU287" s="14"/>
      <c r="EV287" s="14"/>
      <c r="EW287" s="14"/>
      <c r="EX287" s="14"/>
      <c r="EY287" s="14"/>
      <c r="EZ287" s="14"/>
      <c r="FA287" s="14"/>
      <c r="FB287" s="14"/>
      <c r="FC287" s="14"/>
      <c r="FD287" s="14"/>
      <c r="FE287" s="14"/>
      <c r="FF287" s="14"/>
      <c r="FG287" s="14"/>
      <c r="FH287" s="14"/>
      <c r="FI287" s="14"/>
      <c r="FJ287" s="14"/>
      <c r="FK287" s="14"/>
      <c r="FL287" s="14"/>
      <c r="FM287" s="14"/>
      <c r="FN287" s="14"/>
      <c r="FO287" s="14"/>
      <c r="FP287" s="14"/>
      <c r="FQ287" s="14"/>
      <c r="FR287" s="14"/>
      <c r="FS287" s="14"/>
      <c r="FT287" s="14"/>
      <c r="FU287" s="14"/>
      <c r="FV287" s="14"/>
      <c r="FW287" s="14"/>
      <c r="FX287" s="14"/>
      <c r="FY287" s="14"/>
      <c r="FZ287" s="14"/>
      <c r="GA287" s="14"/>
      <c r="GB287" s="14"/>
      <c r="GC287" s="14"/>
      <c r="GD287" s="14"/>
      <c r="GE287" s="14"/>
      <c r="GF287" s="14"/>
      <c r="GG287" s="14"/>
      <c r="GH287" s="14"/>
      <c r="GI287" s="14"/>
      <c r="GJ287" s="14"/>
      <c r="GK287" s="14"/>
      <c r="GL287" s="14"/>
      <c r="GM287" s="14"/>
      <c r="GN287" s="14"/>
      <c r="GO287" s="14"/>
      <c r="GP287" s="14"/>
      <c r="GQ287" s="14"/>
      <c r="GR287" s="14"/>
      <c r="GS287" s="14"/>
      <c r="GT287" s="14"/>
      <c r="GU287" s="14"/>
      <c r="GV287" s="14"/>
      <c r="GW287" s="14"/>
      <c r="GX287" s="14"/>
      <c r="GY287" s="14"/>
      <c r="GZ287" s="14"/>
      <c r="HA287" s="14"/>
      <c r="HB287" s="14"/>
      <c r="HC287" s="14"/>
      <c r="HD287" s="14"/>
      <c r="HE287" s="14"/>
      <c r="HF287" s="14"/>
      <c r="HG287" s="14"/>
      <c r="HH287" s="14"/>
      <c r="HI287" s="14"/>
      <c r="HJ287" s="14"/>
      <c r="HK287" s="14"/>
      <c r="HL287" s="14"/>
      <c r="HM287" s="14"/>
      <c r="HN287" s="14"/>
      <c r="HO287" s="14"/>
      <c r="HP287" s="14"/>
      <c r="HQ287" s="14"/>
      <c r="HR287" s="14"/>
      <c r="HS287" s="14"/>
      <c r="HT287" s="14"/>
      <c r="HU287" s="14"/>
      <c r="HV287" s="14"/>
      <c r="HW287" s="14"/>
      <c r="HX287" s="14"/>
      <c r="HY287" s="14"/>
      <c r="HZ287" s="14"/>
      <c r="IA287" s="14"/>
      <c r="IB287" s="14"/>
      <c r="IC287" s="14"/>
      <c r="ID287" s="14"/>
      <c r="IE287" s="14"/>
    </row>
    <row r="288" spans="1:255" s="6" customFormat="1" x14ac:dyDescent="0.25">
      <c r="A288" s="8"/>
      <c r="B288" s="76" t="s">
        <v>58</v>
      </c>
      <c r="C288" s="11" t="s">
        <v>18</v>
      </c>
      <c r="D288" s="10">
        <v>1</v>
      </c>
      <c r="E288" s="10">
        <f>D288*E286</f>
        <v>532.80000000000007</v>
      </c>
      <c r="F288" s="10"/>
      <c r="G288" s="10"/>
      <c r="H288" s="10"/>
      <c r="I288" s="10"/>
      <c r="J288" s="10"/>
      <c r="K288" s="10">
        <f>E288*J288</f>
        <v>0</v>
      </c>
      <c r="L288" s="10">
        <f>G288+I288+K288</f>
        <v>0</v>
      </c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  <c r="EH288" s="14"/>
      <c r="EI288" s="14"/>
      <c r="EJ288" s="14"/>
      <c r="EK288" s="14"/>
      <c r="EL288" s="14"/>
      <c r="EM288" s="14"/>
      <c r="EN288" s="14"/>
      <c r="EO288" s="14"/>
      <c r="EP288" s="14"/>
      <c r="EQ288" s="14"/>
      <c r="ER288" s="14"/>
      <c r="ES288" s="14"/>
      <c r="ET288" s="14"/>
      <c r="EU288" s="14"/>
      <c r="EV288" s="14"/>
      <c r="EW288" s="14"/>
      <c r="EX288" s="14"/>
      <c r="EY288" s="14"/>
      <c r="EZ288" s="14"/>
      <c r="FA288" s="14"/>
      <c r="FB288" s="14"/>
      <c r="FC288" s="14"/>
      <c r="FD288" s="14"/>
      <c r="FE288" s="14"/>
      <c r="FF288" s="14"/>
      <c r="FG288" s="14"/>
      <c r="FH288" s="14"/>
      <c r="FI288" s="14"/>
      <c r="FJ288" s="14"/>
      <c r="FK288" s="14"/>
      <c r="FL288" s="14"/>
      <c r="FM288" s="14"/>
      <c r="FN288" s="14"/>
      <c r="FO288" s="14"/>
      <c r="FP288" s="14"/>
      <c r="FQ288" s="14"/>
      <c r="FR288" s="14"/>
      <c r="FS288" s="14"/>
      <c r="FT288" s="14"/>
      <c r="FU288" s="14"/>
      <c r="FV288" s="14"/>
      <c r="FW288" s="14"/>
      <c r="FX288" s="14"/>
      <c r="FY288" s="14"/>
      <c r="FZ288" s="14"/>
      <c r="GA288" s="14"/>
      <c r="GB288" s="14"/>
      <c r="GC288" s="14"/>
      <c r="GD288" s="14"/>
      <c r="GE288" s="14"/>
      <c r="GF288" s="14"/>
      <c r="GG288" s="14"/>
      <c r="GH288" s="14"/>
      <c r="GI288" s="14"/>
      <c r="GJ288" s="14"/>
      <c r="GK288" s="14"/>
      <c r="GL288" s="14"/>
      <c r="GM288" s="14"/>
      <c r="GN288" s="14"/>
      <c r="GO288" s="14"/>
      <c r="GP288" s="14"/>
      <c r="GQ288" s="14"/>
      <c r="GR288" s="14"/>
      <c r="GS288" s="14"/>
      <c r="GT288" s="14"/>
      <c r="GU288" s="14"/>
      <c r="GV288" s="14"/>
      <c r="GW288" s="14"/>
      <c r="GX288" s="14"/>
      <c r="GY288" s="14"/>
      <c r="GZ288" s="14"/>
      <c r="HA288" s="14"/>
      <c r="HB288" s="14"/>
      <c r="HC288" s="14"/>
      <c r="HD288" s="14"/>
      <c r="HE288" s="14"/>
      <c r="HF288" s="14"/>
      <c r="HG288" s="14"/>
      <c r="HH288" s="14"/>
      <c r="HI288" s="14"/>
      <c r="HJ288" s="14"/>
      <c r="HK288" s="14"/>
      <c r="HL288" s="14"/>
      <c r="HM288" s="14"/>
      <c r="HN288" s="14"/>
      <c r="HO288" s="14"/>
      <c r="HP288" s="14"/>
      <c r="HQ288" s="14"/>
      <c r="HR288" s="14"/>
      <c r="HS288" s="14"/>
      <c r="HT288" s="14"/>
      <c r="HU288" s="14"/>
      <c r="HV288" s="14"/>
      <c r="HW288" s="14"/>
      <c r="HX288" s="14"/>
      <c r="HY288" s="14"/>
      <c r="HZ288" s="14"/>
      <c r="IA288" s="14"/>
      <c r="IB288" s="14"/>
      <c r="IC288" s="14"/>
      <c r="ID288" s="14"/>
      <c r="IE288" s="14"/>
    </row>
    <row r="289" spans="1:239" s="6" customFormat="1" x14ac:dyDescent="0.25">
      <c r="A289" s="8"/>
      <c r="B289" s="76"/>
      <c r="C289" s="11"/>
      <c r="D289" s="10"/>
      <c r="E289" s="10"/>
      <c r="F289" s="10"/>
      <c r="G289" s="10"/>
      <c r="H289" s="10"/>
      <c r="I289" s="10"/>
      <c r="J289" s="5"/>
      <c r="K289" s="10"/>
      <c r="L289" s="10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  <c r="EO289" s="14"/>
      <c r="EP289" s="14"/>
      <c r="EQ289" s="14"/>
      <c r="ER289" s="14"/>
      <c r="ES289" s="14"/>
      <c r="ET289" s="14"/>
      <c r="EU289" s="14"/>
      <c r="EV289" s="14"/>
      <c r="EW289" s="14"/>
      <c r="EX289" s="14"/>
      <c r="EY289" s="14"/>
      <c r="EZ289" s="14"/>
      <c r="FA289" s="14"/>
      <c r="FB289" s="14"/>
      <c r="FC289" s="14"/>
      <c r="FD289" s="14"/>
      <c r="FE289" s="14"/>
      <c r="FF289" s="14"/>
      <c r="FG289" s="14"/>
      <c r="FH289" s="14"/>
      <c r="FI289" s="14"/>
      <c r="FJ289" s="14"/>
      <c r="FK289" s="14"/>
      <c r="FL289" s="14"/>
      <c r="FM289" s="14"/>
      <c r="FN289" s="14"/>
      <c r="FO289" s="14"/>
      <c r="FP289" s="14"/>
      <c r="FQ289" s="14"/>
      <c r="FR289" s="14"/>
      <c r="FS289" s="14"/>
      <c r="FT289" s="14"/>
      <c r="FU289" s="14"/>
      <c r="FV289" s="14"/>
      <c r="FW289" s="14"/>
      <c r="FX289" s="14"/>
      <c r="FY289" s="14"/>
      <c r="FZ289" s="14"/>
      <c r="GA289" s="14"/>
      <c r="GB289" s="14"/>
      <c r="GC289" s="14"/>
      <c r="GD289" s="14"/>
      <c r="GE289" s="14"/>
      <c r="GF289" s="14"/>
      <c r="GG289" s="14"/>
      <c r="GH289" s="14"/>
      <c r="GI289" s="14"/>
      <c r="GJ289" s="14"/>
      <c r="GK289" s="14"/>
      <c r="GL289" s="14"/>
      <c r="GM289" s="14"/>
      <c r="GN289" s="14"/>
      <c r="GO289" s="14"/>
      <c r="GP289" s="14"/>
      <c r="GQ289" s="14"/>
      <c r="GR289" s="14"/>
      <c r="GS289" s="14"/>
      <c r="GT289" s="14"/>
      <c r="GU289" s="14"/>
      <c r="GV289" s="14"/>
      <c r="GW289" s="14"/>
      <c r="GX289" s="14"/>
      <c r="GY289" s="14"/>
      <c r="GZ289" s="14"/>
      <c r="HA289" s="14"/>
      <c r="HB289" s="14"/>
      <c r="HC289" s="14"/>
      <c r="HD289" s="14"/>
      <c r="HE289" s="14"/>
      <c r="HF289" s="14"/>
      <c r="HG289" s="14"/>
      <c r="HH289" s="14"/>
      <c r="HI289" s="14"/>
      <c r="HJ289" s="14"/>
      <c r="HK289" s="14"/>
      <c r="HL289" s="14"/>
      <c r="HM289" s="14"/>
      <c r="HN289" s="14"/>
      <c r="HO289" s="14"/>
      <c r="HP289" s="14"/>
      <c r="HQ289" s="14"/>
      <c r="HR289" s="14"/>
      <c r="HS289" s="14"/>
      <c r="HT289" s="14"/>
      <c r="HU289" s="14"/>
      <c r="HV289" s="14"/>
      <c r="HW289" s="14"/>
      <c r="HX289" s="14"/>
      <c r="HY289" s="14"/>
      <c r="HZ289" s="14"/>
      <c r="IA289" s="14"/>
      <c r="IB289" s="14"/>
      <c r="IC289" s="14"/>
      <c r="ID289" s="14"/>
      <c r="IE289" s="14"/>
    </row>
    <row r="290" spans="1:239" s="74" customFormat="1" ht="15.75" x14ac:dyDescent="0.25">
      <c r="A290" s="71"/>
      <c r="B290" s="72" t="s">
        <v>140</v>
      </c>
      <c r="C290" s="71"/>
      <c r="D290" s="73"/>
      <c r="E290" s="73"/>
      <c r="F290" s="73"/>
      <c r="G290" s="73"/>
      <c r="H290" s="73"/>
      <c r="I290" s="73"/>
      <c r="J290" s="73"/>
      <c r="K290" s="73"/>
      <c r="L290" s="73"/>
    </row>
    <row r="291" spans="1:239" s="6" customFormat="1" x14ac:dyDescent="0.25">
      <c r="A291" s="42"/>
      <c r="B291" s="43"/>
      <c r="C291" s="42"/>
      <c r="D291" s="5"/>
      <c r="E291" s="5"/>
      <c r="F291" s="5"/>
      <c r="G291" s="5"/>
      <c r="H291" s="5"/>
      <c r="I291" s="5"/>
      <c r="J291" s="5"/>
      <c r="K291" s="5"/>
      <c r="L291" s="5"/>
    </row>
    <row r="292" spans="1:239" s="2" customFormat="1" ht="38.25" x14ac:dyDescent="0.25">
      <c r="A292" s="77">
        <v>1</v>
      </c>
      <c r="B292" s="78" t="s">
        <v>50</v>
      </c>
      <c r="C292" s="79" t="s">
        <v>36</v>
      </c>
      <c r="D292" s="9"/>
      <c r="E292" s="80">
        <v>903.84400000000005</v>
      </c>
      <c r="F292" s="81"/>
      <c r="G292" s="81"/>
      <c r="H292" s="81"/>
      <c r="I292" s="81"/>
      <c r="J292" s="81"/>
      <c r="K292" s="81"/>
      <c r="L292" s="5"/>
      <c r="M292" s="82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  <c r="AE292" s="83"/>
      <c r="AF292" s="83"/>
      <c r="AG292" s="83"/>
      <c r="AH292" s="83"/>
      <c r="AI292" s="83"/>
      <c r="AJ292" s="83"/>
      <c r="AK292" s="83"/>
      <c r="AL292" s="83"/>
      <c r="AM292" s="83"/>
      <c r="AN292" s="83"/>
      <c r="AO292" s="83"/>
      <c r="AP292" s="83"/>
      <c r="AQ292" s="83"/>
      <c r="AR292" s="83"/>
      <c r="AS292" s="83"/>
      <c r="AT292" s="83"/>
      <c r="AU292" s="83"/>
      <c r="AV292" s="83"/>
      <c r="AW292" s="83"/>
      <c r="AX292" s="83"/>
      <c r="AY292" s="83"/>
      <c r="AZ292" s="83"/>
      <c r="BA292" s="83"/>
      <c r="BB292" s="83"/>
      <c r="BC292" s="83"/>
      <c r="BD292" s="83"/>
      <c r="BE292" s="83"/>
      <c r="BF292" s="83"/>
      <c r="BG292" s="83"/>
      <c r="BH292" s="83"/>
      <c r="BI292" s="83"/>
      <c r="BJ292" s="83"/>
      <c r="BK292" s="83"/>
      <c r="BL292" s="83"/>
      <c r="BM292" s="83"/>
      <c r="BN292" s="83"/>
      <c r="BO292" s="83"/>
      <c r="BP292" s="83"/>
      <c r="BQ292" s="83"/>
      <c r="BR292" s="83"/>
      <c r="BS292" s="83"/>
      <c r="BT292" s="83"/>
      <c r="BU292" s="83"/>
      <c r="BV292" s="83"/>
      <c r="BW292" s="83"/>
      <c r="BX292" s="83"/>
      <c r="BY292" s="83"/>
      <c r="BZ292" s="83"/>
      <c r="CA292" s="83"/>
      <c r="CB292" s="83"/>
      <c r="CC292" s="83"/>
      <c r="CD292" s="83"/>
      <c r="CE292" s="83"/>
      <c r="CF292" s="83"/>
      <c r="CG292" s="83"/>
      <c r="CH292" s="83"/>
      <c r="CI292" s="83"/>
      <c r="CJ292" s="83"/>
      <c r="CK292" s="83"/>
      <c r="CL292" s="83"/>
      <c r="CM292" s="83"/>
      <c r="CN292" s="83"/>
      <c r="CO292" s="83"/>
      <c r="CP292" s="83"/>
      <c r="CQ292" s="83"/>
      <c r="CR292" s="83"/>
      <c r="CS292" s="83"/>
      <c r="CT292" s="83"/>
      <c r="CU292" s="83"/>
      <c r="CV292" s="83"/>
      <c r="CW292" s="83"/>
      <c r="CX292" s="83"/>
      <c r="CY292" s="83"/>
      <c r="CZ292" s="83"/>
      <c r="DA292" s="83"/>
      <c r="DB292" s="83"/>
      <c r="DC292" s="83"/>
      <c r="DD292" s="83"/>
      <c r="DE292" s="83"/>
      <c r="DF292" s="83"/>
      <c r="DG292" s="83"/>
      <c r="DH292" s="83"/>
      <c r="DI292" s="83"/>
      <c r="DJ292" s="83"/>
      <c r="DK292" s="83"/>
      <c r="DL292" s="83"/>
      <c r="DM292" s="83"/>
      <c r="DN292" s="83"/>
      <c r="DO292" s="83"/>
      <c r="DP292" s="83"/>
      <c r="DQ292" s="83"/>
      <c r="DR292" s="83"/>
      <c r="DS292" s="83"/>
      <c r="DT292" s="83"/>
      <c r="DU292" s="83"/>
      <c r="DV292" s="83"/>
      <c r="DW292" s="83"/>
      <c r="DX292" s="83"/>
      <c r="DY292" s="83"/>
      <c r="DZ292" s="83"/>
      <c r="EA292" s="83"/>
      <c r="EB292" s="83"/>
      <c r="EC292" s="83"/>
      <c r="ED292" s="83"/>
      <c r="EE292" s="83"/>
      <c r="EF292" s="83"/>
      <c r="EG292" s="83"/>
      <c r="EH292" s="83"/>
      <c r="EI292" s="83"/>
      <c r="EJ292" s="83"/>
      <c r="EK292" s="83"/>
      <c r="EL292" s="83"/>
      <c r="EM292" s="83"/>
      <c r="EN292" s="83"/>
      <c r="EO292" s="83"/>
      <c r="EP292" s="83"/>
      <c r="EQ292" s="83"/>
      <c r="ER292" s="83"/>
      <c r="ES292" s="83"/>
      <c r="ET292" s="83"/>
      <c r="EU292" s="83"/>
      <c r="EV292" s="83"/>
      <c r="EW292" s="83"/>
      <c r="EX292" s="83"/>
      <c r="EY292" s="83"/>
      <c r="EZ292" s="83"/>
      <c r="FA292" s="83"/>
      <c r="FB292" s="83"/>
      <c r="FC292" s="83"/>
      <c r="FD292" s="83"/>
      <c r="FE292" s="83"/>
      <c r="FF292" s="83"/>
      <c r="FG292" s="83"/>
      <c r="FH292" s="83"/>
      <c r="FI292" s="83"/>
      <c r="FJ292" s="83"/>
      <c r="FK292" s="83"/>
      <c r="FL292" s="83"/>
      <c r="FM292" s="83"/>
      <c r="FN292" s="83"/>
      <c r="FO292" s="83"/>
      <c r="FP292" s="83"/>
      <c r="FQ292" s="83"/>
      <c r="FR292" s="83"/>
      <c r="FS292" s="83"/>
      <c r="FT292" s="83"/>
      <c r="FU292" s="83"/>
      <c r="FV292" s="83"/>
      <c r="FW292" s="83"/>
      <c r="FX292" s="83"/>
      <c r="FY292" s="83"/>
      <c r="FZ292" s="83"/>
      <c r="GA292" s="83"/>
      <c r="GB292" s="83"/>
      <c r="GC292" s="83"/>
      <c r="GD292" s="83"/>
      <c r="GE292" s="83"/>
      <c r="GF292" s="83"/>
      <c r="GG292" s="83"/>
      <c r="GH292" s="83"/>
      <c r="GI292" s="83"/>
      <c r="GJ292" s="83"/>
      <c r="GK292" s="83"/>
      <c r="GL292" s="83"/>
      <c r="GM292" s="83"/>
      <c r="GN292" s="83"/>
      <c r="GO292" s="83"/>
      <c r="GP292" s="83"/>
      <c r="GQ292" s="83"/>
      <c r="GR292" s="83"/>
      <c r="GS292" s="83"/>
      <c r="GT292" s="83"/>
      <c r="GU292" s="83"/>
      <c r="GV292" s="83"/>
      <c r="GW292" s="83"/>
      <c r="GX292" s="83"/>
      <c r="GY292" s="83"/>
      <c r="GZ292" s="83"/>
      <c r="HA292" s="83"/>
      <c r="HB292" s="83"/>
      <c r="HC292" s="83"/>
      <c r="HD292" s="83"/>
      <c r="HE292" s="83"/>
      <c r="HF292" s="83"/>
      <c r="HG292" s="83"/>
      <c r="HH292" s="83"/>
      <c r="HI292" s="83"/>
      <c r="HJ292" s="83"/>
      <c r="HK292" s="83"/>
    </row>
    <row r="293" spans="1:239" s="6" customFormat="1" x14ac:dyDescent="0.25">
      <c r="A293" s="84"/>
      <c r="B293" s="85"/>
      <c r="C293" s="86" t="s">
        <v>51</v>
      </c>
      <c r="D293" s="86"/>
      <c r="E293" s="86">
        <f>E292/100</f>
        <v>9.0384400000000014</v>
      </c>
      <c r="F293" s="86"/>
      <c r="G293" s="86"/>
      <c r="H293" s="86"/>
      <c r="I293" s="86"/>
      <c r="J293" s="86"/>
      <c r="K293" s="86"/>
      <c r="L293" s="86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51"/>
      <c r="BA293" s="51"/>
      <c r="BB293" s="51"/>
      <c r="BC293" s="51"/>
      <c r="BD293" s="51"/>
      <c r="BE293" s="51"/>
      <c r="BF293" s="51"/>
      <c r="BG293" s="51"/>
      <c r="BH293" s="51"/>
      <c r="BI293" s="51"/>
      <c r="BJ293" s="51"/>
      <c r="BK293" s="51"/>
      <c r="BL293" s="51"/>
      <c r="BM293" s="51"/>
      <c r="BN293" s="51"/>
      <c r="BO293" s="51"/>
      <c r="BP293" s="51"/>
      <c r="BQ293" s="51"/>
      <c r="BR293" s="51"/>
      <c r="BS293" s="51"/>
      <c r="BT293" s="51"/>
      <c r="BU293" s="51"/>
      <c r="BV293" s="51"/>
      <c r="BW293" s="51"/>
      <c r="BX293" s="51"/>
      <c r="BY293" s="51"/>
      <c r="BZ293" s="51"/>
      <c r="CA293" s="51"/>
      <c r="CB293" s="51"/>
      <c r="CC293" s="51"/>
      <c r="CD293" s="51"/>
      <c r="CE293" s="51"/>
      <c r="CF293" s="51"/>
      <c r="CG293" s="51"/>
      <c r="CH293" s="51"/>
      <c r="CI293" s="51"/>
      <c r="CJ293" s="51"/>
      <c r="CK293" s="51"/>
      <c r="CL293" s="51"/>
      <c r="CM293" s="51"/>
      <c r="CN293" s="51"/>
      <c r="CO293" s="51"/>
      <c r="CP293" s="51"/>
      <c r="CQ293" s="51"/>
      <c r="CR293" s="51"/>
      <c r="CS293" s="51"/>
      <c r="CT293" s="51"/>
      <c r="CU293" s="51"/>
      <c r="CV293" s="51"/>
      <c r="CW293" s="51"/>
      <c r="CX293" s="51"/>
      <c r="CY293" s="51"/>
      <c r="CZ293" s="51"/>
      <c r="DA293" s="51"/>
      <c r="DB293" s="51"/>
      <c r="DC293" s="51"/>
      <c r="DD293" s="51"/>
      <c r="DE293" s="51"/>
      <c r="DF293" s="51"/>
      <c r="DG293" s="51"/>
      <c r="DH293" s="51"/>
      <c r="DI293" s="51"/>
      <c r="DJ293" s="51"/>
      <c r="DK293" s="51"/>
      <c r="DL293" s="51"/>
      <c r="DM293" s="51"/>
      <c r="DN293" s="51"/>
      <c r="DO293" s="51"/>
      <c r="DP293" s="51"/>
      <c r="DQ293" s="51"/>
      <c r="DR293" s="51"/>
      <c r="DS293" s="51"/>
      <c r="DT293" s="51"/>
      <c r="DU293" s="51"/>
      <c r="DV293" s="51"/>
      <c r="DW293" s="51"/>
      <c r="DX293" s="51"/>
      <c r="DY293" s="51"/>
      <c r="DZ293" s="51"/>
      <c r="EA293" s="51"/>
    </row>
    <row r="294" spans="1:239" s="2" customFormat="1" x14ac:dyDescent="0.25">
      <c r="A294" s="77"/>
      <c r="B294" s="85" t="s">
        <v>52</v>
      </c>
      <c r="C294" s="86" t="s">
        <v>17</v>
      </c>
      <c r="D294" s="86">
        <v>0.42</v>
      </c>
      <c r="E294" s="86">
        <f>D294*E293</f>
        <v>3.7961448000000004</v>
      </c>
      <c r="F294" s="86"/>
      <c r="G294" s="86"/>
      <c r="H294" s="86"/>
      <c r="I294" s="86">
        <f>E294*H294</f>
        <v>0</v>
      </c>
      <c r="J294" s="86"/>
      <c r="K294" s="86"/>
      <c r="L294" s="86">
        <f>G294+I294+K294</f>
        <v>0</v>
      </c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  <c r="BA294" s="51"/>
      <c r="BB294" s="51"/>
      <c r="BC294" s="51"/>
      <c r="BD294" s="51"/>
      <c r="BE294" s="51"/>
      <c r="BF294" s="51"/>
      <c r="BG294" s="51"/>
      <c r="BH294" s="51"/>
      <c r="BI294" s="51"/>
      <c r="BJ294" s="51"/>
      <c r="BK294" s="51"/>
      <c r="BL294" s="51"/>
      <c r="BM294" s="51"/>
      <c r="BN294" s="51"/>
      <c r="BO294" s="51"/>
      <c r="BP294" s="51"/>
      <c r="BQ294" s="51"/>
      <c r="BR294" s="51"/>
      <c r="BS294" s="51"/>
      <c r="BT294" s="51"/>
      <c r="BU294" s="51"/>
      <c r="BV294" s="51"/>
      <c r="BW294" s="51"/>
      <c r="BX294" s="51"/>
      <c r="BY294" s="51"/>
      <c r="BZ294" s="51"/>
      <c r="CA294" s="51"/>
      <c r="CB294" s="51"/>
      <c r="CC294" s="51"/>
      <c r="CD294" s="51"/>
      <c r="CE294" s="51"/>
      <c r="CF294" s="51"/>
      <c r="CG294" s="51"/>
      <c r="CH294" s="51"/>
      <c r="CI294" s="51"/>
      <c r="CJ294" s="51"/>
      <c r="CK294" s="51"/>
      <c r="CL294" s="51"/>
      <c r="CM294" s="51"/>
      <c r="CN294" s="51"/>
      <c r="CO294" s="51"/>
      <c r="CP294" s="51"/>
      <c r="CQ294" s="51"/>
      <c r="CR294" s="51"/>
      <c r="CS294" s="51"/>
      <c r="CT294" s="51"/>
      <c r="CU294" s="51"/>
      <c r="CV294" s="51"/>
      <c r="CW294" s="51"/>
      <c r="CX294" s="51"/>
      <c r="CY294" s="51"/>
      <c r="CZ294" s="51"/>
      <c r="DA294" s="51"/>
      <c r="DB294" s="51"/>
      <c r="DC294" s="51"/>
      <c r="DD294" s="51"/>
      <c r="DE294" s="51"/>
      <c r="DF294" s="51"/>
      <c r="DG294" s="51"/>
      <c r="DH294" s="51"/>
      <c r="DI294" s="51"/>
      <c r="DJ294" s="51"/>
      <c r="DK294" s="51"/>
      <c r="DL294" s="51"/>
      <c r="DM294" s="51"/>
      <c r="DN294" s="51"/>
      <c r="DO294" s="51"/>
      <c r="DP294" s="51"/>
      <c r="DQ294" s="51"/>
      <c r="DR294" s="51"/>
      <c r="DS294" s="51"/>
      <c r="DT294" s="51"/>
      <c r="DU294" s="51"/>
      <c r="DV294" s="51"/>
      <c r="DW294" s="51"/>
      <c r="DX294" s="51"/>
      <c r="DY294" s="51"/>
      <c r="DZ294" s="51"/>
      <c r="EA294" s="51"/>
    </row>
    <row r="295" spans="1:239" s="2" customFormat="1" x14ac:dyDescent="0.25">
      <c r="A295" s="77"/>
      <c r="B295" s="88" t="s">
        <v>53</v>
      </c>
      <c r="C295" s="89" t="s">
        <v>20</v>
      </c>
      <c r="D295" s="86">
        <v>0.44</v>
      </c>
      <c r="E295" s="86">
        <f>D295*E293</f>
        <v>3.9769136000000005</v>
      </c>
      <c r="F295" s="86"/>
      <c r="G295" s="86"/>
      <c r="H295" s="86"/>
      <c r="I295" s="86"/>
      <c r="J295" s="86"/>
      <c r="K295" s="86">
        <f>E295*J295</f>
        <v>0</v>
      </c>
      <c r="L295" s="86">
        <f>G295+I295+K295</f>
        <v>0</v>
      </c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51"/>
      <c r="BA295" s="51"/>
      <c r="BB295" s="51"/>
      <c r="BC295" s="51"/>
      <c r="BD295" s="51"/>
      <c r="BE295" s="51"/>
      <c r="BF295" s="51"/>
      <c r="BG295" s="51"/>
      <c r="BH295" s="51"/>
      <c r="BI295" s="51"/>
      <c r="BJ295" s="51"/>
      <c r="BK295" s="51"/>
      <c r="BL295" s="51"/>
      <c r="BM295" s="51"/>
      <c r="BN295" s="51"/>
      <c r="BO295" s="51"/>
      <c r="BP295" s="51"/>
      <c r="BQ295" s="51"/>
      <c r="BR295" s="51"/>
      <c r="BS295" s="51"/>
      <c r="BT295" s="51"/>
      <c r="BU295" s="51"/>
      <c r="BV295" s="51"/>
      <c r="BW295" s="51"/>
      <c r="BX295" s="51"/>
      <c r="BY295" s="51"/>
      <c r="BZ295" s="51"/>
      <c r="CA295" s="51"/>
      <c r="CB295" s="51"/>
      <c r="CC295" s="51"/>
      <c r="CD295" s="51"/>
      <c r="CE295" s="51"/>
      <c r="CF295" s="51"/>
      <c r="CG295" s="51"/>
      <c r="CH295" s="51"/>
      <c r="CI295" s="51"/>
      <c r="CJ295" s="51"/>
      <c r="CK295" s="51"/>
      <c r="CL295" s="51"/>
      <c r="CM295" s="51"/>
      <c r="CN295" s="51"/>
      <c r="CO295" s="51"/>
      <c r="CP295" s="51"/>
      <c r="CQ295" s="51"/>
      <c r="CR295" s="51"/>
      <c r="CS295" s="51"/>
      <c r="CT295" s="51"/>
      <c r="CU295" s="51"/>
      <c r="CV295" s="51"/>
      <c r="CW295" s="51"/>
      <c r="CX295" s="51"/>
      <c r="CY295" s="51"/>
      <c r="CZ295" s="51"/>
      <c r="DA295" s="51"/>
      <c r="DB295" s="51"/>
      <c r="DC295" s="51"/>
      <c r="DD295" s="51"/>
      <c r="DE295" s="51"/>
      <c r="DF295" s="51"/>
      <c r="DG295" s="51"/>
      <c r="DH295" s="51"/>
      <c r="DI295" s="51"/>
      <c r="DJ295" s="51"/>
      <c r="DK295" s="51"/>
      <c r="DL295" s="51"/>
      <c r="DM295" s="51"/>
      <c r="DN295" s="51"/>
      <c r="DO295" s="51"/>
      <c r="DP295" s="51"/>
      <c r="DQ295" s="51"/>
      <c r="DR295" s="51"/>
      <c r="DS295" s="51"/>
      <c r="DT295" s="51"/>
      <c r="DU295" s="51"/>
      <c r="DV295" s="51"/>
      <c r="DW295" s="51"/>
      <c r="DX295" s="51"/>
      <c r="DY295" s="51"/>
      <c r="DZ295" s="51"/>
      <c r="EA295" s="51"/>
    </row>
    <row r="296" spans="1:239" s="2" customFormat="1" x14ac:dyDescent="0.25">
      <c r="A296" s="77"/>
      <c r="B296" s="85" t="s">
        <v>29</v>
      </c>
      <c r="C296" s="86" t="s">
        <v>20</v>
      </c>
      <c r="D296" s="86">
        <v>0.03</v>
      </c>
      <c r="E296" s="86">
        <f>D296*E293</f>
        <v>0.27115320000000004</v>
      </c>
      <c r="F296" s="86"/>
      <c r="G296" s="86"/>
      <c r="H296" s="86"/>
      <c r="I296" s="86"/>
      <c r="J296" s="5"/>
      <c r="K296" s="86">
        <f>E296*J296</f>
        <v>0</v>
      </c>
      <c r="L296" s="86">
        <f>G296+I296+K296</f>
        <v>0</v>
      </c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  <c r="BA296" s="51"/>
      <c r="BB296" s="51"/>
      <c r="BC296" s="51"/>
      <c r="BD296" s="51"/>
      <c r="BE296" s="51"/>
      <c r="BF296" s="51"/>
      <c r="BG296" s="51"/>
      <c r="BH296" s="51"/>
      <c r="BI296" s="51"/>
      <c r="BJ296" s="51"/>
      <c r="BK296" s="51"/>
      <c r="BL296" s="51"/>
      <c r="BM296" s="51"/>
      <c r="BN296" s="51"/>
      <c r="BO296" s="51"/>
      <c r="BP296" s="51"/>
      <c r="BQ296" s="51"/>
      <c r="BR296" s="51"/>
      <c r="BS296" s="51"/>
      <c r="BT296" s="51"/>
      <c r="BU296" s="51"/>
      <c r="BV296" s="51"/>
      <c r="BW296" s="51"/>
      <c r="BX296" s="51"/>
      <c r="BY296" s="51"/>
      <c r="BZ296" s="51"/>
      <c r="CA296" s="51"/>
      <c r="CB296" s="51"/>
      <c r="CC296" s="51"/>
      <c r="CD296" s="51"/>
      <c r="CE296" s="51"/>
      <c r="CF296" s="51"/>
      <c r="CG296" s="51"/>
      <c r="CH296" s="51"/>
      <c r="CI296" s="51"/>
      <c r="CJ296" s="51"/>
      <c r="CK296" s="51"/>
      <c r="CL296" s="51"/>
      <c r="CM296" s="51"/>
      <c r="CN296" s="51"/>
      <c r="CO296" s="51"/>
      <c r="CP296" s="51"/>
      <c r="CQ296" s="51"/>
      <c r="CR296" s="51"/>
      <c r="CS296" s="51"/>
      <c r="CT296" s="51"/>
      <c r="CU296" s="51"/>
      <c r="CV296" s="51"/>
      <c r="CW296" s="51"/>
      <c r="CX296" s="51"/>
      <c r="CY296" s="51"/>
      <c r="CZ296" s="51"/>
      <c r="DA296" s="51"/>
      <c r="DB296" s="51"/>
      <c r="DC296" s="51"/>
      <c r="DD296" s="51"/>
      <c r="DE296" s="51"/>
      <c r="DF296" s="51"/>
      <c r="DG296" s="51"/>
      <c r="DH296" s="51"/>
      <c r="DI296" s="51"/>
      <c r="DJ296" s="51"/>
      <c r="DK296" s="51"/>
      <c r="DL296" s="51"/>
      <c r="DM296" s="51"/>
      <c r="DN296" s="51"/>
      <c r="DO296" s="51"/>
      <c r="DP296" s="51"/>
      <c r="DQ296" s="51"/>
      <c r="DR296" s="51"/>
      <c r="DS296" s="51"/>
      <c r="DT296" s="51"/>
      <c r="DU296" s="51"/>
      <c r="DV296" s="51"/>
      <c r="DW296" s="51"/>
      <c r="DX296" s="51"/>
      <c r="DY296" s="51"/>
      <c r="DZ296" s="51"/>
      <c r="EA296" s="51"/>
    </row>
    <row r="297" spans="1:239" s="2" customFormat="1" x14ac:dyDescent="0.25">
      <c r="A297" s="77"/>
      <c r="B297" s="85" t="s">
        <v>54</v>
      </c>
      <c r="C297" s="86" t="s">
        <v>20</v>
      </c>
      <c r="D297" s="86">
        <v>0.35</v>
      </c>
      <c r="E297" s="86">
        <f>D297*E293</f>
        <v>3.1634540000000002</v>
      </c>
      <c r="F297" s="86"/>
      <c r="G297" s="86"/>
      <c r="H297" s="86"/>
      <c r="I297" s="86"/>
      <c r="J297" s="86"/>
      <c r="K297" s="86">
        <f>E297*J297</f>
        <v>0</v>
      </c>
      <c r="L297" s="86">
        <f>G297+I297+K297</f>
        <v>0</v>
      </c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A297" s="51"/>
      <c r="BB297" s="51"/>
      <c r="BC297" s="51"/>
      <c r="BD297" s="51"/>
      <c r="BE297" s="51"/>
      <c r="BF297" s="51"/>
      <c r="BG297" s="51"/>
      <c r="BH297" s="51"/>
      <c r="BI297" s="51"/>
      <c r="BJ297" s="51"/>
      <c r="BK297" s="51"/>
      <c r="BL297" s="51"/>
      <c r="BM297" s="51"/>
      <c r="BN297" s="51"/>
      <c r="BO297" s="51"/>
      <c r="BP297" s="51"/>
      <c r="BQ297" s="51"/>
      <c r="BR297" s="51"/>
      <c r="BS297" s="51"/>
      <c r="BT297" s="51"/>
      <c r="BU297" s="51"/>
      <c r="BV297" s="51"/>
      <c r="BW297" s="51"/>
      <c r="BX297" s="51"/>
      <c r="BY297" s="51"/>
      <c r="BZ297" s="51"/>
      <c r="CA297" s="51"/>
      <c r="CB297" s="51"/>
      <c r="CC297" s="51"/>
      <c r="CD297" s="51"/>
      <c r="CE297" s="51"/>
      <c r="CF297" s="51"/>
      <c r="CG297" s="51"/>
      <c r="CH297" s="51"/>
      <c r="CI297" s="51"/>
      <c r="CJ297" s="51"/>
      <c r="CK297" s="51"/>
      <c r="CL297" s="51"/>
      <c r="CM297" s="51"/>
      <c r="CN297" s="51"/>
      <c r="CO297" s="51"/>
      <c r="CP297" s="51"/>
      <c r="CQ297" s="51"/>
      <c r="CR297" s="51"/>
      <c r="CS297" s="51"/>
      <c r="CT297" s="51"/>
      <c r="CU297" s="51"/>
      <c r="CV297" s="51"/>
      <c r="CW297" s="51"/>
      <c r="CX297" s="51"/>
      <c r="CY297" s="51"/>
      <c r="CZ297" s="51"/>
      <c r="DA297" s="51"/>
      <c r="DB297" s="51"/>
      <c r="DC297" s="51"/>
      <c r="DD297" s="51"/>
      <c r="DE297" s="51"/>
      <c r="DF297" s="51"/>
      <c r="DG297" s="51"/>
      <c r="DH297" s="51"/>
      <c r="DI297" s="51"/>
      <c r="DJ297" s="51"/>
      <c r="DK297" s="51"/>
      <c r="DL297" s="51"/>
      <c r="DM297" s="51"/>
      <c r="DN297" s="51"/>
      <c r="DO297" s="51"/>
      <c r="DP297" s="51"/>
      <c r="DQ297" s="51"/>
      <c r="DR297" s="51"/>
      <c r="DS297" s="51"/>
      <c r="DT297" s="51"/>
      <c r="DU297" s="51"/>
      <c r="DV297" s="51"/>
      <c r="DW297" s="51"/>
      <c r="DX297" s="51"/>
      <c r="DY297" s="51"/>
      <c r="DZ297" s="51"/>
      <c r="EA297" s="51"/>
    </row>
    <row r="298" spans="1:239" s="2" customFormat="1" ht="13.5" thickBot="1" x14ac:dyDescent="0.3">
      <c r="A298" s="77"/>
      <c r="B298" s="90" t="s">
        <v>55</v>
      </c>
      <c r="C298" s="91" t="s">
        <v>16</v>
      </c>
      <c r="D298" s="92">
        <v>0.17499999999999999</v>
      </c>
      <c r="E298" s="10">
        <f>D298*E293</f>
        <v>1.5817270000000001</v>
      </c>
      <c r="F298" s="5"/>
      <c r="G298" s="10">
        <f>E298*F298</f>
        <v>0</v>
      </c>
      <c r="H298" s="10"/>
      <c r="I298" s="10"/>
      <c r="J298" s="10"/>
      <c r="K298" s="10"/>
      <c r="L298" s="10">
        <f>G298+I298+K298</f>
        <v>0</v>
      </c>
      <c r="M298" s="93"/>
      <c r="N298" s="93"/>
      <c r="O298" s="93"/>
      <c r="P298" s="93"/>
      <c r="Q298" s="93"/>
      <c r="R298" s="93"/>
      <c r="S298" s="93"/>
      <c r="T298" s="93"/>
      <c r="U298" s="93"/>
      <c r="V298" s="93"/>
      <c r="W298" s="93"/>
      <c r="X298" s="93"/>
      <c r="Y298" s="93"/>
      <c r="Z298" s="93"/>
      <c r="AA298" s="93"/>
      <c r="AB298" s="93"/>
      <c r="AC298" s="93"/>
      <c r="AD298" s="93"/>
      <c r="AE298" s="93"/>
      <c r="AF298" s="93"/>
      <c r="AG298" s="93"/>
      <c r="AH298" s="93"/>
      <c r="AI298" s="93"/>
      <c r="AJ298" s="93"/>
      <c r="AK298" s="93"/>
      <c r="AL298" s="93"/>
      <c r="AM298" s="93"/>
      <c r="AN298" s="93"/>
      <c r="AO298" s="93"/>
      <c r="AP298" s="93"/>
      <c r="AQ298" s="93"/>
      <c r="AR298" s="93"/>
      <c r="AS298" s="93"/>
      <c r="AT298" s="93"/>
      <c r="AU298" s="93"/>
      <c r="AV298" s="93"/>
      <c r="AW298" s="93"/>
      <c r="AX298" s="93"/>
      <c r="AY298" s="93"/>
      <c r="AZ298" s="93"/>
      <c r="BA298" s="93"/>
      <c r="BB298" s="93"/>
      <c r="BC298" s="93"/>
      <c r="BD298" s="93"/>
      <c r="BE298" s="93"/>
      <c r="BF298" s="93"/>
      <c r="BG298" s="93"/>
      <c r="BH298" s="93"/>
      <c r="BI298" s="93"/>
      <c r="BJ298" s="93"/>
      <c r="BK298" s="93"/>
      <c r="BL298" s="93"/>
      <c r="BM298" s="93"/>
      <c r="BN298" s="93"/>
      <c r="BO298" s="93"/>
      <c r="BP298" s="93"/>
      <c r="BQ298" s="93"/>
      <c r="BR298" s="93"/>
      <c r="BS298" s="93"/>
      <c r="BT298" s="93"/>
      <c r="BU298" s="93"/>
      <c r="BV298" s="93"/>
      <c r="BW298" s="93"/>
      <c r="BX298" s="93"/>
      <c r="BY298" s="93"/>
      <c r="BZ298" s="93"/>
      <c r="CA298" s="93"/>
      <c r="CB298" s="93"/>
      <c r="CC298" s="93"/>
      <c r="CD298" s="93"/>
      <c r="CE298" s="93"/>
      <c r="CF298" s="93"/>
      <c r="CG298" s="93"/>
      <c r="CH298" s="93"/>
      <c r="CI298" s="93"/>
      <c r="CJ298" s="93"/>
      <c r="CK298" s="93"/>
      <c r="CL298" s="93"/>
      <c r="CM298" s="93"/>
      <c r="CN298" s="93"/>
      <c r="CO298" s="93"/>
      <c r="CP298" s="93"/>
      <c r="CQ298" s="93"/>
      <c r="CR298" s="93"/>
      <c r="CS298" s="93"/>
      <c r="CT298" s="93"/>
      <c r="CU298" s="93"/>
      <c r="CV298" s="93"/>
      <c r="CW298" s="93"/>
      <c r="CX298" s="93"/>
      <c r="CY298" s="93"/>
      <c r="CZ298" s="93"/>
      <c r="DA298" s="93"/>
      <c r="DB298" s="93"/>
      <c r="DC298" s="93"/>
      <c r="DD298" s="93"/>
      <c r="DE298" s="93"/>
      <c r="DF298" s="93"/>
      <c r="DG298" s="93"/>
      <c r="DH298" s="93"/>
      <c r="DI298" s="93"/>
      <c r="DJ298" s="93"/>
      <c r="DK298" s="93"/>
      <c r="DL298" s="93"/>
      <c r="DM298" s="93"/>
      <c r="DN298" s="93"/>
      <c r="DO298" s="93"/>
      <c r="DP298" s="93"/>
      <c r="DQ298" s="93"/>
      <c r="DR298" s="93"/>
      <c r="DS298" s="93"/>
      <c r="DT298" s="93"/>
      <c r="DU298" s="93"/>
      <c r="DV298" s="93"/>
      <c r="DW298" s="93"/>
      <c r="DX298" s="93"/>
      <c r="DY298" s="93"/>
      <c r="DZ298" s="93"/>
      <c r="EA298" s="93"/>
      <c r="EB298" s="93"/>
      <c r="EC298" s="93"/>
      <c r="ED298" s="93"/>
      <c r="EE298" s="93"/>
      <c r="EF298" s="93"/>
      <c r="EG298" s="93"/>
      <c r="EH298" s="93"/>
      <c r="EI298" s="93"/>
      <c r="EJ298" s="93"/>
      <c r="EK298" s="93"/>
      <c r="EL298" s="93"/>
      <c r="EM298" s="93"/>
      <c r="EN298" s="93"/>
      <c r="EO298" s="93"/>
      <c r="EP298" s="93"/>
      <c r="EQ298" s="93"/>
      <c r="ER298" s="93"/>
      <c r="ES298" s="93"/>
      <c r="ET298" s="93"/>
      <c r="EU298" s="93"/>
      <c r="EV298" s="93"/>
      <c r="EW298" s="93"/>
      <c r="EX298" s="93"/>
      <c r="EY298" s="93"/>
      <c r="EZ298" s="93"/>
      <c r="FA298" s="93"/>
      <c r="FB298" s="93"/>
      <c r="FC298" s="93"/>
      <c r="FD298" s="93"/>
      <c r="FE298" s="93"/>
      <c r="FF298" s="93"/>
      <c r="FG298" s="93"/>
      <c r="FH298" s="93"/>
      <c r="FI298" s="93"/>
      <c r="FJ298" s="93"/>
      <c r="FK298" s="93"/>
      <c r="FL298" s="93"/>
      <c r="FM298" s="93"/>
      <c r="FN298" s="93"/>
      <c r="FO298" s="93"/>
      <c r="FP298" s="93"/>
      <c r="FQ298" s="93"/>
      <c r="FR298" s="93"/>
      <c r="FS298" s="93"/>
      <c r="FT298" s="93"/>
      <c r="FU298" s="93"/>
      <c r="FV298" s="93"/>
      <c r="FW298" s="93"/>
      <c r="FX298" s="93"/>
      <c r="FY298" s="93"/>
      <c r="FZ298" s="93"/>
      <c r="GA298" s="93"/>
      <c r="GB298" s="93"/>
      <c r="GC298" s="93"/>
      <c r="GD298" s="93"/>
      <c r="GE298" s="93"/>
      <c r="GF298" s="93"/>
      <c r="GG298" s="93"/>
      <c r="GH298" s="93"/>
      <c r="GI298" s="93"/>
      <c r="GJ298" s="93"/>
      <c r="GK298" s="93"/>
      <c r="GL298" s="93"/>
      <c r="GM298" s="93"/>
      <c r="GN298" s="93"/>
      <c r="GO298" s="93"/>
      <c r="GP298" s="93"/>
      <c r="GQ298" s="93"/>
      <c r="GR298" s="93"/>
      <c r="GS298" s="93"/>
      <c r="GT298" s="93"/>
      <c r="GU298" s="93"/>
      <c r="GV298" s="93"/>
      <c r="GW298" s="93"/>
      <c r="GX298" s="93"/>
      <c r="GY298" s="93"/>
      <c r="GZ298" s="93"/>
      <c r="HA298" s="93"/>
      <c r="HB298" s="93"/>
      <c r="HC298" s="93"/>
      <c r="HD298" s="93"/>
      <c r="HE298" s="93"/>
      <c r="HF298" s="93"/>
      <c r="HG298" s="93"/>
      <c r="HH298" s="93"/>
      <c r="HI298" s="93"/>
      <c r="HJ298" s="93"/>
      <c r="HK298" s="93"/>
      <c r="HL298" s="93"/>
      <c r="HM298" s="93"/>
      <c r="HN298" s="93"/>
      <c r="HO298" s="93"/>
      <c r="HP298" s="93"/>
      <c r="HQ298" s="93"/>
      <c r="HR298" s="93"/>
      <c r="HS298" s="93"/>
      <c r="HT298" s="93"/>
      <c r="HU298" s="93"/>
      <c r="HV298" s="93"/>
      <c r="HW298" s="93"/>
      <c r="HX298" s="93"/>
      <c r="HY298" s="93"/>
      <c r="HZ298" s="93"/>
      <c r="IA298" s="93"/>
      <c r="IB298" s="93"/>
      <c r="IC298" s="93"/>
      <c r="ID298" s="93"/>
      <c r="IE298" s="93"/>
    </row>
    <row r="299" spans="1:239" s="98" customFormat="1" ht="15" customHeight="1" thickBot="1" x14ac:dyDescent="0.3">
      <c r="A299" s="94"/>
      <c r="B299" s="95" t="s">
        <v>56</v>
      </c>
      <c r="C299" s="96" t="s">
        <v>18</v>
      </c>
      <c r="D299" s="96">
        <v>21.78</v>
      </c>
      <c r="E299" s="96">
        <f>D299*E293</f>
        <v>196.85722320000005</v>
      </c>
      <c r="F299" s="97"/>
      <c r="G299" s="97"/>
      <c r="H299" s="97"/>
      <c r="I299" s="97"/>
      <c r="J299" s="97"/>
      <c r="K299" s="97"/>
      <c r="M299" s="235" t="s">
        <v>57</v>
      </c>
      <c r="N299" s="236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  <c r="AA299" s="99"/>
      <c r="AB299" s="99"/>
      <c r="AC299" s="99"/>
      <c r="AD299" s="99"/>
      <c r="AE299" s="99"/>
      <c r="AF299" s="99"/>
      <c r="AG299" s="99"/>
      <c r="AH299" s="99"/>
      <c r="AI299" s="99"/>
      <c r="AJ299" s="99"/>
      <c r="AK299" s="99"/>
      <c r="AL299" s="99"/>
      <c r="AM299" s="99"/>
      <c r="AN299" s="99"/>
      <c r="AO299" s="99"/>
      <c r="AP299" s="99"/>
      <c r="AQ299" s="99"/>
      <c r="AR299" s="99"/>
      <c r="AS299" s="99"/>
      <c r="AT299" s="99"/>
      <c r="AU299" s="99"/>
      <c r="AV299" s="99"/>
      <c r="AW299" s="99"/>
      <c r="AX299" s="99"/>
      <c r="AY299" s="99"/>
      <c r="AZ299" s="99"/>
      <c r="BA299" s="99"/>
      <c r="BB299" s="99"/>
      <c r="BC299" s="99"/>
      <c r="BD299" s="99"/>
      <c r="BE299" s="99"/>
      <c r="BF299" s="99"/>
      <c r="BG299" s="99"/>
      <c r="BH299" s="99"/>
      <c r="BI299" s="99"/>
      <c r="BJ299" s="99"/>
      <c r="BK299" s="99"/>
      <c r="BL299" s="99"/>
      <c r="BM299" s="99"/>
      <c r="BN299" s="99"/>
      <c r="BO299" s="99"/>
      <c r="BP299" s="99"/>
      <c r="BQ299" s="99"/>
      <c r="BR299" s="99"/>
      <c r="BS299" s="99"/>
      <c r="BT299" s="99"/>
      <c r="BU299" s="99"/>
      <c r="BV299" s="99"/>
      <c r="BW299" s="99"/>
      <c r="BX299" s="99"/>
      <c r="BY299" s="99"/>
      <c r="BZ299" s="99"/>
      <c r="CA299" s="99"/>
      <c r="CB299" s="99"/>
      <c r="CC299" s="99"/>
      <c r="CD299" s="99"/>
      <c r="CE299" s="99"/>
      <c r="CF299" s="99"/>
      <c r="CG299" s="99"/>
      <c r="CH299" s="99"/>
      <c r="CI299" s="99"/>
      <c r="CJ299" s="99"/>
      <c r="CK299" s="99"/>
      <c r="CL299" s="99"/>
      <c r="CM299" s="99"/>
      <c r="CN299" s="99"/>
      <c r="CO299" s="99"/>
      <c r="CP299" s="99"/>
      <c r="CQ299" s="99"/>
      <c r="CR299" s="99"/>
      <c r="CS299" s="99"/>
      <c r="CT299" s="99"/>
      <c r="CU299" s="99"/>
      <c r="CV299" s="99"/>
      <c r="CW299" s="99"/>
      <c r="CX299" s="99"/>
      <c r="CY299" s="99"/>
      <c r="CZ299" s="99"/>
      <c r="DA299" s="99"/>
      <c r="DB299" s="99"/>
      <c r="DC299" s="99"/>
      <c r="DD299" s="99"/>
      <c r="DE299" s="99"/>
      <c r="DF299" s="99"/>
      <c r="DG299" s="99"/>
      <c r="DH299" s="99"/>
      <c r="DI299" s="99"/>
      <c r="DJ299" s="99"/>
      <c r="DK299" s="99"/>
      <c r="DL299" s="99"/>
      <c r="DM299" s="99"/>
      <c r="DN299" s="99"/>
      <c r="DO299" s="99"/>
      <c r="DP299" s="99"/>
      <c r="DQ299" s="99"/>
      <c r="DR299" s="99"/>
      <c r="DS299" s="99"/>
      <c r="DT299" s="99"/>
      <c r="DU299" s="99"/>
      <c r="DV299" s="99"/>
      <c r="DW299" s="99"/>
      <c r="DX299" s="99"/>
      <c r="DY299" s="99"/>
      <c r="DZ299" s="99"/>
      <c r="EA299" s="99"/>
    </row>
    <row r="300" spans="1:239" s="6" customFormat="1" x14ac:dyDescent="0.25">
      <c r="A300" s="84"/>
      <c r="B300" s="100"/>
      <c r="C300" s="101"/>
      <c r="D300" s="10"/>
      <c r="E300" s="5"/>
      <c r="F300" s="102"/>
      <c r="G300" s="102"/>
      <c r="H300" s="102"/>
      <c r="I300" s="102"/>
      <c r="J300" s="5"/>
      <c r="K300" s="10"/>
      <c r="L300" s="10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51"/>
      <c r="AU300" s="51"/>
      <c r="AV300" s="51"/>
      <c r="AW300" s="51"/>
      <c r="AX300" s="51"/>
      <c r="AY300" s="51"/>
      <c r="AZ300" s="51"/>
      <c r="BA300" s="51"/>
      <c r="BB300" s="51"/>
      <c r="BC300" s="51"/>
      <c r="BD300" s="51"/>
      <c r="BE300" s="51"/>
      <c r="BF300" s="51"/>
      <c r="BG300" s="51"/>
      <c r="BH300" s="51"/>
      <c r="BI300" s="51"/>
      <c r="BJ300" s="51"/>
      <c r="BK300" s="51"/>
      <c r="BL300" s="51"/>
      <c r="BM300" s="51"/>
      <c r="BN300" s="51"/>
      <c r="BO300" s="51"/>
      <c r="BP300" s="51"/>
      <c r="BQ300" s="51"/>
      <c r="BR300" s="51"/>
      <c r="BS300" s="51"/>
      <c r="BT300" s="51"/>
      <c r="BU300" s="51"/>
      <c r="BV300" s="51"/>
      <c r="BW300" s="51"/>
      <c r="BX300" s="51"/>
      <c r="BY300" s="51"/>
      <c r="BZ300" s="51"/>
      <c r="CA300" s="51"/>
      <c r="CB300" s="51"/>
      <c r="CC300" s="51"/>
      <c r="CD300" s="51"/>
      <c r="CE300" s="51"/>
      <c r="CF300" s="51"/>
      <c r="CG300" s="51"/>
      <c r="CH300" s="51"/>
      <c r="CI300" s="51"/>
      <c r="CJ300" s="51"/>
      <c r="CK300" s="51"/>
      <c r="CL300" s="51"/>
      <c r="CM300" s="51"/>
      <c r="CN300" s="51"/>
      <c r="CO300" s="51"/>
      <c r="CP300" s="51"/>
      <c r="CQ300" s="51"/>
      <c r="CR300" s="51"/>
      <c r="CS300" s="51"/>
      <c r="CT300" s="51"/>
      <c r="CU300" s="51"/>
      <c r="CV300" s="51"/>
      <c r="CW300" s="51"/>
      <c r="CX300" s="51"/>
      <c r="CY300" s="51"/>
      <c r="CZ300" s="51"/>
      <c r="DA300" s="51"/>
      <c r="DB300" s="51"/>
      <c r="DC300" s="51"/>
      <c r="DD300" s="51"/>
      <c r="DE300" s="51"/>
      <c r="DF300" s="51"/>
      <c r="DG300" s="51"/>
      <c r="DH300" s="51"/>
      <c r="DI300" s="51"/>
      <c r="DJ300" s="51"/>
      <c r="DK300" s="51"/>
      <c r="DL300" s="51"/>
      <c r="DM300" s="51"/>
      <c r="DN300" s="51"/>
      <c r="DO300" s="51"/>
      <c r="DP300" s="51"/>
      <c r="DQ300" s="51"/>
      <c r="DR300" s="51"/>
      <c r="DS300" s="51"/>
      <c r="DT300" s="51"/>
      <c r="DU300" s="51"/>
      <c r="DV300" s="51"/>
      <c r="DW300" s="51"/>
      <c r="DX300" s="51"/>
      <c r="DY300" s="51"/>
      <c r="DZ300" s="51"/>
      <c r="EA300" s="51"/>
    </row>
    <row r="301" spans="1:239" s="2" customFormat="1" x14ac:dyDescent="0.25">
      <c r="A301" s="7">
        <v>2</v>
      </c>
      <c r="B301" s="104" t="s">
        <v>81</v>
      </c>
      <c r="C301" s="8" t="s">
        <v>18</v>
      </c>
      <c r="D301" s="9"/>
      <c r="E301" s="9">
        <f>E299</f>
        <v>196.85722320000005</v>
      </c>
      <c r="F301" s="9"/>
      <c r="G301" s="9"/>
      <c r="H301" s="9"/>
      <c r="I301" s="9"/>
      <c r="J301" s="10"/>
      <c r="K301" s="10"/>
      <c r="L301" s="10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  <c r="AD301" s="105"/>
      <c r="AE301" s="105"/>
      <c r="AF301" s="105"/>
      <c r="AG301" s="105"/>
      <c r="AH301" s="105"/>
      <c r="AI301" s="105"/>
      <c r="AJ301" s="105"/>
      <c r="AK301" s="105"/>
      <c r="AL301" s="105"/>
      <c r="AM301" s="105"/>
      <c r="AN301" s="105"/>
      <c r="AO301" s="105"/>
      <c r="AP301" s="105"/>
      <c r="AQ301" s="105"/>
      <c r="AR301" s="105"/>
      <c r="AS301" s="105"/>
      <c r="AT301" s="105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  <c r="BT301" s="105"/>
      <c r="BU301" s="105"/>
      <c r="BV301" s="105"/>
      <c r="BW301" s="105"/>
      <c r="BX301" s="105"/>
      <c r="BY301" s="105"/>
      <c r="BZ301" s="105"/>
      <c r="CA301" s="105"/>
      <c r="CB301" s="105"/>
      <c r="CC301" s="105"/>
      <c r="CD301" s="105"/>
      <c r="CE301" s="105"/>
      <c r="CF301" s="105"/>
      <c r="CG301" s="105"/>
      <c r="CH301" s="105"/>
      <c r="CI301" s="105"/>
      <c r="CJ301" s="105"/>
      <c r="CK301" s="105"/>
      <c r="CL301" s="105"/>
      <c r="CM301" s="105"/>
      <c r="CN301" s="105"/>
      <c r="CO301" s="105"/>
      <c r="CP301" s="105"/>
      <c r="CQ301" s="105"/>
      <c r="CR301" s="105"/>
      <c r="CS301" s="105"/>
      <c r="CT301" s="105"/>
      <c r="CU301" s="105"/>
      <c r="CV301" s="105"/>
      <c r="CW301" s="105"/>
      <c r="CX301" s="105"/>
      <c r="CY301" s="105"/>
      <c r="CZ301" s="105"/>
      <c r="DA301" s="105"/>
      <c r="DB301" s="105"/>
      <c r="DC301" s="105"/>
      <c r="DD301" s="105"/>
      <c r="DE301" s="105"/>
      <c r="DF301" s="105"/>
      <c r="DG301" s="105"/>
      <c r="DH301" s="105"/>
      <c r="DI301" s="105"/>
      <c r="DJ301" s="105"/>
      <c r="DK301" s="105"/>
      <c r="DL301" s="105"/>
      <c r="DM301" s="105"/>
      <c r="DN301" s="105"/>
      <c r="DO301" s="105"/>
      <c r="DP301" s="105"/>
      <c r="DQ301" s="105"/>
      <c r="DR301" s="105"/>
      <c r="DS301" s="105"/>
      <c r="DT301" s="105"/>
      <c r="DU301" s="105"/>
      <c r="DV301" s="105"/>
      <c r="DW301" s="105"/>
      <c r="DX301" s="105"/>
      <c r="DY301" s="105"/>
      <c r="DZ301" s="105"/>
      <c r="EA301" s="105"/>
      <c r="EB301" s="105"/>
      <c r="EC301" s="105"/>
      <c r="ED301" s="105"/>
      <c r="EE301" s="105"/>
      <c r="EF301" s="105"/>
      <c r="EG301" s="105"/>
      <c r="EH301" s="105"/>
      <c r="EI301" s="105"/>
      <c r="EJ301" s="105"/>
      <c r="EK301" s="105"/>
      <c r="EL301" s="105"/>
      <c r="EM301" s="105"/>
      <c r="EN301" s="105"/>
      <c r="EO301" s="105"/>
      <c r="EP301" s="105"/>
      <c r="EQ301" s="105"/>
      <c r="ER301" s="105"/>
      <c r="ES301" s="105"/>
      <c r="ET301" s="105"/>
      <c r="EU301" s="105"/>
      <c r="EV301" s="105"/>
      <c r="EW301" s="105"/>
      <c r="EX301" s="105"/>
      <c r="EY301" s="105"/>
      <c r="EZ301" s="105"/>
      <c r="FA301" s="105"/>
      <c r="FB301" s="105"/>
      <c r="FC301" s="105"/>
      <c r="FD301" s="105"/>
      <c r="FE301" s="105"/>
      <c r="FF301" s="105"/>
      <c r="FG301" s="105"/>
      <c r="FH301" s="105"/>
      <c r="FI301" s="105"/>
      <c r="FJ301" s="105"/>
      <c r="FK301" s="105"/>
      <c r="FL301" s="105"/>
      <c r="FM301" s="105"/>
      <c r="FN301" s="105"/>
      <c r="FO301" s="105"/>
      <c r="FP301" s="105"/>
      <c r="FQ301" s="105"/>
      <c r="FR301" s="105"/>
      <c r="FS301" s="105"/>
      <c r="FT301" s="105"/>
      <c r="FU301" s="105"/>
      <c r="FV301" s="105"/>
      <c r="FW301" s="105"/>
      <c r="FX301" s="105"/>
      <c r="FY301" s="105"/>
      <c r="FZ301" s="105"/>
      <c r="GA301" s="105"/>
      <c r="GB301" s="105"/>
      <c r="GC301" s="105"/>
      <c r="GD301" s="105"/>
      <c r="GE301" s="105"/>
      <c r="GF301" s="105"/>
      <c r="GG301" s="105"/>
      <c r="GH301" s="105"/>
      <c r="GI301" s="105"/>
      <c r="GJ301" s="105"/>
      <c r="GK301" s="105"/>
      <c r="GL301" s="105"/>
      <c r="GM301" s="105"/>
      <c r="GN301" s="105"/>
      <c r="GO301" s="105"/>
      <c r="GP301" s="105"/>
      <c r="GQ301" s="105"/>
      <c r="GR301" s="105"/>
      <c r="GS301" s="105"/>
      <c r="GT301" s="105"/>
      <c r="GU301" s="105"/>
      <c r="GV301" s="105"/>
      <c r="GW301" s="105"/>
      <c r="GX301" s="105"/>
      <c r="GY301" s="105"/>
      <c r="GZ301" s="105"/>
      <c r="HA301" s="105"/>
      <c r="HB301" s="105"/>
      <c r="HC301" s="105"/>
      <c r="HD301" s="105"/>
      <c r="HE301" s="105"/>
      <c r="HF301" s="105"/>
      <c r="HG301" s="105"/>
      <c r="HH301" s="105"/>
      <c r="HI301" s="105"/>
      <c r="HJ301" s="105"/>
      <c r="HK301" s="105"/>
    </row>
    <row r="302" spans="1:239" s="6" customFormat="1" x14ac:dyDescent="0.25">
      <c r="A302" s="11"/>
      <c r="B302" s="13"/>
      <c r="C302" s="11"/>
      <c r="D302" s="10"/>
      <c r="E302" s="10"/>
      <c r="F302" s="10"/>
      <c r="G302" s="10"/>
      <c r="H302" s="10"/>
      <c r="I302" s="10"/>
      <c r="J302" s="5"/>
      <c r="K302" s="10"/>
      <c r="L302" s="10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  <c r="EO302" s="14"/>
      <c r="EP302" s="14"/>
      <c r="EQ302" s="14"/>
      <c r="ER302" s="14"/>
      <c r="ES302" s="14"/>
      <c r="ET302" s="14"/>
      <c r="EU302" s="14"/>
      <c r="EV302" s="14"/>
      <c r="EW302" s="14"/>
      <c r="EX302" s="14"/>
      <c r="EY302" s="14"/>
      <c r="EZ302" s="14"/>
      <c r="FA302" s="14"/>
      <c r="FB302" s="14"/>
      <c r="FC302" s="14"/>
      <c r="FD302" s="14"/>
      <c r="FE302" s="14"/>
      <c r="FF302" s="14"/>
      <c r="FG302" s="14"/>
      <c r="FH302" s="14"/>
      <c r="FI302" s="14"/>
      <c r="FJ302" s="14"/>
      <c r="FK302" s="14"/>
      <c r="FL302" s="14"/>
      <c r="FM302" s="14"/>
      <c r="FN302" s="14"/>
      <c r="FO302" s="14"/>
      <c r="FP302" s="14"/>
      <c r="FQ302" s="14"/>
      <c r="FR302" s="14"/>
      <c r="FS302" s="14"/>
      <c r="FT302" s="14"/>
      <c r="FU302" s="14"/>
      <c r="FV302" s="14"/>
      <c r="FW302" s="14"/>
      <c r="FX302" s="14"/>
      <c r="FY302" s="14"/>
      <c r="FZ302" s="14"/>
      <c r="GA302" s="14"/>
      <c r="GB302" s="14"/>
      <c r="GC302" s="14"/>
      <c r="GD302" s="14"/>
      <c r="GE302" s="14"/>
      <c r="GF302" s="14"/>
      <c r="GG302" s="14"/>
      <c r="GH302" s="14"/>
      <c r="GI302" s="14"/>
      <c r="GJ302" s="14"/>
      <c r="GK302" s="14"/>
      <c r="GL302" s="14"/>
      <c r="GM302" s="14"/>
      <c r="GN302" s="14"/>
      <c r="GO302" s="14"/>
      <c r="GP302" s="14"/>
      <c r="GQ302" s="14"/>
      <c r="GR302" s="14"/>
      <c r="GS302" s="14"/>
      <c r="GT302" s="14"/>
      <c r="GU302" s="14"/>
      <c r="GV302" s="14"/>
      <c r="GW302" s="14"/>
      <c r="GX302" s="14"/>
      <c r="GY302" s="14"/>
      <c r="GZ302" s="14"/>
      <c r="HA302" s="14"/>
      <c r="HB302" s="14"/>
      <c r="HC302" s="14"/>
      <c r="HD302" s="14"/>
      <c r="HE302" s="14"/>
      <c r="HF302" s="14"/>
      <c r="HG302" s="14"/>
      <c r="HH302" s="14"/>
      <c r="HI302" s="14"/>
      <c r="HJ302" s="14"/>
      <c r="HK302" s="14"/>
      <c r="HL302" s="14"/>
      <c r="HM302" s="14"/>
      <c r="HN302" s="14"/>
      <c r="HO302" s="14"/>
      <c r="HP302" s="14"/>
      <c r="HQ302" s="14"/>
      <c r="HR302" s="14"/>
      <c r="HS302" s="14"/>
      <c r="HT302" s="14"/>
      <c r="HU302" s="14"/>
      <c r="HV302" s="14"/>
      <c r="HW302" s="14"/>
      <c r="HX302" s="14"/>
      <c r="HY302" s="14"/>
      <c r="HZ302" s="14"/>
      <c r="IA302" s="14"/>
      <c r="IB302" s="14"/>
      <c r="IC302" s="14"/>
      <c r="ID302" s="14"/>
      <c r="IE302" s="14"/>
    </row>
    <row r="303" spans="1:239" s="6" customFormat="1" x14ac:dyDescent="0.25">
      <c r="A303" s="11"/>
      <c r="B303" s="13" t="s">
        <v>82</v>
      </c>
      <c r="C303" s="11" t="s">
        <v>18</v>
      </c>
      <c r="D303" s="10">
        <v>1</v>
      </c>
      <c r="E303" s="10">
        <f>D303*E301</f>
        <v>196.85722320000005</v>
      </c>
      <c r="F303" s="10"/>
      <c r="G303" s="10"/>
      <c r="H303" s="10"/>
      <c r="I303" s="10"/>
      <c r="J303" s="10"/>
      <c r="K303" s="10">
        <f>E303*J303</f>
        <v>0</v>
      </c>
      <c r="L303" s="10">
        <f>G303+I303+K303</f>
        <v>0</v>
      </c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  <c r="EO303" s="14"/>
      <c r="EP303" s="14"/>
      <c r="EQ303" s="14"/>
      <c r="ER303" s="14"/>
      <c r="ES303" s="14"/>
      <c r="ET303" s="14"/>
      <c r="EU303" s="14"/>
      <c r="EV303" s="14"/>
      <c r="EW303" s="14"/>
      <c r="EX303" s="14"/>
      <c r="EY303" s="14"/>
      <c r="EZ303" s="14"/>
      <c r="FA303" s="14"/>
      <c r="FB303" s="14"/>
      <c r="FC303" s="14"/>
      <c r="FD303" s="14"/>
      <c r="FE303" s="14"/>
      <c r="FF303" s="14"/>
      <c r="FG303" s="14"/>
      <c r="FH303" s="14"/>
      <c r="FI303" s="14"/>
      <c r="FJ303" s="14"/>
      <c r="FK303" s="14"/>
      <c r="FL303" s="14"/>
      <c r="FM303" s="14"/>
      <c r="FN303" s="14"/>
      <c r="FO303" s="14"/>
      <c r="FP303" s="14"/>
      <c r="FQ303" s="14"/>
      <c r="FR303" s="14"/>
      <c r="FS303" s="14"/>
      <c r="FT303" s="14"/>
      <c r="FU303" s="14"/>
      <c r="FV303" s="14"/>
      <c r="FW303" s="14"/>
      <c r="FX303" s="14"/>
      <c r="FY303" s="14"/>
      <c r="FZ303" s="14"/>
      <c r="GA303" s="14"/>
      <c r="GB303" s="14"/>
      <c r="GC303" s="14"/>
      <c r="GD303" s="14"/>
      <c r="GE303" s="14"/>
      <c r="GF303" s="14"/>
      <c r="GG303" s="14"/>
      <c r="GH303" s="14"/>
      <c r="GI303" s="14"/>
      <c r="GJ303" s="14"/>
      <c r="GK303" s="14"/>
      <c r="GL303" s="14"/>
      <c r="GM303" s="14"/>
      <c r="GN303" s="14"/>
      <c r="GO303" s="14"/>
      <c r="GP303" s="14"/>
      <c r="GQ303" s="14"/>
      <c r="GR303" s="14"/>
      <c r="GS303" s="14"/>
      <c r="GT303" s="14"/>
      <c r="GU303" s="14"/>
      <c r="GV303" s="14"/>
      <c r="GW303" s="14"/>
      <c r="GX303" s="14"/>
      <c r="GY303" s="14"/>
      <c r="GZ303" s="14"/>
      <c r="HA303" s="14"/>
      <c r="HB303" s="14"/>
      <c r="HC303" s="14"/>
      <c r="HD303" s="14"/>
      <c r="HE303" s="14"/>
      <c r="HF303" s="14"/>
      <c r="HG303" s="14"/>
      <c r="HH303" s="14"/>
      <c r="HI303" s="14"/>
      <c r="HJ303" s="14"/>
      <c r="HK303" s="14"/>
      <c r="HL303" s="14"/>
      <c r="HM303" s="14"/>
      <c r="HN303" s="14"/>
      <c r="HO303" s="14"/>
      <c r="HP303" s="14"/>
      <c r="HQ303" s="14"/>
      <c r="HR303" s="14"/>
      <c r="HS303" s="14"/>
      <c r="HT303" s="14"/>
      <c r="HU303" s="14"/>
      <c r="HV303" s="14"/>
      <c r="HW303" s="14"/>
      <c r="HX303" s="14"/>
      <c r="HY303" s="14"/>
      <c r="HZ303" s="14"/>
      <c r="IA303" s="14"/>
      <c r="IB303" s="14"/>
      <c r="IC303" s="14"/>
      <c r="ID303" s="14"/>
      <c r="IE303" s="14"/>
    </row>
    <row r="304" spans="1:239" s="6" customFormat="1" x14ac:dyDescent="0.25">
      <c r="A304" s="11"/>
      <c r="B304" s="13"/>
      <c r="C304" s="11"/>
      <c r="D304" s="10"/>
      <c r="E304" s="10"/>
      <c r="F304" s="10"/>
      <c r="G304" s="10"/>
      <c r="H304" s="10"/>
      <c r="I304" s="10"/>
      <c r="J304" s="5"/>
      <c r="K304" s="10"/>
      <c r="L304" s="10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  <c r="EO304" s="14"/>
      <c r="EP304" s="14"/>
      <c r="EQ304" s="14"/>
      <c r="ER304" s="14"/>
      <c r="ES304" s="14"/>
      <c r="ET304" s="14"/>
      <c r="EU304" s="14"/>
      <c r="EV304" s="14"/>
      <c r="EW304" s="14"/>
      <c r="EX304" s="14"/>
      <c r="EY304" s="14"/>
      <c r="EZ304" s="14"/>
      <c r="FA304" s="14"/>
      <c r="FB304" s="14"/>
      <c r="FC304" s="14"/>
      <c r="FD304" s="14"/>
      <c r="FE304" s="14"/>
      <c r="FF304" s="14"/>
      <c r="FG304" s="14"/>
      <c r="FH304" s="14"/>
      <c r="FI304" s="14"/>
      <c r="FJ304" s="14"/>
      <c r="FK304" s="14"/>
      <c r="FL304" s="14"/>
      <c r="FM304" s="14"/>
      <c r="FN304" s="14"/>
      <c r="FO304" s="14"/>
      <c r="FP304" s="14"/>
      <c r="FQ304" s="14"/>
      <c r="FR304" s="14"/>
      <c r="FS304" s="14"/>
      <c r="FT304" s="14"/>
      <c r="FU304" s="14"/>
      <c r="FV304" s="14"/>
      <c r="FW304" s="14"/>
      <c r="FX304" s="14"/>
      <c r="FY304" s="14"/>
      <c r="FZ304" s="14"/>
      <c r="GA304" s="14"/>
      <c r="GB304" s="14"/>
      <c r="GC304" s="14"/>
      <c r="GD304" s="14"/>
      <c r="GE304" s="14"/>
      <c r="GF304" s="14"/>
      <c r="GG304" s="14"/>
      <c r="GH304" s="14"/>
      <c r="GI304" s="14"/>
      <c r="GJ304" s="14"/>
      <c r="GK304" s="14"/>
      <c r="GL304" s="14"/>
      <c r="GM304" s="14"/>
      <c r="GN304" s="14"/>
      <c r="GO304" s="14"/>
      <c r="GP304" s="14"/>
      <c r="GQ304" s="14"/>
      <c r="GR304" s="14"/>
      <c r="GS304" s="14"/>
      <c r="GT304" s="14"/>
      <c r="GU304" s="14"/>
      <c r="GV304" s="14"/>
      <c r="GW304" s="14"/>
      <c r="GX304" s="14"/>
      <c r="GY304" s="14"/>
      <c r="GZ304" s="14"/>
      <c r="HA304" s="14"/>
      <c r="HB304" s="14"/>
      <c r="HC304" s="14"/>
      <c r="HD304" s="14"/>
      <c r="HE304" s="14"/>
      <c r="HF304" s="14"/>
      <c r="HG304" s="14"/>
      <c r="HH304" s="14"/>
      <c r="HI304" s="14"/>
      <c r="HJ304" s="14"/>
      <c r="HK304" s="14"/>
      <c r="HL304" s="14"/>
      <c r="HM304" s="14"/>
      <c r="HN304" s="14"/>
      <c r="HO304" s="14"/>
      <c r="HP304" s="14"/>
      <c r="HQ304" s="14"/>
      <c r="HR304" s="14"/>
      <c r="HS304" s="14"/>
      <c r="HT304" s="14"/>
      <c r="HU304" s="14"/>
      <c r="HV304" s="14"/>
      <c r="HW304" s="14"/>
      <c r="HX304" s="14"/>
      <c r="HY304" s="14"/>
      <c r="HZ304" s="14"/>
      <c r="IA304" s="14"/>
      <c r="IB304" s="14"/>
      <c r="IC304" s="14"/>
      <c r="ID304" s="14"/>
      <c r="IE304" s="14"/>
    </row>
    <row r="305" spans="1:239" x14ac:dyDescent="0.25">
      <c r="A305" s="8"/>
      <c r="B305" s="100"/>
      <c r="C305" s="11"/>
      <c r="D305" s="11"/>
      <c r="E305" s="11"/>
      <c r="F305" s="11"/>
      <c r="G305" s="10"/>
      <c r="H305" s="11"/>
      <c r="I305" s="10"/>
      <c r="J305" s="11"/>
      <c r="K305" s="10"/>
      <c r="L305" s="10"/>
    </row>
    <row r="306" spans="1:239" s="2" customFormat="1" ht="18.75" customHeight="1" x14ac:dyDescent="0.25">
      <c r="A306" s="7">
        <v>1</v>
      </c>
      <c r="B306" s="106" t="s">
        <v>98</v>
      </c>
      <c r="C306" s="8" t="s">
        <v>16</v>
      </c>
      <c r="D306" s="9"/>
      <c r="E306" s="9">
        <f>903.844*0.19</f>
        <v>171.73036000000002</v>
      </c>
      <c r="F306" s="10"/>
      <c r="G306" s="10"/>
      <c r="H306" s="10"/>
      <c r="I306" s="10"/>
      <c r="J306" s="10"/>
      <c r="K306" s="10"/>
      <c r="L306" s="9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  <c r="AD306" s="105"/>
      <c r="AE306" s="105"/>
      <c r="AF306" s="105"/>
      <c r="AG306" s="105"/>
      <c r="AH306" s="105"/>
      <c r="AI306" s="105"/>
      <c r="AJ306" s="105"/>
      <c r="AK306" s="105"/>
      <c r="AL306" s="105"/>
      <c r="AM306" s="105"/>
      <c r="AN306" s="105"/>
      <c r="AO306" s="105"/>
      <c r="AP306" s="105"/>
      <c r="AQ306" s="105"/>
      <c r="AR306" s="105"/>
      <c r="AS306" s="105"/>
      <c r="AT306" s="105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  <c r="BT306" s="105"/>
      <c r="BU306" s="105"/>
      <c r="BV306" s="105"/>
      <c r="BW306" s="105"/>
      <c r="BX306" s="105"/>
      <c r="BY306" s="105"/>
      <c r="BZ306" s="105"/>
      <c r="CA306" s="105"/>
      <c r="CB306" s="105"/>
      <c r="CC306" s="105"/>
      <c r="CD306" s="105"/>
      <c r="CE306" s="105"/>
      <c r="CF306" s="105"/>
      <c r="CG306" s="105"/>
      <c r="CH306" s="105"/>
      <c r="CI306" s="105"/>
      <c r="CJ306" s="105"/>
      <c r="CK306" s="105"/>
      <c r="CL306" s="105"/>
      <c r="CM306" s="105"/>
      <c r="CN306" s="105"/>
      <c r="CO306" s="105"/>
      <c r="CP306" s="105"/>
      <c r="CQ306" s="105"/>
      <c r="CR306" s="105"/>
      <c r="CS306" s="105"/>
      <c r="CT306" s="105"/>
      <c r="CU306" s="105"/>
      <c r="CV306" s="105"/>
      <c r="CW306" s="105"/>
      <c r="CX306" s="105"/>
      <c r="CY306" s="105"/>
      <c r="CZ306" s="105"/>
      <c r="DA306" s="105"/>
      <c r="DB306" s="105"/>
      <c r="DC306" s="105"/>
      <c r="DD306" s="105"/>
      <c r="DE306" s="105"/>
      <c r="DF306" s="105"/>
      <c r="DG306" s="105"/>
      <c r="DH306" s="105"/>
      <c r="DI306" s="105"/>
      <c r="DJ306" s="105"/>
      <c r="DK306" s="105"/>
      <c r="DL306" s="105"/>
      <c r="DM306" s="105"/>
      <c r="DN306" s="105"/>
      <c r="DO306" s="105"/>
      <c r="DP306" s="105"/>
      <c r="DQ306" s="105"/>
      <c r="DR306" s="105"/>
      <c r="DS306" s="105"/>
      <c r="DT306" s="105"/>
      <c r="DU306" s="105"/>
      <c r="DV306" s="105"/>
      <c r="DW306" s="105"/>
      <c r="DX306" s="105"/>
      <c r="DY306" s="105"/>
      <c r="DZ306" s="105"/>
      <c r="EA306" s="105"/>
      <c r="EB306" s="105"/>
      <c r="EC306" s="105"/>
      <c r="ED306" s="105"/>
      <c r="EE306" s="105"/>
      <c r="EF306" s="105"/>
      <c r="EG306" s="105"/>
      <c r="EH306" s="105"/>
      <c r="EI306" s="105"/>
      <c r="EJ306" s="105"/>
      <c r="EK306" s="105"/>
      <c r="EL306" s="105"/>
      <c r="EM306" s="105"/>
      <c r="EN306" s="105"/>
      <c r="EO306" s="105"/>
      <c r="EP306" s="105"/>
      <c r="EQ306" s="105"/>
      <c r="ER306" s="105"/>
      <c r="ES306" s="105"/>
      <c r="ET306" s="105"/>
      <c r="EU306" s="105"/>
      <c r="EV306" s="105"/>
      <c r="EW306" s="105"/>
      <c r="EX306" s="105"/>
      <c r="EY306" s="105"/>
      <c r="EZ306" s="105"/>
      <c r="FA306" s="105"/>
      <c r="FB306" s="105"/>
      <c r="FC306" s="105"/>
      <c r="FD306" s="105"/>
      <c r="FE306" s="105"/>
      <c r="FF306" s="105"/>
      <c r="FG306" s="105"/>
      <c r="FH306" s="105"/>
      <c r="FI306" s="105"/>
      <c r="FJ306" s="105"/>
      <c r="FK306" s="105"/>
      <c r="FL306" s="105"/>
      <c r="FM306" s="105"/>
      <c r="FN306" s="105"/>
      <c r="FO306" s="105"/>
      <c r="FP306" s="105"/>
      <c r="FQ306" s="105"/>
      <c r="FR306" s="105"/>
      <c r="FS306" s="105"/>
      <c r="FT306" s="105"/>
      <c r="FU306" s="105"/>
      <c r="FV306" s="105"/>
      <c r="FW306" s="105"/>
      <c r="FX306" s="105"/>
      <c r="FY306" s="105"/>
      <c r="FZ306" s="105"/>
      <c r="GA306" s="105"/>
      <c r="GB306" s="105"/>
      <c r="GC306" s="105"/>
      <c r="GD306" s="105"/>
      <c r="GE306" s="105"/>
      <c r="GF306" s="105"/>
      <c r="GG306" s="105"/>
      <c r="GH306" s="105"/>
      <c r="GI306" s="105"/>
      <c r="GJ306" s="105"/>
      <c r="GK306" s="105"/>
      <c r="GL306" s="105"/>
      <c r="GM306" s="105"/>
      <c r="GN306" s="105"/>
      <c r="GO306" s="105"/>
      <c r="GP306" s="105"/>
      <c r="GQ306" s="105"/>
      <c r="GR306" s="105"/>
      <c r="GS306" s="105"/>
      <c r="GT306" s="105"/>
      <c r="GU306" s="105"/>
      <c r="GV306" s="105"/>
      <c r="GW306" s="105"/>
      <c r="GX306" s="105"/>
      <c r="GY306" s="105"/>
      <c r="GZ306" s="105"/>
      <c r="HA306" s="105"/>
      <c r="HB306" s="105"/>
      <c r="HC306" s="105"/>
      <c r="HD306" s="105"/>
      <c r="HE306" s="105"/>
      <c r="HF306" s="105"/>
      <c r="HG306" s="105"/>
      <c r="HH306" s="105"/>
      <c r="HI306" s="105"/>
      <c r="HJ306" s="105"/>
      <c r="HK306" s="105"/>
      <c r="HL306" s="105"/>
      <c r="HM306" s="105"/>
      <c r="HN306" s="105"/>
      <c r="HO306" s="105"/>
    </row>
    <row r="307" spans="1:239" s="6" customFormat="1" x14ac:dyDescent="0.25">
      <c r="A307" s="11"/>
      <c r="B307" s="13"/>
      <c r="C307" s="11" t="s">
        <v>49</v>
      </c>
      <c r="D307" s="10"/>
      <c r="E307" s="107">
        <f>E306/1000</f>
        <v>0.17173036000000003</v>
      </c>
      <c r="F307" s="10"/>
      <c r="G307" s="10"/>
      <c r="H307" s="10"/>
      <c r="I307" s="10"/>
      <c r="J307" s="10"/>
      <c r="K307" s="10"/>
      <c r="L307" s="10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  <c r="EH307" s="14"/>
      <c r="EI307" s="14"/>
      <c r="EJ307" s="14"/>
      <c r="EK307" s="14"/>
      <c r="EL307" s="14"/>
      <c r="EM307" s="14"/>
      <c r="EN307" s="14"/>
      <c r="EO307" s="14"/>
      <c r="EP307" s="14"/>
      <c r="EQ307" s="14"/>
      <c r="ER307" s="14"/>
      <c r="ES307" s="14"/>
      <c r="ET307" s="14"/>
      <c r="EU307" s="14"/>
      <c r="EV307" s="14"/>
      <c r="EW307" s="14"/>
      <c r="EX307" s="14"/>
      <c r="EY307" s="14"/>
      <c r="EZ307" s="14"/>
      <c r="FA307" s="14"/>
      <c r="FB307" s="14"/>
      <c r="FC307" s="14"/>
      <c r="FD307" s="14"/>
      <c r="FE307" s="14"/>
      <c r="FF307" s="14"/>
      <c r="FG307" s="14"/>
      <c r="FH307" s="14"/>
      <c r="FI307" s="14"/>
      <c r="FJ307" s="14"/>
      <c r="FK307" s="14"/>
      <c r="FL307" s="14"/>
      <c r="FM307" s="14"/>
      <c r="FN307" s="14"/>
      <c r="FO307" s="14"/>
      <c r="FP307" s="14"/>
      <c r="FQ307" s="14"/>
      <c r="FR307" s="14"/>
      <c r="FS307" s="14"/>
      <c r="FT307" s="14"/>
      <c r="FU307" s="14"/>
      <c r="FV307" s="14"/>
      <c r="FW307" s="14"/>
      <c r="FX307" s="14"/>
      <c r="FY307" s="14"/>
      <c r="FZ307" s="14"/>
      <c r="GA307" s="14"/>
      <c r="GB307" s="14"/>
      <c r="GC307" s="14"/>
      <c r="GD307" s="14"/>
      <c r="GE307" s="14"/>
      <c r="GF307" s="14"/>
      <c r="GG307" s="14"/>
      <c r="GH307" s="14"/>
      <c r="GI307" s="14"/>
      <c r="GJ307" s="14"/>
      <c r="GK307" s="14"/>
      <c r="GL307" s="14"/>
      <c r="GM307" s="14"/>
      <c r="GN307" s="14"/>
      <c r="GO307" s="14"/>
      <c r="GP307" s="14"/>
      <c r="GQ307" s="14"/>
      <c r="GR307" s="14"/>
      <c r="GS307" s="14"/>
      <c r="GT307" s="14"/>
      <c r="GU307" s="14"/>
      <c r="GV307" s="14"/>
      <c r="GW307" s="14"/>
      <c r="GX307" s="14"/>
      <c r="GY307" s="14"/>
      <c r="GZ307" s="14"/>
      <c r="HA307" s="14"/>
      <c r="HB307" s="14"/>
      <c r="HC307" s="14"/>
      <c r="HD307" s="14"/>
      <c r="HE307" s="14"/>
      <c r="HF307" s="14"/>
      <c r="HG307" s="14"/>
      <c r="HH307" s="14"/>
      <c r="HI307" s="14"/>
      <c r="HJ307" s="14"/>
      <c r="HK307" s="14"/>
      <c r="HL307" s="14"/>
      <c r="HM307" s="14"/>
      <c r="HN307" s="14"/>
      <c r="HO307" s="14"/>
      <c r="HP307" s="14"/>
      <c r="HQ307" s="14"/>
      <c r="HR307" s="14"/>
      <c r="HS307" s="14"/>
      <c r="HT307" s="14"/>
      <c r="HU307" s="14"/>
      <c r="HV307" s="14"/>
      <c r="HW307" s="14"/>
      <c r="HX307" s="14"/>
      <c r="HY307" s="14"/>
      <c r="HZ307" s="14"/>
      <c r="IA307" s="14"/>
      <c r="IB307" s="14"/>
      <c r="IC307" s="14"/>
      <c r="ID307" s="14"/>
      <c r="IE307" s="14"/>
    </row>
    <row r="308" spans="1:239" s="2" customFormat="1" x14ac:dyDescent="0.25">
      <c r="A308" s="7"/>
      <c r="B308" s="108" t="s">
        <v>99</v>
      </c>
      <c r="C308" s="91" t="s">
        <v>17</v>
      </c>
      <c r="D308" s="10">
        <v>19.100000000000001</v>
      </c>
      <c r="E308" s="10">
        <f>D308*E307</f>
        <v>3.2800498760000005</v>
      </c>
      <c r="F308" s="10"/>
      <c r="G308" s="10"/>
      <c r="H308" s="10"/>
      <c r="I308" s="10"/>
      <c r="J308" s="10"/>
      <c r="K308" s="10">
        <f>E308*J308</f>
        <v>0</v>
      </c>
      <c r="L308" s="10">
        <f>G308+I308+K308</f>
        <v>0</v>
      </c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</row>
    <row r="309" spans="1:239" s="2" customFormat="1" x14ac:dyDescent="0.25">
      <c r="A309" s="7"/>
      <c r="B309" s="108"/>
      <c r="C309" s="91"/>
      <c r="D309" s="10"/>
      <c r="E309" s="10"/>
      <c r="F309" s="10"/>
      <c r="G309" s="10"/>
      <c r="H309" s="10"/>
      <c r="I309" s="10"/>
      <c r="J309" s="10"/>
      <c r="K309" s="10"/>
      <c r="L309" s="10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</row>
    <row r="310" spans="1:239" s="2" customFormat="1" ht="17.25" customHeight="1" x14ac:dyDescent="0.25">
      <c r="A310" s="7">
        <v>2</v>
      </c>
      <c r="B310" s="106" t="s">
        <v>100</v>
      </c>
      <c r="C310" s="8" t="s">
        <v>16</v>
      </c>
      <c r="D310" s="9"/>
      <c r="E310" s="9">
        <f>E306</f>
        <v>171.73036000000002</v>
      </c>
      <c r="F310" s="10"/>
      <c r="G310" s="10"/>
      <c r="H310" s="10"/>
      <c r="I310" s="10"/>
      <c r="J310" s="10"/>
      <c r="K310" s="10"/>
      <c r="L310" s="9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  <c r="AD310" s="105"/>
      <c r="AE310" s="105"/>
      <c r="AF310" s="105"/>
      <c r="AG310" s="105"/>
      <c r="AH310" s="105"/>
      <c r="AI310" s="105"/>
      <c r="AJ310" s="105"/>
      <c r="AK310" s="105"/>
      <c r="AL310" s="105"/>
      <c r="AM310" s="105"/>
      <c r="AN310" s="105"/>
      <c r="AO310" s="105"/>
      <c r="AP310" s="105"/>
      <c r="AQ310" s="105"/>
      <c r="AR310" s="105"/>
      <c r="AS310" s="105"/>
      <c r="AT310" s="105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  <c r="BT310" s="105"/>
      <c r="BU310" s="105"/>
      <c r="BV310" s="105"/>
      <c r="BW310" s="105"/>
      <c r="BX310" s="105"/>
      <c r="BY310" s="105"/>
      <c r="BZ310" s="105"/>
      <c r="CA310" s="105"/>
      <c r="CB310" s="105"/>
      <c r="CC310" s="105"/>
      <c r="CD310" s="105"/>
      <c r="CE310" s="105"/>
      <c r="CF310" s="105"/>
      <c r="CG310" s="105"/>
      <c r="CH310" s="105"/>
      <c r="CI310" s="105"/>
      <c r="CJ310" s="105"/>
      <c r="CK310" s="105"/>
      <c r="CL310" s="105"/>
      <c r="CM310" s="105"/>
      <c r="CN310" s="105"/>
      <c r="CO310" s="105"/>
      <c r="CP310" s="105"/>
      <c r="CQ310" s="105"/>
      <c r="CR310" s="105"/>
      <c r="CS310" s="105"/>
      <c r="CT310" s="105"/>
      <c r="CU310" s="105"/>
      <c r="CV310" s="105"/>
      <c r="CW310" s="105"/>
      <c r="CX310" s="105"/>
      <c r="CY310" s="105"/>
      <c r="CZ310" s="105"/>
      <c r="DA310" s="105"/>
      <c r="DB310" s="105"/>
      <c r="DC310" s="105"/>
      <c r="DD310" s="105"/>
      <c r="DE310" s="105"/>
      <c r="DF310" s="105"/>
      <c r="DG310" s="105"/>
      <c r="DH310" s="105"/>
      <c r="DI310" s="105"/>
      <c r="DJ310" s="105"/>
      <c r="DK310" s="105"/>
      <c r="DL310" s="105"/>
      <c r="DM310" s="105"/>
      <c r="DN310" s="105"/>
      <c r="DO310" s="105"/>
      <c r="DP310" s="105"/>
      <c r="DQ310" s="105"/>
      <c r="DR310" s="105"/>
      <c r="DS310" s="105"/>
      <c r="DT310" s="105"/>
      <c r="DU310" s="105"/>
      <c r="DV310" s="105"/>
      <c r="DW310" s="105"/>
      <c r="DX310" s="105"/>
      <c r="DY310" s="105"/>
      <c r="DZ310" s="105"/>
      <c r="EA310" s="105"/>
      <c r="EB310" s="105"/>
      <c r="EC310" s="105"/>
      <c r="ED310" s="105"/>
      <c r="EE310" s="105"/>
      <c r="EF310" s="105"/>
      <c r="EG310" s="105"/>
      <c r="EH310" s="105"/>
      <c r="EI310" s="105"/>
      <c r="EJ310" s="105"/>
      <c r="EK310" s="105"/>
      <c r="EL310" s="105"/>
      <c r="EM310" s="105"/>
      <c r="EN310" s="105"/>
      <c r="EO310" s="105"/>
      <c r="EP310" s="105"/>
      <c r="EQ310" s="105"/>
      <c r="ER310" s="105"/>
      <c r="ES310" s="105"/>
      <c r="ET310" s="105"/>
      <c r="EU310" s="105"/>
      <c r="EV310" s="105"/>
      <c r="EW310" s="105"/>
      <c r="EX310" s="105"/>
      <c r="EY310" s="105"/>
      <c r="EZ310" s="105"/>
      <c r="FA310" s="105"/>
      <c r="FB310" s="105"/>
      <c r="FC310" s="105"/>
      <c r="FD310" s="105"/>
      <c r="FE310" s="105"/>
      <c r="FF310" s="105"/>
      <c r="FG310" s="105"/>
      <c r="FH310" s="105"/>
      <c r="FI310" s="105"/>
      <c r="FJ310" s="105"/>
      <c r="FK310" s="105"/>
      <c r="FL310" s="105"/>
      <c r="FM310" s="105"/>
      <c r="FN310" s="105"/>
      <c r="FO310" s="105"/>
      <c r="FP310" s="105"/>
      <c r="FQ310" s="105"/>
      <c r="FR310" s="105"/>
      <c r="FS310" s="105"/>
      <c r="FT310" s="105"/>
      <c r="FU310" s="105"/>
      <c r="FV310" s="105"/>
      <c r="FW310" s="105"/>
      <c r="FX310" s="105"/>
      <c r="FY310" s="105"/>
      <c r="FZ310" s="105"/>
      <c r="GA310" s="105"/>
      <c r="GB310" s="105"/>
      <c r="GC310" s="105"/>
      <c r="GD310" s="105"/>
      <c r="GE310" s="105"/>
      <c r="GF310" s="105"/>
      <c r="GG310" s="105"/>
      <c r="GH310" s="105"/>
      <c r="GI310" s="105"/>
      <c r="GJ310" s="105"/>
      <c r="GK310" s="105"/>
      <c r="GL310" s="105"/>
      <c r="GM310" s="105"/>
      <c r="GN310" s="105"/>
      <c r="GO310" s="105"/>
      <c r="GP310" s="105"/>
      <c r="GQ310" s="105"/>
      <c r="GR310" s="105"/>
      <c r="GS310" s="105"/>
      <c r="GT310" s="105"/>
      <c r="GU310" s="105"/>
      <c r="GV310" s="105"/>
      <c r="GW310" s="105"/>
      <c r="GX310" s="105"/>
      <c r="GY310" s="105"/>
      <c r="GZ310" s="105"/>
      <c r="HA310" s="105"/>
      <c r="HB310" s="105"/>
      <c r="HC310" s="105"/>
      <c r="HD310" s="105"/>
      <c r="HE310" s="105"/>
      <c r="HF310" s="105"/>
      <c r="HG310" s="105"/>
      <c r="HH310" s="105"/>
      <c r="HI310" s="105"/>
      <c r="HJ310" s="105"/>
      <c r="HK310" s="105"/>
      <c r="HL310" s="105"/>
      <c r="HM310" s="105"/>
      <c r="HN310" s="105"/>
      <c r="HO310" s="105"/>
    </row>
    <row r="311" spans="1:239" s="6" customFormat="1" x14ac:dyDescent="0.25">
      <c r="A311" s="11"/>
      <c r="B311" s="13"/>
      <c r="C311" s="11" t="s">
        <v>49</v>
      </c>
      <c r="D311" s="10"/>
      <c r="E311" s="107">
        <f>E310/1000</f>
        <v>0.17173036000000003</v>
      </c>
      <c r="F311" s="10"/>
      <c r="G311" s="10"/>
      <c r="H311" s="10"/>
      <c r="I311" s="10"/>
      <c r="J311" s="10"/>
      <c r="K311" s="10"/>
      <c r="L311" s="10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  <c r="EH311" s="14"/>
      <c r="EI311" s="14"/>
      <c r="EJ311" s="14"/>
      <c r="EK311" s="14"/>
      <c r="EL311" s="14"/>
      <c r="EM311" s="14"/>
      <c r="EN311" s="14"/>
      <c r="EO311" s="14"/>
      <c r="EP311" s="14"/>
      <c r="EQ311" s="14"/>
      <c r="ER311" s="14"/>
      <c r="ES311" s="14"/>
      <c r="ET311" s="14"/>
      <c r="EU311" s="14"/>
      <c r="EV311" s="14"/>
      <c r="EW311" s="14"/>
      <c r="EX311" s="14"/>
      <c r="EY311" s="14"/>
      <c r="EZ311" s="14"/>
      <c r="FA311" s="14"/>
      <c r="FB311" s="14"/>
      <c r="FC311" s="14"/>
      <c r="FD311" s="14"/>
      <c r="FE311" s="14"/>
      <c r="FF311" s="14"/>
      <c r="FG311" s="14"/>
      <c r="FH311" s="14"/>
      <c r="FI311" s="14"/>
      <c r="FJ311" s="14"/>
      <c r="FK311" s="14"/>
      <c r="FL311" s="14"/>
      <c r="FM311" s="14"/>
      <c r="FN311" s="14"/>
      <c r="FO311" s="14"/>
      <c r="FP311" s="14"/>
      <c r="FQ311" s="14"/>
      <c r="FR311" s="14"/>
      <c r="FS311" s="14"/>
      <c r="FT311" s="14"/>
      <c r="FU311" s="14"/>
      <c r="FV311" s="14"/>
      <c r="FW311" s="14"/>
      <c r="FX311" s="14"/>
      <c r="FY311" s="14"/>
      <c r="FZ311" s="14"/>
      <c r="GA311" s="14"/>
      <c r="GB311" s="14"/>
      <c r="GC311" s="14"/>
      <c r="GD311" s="14"/>
      <c r="GE311" s="14"/>
      <c r="GF311" s="14"/>
      <c r="GG311" s="14"/>
      <c r="GH311" s="14"/>
      <c r="GI311" s="14"/>
      <c r="GJ311" s="14"/>
      <c r="GK311" s="14"/>
      <c r="GL311" s="14"/>
      <c r="GM311" s="14"/>
      <c r="GN311" s="14"/>
      <c r="GO311" s="14"/>
      <c r="GP311" s="14"/>
      <c r="GQ311" s="14"/>
      <c r="GR311" s="14"/>
      <c r="GS311" s="14"/>
      <c r="GT311" s="14"/>
      <c r="GU311" s="14"/>
      <c r="GV311" s="14"/>
      <c r="GW311" s="14"/>
      <c r="GX311" s="14"/>
      <c r="GY311" s="14"/>
      <c r="GZ311" s="14"/>
      <c r="HA311" s="14"/>
      <c r="HB311" s="14"/>
      <c r="HC311" s="14"/>
      <c r="HD311" s="14"/>
      <c r="HE311" s="14"/>
      <c r="HF311" s="14"/>
      <c r="HG311" s="14"/>
      <c r="HH311" s="14"/>
      <c r="HI311" s="14"/>
      <c r="HJ311" s="14"/>
      <c r="HK311" s="14"/>
      <c r="HL311" s="14"/>
      <c r="HM311" s="14"/>
      <c r="HN311" s="14"/>
      <c r="HO311" s="14"/>
      <c r="HP311" s="14"/>
      <c r="HQ311" s="14"/>
      <c r="HR311" s="14"/>
      <c r="HS311" s="14"/>
      <c r="HT311" s="14"/>
      <c r="HU311" s="14"/>
      <c r="HV311" s="14"/>
      <c r="HW311" s="14"/>
      <c r="HX311" s="14"/>
      <c r="HY311" s="14"/>
      <c r="HZ311" s="14"/>
      <c r="IA311" s="14"/>
      <c r="IB311" s="14"/>
      <c r="IC311" s="14"/>
      <c r="ID311" s="14"/>
      <c r="IE311" s="14"/>
    </row>
    <row r="312" spans="1:239" s="2" customFormat="1" x14ac:dyDescent="0.25">
      <c r="A312" s="7"/>
      <c r="B312" s="108" t="s">
        <v>94</v>
      </c>
      <c r="C312" s="91" t="s">
        <v>17</v>
      </c>
      <c r="D312" s="10">
        <v>13.2</v>
      </c>
      <c r="E312" s="10">
        <f>D312*E311</f>
        <v>2.2668407520000002</v>
      </c>
      <c r="F312" s="10"/>
      <c r="G312" s="10"/>
      <c r="H312" s="10"/>
      <c r="I312" s="10">
        <f>E312*H312</f>
        <v>0</v>
      </c>
      <c r="J312" s="10"/>
      <c r="K312" s="10"/>
      <c r="L312" s="10">
        <f>G312+I312+K312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</row>
    <row r="313" spans="1:239" s="2" customFormat="1" x14ac:dyDescent="0.25">
      <c r="A313" s="7"/>
      <c r="B313" s="109" t="s">
        <v>22</v>
      </c>
      <c r="C313" s="11" t="s">
        <v>0</v>
      </c>
      <c r="D313" s="10">
        <v>2.1</v>
      </c>
      <c r="E313" s="110">
        <f>D313*E311</f>
        <v>0.36063375600000008</v>
      </c>
      <c r="F313" s="10"/>
      <c r="G313" s="10"/>
      <c r="H313" s="10"/>
      <c r="I313" s="10"/>
      <c r="J313" s="10"/>
      <c r="K313" s="10">
        <f>E313*J313</f>
        <v>0</v>
      </c>
      <c r="L313" s="10">
        <f>G313+I313+K313</f>
        <v>0</v>
      </c>
      <c r="M313" s="111"/>
      <c r="N313" s="111"/>
      <c r="O313" s="111"/>
      <c r="P313" s="111"/>
      <c r="Q313" s="111"/>
      <c r="R313" s="111"/>
      <c r="S313" s="111"/>
      <c r="T313" s="111"/>
      <c r="U313" s="111"/>
      <c r="V313" s="111"/>
      <c r="W313" s="111"/>
      <c r="X313" s="111"/>
      <c r="Y313" s="111"/>
      <c r="Z313" s="111"/>
      <c r="AA313" s="111"/>
      <c r="AB313" s="111"/>
      <c r="AC313" s="111"/>
      <c r="AD313" s="111"/>
      <c r="AE313" s="111"/>
      <c r="AF313" s="111"/>
      <c r="AG313" s="111"/>
      <c r="AH313" s="111"/>
      <c r="AI313" s="111"/>
      <c r="AJ313" s="111"/>
      <c r="AK313" s="111"/>
      <c r="AL313" s="111"/>
      <c r="AM313" s="111"/>
      <c r="AN313" s="111"/>
      <c r="AO313" s="111"/>
      <c r="AP313" s="111"/>
      <c r="AQ313" s="111"/>
      <c r="AR313" s="111"/>
      <c r="AS313" s="111"/>
      <c r="AT313" s="111"/>
      <c r="AU313" s="111"/>
      <c r="AV313" s="111"/>
      <c r="AW313" s="111"/>
      <c r="AX313" s="111"/>
      <c r="AY313" s="111"/>
      <c r="AZ313" s="111"/>
      <c r="BA313" s="111"/>
      <c r="BB313" s="111"/>
      <c r="BC313" s="111"/>
      <c r="BD313" s="111"/>
      <c r="BE313" s="111"/>
      <c r="BF313" s="111"/>
      <c r="BG313" s="111"/>
      <c r="BH313" s="111"/>
      <c r="BI313" s="111"/>
      <c r="BJ313" s="111"/>
      <c r="BK313" s="111"/>
      <c r="BL313" s="111"/>
      <c r="BM313" s="111"/>
      <c r="BN313" s="111"/>
      <c r="BO313" s="111"/>
      <c r="BP313" s="111"/>
      <c r="BQ313" s="111"/>
      <c r="BR313" s="111"/>
      <c r="BS313" s="111"/>
      <c r="BT313" s="111"/>
      <c r="BU313" s="111"/>
      <c r="BV313" s="111"/>
      <c r="BW313" s="111"/>
      <c r="BX313" s="111"/>
      <c r="BY313" s="111"/>
      <c r="BZ313" s="111"/>
      <c r="CA313" s="111"/>
      <c r="CB313" s="111"/>
      <c r="CC313" s="111"/>
      <c r="CD313" s="111"/>
      <c r="CE313" s="111"/>
      <c r="CF313" s="111"/>
      <c r="CG313" s="111"/>
      <c r="CH313" s="111"/>
      <c r="CI313" s="111"/>
      <c r="CJ313" s="111"/>
      <c r="CK313" s="111"/>
      <c r="CL313" s="111"/>
      <c r="CM313" s="111"/>
      <c r="CN313" s="111"/>
      <c r="CO313" s="111"/>
      <c r="CP313" s="111"/>
      <c r="CQ313" s="111"/>
      <c r="CR313" s="111"/>
      <c r="CS313" s="111"/>
      <c r="CT313" s="111"/>
      <c r="CU313" s="111"/>
      <c r="CV313" s="111"/>
      <c r="CW313" s="111"/>
      <c r="CX313" s="111"/>
      <c r="CY313" s="111"/>
      <c r="CZ313" s="111"/>
      <c r="DA313" s="111"/>
      <c r="DB313" s="111"/>
      <c r="DC313" s="111"/>
      <c r="DD313" s="111"/>
      <c r="DE313" s="111"/>
      <c r="DF313" s="111"/>
      <c r="DG313" s="111"/>
      <c r="DH313" s="111"/>
      <c r="DI313" s="111"/>
      <c r="DJ313" s="111"/>
      <c r="DK313" s="111"/>
      <c r="DL313" s="111"/>
      <c r="DM313" s="111"/>
      <c r="DN313" s="111"/>
      <c r="DO313" s="111"/>
      <c r="DP313" s="111"/>
      <c r="DQ313" s="111"/>
      <c r="DR313" s="111"/>
      <c r="DS313" s="111"/>
      <c r="DT313" s="111"/>
      <c r="DU313" s="111"/>
      <c r="DV313" s="111"/>
      <c r="DW313" s="111"/>
      <c r="DX313" s="111"/>
      <c r="DY313" s="111"/>
      <c r="DZ313" s="111"/>
      <c r="EA313" s="111"/>
      <c r="EB313" s="111"/>
      <c r="EC313" s="111"/>
      <c r="ED313" s="111"/>
      <c r="EE313" s="111"/>
      <c r="EF313" s="111"/>
      <c r="EG313" s="111"/>
      <c r="EH313" s="111"/>
      <c r="EI313" s="111"/>
      <c r="EJ313" s="111"/>
      <c r="EK313" s="111"/>
      <c r="EL313" s="111"/>
      <c r="EM313" s="111"/>
      <c r="EN313" s="111"/>
      <c r="EO313" s="111"/>
      <c r="EP313" s="111"/>
      <c r="EQ313" s="111"/>
      <c r="ER313" s="111"/>
      <c r="ES313" s="111"/>
      <c r="ET313" s="111"/>
      <c r="EU313" s="111"/>
      <c r="EV313" s="111"/>
      <c r="EW313" s="111"/>
      <c r="EX313" s="111"/>
      <c r="EY313" s="111"/>
      <c r="EZ313" s="111"/>
      <c r="FA313" s="111"/>
      <c r="FB313" s="111"/>
      <c r="FC313" s="111"/>
      <c r="FD313" s="111"/>
      <c r="FE313" s="111"/>
      <c r="FF313" s="111"/>
      <c r="FG313" s="111"/>
      <c r="FH313" s="111"/>
      <c r="FI313" s="111"/>
      <c r="FJ313" s="111"/>
      <c r="FK313" s="111"/>
      <c r="FL313" s="111"/>
      <c r="FM313" s="111"/>
      <c r="FN313" s="111"/>
      <c r="FO313" s="111"/>
      <c r="FP313" s="111"/>
      <c r="FQ313" s="111"/>
      <c r="FR313" s="111"/>
      <c r="FS313" s="111"/>
      <c r="FT313" s="111"/>
      <c r="FU313" s="111"/>
      <c r="FV313" s="111"/>
      <c r="FW313" s="111"/>
      <c r="FX313" s="111"/>
      <c r="FY313" s="111"/>
      <c r="FZ313" s="111"/>
      <c r="GA313" s="111"/>
      <c r="GB313" s="111"/>
      <c r="GC313" s="111"/>
      <c r="GD313" s="111"/>
      <c r="GE313" s="111"/>
      <c r="GF313" s="111"/>
      <c r="GG313" s="111"/>
      <c r="GH313" s="111"/>
      <c r="GI313" s="111"/>
      <c r="GJ313" s="111"/>
      <c r="GK313" s="111"/>
      <c r="GL313" s="111"/>
      <c r="GM313" s="111"/>
      <c r="GN313" s="111"/>
      <c r="GO313" s="111"/>
      <c r="GP313" s="111"/>
      <c r="GQ313" s="111"/>
      <c r="GR313" s="111"/>
      <c r="GS313" s="111"/>
      <c r="GT313" s="111"/>
      <c r="GU313" s="111"/>
      <c r="GV313" s="111"/>
      <c r="GW313" s="111"/>
      <c r="GX313" s="111"/>
      <c r="GY313" s="111"/>
      <c r="GZ313" s="111"/>
      <c r="HA313" s="111"/>
      <c r="HB313" s="111"/>
      <c r="HC313" s="111"/>
      <c r="HD313" s="111"/>
      <c r="HE313" s="111"/>
      <c r="HF313" s="111"/>
      <c r="HG313" s="111"/>
      <c r="HH313" s="111"/>
      <c r="HI313" s="111"/>
      <c r="HJ313" s="111"/>
      <c r="HK313" s="111"/>
      <c r="HL313" s="111"/>
      <c r="HM313" s="111"/>
      <c r="HN313" s="111"/>
      <c r="HO313" s="111"/>
      <c r="HP313" s="111"/>
      <c r="HQ313" s="111"/>
      <c r="HR313" s="111"/>
      <c r="HS313" s="111"/>
      <c r="HT313" s="111"/>
      <c r="HU313" s="111"/>
      <c r="HV313" s="111"/>
      <c r="HW313" s="111"/>
      <c r="HX313" s="111"/>
      <c r="HY313" s="111"/>
      <c r="HZ313" s="111"/>
      <c r="IA313" s="111"/>
      <c r="IB313" s="111"/>
      <c r="IC313" s="111"/>
      <c r="ID313" s="111"/>
      <c r="IE313" s="111"/>
    </row>
    <row r="314" spans="1:239" s="2" customFormat="1" x14ac:dyDescent="0.25">
      <c r="A314" s="7"/>
      <c r="B314" s="109" t="s">
        <v>101</v>
      </c>
      <c r="C314" s="112" t="s">
        <v>16</v>
      </c>
      <c r="D314" s="10">
        <v>102</v>
      </c>
      <c r="E314" s="10">
        <f>D314*E311</f>
        <v>17.516496720000003</v>
      </c>
      <c r="F314" s="10"/>
      <c r="G314" s="5"/>
      <c r="H314" s="5"/>
      <c r="I314" s="5"/>
      <c r="J314" s="10"/>
      <c r="K314" s="10">
        <f>E314*J314</f>
        <v>0</v>
      </c>
      <c r="L314" s="10">
        <f>G314+I314+K314</f>
        <v>0</v>
      </c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</row>
    <row r="315" spans="1:239" s="6" customFormat="1" x14ac:dyDescent="0.25">
      <c r="A315" s="113"/>
      <c r="B315" s="114"/>
      <c r="C315" s="113"/>
      <c r="D315" s="62"/>
      <c r="E315" s="5"/>
      <c r="F315" s="5"/>
      <c r="G315" s="5"/>
      <c r="H315" s="5"/>
      <c r="I315" s="5"/>
      <c r="J315" s="5"/>
      <c r="K315" s="5"/>
      <c r="L315" s="5"/>
    </row>
    <row r="316" spans="1:239" s="115" customFormat="1" x14ac:dyDescent="0.2">
      <c r="A316" s="7">
        <v>3</v>
      </c>
      <c r="B316" s="106" t="s">
        <v>102</v>
      </c>
      <c r="C316" s="8" t="s">
        <v>18</v>
      </c>
      <c r="D316" s="9"/>
      <c r="E316" s="9">
        <f>E310*1.65</f>
        <v>283.35509400000001</v>
      </c>
      <c r="F316" s="9"/>
      <c r="G316" s="9"/>
      <c r="H316" s="9"/>
      <c r="I316" s="9"/>
      <c r="J316" s="4"/>
      <c r="K316" s="9"/>
      <c r="L316" s="9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  <c r="AD316" s="105"/>
      <c r="AE316" s="105"/>
      <c r="AF316" s="105"/>
      <c r="AG316" s="105"/>
      <c r="AH316" s="105"/>
      <c r="AI316" s="105"/>
      <c r="AJ316" s="105"/>
      <c r="AK316" s="105"/>
      <c r="AL316" s="105"/>
      <c r="AM316" s="105"/>
      <c r="AN316" s="105"/>
      <c r="AO316" s="105"/>
      <c r="AP316" s="105"/>
      <c r="AQ316" s="105"/>
      <c r="AR316" s="105"/>
      <c r="AS316" s="105"/>
      <c r="AT316" s="105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  <c r="BT316" s="105"/>
      <c r="BU316" s="105"/>
      <c r="BV316" s="105"/>
      <c r="BW316" s="105"/>
      <c r="BX316" s="105"/>
      <c r="BY316" s="105"/>
      <c r="BZ316" s="105"/>
      <c r="CA316" s="105"/>
      <c r="CB316" s="105"/>
      <c r="CC316" s="105"/>
      <c r="CD316" s="105"/>
      <c r="CE316" s="105"/>
      <c r="CF316" s="105"/>
      <c r="CG316" s="105"/>
      <c r="CH316" s="105"/>
      <c r="CI316" s="105"/>
      <c r="CJ316" s="105"/>
      <c r="CK316" s="105"/>
      <c r="CL316" s="105"/>
      <c r="CM316" s="105"/>
      <c r="CN316" s="105"/>
      <c r="CO316" s="105"/>
      <c r="CP316" s="105"/>
      <c r="CQ316" s="105"/>
      <c r="CR316" s="105"/>
      <c r="CS316" s="105"/>
      <c r="CT316" s="105"/>
      <c r="CU316" s="105"/>
      <c r="CV316" s="105"/>
      <c r="CW316" s="105"/>
      <c r="CX316" s="105"/>
      <c r="CY316" s="105"/>
      <c r="CZ316" s="105"/>
      <c r="DA316" s="105"/>
      <c r="DB316" s="105"/>
      <c r="DC316" s="105"/>
      <c r="DD316" s="105"/>
      <c r="DE316" s="105"/>
      <c r="DF316" s="105"/>
      <c r="DG316" s="105"/>
      <c r="DH316" s="105"/>
      <c r="DI316" s="105"/>
      <c r="DJ316" s="105"/>
      <c r="DK316" s="105"/>
      <c r="DL316" s="105"/>
      <c r="DM316" s="105"/>
      <c r="DN316" s="105"/>
      <c r="DO316" s="105"/>
      <c r="DP316" s="105"/>
      <c r="DQ316" s="105"/>
      <c r="DR316" s="105"/>
      <c r="DS316" s="105"/>
      <c r="DT316" s="105"/>
      <c r="DU316" s="105"/>
      <c r="DV316" s="105"/>
      <c r="DW316" s="105"/>
      <c r="DX316" s="105"/>
      <c r="DY316" s="105"/>
      <c r="DZ316" s="105"/>
      <c r="EA316" s="105"/>
      <c r="EB316" s="105"/>
      <c r="EC316" s="105"/>
      <c r="ED316" s="105"/>
      <c r="EE316" s="105"/>
      <c r="EF316" s="105"/>
      <c r="EG316" s="105"/>
      <c r="EH316" s="105"/>
      <c r="EI316" s="105"/>
      <c r="EJ316" s="105"/>
      <c r="EK316" s="105"/>
      <c r="EL316" s="105"/>
      <c r="EM316" s="105"/>
      <c r="EN316" s="105"/>
      <c r="EO316" s="105"/>
      <c r="EP316" s="105"/>
      <c r="EQ316" s="105"/>
      <c r="ER316" s="105"/>
      <c r="ES316" s="105"/>
      <c r="ET316" s="105"/>
      <c r="EU316" s="105"/>
      <c r="EV316" s="105"/>
      <c r="EW316" s="105"/>
      <c r="EX316" s="105"/>
      <c r="EY316" s="105"/>
      <c r="EZ316" s="105"/>
      <c r="FA316" s="105"/>
      <c r="FB316" s="105"/>
      <c r="FC316" s="105"/>
      <c r="FD316" s="105"/>
      <c r="FE316" s="105"/>
      <c r="FF316" s="105"/>
      <c r="FG316" s="105"/>
      <c r="FH316" s="105"/>
      <c r="FI316" s="105"/>
      <c r="FJ316" s="105"/>
      <c r="FK316" s="105"/>
      <c r="FL316" s="105"/>
      <c r="FM316" s="105"/>
      <c r="FN316" s="105"/>
      <c r="FO316" s="105"/>
      <c r="FP316" s="105"/>
      <c r="FQ316" s="105"/>
      <c r="FR316" s="105"/>
      <c r="FS316" s="105"/>
      <c r="FT316" s="105"/>
      <c r="FU316" s="105"/>
      <c r="FV316" s="105"/>
      <c r="FW316" s="105"/>
      <c r="FX316" s="105"/>
      <c r="FY316" s="105"/>
      <c r="FZ316" s="105"/>
      <c r="GA316" s="105"/>
      <c r="GB316" s="105"/>
      <c r="GC316" s="105"/>
      <c r="GD316" s="105"/>
      <c r="GE316" s="105"/>
      <c r="GF316" s="105"/>
      <c r="GG316" s="105"/>
      <c r="GH316" s="105"/>
      <c r="GI316" s="105"/>
      <c r="GJ316" s="105"/>
      <c r="GK316" s="105"/>
      <c r="GL316" s="105"/>
      <c r="GM316" s="105"/>
      <c r="GN316" s="105"/>
      <c r="GO316" s="105"/>
      <c r="GP316" s="105"/>
      <c r="GQ316" s="105"/>
      <c r="GR316" s="105"/>
      <c r="GS316" s="105"/>
      <c r="GT316" s="105"/>
      <c r="GU316" s="105"/>
      <c r="GV316" s="105"/>
      <c r="GW316" s="105"/>
    </row>
    <row r="317" spans="1:239" s="6" customFormat="1" x14ac:dyDescent="0.25">
      <c r="A317" s="8"/>
      <c r="B317" s="13"/>
      <c r="C317" s="11"/>
      <c r="D317" s="10"/>
      <c r="E317" s="10"/>
      <c r="F317" s="10"/>
      <c r="G317" s="10"/>
      <c r="H317" s="10"/>
      <c r="I317" s="10"/>
      <c r="J317" s="5"/>
      <c r="K317" s="10"/>
      <c r="L317" s="10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  <c r="EH317" s="14"/>
      <c r="EI317" s="14"/>
      <c r="EJ317" s="14"/>
      <c r="EK317" s="14"/>
      <c r="EL317" s="14"/>
      <c r="EM317" s="14"/>
      <c r="EN317" s="14"/>
      <c r="EO317" s="14"/>
      <c r="EP317" s="14"/>
      <c r="EQ317" s="14"/>
      <c r="ER317" s="14"/>
      <c r="ES317" s="14"/>
      <c r="ET317" s="14"/>
      <c r="EU317" s="14"/>
      <c r="EV317" s="14"/>
      <c r="EW317" s="14"/>
      <c r="EX317" s="14"/>
      <c r="EY317" s="14"/>
      <c r="EZ317" s="14"/>
      <c r="FA317" s="14"/>
      <c r="FB317" s="14"/>
      <c r="FC317" s="14"/>
      <c r="FD317" s="14"/>
      <c r="FE317" s="14"/>
      <c r="FF317" s="14"/>
      <c r="FG317" s="14"/>
      <c r="FH317" s="14"/>
      <c r="FI317" s="14"/>
      <c r="FJ317" s="14"/>
      <c r="FK317" s="14"/>
      <c r="FL317" s="14"/>
      <c r="FM317" s="14"/>
      <c r="FN317" s="14"/>
      <c r="FO317" s="14"/>
      <c r="FP317" s="14"/>
      <c r="FQ317" s="14"/>
      <c r="FR317" s="14"/>
      <c r="FS317" s="14"/>
      <c r="FT317" s="14"/>
      <c r="FU317" s="14"/>
      <c r="FV317" s="14"/>
      <c r="FW317" s="14"/>
      <c r="FX317" s="14"/>
      <c r="FY317" s="14"/>
      <c r="FZ317" s="14"/>
      <c r="GA317" s="14"/>
      <c r="GB317" s="14"/>
      <c r="GC317" s="14"/>
      <c r="GD317" s="14"/>
      <c r="GE317" s="14"/>
      <c r="GF317" s="14"/>
      <c r="GG317" s="14"/>
      <c r="GH317" s="14"/>
      <c r="GI317" s="14"/>
      <c r="GJ317" s="14"/>
      <c r="GK317" s="14"/>
      <c r="GL317" s="14"/>
      <c r="GM317" s="14"/>
      <c r="GN317" s="14"/>
      <c r="GO317" s="14"/>
      <c r="GP317" s="14"/>
      <c r="GQ317" s="14"/>
      <c r="GR317" s="14"/>
      <c r="GS317" s="14"/>
      <c r="GT317" s="14"/>
      <c r="GU317" s="14"/>
      <c r="GV317" s="14"/>
      <c r="GW317" s="14"/>
      <c r="GX317" s="14"/>
      <c r="GY317" s="14"/>
      <c r="GZ317" s="14"/>
      <c r="HA317" s="14"/>
      <c r="HB317" s="14"/>
      <c r="HC317" s="14"/>
      <c r="HD317" s="14"/>
      <c r="HE317" s="14"/>
      <c r="HF317" s="14"/>
      <c r="HG317" s="14"/>
      <c r="HH317" s="14"/>
      <c r="HI317" s="14"/>
      <c r="HJ317" s="14"/>
      <c r="HK317" s="14"/>
      <c r="HL317" s="14"/>
      <c r="HM317" s="14"/>
      <c r="HN317" s="14"/>
      <c r="HO317" s="14"/>
      <c r="HP317" s="14"/>
      <c r="HQ317" s="14"/>
      <c r="HR317" s="14"/>
      <c r="HS317" s="14"/>
      <c r="HT317" s="14"/>
      <c r="HU317" s="14"/>
      <c r="HV317" s="14"/>
      <c r="HW317" s="14"/>
      <c r="HX317" s="14"/>
      <c r="HY317" s="14"/>
      <c r="HZ317" s="14"/>
      <c r="IA317" s="14"/>
      <c r="IB317" s="14"/>
      <c r="IC317" s="14"/>
      <c r="ID317" s="14"/>
      <c r="IE317" s="14"/>
    </row>
    <row r="318" spans="1:239" s="6" customFormat="1" x14ac:dyDescent="0.25">
      <c r="A318" s="8"/>
      <c r="B318" s="116" t="s">
        <v>58</v>
      </c>
      <c r="C318" s="11" t="s">
        <v>18</v>
      </c>
      <c r="D318" s="10">
        <v>1</v>
      </c>
      <c r="E318" s="10">
        <f>D318*E316</f>
        <v>283.35509400000001</v>
      </c>
      <c r="F318" s="10"/>
      <c r="G318" s="10"/>
      <c r="H318" s="10"/>
      <c r="I318" s="10"/>
      <c r="J318" s="5"/>
      <c r="K318" s="10">
        <f>E318*J318</f>
        <v>0</v>
      </c>
      <c r="L318" s="10">
        <f>G318+I318+K318</f>
        <v>0</v>
      </c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  <c r="EH318" s="14"/>
      <c r="EI318" s="14"/>
      <c r="EJ318" s="14"/>
      <c r="EK318" s="14"/>
      <c r="EL318" s="14"/>
      <c r="EM318" s="14"/>
      <c r="EN318" s="14"/>
      <c r="EO318" s="14"/>
      <c r="EP318" s="14"/>
      <c r="EQ318" s="14"/>
      <c r="ER318" s="14"/>
      <c r="ES318" s="14"/>
      <c r="ET318" s="14"/>
      <c r="EU318" s="14"/>
      <c r="EV318" s="14"/>
      <c r="EW318" s="14"/>
      <c r="EX318" s="14"/>
      <c r="EY318" s="14"/>
      <c r="EZ318" s="14"/>
      <c r="FA318" s="14"/>
      <c r="FB318" s="14"/>
      <c r="FC318" s="14"/>
      <c r="FD318" s="14"/>
      <c r="FE318" s="14"/>
      <c r="FF318" s="14"/>
      <c r="FG318" s="14"/>
      <c r="FH318" s="14"/>
      <c r="FI318" s="14"/>
      <c r="FJ318" s="14"/>
      <c r="FK318" s="14"/>
      <c r="FL318" s="14"/>
      <c r="FM318" s="14"/>
      <c r="FN318" s="14"/>
      <c r="FO318" s="14"/>
      <c r="FP318" s="14"/>
      <c r="FQ318" s="14"/>
      <c r="FR318" s="14"/>
      <c r="FS318" s="14"/>
      <c r="FT318" s="14"/>
      <c r="FU318" s="14"/>
      <c r="FV318" s="14"/>
      <c r="FW318" s="14"/>
      <c r="FX318" s="14"/>
      <c r="FY318" s="14"/>
      <c r="FZ318" s="14"/>
      <c r="GA318" s="14"/>
      <c r="GB318" s="14"/>
      <c r="GC318" s="14"/>
      <c r="GD318" s="14"/>
      <c r="GE318" s="14"/>
      <c r="GF318" s="14"/>
      <c r="GG318" s="14"/>
      <c r="GH318" s="14"/>
      <c r="GI318" s="14"/>
      <c r="GJ318" s="14"/>
      <c r="GK318" s="14"/>
      <c r="GL318" s="14"/>
      <c r="GM318" s="14"/>
      <c r="GN318" s="14"/>
      <c r="GO318" s="14"/>
      <c r="GP318" s="14"/>
      <c r="GQ318" s="14"/>
      <c r="GR318" s="14"/>
      <c r="GS318" s="14"/>
      <c r="GT318" s="14"/>
      <c r="GU318" s="14"/>
      <c r="GV318" s="14"/>
      <c r="GW318" s="14"/>
      <c r="GX318" s="14"/>
      <c r="GY318" s="14"/>
      <c r="GZ318" s="14"/>
      <c r="HA318" s="14"/>
      <c r="HB318" s="14"/>
      <c r="HC318" s="14"/>
      <c r="HD318" s="14"/>
      <c r="HE318" s="14"/>
      <c r="HF318" s="14"/>
      <c r="HG318" s="14"/>
      <c r="HH318" s="14"/>
      <c r="HI318" s="14"/>
      <c r="HJ318" s="14"/>
      <c r="HK318" s="14"/>
      <c r="HL318" s="14"/>
      <c r="HM318" s="14"/>
      <c r="HN318" s="14"/>
      <c r="HO318" s="14"/>
      <c r="HP318" s="14"/>
      <c r="HQ318" s="14"/>
      <c r="HR318" s="14"/>
      <c r="HS318" s="14"/>
      <c r="HT318" s="14"/>
      <c r="HU318" s="14"/>
      <c r="HV318" s="14"/>
      <c r="HW318" s="14"/>
      <c r="HX318" s="14"/>
      <c r="HY318" s="14"/>
      <c r="HZ318" s="14"/>
      <c r="IA318" s="14"/>
      <c r="IB318" s="14"/>
      <c r="IC318" s="14"/>
      <c r="ID318" s="14"/>
      <c r="IE318" s="14"/>
    </row>
    <row r="319" spans="1:239" s="6" customFormat="1" x14ac:dyDescent="0.25">
      <c r="A319" s="11"/>
      <c r="B319" s="13"/>
      <c r="C319" s="11"/>
      <c r="D319" s="10"/>
      <c r="E319" s="10"/>
      <c r="F319" s="10"/>
      <c r="G319" s="10"/>
      <c r="H319" s="10"/>
      <c r="I319" s="10"/>
      <c r="J319" s="5"/>
      <c r="K319" s="10"/>
      <c r="L319" s="10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  <c r="EH319" s="14"/>
      <c r="EI319" s="14"/>
      <c r="EJ319" s="14"/>
      <c r="EK319" s="14"/>
      <c r="EL319" s="14"/>
      <c r="EM319" s="14"/>
      <c r="EN319" s="14"/>
      <c r="EO319" s="14"/>
      <c r="EP319" s="14"/>
      <c r="EQ319" s="14"/>
      <c r="ER319" s="14"/>
      <c r="ES319" s="14"/>
      <c r="ET319" s="14"/>
      <c r="EU319" s="14"/>
      <c r="EV319" s="14"/>
      <c r="EW319" s="14"/>
      <c r="EX319" s="14"/>
      <c r="EY319" s="14"/>
      <c r="EZ319" s="14"/>
      <c r="FA319" s="14"/>
      <c r="FB319" s="14"/>
      <c r="FC319" s="14"/>
      <c r="FD319" s="14"/>
      <c r="FE319" s="14"/>
      <c r="FF319" s="14"/>
      <c r="FG319" s="14"/>
      <c r="FH319" s="14"/>
      <c r="FI319" s="14"/>
      <c r="FJ319" s="14"/>
      <c r="FK319" s="14"/>
      <c r="FL319" s="14"/>
      <c r="FM319" s="14"/>
      <c r="FN319" s="14"/>
      <c r="FO319" s="14"/>
      <c r="FP319" s="14"/>
      <c r="FQ319" s="14"/>
      <c r="FR319" s="14"/>
      <c r="FS319" s="14"/>
      <c r="FT319" s="14"/>
      <c r="FU319" s="14"/>
      <c r="FV319" s="14"/>
      <c r="FW319" s="14"/>
      <c r="FX319" s="14"/>
      <c r="FY319" s="14"/>
      <c r="FZ319" s="14"/>
      <c r="GA319" s="14"/>
      <c r="GB319" s="14"/>
      <c r="GC319" s="14"/>
      <c r="GD319" s="14"/>
      <c r="GE319" s="14"/>
      <c r="GF319" s="14"/>
      <c r="GG319" s="14"/>
      <c r="GH319" s="14"/>
      <c r="GI319" s="14"/>
      <c r="GJ319" s="14"/>
      <c r="GK319" s="14"/>
      <c r="GL319" s="14"/>
      <c r="GM319" s="14"/>
      <c r="GN319" s="14"/>
      <c r="GO319" s="14"/>
      <c r="GP319" s="14"/>
      <c r="GQ319" s="14"/>
      <c r="GR319" s="14"/>
      <c r="GS319" s="14"/>
      <c r="GT319" s="14"/>
      <c r="GU319" s="14"/>
      <c r="GV319" s="14"/>
      <c r="GW319" s="14"/>
      <c r="GX319" s="14"/>
      <c r="GY319" s="14"/>
      <c r="GZ319" s="14"/>
      <c r="HA319" s="14"/>
      <c r="HB319" s="14"/>
      <c r="HC319" s="14"/>
      <c r="HD319" s="14"/>
      <c r="HE319" s="14"/>
      <c r="HF319" s="14"/>
      <c r="HG319" s="14"/>
      <c r="HH319" s="14"/>
      <c r="HI319" s="14"/>
      <c r="HJ319" s="14"/>
      <c r="HK319" s="14"/>
      <c r="HL319" s="14"/>
      <c r="HM319" s="14"/>
      <c r="HN319" s="14"/>
      <c r="HO319" s="14"/>
      <c r="HP319" s="14"/>
      <c r="HQ319" s="14"/>
      <c r="HR319" s="14"/>
      <c r="HS319" s="14"/>
      <c r="HT319" s="14"/>
      <c r="HU319" s="14"/>
      <c r="HV319" s="14"/>
      <c r="HW319" s="14"/>
      <c r="HX319" s="14"/>
      <c r="HY319" s="14"/>
      <c r="HZ319" s="14"/>
      <c r="IA319" s="14"/>
      <c r="IB319" s="14"/>
      <c r="IC319" s="14"/>
      <c r="ID319" s="14"/>
      <c r="IE319" s="14"/>
    </row>
    <row r="320" spans="1:239" s="2" customFormat="1" x14ac:dyDescent="0.25">
      <c r="A320" s="118">
        <v>4</v>
      </c>
      <c r="B320" s="119" t="s">
        <v>103</v>
      </c>
      <c r="C320" s="79" t="s">
        <v>36</v>
      </c>
      <c r="D320" s="120"/>
      <c r="E320" s="9">
        <v>1129.8050000000001</v>
      </c>
      <c r="F320" s="4"/>
      <c r="G320" s="120"/>
      <c r="H320" s="120"/>
      <c r="I320" s="4"/>
      <c r="J320" s="4"/>
      <c r="K320" s="4"/>
      <c r="L320" s="9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21"/>
      <c r="AV320" s="121"/>
      <c r="AW320" s="121"/>
      <c r="AX320" s="121"/>
      <c r="AY320" s="121"/>
      <c r="AZ320" s="121"/>
      <c r="BA320" s="121"/>
      <c r="BB320" s="121"/>
      <c r="BC320" s="121"/>
      <c r="BD320" s="121"/>
      <c r="BE320" s="121"/>
      <c r="BF320" s="121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21"/>
      <c r="BS320" s="121"/>
      <c r="BT320" s="121"/>
      <c r="BU320" s="121"/>
      <c r="BV320" s="121"/>
      <c r="BW320" s="121"/>
      <c r="BX320" s="121"/>
      <c r="BY320" s="121"/>
      <c r="BZ320" s="121"/>
      <c r="CA320" s="121"/>
      <c r="CB320" s="121"/>
      <c r="CC320" s="121"/>
      <c r="CD320" s="121"/>
      <c r="CE320" s="121"/>
      <c r="CF320" s="121"/>
      <c r="CG320" s="121"/>
      <c r="CH320" s="121"/>
      <c r="CI320" s="121"/>
      <c r="CJ320" s="121"/>
      <c r="CK320" s="121"/>
      <c r="CL320" s="121"/>
      <c r="CM320" s="121"/>
      <c r="CN320" s="121"/>
      <c r="CO320" s="121"/>
      <c r="CP320" s="121"/>
      <c r="CQ320" s="121"/>
      <c r="CR320" s="121"/>
      <c r="CS320" s="121"/>
      <c r="CT320" s="121"/>
      <c r="CU320" s="121"/>
      <c r="CV320" s="121"/>
      <c r="CW320" s="121"/>
      <c r="CX320" s="121"/>
      <c r="CY320" s="121"/>
      <c r="CZ320" s="121"/>
      <c r="DA320" s="121"/>
      <c r="DB320" s="121"/>
      <c r="DC320" s="121"/>
      <c r="DD320" s="121"/>
      <c r="DE320" s="121"/>
      <c r="DF320" s="121"/>
      <c r="DG320" s="121"/>
      <c r="DH320" s="121"/>
      <c r="DI320" s="121"/>
      <c r="DJ320" s="121"/>
      <c r="DK320" s="121"/>
      <c r="DL320" s="121"/>
      <c r="DM320" s="121"/>
      <c r="DN320" s="121"/>
      <c r="DO320" s="121"/>
      <c r="DP320" s="121"/>
      <c r="DQ320" s="121"/>
      <c r="DR320" s="121"/>
      <c r="DS320" s="121"/>
      <c r="DT320" s="121"/>
      <c r="DU320" s="121"/>
      <c r="DV320" s="121"/>
      <c r="DW320" s="121"/>
      <c r="DX320" s="121"/>
      <c r="DY320" s="121"/>
      <c r="DZ320" s="121"/>
      <c r="EA320" s="121"/>
      <c r="EB320" s="121"/>
      <c r="EC320" s="121"/>
      <c r="ED320" s="121"/>
      <c r="EE320" s="121"/>
      <c r="EF320" s="121"/>
      <c r="EG320" s="121"/>
      <c r="EH320" s="121"/>
      <c r="EI320" s="121"/>
      <c r="EJ320" s="121"/>
      <c r="EK320" s="121"/>
      <c r="EL320" s="121"/>
      <c r="EM320" s="121"/>
      <c r="EN320" s="121"/>
      <c r="EO320" s="121"/>
      <c r="EP320" s="121"/>
      <c r="EQ320" s="121"/>
      <c r="ER320" s="121"/>
      <c r="ES320" s="121"/>
      <c r="ET320" s="121"/>
      <c r="EU320" s="121"/>
      <c r="EV320" s="121"/>
      <c r="EW320" s="121"/>
      <c r="EX320" s="121"/>
      <c r="EY320" s="121"/>
      <c r="EZ320" s="121"/>
      <c r="FA320" s="121"/>
      <c r="FB320" s="121"/>
      <c r="FC320" s="121"/>
      <c r="FD320" s="121"/>
      <c r="FE320" s="121"/>
      <c r="FF320" s="121"/>
      <c r="FG320" s="121"/>
      <c r="FH320" s="121"/>
      <c r="FI320" s="121"/>
      <c r="FJ320" s="121"/>
      <c r="FK320" s="121"/>
      <c r="FL320" s="121"/>
      <c r="FM320" s="121"/>
      <c r="FN320" s="121"/>
      <c r="FO320" s="121"/>
      <c r="FP320" s="121"/>
      <c r="FQ320" s="121"/>
      <c r="FR320" s="121"/>
      <c r="FS320" s="121"/>
      <c r="FT320" s="121"/>
      <c r="FU320" s="121"/>
      <c r="FV320" s="121"/>
      <c r="FW320" s="121"/>
      <c r="FX320" s="121"/>
      <c r="FY320" s="121"/>
      <c r="FZ320" s="121"/>
      <c r="GA320" s="121"/>
      <c r="GB320" s="121"/>
      <c r="GC320" s="121"/>
      <c r="GD320" s="121"/>
      <c r="GE320" s="121"/>
      <c r="GF320" s="121"/>
      <c r="GG320" s="121"/>
      <c r="GH320" s="121"/>
      <c r="GI320" s="121"/>
      <c r="GJ320" s="121"/>
      <c r="GK320" s="121"/>
      <c r="GL320" s="121"/>
      <c r="GM320" s="121"/>
      <c r="GN320" s="121"/>
      <c r="GO320" s="121"/>
      <c r="GP320" s="121"/>
      <c r="GQ320" s="121"/>
      <c r="GR320" s="121"/>
      <c r="GS320" s="121"/>
      <c r="GT320" s="121"/>
      <c r="GU320" s="121"/>
      <c r="GV320" s="121"/>
      <c r="GW320" s="121"/>
      <c r="GX320" s="121"/>
      <c r="GY320" s="121"/>
      <c r="GZ320" s="121"/>
      <c r="HA320" s="121"/>
      <c r="HB320" s="121"/>
      <c r="HC320" s="121"/>
      <c r="HD320" s="121"/>
      <c r="HE320" s="121"/>
      <c r="HF320" s="121"/>
      <c r="HG320" s="121"/>
      <c r="HH320" s="121"/>
      <c r="HI320" s="121"/>
      <c r="HJ320" s="121"/>
      <c r="HK320" s="121"/>
    </row>
    <row r="321" spans="1:239" s="6" customFormat="1" x14ac:dyDescent="0.25">
      <c r="A321" s="91"/>
      <c r="B321" s="122"/>
      <c r="C321" s="91" t="s">
        <v>24</v>
      </c>
      <c r="D321" s="123"/>
      <c r="E321" s="92">
        <f>E320/1000</f>
        <v>1.1298050000000002</v>
      </c>
      <c r="F321" s="5"/>
      <c r="G321" s="123"/>
      <c r="H321" s="123"/>
      <c r="I321" s="5"/>
      <c r="J321" s="5"/>
      <c r="K321" s="5"/>
      <c r="L321" s="5"/>
    </row>
    <row r="322" spans="1:239" s="6" customFormat="1" x14ac:dyDescent="0.25">
      <c r="A322" s="11"/>
      <c r="B322" s="124" t="s">
        <v>21</v>
      </c>
      <c r="C322" s="91" t="s">
        <v>17</v>
      </c>
      <c r="D322" s="10">
        <v>32.1</v>
      </c>
      <c r="E322" s="10">
        <f>E321*D322</f>
        <v>36.266740500000004</v>
      </c>
      <c r="F322" s="5"/>
      <c r="G322" s="120"/>
      <c r="H322" s="5"/>
      <c r="I322" s="10">
        <f>E322*H322</f>
        <v>0</v>
      </c>
      <c r="J322" s="10"/>
      <c r="K322" s="10"/>
      <c r="L322" s="10">
        <f t="shared" ref="L322:L328" si="44">G322+I322+K322</f>
        <v>0</v>
      </c>
      <c r="M322" s="93"/>
      <c r="N322" s="93"/>
      <c r="O322" s="93"/>
      <c r="P322" s="93"/>
      <c r="Q322" s="93"/>
      <c r="R322" s="93"/>
      <c r="S322" s="93"/>
      <c r="T322" s="93"/>
      <c r="U322" s="93"/>
      <c r="V322" s="93"/>
      <c r="W322" s="93"/>
      <c r="X322" s="93"/>
      <c r="Y322" s="93"/>
      <c r="Z322" s="93"/>
      <c r="AA322" s="93"/>
      <c r="AB322" s="93"/>
      <c r="AC322" s="93"/>
      <c r="AD322" s="93"/>
      <c r="AE322" s="93"/>
      <c r="AF322" s="93"/>
      <c r="AG322" s="93"/>
      <c r="AH322" s="93"/>
      <c r="AI322" s="93"/>
      <c r="AJ322" s="93"/>
      <c r="AK322" s="93"/>
      <c r="AL322" s="93"/>
      <c r="AM322" s="93"/>
      <c r="AN322" s="93"/>
      <c r="AO322" s="93"/>
      <c r="AP322" s="93"/>
      <c r="AQ322" s="93"/>
      <c r="AR322" s="93"/>
      <c r="AS322" s="93"/>
      <c r="AT322" s="93"/>
      <c r="AU322" s="93"/>
      <c r="AV322" s="93"/>
      <c r="AW322" s="93"/>
      <c r="AX322" s="93"/>
      <c r="AY322" s="93"/>
      <c r="AZ322" s="93"/>
      <c r="BA322" s="93"/>
      <c r="BB322" s="93"/>
      <c r="BC322" s="93"/>
      <c r="BD322" s="93"/>
      <c r="BE322" s="93"/>
      <c r="BF322" s="93"/>
      <c r="BG322" s="93"/>
      <c r="BH322" s="93"/>
      <c r="BI322" s="93"/>
      <c r="BJ322" s="93"/>
      <c r="BK322" s="93"/>
      <c r="BL322" s="93"/>
      <c r="BM322" s="93"/>
      <c r="BN322" s="93"/>
      <c r="BO322" s="93"/>
      <c r="BP322" s="93"/>
      <c r="BQ322" s="93"/>
      <c r="BR322" s="93"/>
      <c r="BS322" s="93"/>
      <c r="BT322" s="93"/>
      <c r="BU322" s="93"/>
      <c r="BV322" s="93"/>
      <c r="BW322" s="93"/>
      <c r="BX322" s="93"/>
      <c r="BY322" s="93"/>
      <c r="BZ322" s="93"/>
      <c r="CA322" s="93"/>
      <c r="CB322" s="93"/>
      <c r="CC322" s="93"/>
      <c r="CD322" s="93"/>
      <c r="CE322" s="93"/>
      <c r="CF322" s="93"/>
      <c r="CG322" s="93"/>
      <c r="CH322" s="93"/>
      <c r="CI322" s="93"/>
      <c r="CJ322" s="93"/>
      <c r="CK322" s="93"/>
      <c r="CL322" s="93"/>
      <c r="CM322" s="93"/>
      <c r="CN322" s="93"/>
      <c r="CO322" s="93"/>
      <c r="CP322" s="93"/>
      <c r="CQ322" s="93"/>
      <c r="CR322" s="93"/>
      <c r="CS322" s="93"/>
      <c r="CT322" s="93"/>
      <c r="CU322" s="93"/>
      <c r="CV322" s="93"/>
      <c r="CW322" s="93"/>
      <c r="CX322" s="93"/>
      <c r="CY322" s="93"/>
      <c r="CZ322" s="93"/>
      <c r="DA322" s="93"/>
      <c r="DB322" s="93"/>
      <c r="DC322" s="93"/>
      <c r="DD322" s="93"/>
      <c r="DE322" s="93"/>
      <c r="DF322" s="93"/>
      <c r="DG322" s="93"/>
      <c r="DH322" s="93"/>
      <c r="DI322" s="93"/>
      <c r="DJ322" s="93"/>
      <c r="DK322" s="93"/>
      <c r="DL322" s="93"/>
      <c r="DM322" s="93"/>
      <c r="DN322" s="93"/>
      <c r="DO322" s="93"/>
      <c r="DP322" s="93"/>
      <c r="DQ322" s="93"/>
      <c r="DR322" s="93"/>
      <c r="DS322" s="93"/>
      <c r="DT322" s="93"/>
      <c r="DU322" s="93"/>
      <c r="DV322" s="93"/>
      <c r="DW322" s="93"/>
      <c r="DX322" s="93"/>
      <c r="DY322" s="93"/>
      <c r="DZ322" s="93"/>
      <c r="EA322" s="93"/>
      <c r="EB322" s="93"/>
      <c r="EC322" s="93"/>
      <c r="ED322" s="93"/>
      <c r="EE322" s="93"/>
      <c r="EF322" s="93"/>
      <c r="EG322" s="93"/>
      <c r="EH322" s="93"/>
      <c r="EI322" s="93"/>
      <c r="EJ322" s="93"/>
      <c r="EK322" s="93"/>
      <c r="EL322" s="93"/>
      <c r="EM322" s="93"/>
      <c r="EN322" s="93"/>
      <c r="EO322" s="93"/>
      <c r="EP322" s="93"/>
      <c r="EQ322" s="93"/>
      <c r="ER322" s="93"/>
      <c r="ES322" s="93"/>
      <c r="ET322" s="93"/>
      <c r="EU322" s="93"/>
      <c r="EV322" s="93"/>
      <c r="EW322" s="93"/>
      <c r="EX322" s="93"/>
      <c r="EY322" s="93"/>
      <c r="EZ322" s="93"/>
      <c r="FA322" s="93"/>
      <c r="FB322" s="93"/>
      <c r="FC322" s="93"/>
      <c r="FD322" s="93"/>
      <c r="FE322" s="93"/>
      <c r="FF322" s="93"/>
      <c r="FG322" s="93"/>
      <c r="FH322" s="93"/>
      <c r="FI322" s="93"/>
      <c r="FJ322" s="93"/>
      <c r="FK322" s="93"/>
      <c r="FL322" s="93"/>
      <c r="FM322" s="93"/>
      <c r="FN322" s="93"/>
      <c r="FO322" s="93"/>
      <c r="FP322" s="93"/>
      <c r="FQ322" s="93"/>
      <c r="FR322" s="93"/>
      <c r="FS322" s="93"/>
      <c r="FT322" s="93"/>
      <c r="FU322" s="93"/>
      <c r="FV322" s="93"/>
      <c r="FW322" s="93"/>
      <c r="FX322" s="93"/>
      <c r="FY322" s="93"/>
      <c r="FZ322" s="93"/>
      <c r="GA322" s="93"/>
      <c r="GB322" s="93"/>
      <c r="GC322" s="93"/>
      <c r="GD322" s="93"/>
      <c r="GE322" s="93"/>
      <c r="GF322" s="93"/>
      <c r="GG322" s="93"/>
      <c r="GH322" s="93"/>
      <c r="GI322" s="93"/>
      <c r="GJ322" s="93"/>
      <c r="GK322" s="93"/>
      <c r="GL322" s="93"/>
      <c r="GM322" s="93"/>
      <c r="GN322" s="93"/>
      <c r="GO322" s="93"/>
      <c r="GP322" s="93"/>
      <c r="GQ322" s="93"/>
      <c r="GR322" s="93"/>
      <c r="GS322" s="93"/>
      <c r="GT322" s="93"/>
      <c r="GU322" s="93"/>
      <c r="GV322" s="93"/>
      <c r="GW322" s="93"/>
      <c r="GX322" s="93"/>
      <c r="GY322" s="93"/>
      <c r="GZ322" s="93"/>
      <c r="HA322" s="93"/>
      <c r="HB322" s="93"/>
      <c r="HC322" s="93"/>
      <c r="HD322" s="93"/>
      <c r="HE322" s="93"/>
      <c r="HF322" s="93"/>
      <c r="HG322" s="93"/>
      <c r="HH322" s="93"/>
      <c r="HI322" s="93"/>
      <c r="HJ322" s="93"/>
      <c r="HK322" s="93"/>
      <c r="HL322" s="93"/>
      <c r="HM322" s="93"/>
      <c r="HN322" s="93"/>
      <c r="HO322" s="93"/>
      <c r="HP322" s="93"/>
      <c r="HQ322" s="93"/>
      <c r="HR322" s="93"/>
      <c r="HS322" s="93"/>
      <c r="HT322" s="93"/>
      <c r="HU322" s="93"/>
      <c r="HV322" s="93"/>
      <c r="HW322" s="93"/>
      <c r="HX322" s="93"/>
      <c r="HY322" s="93"/>
      <c r="HZ322" s="93"/>
      <c r="IA322" s="93"/>
      <c r="IB322" s="93"/>
      <c r="IC322" s="93"/>
      <c r="ID322" s="93"/>
      <c r="IE322" s="93"/>
    </row>
    <row r="323" spans="1:239" s="6" customFormat="1" x14ac:dyDescent="0.25">
      <c r="A323" s="11"/>
      <c r="B323" s="124" t="s">
        <v>25</v>
      </c>
      <c r="C323" s="91" t="s">
        <v>20</v>
      </c>
      <c r="D323" s="10">
        <v>0.71</v>
      </c>
      <c r="E323" s="10">
        <f>D323*E321</f>
        <v>0.80216155000000011</v>
      </c>
      <c r="F323" s="5"/>
      <c r="G323" s="120"/>
      <c r="H323" s="120"/>
      <c r="I323" s="5"/>
      <c r="J323" s="5"/>
      <c r="K323" s="10">
        <f>E323*J323</f>
        <v>0</v>
      </c>
      <c r="L323" s="10">
        <f t="shared" si="44"/>
        <v>0</v>
      </c>
      <c r="M323" s="93"/>
      <c r="N323" s="93"/>
      <c r="O323" s="93"/>
      <c r="P323" s="93"/>
      <c r="Q323" s="93"/>
      <c r="R323" s="93"/>
      <c r="S323" s="93"/>
      <c r="T323" s="93"/>
      <c r="U323" s="93"/>
      <c r="V323" s="93"/>
      <c r="W323" s="93"/>
      <c r="X323" s="93"/>
      <c r="Y323" s="93"/>
      <c r="Z323" s="93"/>
      <c r="AA323" s="93"/>
      <c r="AB323" s="93"/>
      <c r="AC323" s="93"/>
      <c r="AD323" s="93"/>
      <c r="AE323" s="93"/>
      <c r="AF323" s="93"/>
      <c r="AG323" s="93"/>
      <c r="AH323" s="93"/>
      <c r="AI323" s="93"/>
      <c r="AJ323" s="93"/>
      <c r="AK323" s="93"/>
      <c r="AL323" s="93"/>
      <c r="AM323" s="93"/>
      <c r="AN323" s="93"/>
      <c r="AO323" s="93"/>
      <c r="AP323" s="93"/>
      <c r="AQ323" s="93"/>
      <c r="AR323" s="93"/>
      <c r="AS323" s="93"/>
      <c r="AT323" s="93"/>
      <c r="AU323" s="93"/>
      <c r="AV323" s="93"/>
      <c r="AW323" s="93"/>
      <c r="AX323" s="93"/>
      <c r="AY323" s="93"/>
      <c r="AZ323" s="93"/>
      <c r="BA323" s="93"/>
      <c r="BB323" s="93"/>
      <c r="BC323" s="93"/>
      <c r="BD323" s="93"/>
      <c r="BE323" s="93"/>
      <c r="BF323" s="93"/>
      <c r="BG323" s="93"/>
      <c r="BH323" s="93"/>
      <c r="BI323" s="93"/>
      <c r="BJ323" s="93"/>
      <c r="BK323" s="93"/>
      <c r="BL323" s="93"/>
      <c r="BM323" s="93"/>
      <c r="BN323" s="93"/>
      <c r="BO323" s="93"/>
      <c r="BP323" s="93"/>
      <c r="BQ323" s="93"/>
      <c r="BR323" s="93"/>
      <c r="BS323" s="93"/>
      <c r="BT323" s="93"/>
      <c r="BU323" s="93"/>
      <c r="BV323" s="93"/>
      <c r="BW323" s="93"/>
      <c r="BX323" s="93"/>
      <c r="BY323" s="93"/>
      <c r="BZ323" s="93"/>
      <c r="CA323" s="93"/>
      <c r="CB323" s="93"/>
      <c r="CC323" s="93"/>
      <c r="CD323" s="93"/>
      <c r="CE323" s="93"/>
      <c r="CF323" s="93"/>
      <c r="CG323" s="93"/>
      <c r="CH323" s="93"/>
      <c r="CI323" s="93"/>
      <c r="CJ323" s="93"/>
      <c r="CK323" s="93"/>
      <c r="CL323" s="93"/>
      <c r="CM323" s="93"/>
      <c r="CN323" s="93"/>
      <c r="CO323" s="93"/>
      <c r="CP323" s="93"/>
      <c r="CQ323" s="93"/>
      <c r="CR323" s="93"/>
      <c r="CS323" s="93"/>
      <c r="CT323" s="93"/>
      <c r="CU323" s="93"/>
      <c r="CV323" s="93"/>
      <c r="CW323" s="93"/>
      <c r="CX323" s="93"/>
      <c r="CY323" s="93"/>
      <c r="CZ323" s="93"/>
      <c r="DA323" s="93"/>
      <c r="DB323" s="93"/>
      <c r="DC323" s="93"/>
      <c r="DD323" s="93"/>
      <c r="DE323" s="93"/>
      <c r="DF323" s="93"/>
      <c r="DG323" s="93"/>
      <c r="DH323" s="93"/>
      <c r="DI323" s="93"/>
      <c r="DJ323" s="93"/>
      <c r="DK323" s="93"/>
      <c r="DL323" s="93"/>
      <c r="DM323" s="93"/>
      <c r="DN323" s="93"/>
      <c r="DO323" s="93"/>
      <c r="DP323" s="93"/>
      <c r="DQ323" s="93"/>
      <c r="DR323" s="93"/>
      <c r="DS323" s="93"/>
      <c r="DT323" s="93"/>
      <c r="DU323" s="93"/>
      <c r="DV323" s="93"/>
      <c r="DW323" s="93"/>
      <c r="DX323" s="93"/>
      <c r="DY323" s="93"/>
      <c r="DZ323" s="93"/>
      <c r="EA323" s="93"/>
      <c r="EB323" s="93"/>
      <c r="EC323" s="93"/>
      <c r="ED323" s="93"/>
      <c r="EE323" s="93"/>
      <c r="EF323" s="93"/>
      <c r="EG323" s="93"/>
      <c r="EH323" s="93"/>
      <c r="EI323" s="93"/>
      <c r="EJ323" s="93"/>
      <c r="EK323" s="93"/>
      <c r="EL323" s="93"/>
      <c r="EM323" s="93"/>
      <c r="EN323" s="93"/>
      <c r="EO323" s="93"/>
      <c r="EP323" s="93"/>
      <c r="EQ323" s="93"/>
      <c r="ER323" s="93"/>
      <c r="ES323" s="93"/>
      <c r="ET323" s="93"/>
      <c r="EU323" s="93"/>
      <c r="EV323" s="93"/>
      <c r="EW323" s="93"/>
      <c r="EX323" s="93"/>
      <c r="EY323" s="93"/>
      <c r="EZ323" s="93"/>
      <c r="FA323" s="93"/>
      <c r="FB323" s="93"/>
      <c r="FC323" s="93"/>
      <c r="FD323" s="93"/>
      <c r="FE323" s="93"/>
      <c r="FF323" s="93"/>
      <c r="FG323" s="93"/>
      <c r="FH323" s="93"/>
      <c r="FI323" s="93"/>
      <c r="FJ323" s="93"/>
      <c r="FK323" s="93"/>
      <c r="FL323" s="93"/>
      <c r="FM323" s="93"/>
      <c r="FN323" s="93"/>
      <c r="FO323" s="93"/>
      <c r="FP323" s="93"/>
      <c r="FQ323" s="93"/>
      <c r="FR323" s="93"/>
      <c r="FS323" s="93"/>
      <c r="FT323" s="93"/>
      <c r="FU323" s="93"/>
      <c r="FV323" s="93"/>
      <c r="FW323" s="93"/>
      <c r="FX323" s="93"/>
      <c r="FY323" s="93"/>
      <c r="FZ323" s="93"/>
      <c r="GA323" s="93"/>
      <c r="GB323" s="93"/>
      <c r="GC323" s="93"/>
      <c r="GD323" s="93"/>
      <c r="GE323" s="93"/>
      <c r="GF323" s="93"/>
      <c r="GG323" s="93"/>
      <c r="GH323" s="93"/>
      <c r="GI323" s="93"/>
      <c r="GJ323" s="93"/>
      <c r="GK323" s="93"/>
      <c r="GL323" s="93"/>
      <c r="GM323" s="93"/>
      <c r="GN323" s="93"/>
      <c r="GO323" s="93"/>
      <c r="GP323" s="93"/>
      <c r="GQ323" s="93"/>
      <c r="GR323" s="93"/>
      <c r="GS323" s="93"/>
      <c r="GT323" s="93"/>
      <c r="GU323" s="93"/>
      <c r="GV323" s="93"/>
      <c r="GW323" s="93"/>
      <c r="GX323" s="93"/>
      <c r="GY323" s="93"/>
      <c r="GZ323" s="93"/>
      <c r="HA323" s="93"/>
      <c r="HB323" s="93"/>
      <c r="HC323" s="93"/>
      <c r="HD323" s="93"/>
      <c r="HE323" s="93"/>
      <c r="HF323" s="93"/>
      <c r="HG323" s="93"/>
      <c r="HH323" s="93"/>
      <c r="HI323" s="93"/>
      <c r="HJ323" s="93"/>
      <c r="HK323" s="93"/>
      <c r="HL323" s="93"/>
      <c r="HM323" s="93"/>
      <c r="HN323" s="93"/>
      <c r="HO323" s="93"/>
      <c r="HP323" s="93"/>
      <c r="HQ323" s="93"/>
      <c r="HR323" s="93"/>
      <c r="HS323" s="93"/>
      <c r="HT323" s="93"/>
      <c r="HU323" s="93"/>
      <c r="HV323" s="93"/>
      <c r="HW323" s="93"/>
      <c r="HX323" s="93"/>
      <c r="HY323" s="93"/>
      <c r="HZ323" s="93"/>
      <c r="IA323" s="93"/>
      <c r="IB323" s="93"/>
      <c r="IC323" s="93"/>
      <c r="ID323" s="93"/>
      <c r="IE323" s="93"/>
    </row>
    <row r="324" spans="1:239" s="6" customFormat="1" x14ac:dyDescent="0.25">
      <c r="A324" s="11"/>
      <c r="B324" s="124" t="s">
        <v>26</v>
      </c>
      <c r="C324" s="91" t="s">
        <v>20</v>
      </c>
      <c r="D324" s="10">
        <v>3.88</v>
      </c>
      <c r="E324" s="10">
        <f>E321*D324</f>
        <v>4.3836434000000004</v>
      </c>
      <c r="F324" s="5"/>
      <c r="G324" s="120"/>
      <c r="H324" s="120"/>
      <c r="I324" s="5"/>
      <c r="J324" s="5"/>
      <c r="K324" s="10">
        <f>E324*J324</f>
        <v>0</v>
      </c>
      <c r="L324" s="10">
        <f t="shared" si="44"/>
        <v>0</v>
      </c>
      <c r="M324" s="93"/>
      <c r="N324" s="93"/>
      <c r="O324" s="93"/>
      <c r="P324" s="93"/>
      <c r="Q324" s="93"/>
      <c r="R324" s="93"/>
      <c r="S324" s="93"/>
      <c r="T324" s="93"/>
      <c r="U324" s="93"/>
      <c r="V324" s="93"/>
      <c r="W324" s="93"/>
      <c r="X324" s="93"/>
      <c r="Y324" s="93"/>
      <c r="Z324" s="93"/>
      <c r="AA324" s="93"/>
      <c r="AB324" s="93"/>
      <c r="AC324" s="93"/>
      <c r="AD324" s="93"/>
      <c r="AE324" s="93"/>
      <c r="AF324" s="93"/>
      <c r="AG324" s="93"/>
      <c r="AH324" s="93"/>
      <c r="AI324" s="93"/>
      <c r="AJ324" s="93"/>
      <c r="AK324" s="93"/>
      <c r="AL324" s="93"/>
      <c r="AM324" s="93"/>
      <c r="AN324" s="93"/>
      <c r="AO324" s="93"/>
      <c r="AP324" s="93"/>
      <c r="AQ324" s="93"/>
      <c r="AR324" s="93"/>
      <c r="AS324" s="93"/>
      <c r="AT324" s="93"/>
      <c r="AU324" s="93"/>
      <c r="AV324" s="93"/>
      <c r="AW324" s="93"/>
      <c r="AX324" s="93"/>
      <c r="AY324" s="93"/>
      <c r="AZ324" s="93"/>
      <c r="BA324" s="93"/>
      <c r="BB324" s="93"/>
      <c r="BC324" s="93"/>
      <c r="BD324" s="93"/>
      <c r="BE324" s="93"/>
      <c r="BF324" s="93"/>
      <c r="BG324" s="93"/>
      <c r="BH324" s="93"/>
      <c r="BI324" s="93"/>
      <c r="BJ324" s="93"/>
      <c r="BK324" s="93"/>
      <c r="BL324" s="93"/>
      <c r="BM324" s="93"/>
      <c r="BN324" s="93"/>
      <c r="BO324" s="93"/>
      <c r="BP324" s="93"/>
      <c r="BQ324" s="93"/>
      <c r="BR324" s="93"/>
      <c r="BS324" s="93"/>
      <c r="BT324" s="93"/>
      <c r="BU324" s="93"/>
      <c r="BV324" s="93"/>
      <c r="BW324" s="93"/>
      <c r="BX324" s="93"/>
      <c r="BY324" s="93"/>
      <c r="BZ324" s="93"/>
      <c r="CA324" s="93"/>
      <c r="CB324" s="93"/>
      <c r="CC324" s="93"/>
      <c r="CD324" s="93"/>
      <c r="CE324" s="93"/>
      <c r="CF324" s="93"/>
      <c r="CG324" s="93"/>
      <c r="CH324" s="93"/>
      <c r="CI324" s="93"/>
      <c r="CJ324" s="93"/>
      <c r="CK324" s="93"/>
      <c r="CL324" s="93"/>
      <c r="CM324" s="93"/>
      <c r="CN324" s="93"/>
      <c r="CO324" s="93"/>
      <c r="CP324" s="93"/>
      <c r="CQ324" s="93"/>
      <c r="CR324" s="93"/>
      <c r="CS324" s="93"/>
      <c r="CT324" s="93"/>
      <c r="CU324" s="93"/>
      <c r="CV324" s="93"/>
      <c r="CW324" s="93"/>
      <c r="CX324" s="93"/>
      <c r="CY324" s="93"/>
      <c r="CZ324" s="93"/>
      <c r="DA324" s="93"/>
      <c r="DB324" s="93"/>
      <c r="DC324" s="93"/>
      <c r="DD324" s="93"/>
      <c r="DE324" s="93"/>
      <c r="DF324" s="93"/>
      <c r="DG324" s="93"/>
      <c r="DH324" s="93"/>
      <c r="DI324" s="93"/>
      <c r="DJ324" s="93"/>
      <c r="DK324" s="93"/>
      <c r="DL324" s="93"/>
      <c r="DM324" s="93"/>
      <c r="DN324" s="93"/>
      <c r="DO324" s="93"/>
      <c r="DP324" s="93"/>
      <c r="DQ324" s="93"/>
      <c r="DR324" s="93"/>
      <c r="DS324" s="93"/>
      <c r="DT324" s="93"/>
      <c r="DU324" s="93"/>
      <c r="DV324" s="93"/>
      <c r="DW324" s="93"/>
      <c r="DX324" s="93"/>
      <c r="DY324" s="93"/>
      <c r="DZ324" s="93"/>
      <c r="EA324" s="93"/>
      <c r="EB324" s="93"/>
      <c r="EC324" s="93"/>
      <c r="ED324" s="93"/>
      <c r="EE324" s="93"/>
      <c r="EF324" s="93"/>
      <c r="EG324" s="93"/>
      <c r="EH324" s="93"/>
      <c r="EI324" s="93"/>
      <c r="EJ324" s="93"/>
      <c r="EK324" s="93"/>
      <c r="EL324" s="93"/>
      <c r="EM324" s="93"/>
      <c r="EN324" s="93"/>
      <c r="EO324" s="93"/>
      <c r="EP324" s="93"/>
      <c r="EQ324" s="93"/>
      <c r="ER324" s="93"/>
      <c r="ES324" s="93"/>
      <c r="ET324" s="93"/>
      <c r="EU324" s="93"/>
      <c r="EV324" s="93"/>
      <c r="EW324" s="93"/>
      <c r="EX324" s="93"/>
      <c r="EY324" s="93"/>
      <c r="EZ324" s="93"/>
      <c r="FA324" s="93"/>
      <c r="FB324" s="93"/>
      <c r="FC324" s="93"/>
      <c r="FD324" s="93"/>
      <c r="FE324" s="93"/>
      <c r="FF324" s="93"/>
      <c r="FG324" s="93"/>
      <c r="FH324" s="93"/>
      <c r="FI324" s="93"/>
      <c r="FJ324" s="93"/>
      <c r="FK324" s="93"/>
      <c r="FL324" s="93"/>
      <c r="FM324" s="93"/>
      <c r="FN324" s="93"/>
      <c r="FO324" s="93"/>
      <c r="FP324" s="93"/>
      <c r="FQ324" s="93"/>
      <c r="FR324" s="93"/>
      <c r="FS324" s="93"/>
      <c r="FT324" s="93"/>
      <c r="FU324" s="93"/>
      <c r="FV324" s="93"/>
      <c r="FW324" s="93"/>
      <c r="FX324" s="93"/>
      <c r="FY324" s="93"/>
      <c r="FZ324" s="93"/>
      <c r="GA324" s="93"/>
      <c r="GB324" s="93"/>
      <c r="GC324" s="93"/>
      <c r="GD324" s="93"/>
      <c r="GE324" s="93"/>
      <c r="GF324" s="93"/>
      <c r="GG324" s="93"/>
      <c r="GH324" s="93"/>
      <c r="GI324" s="93"/>
      <c r="GJ324" s="93"/>
      <c r="GK324" s="93"/>
      <c r="GL324" s="93"/>
      <c r="GM324" s="93"/>
      <c r="GN324" s="93"/>
      <c r="GO324" s="93"/>
      <c r="GP324" s="93"/>
      <c r="GQ324" s="93"/>
      <c r="GR324" s="93"/>
      <c r="GS324" s="93"/>
      <c r="GT324" s="93"/>
      <c r="GU324" s="93"/>
      <c r="GV324" s="93"/>
      <c r="GW324" s="93"/>
      <c r="GX324" s="93"/>
      <c r="GY324" s="93"/>
      <c r="GZ324" s="93"/>
      <c r="HA324" s="93"/>
      <c r="HB324" s="93"/>
      <c r="HC324" s="93"/>
      <c r="HD324" s="93"/>
      <c r="HE324" s="93"/>
      <c r="HF324" s="93"/>
      <c r="HG324" s="93"/>
      <c r="HH324" s="93"/>
      <c r="HI324" s="93"/>
      <c r="HJ324" s="93"/>
      <c r="HK324" s="93"/>
      <c r="HL324" s="93"/>
      <c r="HM324" s="93"/>
      <c r="HN324" s="93"/>
      <c r="HO324" s="93"/>
      <c r="HP324" s="93"/>
      <c r="HQ324" s="93"/>
      <c r="HR324" s="93"/>
      <c r="HS324" s="93"/>
      <c r="HT324" s="93"/>
      <c r="HU324" s="93"/>
      <c r="HV324" s="93"/>
      <c r="HW324" s="93"/>
      <c r="HX324" s="93"/>
      <c r="HY324" s="93"/>
      <c r="HZ324" s="93"/>
      <c r="IA324" s="93"/>
      <c r="IB324" s="93"/>
      <c r="IC324" s="93"/>
      <c r="ID324" s="93"/>
      <c r="IE324" s="93"/>
    </row>
    <row r="325" spans="1:239" s="6" customFormat="1" x14ac:dyDescent="0.25">
      <c r="A325" s="11"/>
      <c r="B325" s="124" t="s">
        <v>27</v>
      </c>
      <c r="C325" s="91" t="s">
        <v>20</v>
      </c>
      <c r="D325" s="10">
        <v>6.16</v>
      </c>
      <c r="E325" s="10">
        <f>D325*E321</f>
        <v>6.9595988000000011</v>
      </c>
      <c r="F325" s="5"/>
      <c r="G325" s="120"/>
      <c r="H325" s="120"/>
      <c r="I325" s="5"/>
      <c r="J325" s="5"/>
      <c r="K325" s="10">
        <f t="shared" ref="K325:K327" si="45">E325*J325</f>
        <v>0</v>
      </c>
      <c r="L325" s="10">
        <f t="shared" si="44"/>
        <v>0</v>
      </c>
      <c r="M325" s="93"/>
      <c r="N325" s="93"/>
      <c r="O325" s="93"/>
      <c r="P325" s="93"/>
      <c r="Q325" s="93"/>
      <c r="R325" s="93"/>
      <c r="S325" s="93"/>
      <c r="T325" s="93"/>
      <c r="U325" s="93"/>
      <c r="V325" s="93"/>
      <c r="W325" s="93"/>
      <c r="X325" s="93"/>
      <c r="Y325" s="93"/>
      <c r="Z325" s="93"/>
      <c r="AA325" s="93"/>
      <c r="AB325" s="93"/>
      <c r="AC325" s="93"/>
      <c r="AD325" s="93"/>
      <c r="AE325" s="93"/>
      <c r="AF325" s="93"/>
      <c r="AG325" s="93"/>
      <c r="AH325" s="93"/>
      <c r="AI325" s="93"/>
      <c r="AJ325" s="93"/>
      <c r="AK325" s="93"/>
      <c r="AL325" s="93"/>
      <c r="AM325" s="93"/>
      <c r="AN325" s="93"/>
      <c r="AO325" s="93"/>
      <c r="AP325" s="93"/>
      <c r="AQ325" s="93"/>
      <c r="AR325" s="93"/>
      <c r="AS325" s="93"/>
      <c r="AT325" s="93"/>
      <c r="AU325" s="93"/>
      <c r="AV325" s="93"/>
      <c r="AW325" s="93"/>
      <c r="AX325" s="93"/>
      <c r="AY325" s="93"/>
      <c r="AZ325" s="93"/>
      <c r="BA325" s="93"/>
      <c r="BB325" s="93"/>
      <c r="BC325" s="93"/>
      <c r="BD325" s="93"/>
      <c r="BE325" s="93"/>
      <c r="BF325" s="93"/>
      <c r="BG325" s="93"/>
      <c r="BH325" s="93"/>
      <c r="BI325" s="93"/>
      <c r="BJ325" s="93"/>
      <c r="BK325" s="93"/>
      <c r="BL325" s="93"/>
      <c r="BM325" s="93"/>
      <c r="BN325" s="93"/>
      <c r="BO325" s="93"/>
      <c r="BP325" s="93"/>
      <c r="BQ325" s="93"/>
      <c r="BR325" s="93"/>
      <c r="BS325" s="93"/>
      <c r="BT325" s="93"/>
      <c r="BU325" s="93"/>
      <c r="BV325" s="93"/>
      <c r="BW325" s="93"/>
      <c r="BX325" s="93"/>
      <c r="BY325" s="93"/>
      <c r="BZ325" s="93"/>
      <c r="CA325" s="93"/>
      <c r="CB325" s="93"/>
      <c r="CC325" s="93"/>
      <c r="CD325" s="93"/>
      <c r="CE325" s="93"/>
      <c r="CF325" s="93"/>
      <c r="CG325" s="93"/>
      <c r="CH325" s="93"/>
      <c r="CI325" s="93"/>
      <c r="CJ325" s="93"/>
      <c r="CK325" s="93"/>
      <c r="CL325" s="93"/>
      <c r="CM325" s="93"/>
      <c r="CN325" s="93"/>
      <c r="CO325" s="93"/>
      <c r="CP325" s="93"/>
      <c r="CQ325" s="93"/>
      <c r="CR325" s="93"/>
      <c r="CS325" s="93"/>
      <c r="CT325" s="93"/>
      <c r="CU325" s="93"/>
      <c r="CV325" s="93"/>
      <c r="CW325" s="93"/>
      <c r="CX325" s="93"/>
      <c r="CY325" s="93"/>
      <c r="CZ325" s="93"/>
      <c r="DA325" s="93"/>
      <c r="DB325" s="93"/>
      <c r="DC325" s="93"/>
      <c r="DD325" s="93"/>
      <c r="DE325" s="93"/>
      <c r="DF325" s="93"/>
      <c r="DG325" s="93"/>
      <c r="DH325" s="93"/>
      <c r="DI325" s="93"/>
      <c r="DJ325" s="93"/>
      <c r="DK325" s="93"/>
      <c r="DL325" s="93"/>
      <c r="DM325" s="93"/>
      <c r="DN325" s="93"/>
      <c r="DO325" s="93"/>
      <c r="DP325" s="93"/>
      <c r="DQ325" s="93"/>
      <c r="DR325" s="93"/>
      <c r="DS325" s="93"/>
      <c r="DT325" s="93"/>
      <c r="DU325" s="93"/>
      <c r="DV325" s="93"/>
      <c r="DW325" s="93"/>
      <c r="DX325" s="93"/>
      <c r="DY325" s="93"/>
      <c r="DZ325" s="93"/>
      <c r="EA325" s="93"/>
      <c r="EB325" s="93"/>
      <c r="EC325" s="93"/>
      <c r="ED325" s="93"/>
      <c r="EE325" s="93"/>
      <c r="EF325" s="93"/>
      <c r="EG325" s="93"/>
      <c r="EH325" s="93"/>
      <c r="EI325" s="93"/>
      <c r="EJ325" s="93"/>
      <c r="EK325" s="93"/>
      <c r="EL325" s="93"/>
      <c r="EM325" s="93"/>
      <c r="EN325" s="93"/>
      <c r="EO325" s="93"/>
      <c r="EP325" s="93"/>
      <c r="EQ325" s="93"/>
      <c r="ER325" s="93"/>
      <c r="ES325" s="93"/>
      <c r="ET325" s="93"/>
      <c r="EU325" s="93"/>
      <c r="EV325" s="93"/>
      <c r="EW325" s="93"/>
      <c r="EX325" s="93"/>
      <c r="EY325" s="93"/>
      <c r="EZ325" s="93"/>
      <c r="FA325" s="93"/>
      <c r="FB325" s="93"/>
      <c r="FC325" s="93"/>
      <c r="FD325" s="93"/>
      <c r="FE325" s="93"/>
      <c r="FF325" s="93"/>
      <c r="FG325" s="93"/>
      <c r="FH325" s="93"/>
      <c r="FI325" s="93"/>
      <c r="FJ325" s="93"/>
      <c r="FK325" s="93"/>
      <c r="FL325" s="93"/>
      <c r="FM325" s="93"/>
      <c r="FN325" s="93"/>
      <c r="FO325" s="93"/>
      <c r="FP325" s="93"/>
      <c r="FQ325" s="93"/>
      <c r="FR325" s="93"/>
      <c r="FS325" s="93"/>
      <c r="FT325" s="93"/>
      <c r="FU325" s="93"/>
      <c r="FV325" s="93"/>
      <c r="FW325" s="93"/>
      <c r="FX325" s="93"/>
      <c r="FY325" s="93"/>
      <c r="FZ325" s="93"/>
      <c r="GA325" s="93"/>
      <c r="GB325" s="93"/>
      <c r="GC325" s="93"/>
      <c r="GD325" s="93"/>
      <c r="GE325" s="93"/>
      <c r="GF325" s="93"/>
      <c r="GG325" s="93"/>
      <c r="GH325" s="93"/>
      <c r="GI325" s="93"/>
      <c r="GJ325" s="93"/>
      <c r="GK325" s="93"/>
      <c r="GL325" s="93"/>
      <c r="GM325" s="93"/>
      <c r="GN325" s="93"/>
      <c r="GO325" s="93"/>
      <c r="GP325" s="93"/>
      <c r="GQ325" s="93"/>
      <c r="GR325" s="93"/>
      <c r="GS325" s="93"/>
      <c r="GT325" s="93"/>
      <c r="GU325" s="93"/>
      <c r="GV325" s="93"/>
      <c r="GW325" s="93"/>
      <c r="GX325" s="93"/>
      <c r="GY325" s="93"/>
      <c r="GZ325" s="93"/>
      <c r="HA325" s="93"/>
      <c r="HB325" s="93"/>
      <c r="HC325" s="93"/>
      <c r="HD325" s="93"/>
      <c r="HE325" s="93"/>
      <c r="HF325" s="93"/>
      <c r="HG325" s="93"/>
      <c r="HH325" s="93"/>
      <c r="HI325" s="93"/>
      <c r="HJ325" s="93"/>
      <c r="HK325" s="93"/>
      <c r="HL325" s="93"/>
      <c r="HM325" s="93"/>
      <c r="HN325" s="93"/>
      <c r="HO325" s="93"/>
      <c r="HP325" s="93"/>
      <c r="HQ325" s="93"/>
      <c r="HR325" s="93"/>
      <c r="HS325" s="93"/>
      <c r="HT325" s="93"/>
      <c r="HU325" s="93"/>
      <c r="HV325" s="93"/>
      <c r="HW325" s="93"/>
      <c r="HX325" s="93"/>
      <c r="HY325" s="93"/>
      <c r="HZ325" s="93"/>
      <c r="IA325" s="93"/>
      <c r="IB325" s="93"/>
      <c r="IC325" s="93"/>
      <c r="ID325" s="93"/>
      <c r="IE325" s="93"/>
    </row>
    <row r="326" spans="1:239" s="6" customFormat="1" x14ac:dyDescent="0.25">
      <c r="A326" s="11"/>
      <c r="B326" s="124" t="s">
        <v>28</v>
      </c>
      <c r="C326" s="91" t="s">
        <v>20</v>
      </c>
      <c r="D326" s="10">
        <v>4.53</v>
      </c>
      <c r="E326" s="5">
        <f>D326*E321</f>
        <v>5.1180166500000013</v>
      </c>
      <c r="F326" s="5"/>
      <c r="G326" s="120"/>
      <c r="H326" s="120"/>
      <c r="I326" s="5"/>
      <c r="J326" s="5"/>
      <c r="K326" s="10">
        <f t="shared" si="45"/>
        <v>0</v>
      </c>
      <c r="L326" s="10">
        <f t="shared" si="44"/>
        <v>0</v>
      </c>
      <c r="M326" s="93"/>
      <c r="N326" s="93"/>
      <c r="O326" s="93"/>
      <c r="P326" s="93"/>
      <c r="Q326" s="93"/>
      <c r="R326" s="93"/>
      <c r="S326" s="93"/>
      <c r="T326" s="93"/>
      <c r="U326" s="93"/>
      <c r="V326" s="93"/>
      <c r="W326" s="93"/>
      <c r="X326" s="93"/>
      <c r="Y326" s="93"/>
      <c r="Z326" s="93"/>
      <c r="AA326" s="93"/>
      <c r="AB326" s="93"/>
      <c r="AC326" s="93"/>
      <c r="AD326" s="93"/>
      <c r="AE326" s="93"/>
      <c r="AF326" s="93"/>
      <c r="AG326" s="93"/>
      <c r="AH326" s="93"/>
      <c r="AI326" s="93"/>
      <c r="AJ326" s="93"/>
      <c r="AK326" s="93"/>
      <c r="AL326" s="93"/>
      <c r="AM326" s="93"/>
      <c r="AN326" s="93"/>
      <c r="AO326" s="93"/>
      <c r="AP326" s="93"/>
      <c r="AQ326" s="93"/>
      <c r="AR326" s="93"/>
      <c r="AS326" s="93"/>
      <c r="AT326" s="93"/>
      <c r="AU326" s="93"/>
      <c r="AV326" s="93"/>
      <c r="AW326" s="93"/>
      <c r="AX326" s="93"/>
      <c r="AY326" s="93"/>
      <c r="AZ326" s="93"/>
      <c r="BA326" s="93"/>
      <c r="BB326" s="93"/>
      <c r="BC326" s="93"/>
      <c r="BD326" s="93"/>
      <c r="BE326" s="93"/>
      <c r="BF326" s="93"/>
      <c r="BG326" s="93"/>
      <c r="BH326" s="93"/>
      <c r="BI326" s="93"/>
      <c r="BJ326" s="93"/>
      <c r="BK326" s="93"/>
      <c r="BL326" s="93"/>
      <c r="BM326" s="93"/>
      <c r="BN326" s="93"/>
      <c r="BO326" s="93"/>
      <c r="BP326" s="93"/>
      <c r="BQ326" s="93"/>
      <c r="BR326" s="93"/>
      <c r="BS326" s="93"/>
      <c r="BT326" s="93"/>
      <c r="BU326" s="93"/>
      <c r="BV326" s="93"/>
      <c r="BW326" s="93"/>
      <c r="BX326" s="93"/>
      <c r="BY326" s="93"/>
      <c r="BZ326" s="93"/>
      <c r="CA326" s="93"/>
      <c r="CB326" s="93"/>
      <c r="CC326" s="93"/>
      <c r="CD326" s="93"/>
      <c r="CE326" s="93"/>
      <c r="CF326" s="93"/>
      <c r="CG326" s="93"/>
      <c r="CH326" s="93"/>
      <c r="CI326" s="93"/>
      <c r="CJ326" s="93"/>
      <c r="CK326" s="93"/>
      <c r="CL326" s="93"/>
      <c r="CM326" s="93"/>
      <c r="CN326" s="93"/>
      <c r="CO326" s="93"/>
      <c r="CP326" s="93"/>
      <c r="CQ326" s="93"/>
      <c r="CR326" s="93"/>
      <c r="CS326" s="93"/>
      <c r="CT326" s="93"/>
      <c r="CU326" s="93"/>
      <c r="CV326" s="93"/>
      <c r="CW326" s="93"/>
      <c r="CX326" s="93"/>
      <c r="CY326" s="93"/>
      <c r="CZ326" s="93"/>
      <c r="DA326" s="93"/>
      <c r="DB326" s="93"/>
      <c r="DC326" s="93"/>
      <c r="DD326" s="93"/>
      <c r="DE326" s="93"/>
      <c r="DF326" s="93"/>
      <c r="DG326" s="93"/>
      <c r="DH326" s="93"/>
      <c r="DI326" s="93"/>
      <c r="DJ326" s="93"/>
      <c r="DK326" s="93"/>
      <c r="DL326" s="93"/>
      <c r="DM326" s="93"/>
      <c r="DN326" s="93"/>
      <c r="DO326" s="93"/>
      <c r="DP326" s="93"/>
      <c r="DQ326" s="93"/>
      <c r="DR326" s="93"/>
      <c r="DS326" s="93"/>
      <c r="DT326" s="93"/>
      <c r="DU326" s="93"/>
      <c r="DV326" s="93"/>
      <c r="DW326" s="93"/>
      <c r="DX326" s="93"/>
      <c r="DY326" s="93"/>
      <c r="DZ326" s="93"/>
      <c r="EA326" s="93"/>
      <c r="EB326" s="93"/>
      <c r="EC326" s="93"/>
      <c r="ED326" s="93"/>
      <c r="EE326" s="93"/>
      <c r="EF326" s="93"/>
      <c r="EG326" s="93"/>
      <c r="EH326" s="93"/>
      <c r="EI326" s="93"/>
      <c r="EJ326" s="93"/>
      <c r="EK326" s="93"/>
      <c r="EL326" s="93"/>
      <c r="EM326" s="93"/>
      <c r="EN326" s="93"/>
      <c r="EO326" s="93"/>
      <c r="EP326" s="93"/>
      <c r="EQ326" s="93"/>
      <c r="ER326" s="93"/>
      <c r="ES326" s="93"/>
      <c r="ET326" s="93"/>
      <c r="EU326" s="93"/>
      <c r="EV326" s="93"/>
      <c r="EW326" s="93"/>
      <c r="EX326" s="93"/>
      <c r="EY326" s="93"/>
      <c r="EZ326" s="93"/>
      <c r="FA326" s="93"/>
      <c r="FB326" s="93"/>
      <c r="FC326" s="93"/>
      <c r="FD326" s="93"/>
      <c r="FE326" s="93"/>
      <c r="FF326" s="93"/>
      <c r="FG326" s="93"/>
      <c r="FH326" s="93"/>
      <c r="FI326" s="93"/>
      <c r="FJ326" s="93"/>
      <c r="FK326" s="93"/>
      <c r="FL326" s="93"/>
      <c r="FM326" s="93"/>
      <c r="FN326" s="93"/>
      <c r="FO326" s="93"/>
      <c r="FP326" s="93"/>
      <c r="FQ326" s="93"/>
      <c r="FR326" s="93"/>
      <c r="FS326" s="93"/>
      <c r="FT326" s="93"/>
      <c r="FU326" s="93"/>
      <c r="FV326" s="93"/>
      <c r="FW326" s="93"/>
      <c r="FX326" s="93"/>
      <c r="FY326" s="93"/>
      <c r="FZ326" s="93"/>
      <c r="GA326" s="93"/>
      <c r="GB326" s="93"/>
      <c r="GC326" s="93"/>
      <c r="GD326" s="93"/>
      <c r="GE326" s="93"/>
      <c r="GF326" s="93"/>
      <c r="GG326" s="93"/>
      <c r="GH326" s="93"/>
      <c r="GI326" s="93"/>
      <c r="GJ326" s="93"/>
      <c r="GK326" s="93"/>
      <c r="GL326" s="93"/>
      <c r="GM326" s="93"/>
      <c r="GN326" s="93"/>
      <c r="GO326" s="93"/>
      <c r="GP326" s="93"/>
      <c r="GQ326" s="93"/>
      <c r="GR326" s="93"/>
      <c r="GS326" s="93"/>
      <c r="GT326" s="93"/>
      <c r="GU326" s="93"/>
      <c r="GV326" s="93"/>
      <c r="GW326" s="93"/>
      <c r="GX326" s="93"/>
      <c r="GY326" s="93"/>
      <c r="GZ326" s="93"/>
      <c r="HA326" s="93"/>
      <c r="HB326" s="93"/>
      <c r="HC326" s="93"/>
      <c r="HD326" s="93"/>
      <c r="HE326" s="93"/>
      <c r="HF326" s="93"/>
      <c r="HG326" s="93"/>
      <c r="HH326" s="93"/>
      <c r="HI326" s="93"/>
      <c r="HJ326" s="93"/>
      <c r="HK326" s="93"/>
      <c r="HL326" s="93"/>
      <c r="HM326" s="93"/>
      <c r="HN326" s="93"/>
      <c r="HO326" s="93"/>
      <c r="HP326" s="93"/>
      <c r="HQ326" s="93"/>
      <c r="HR326" s="93"/>
      <c r="HS326" s="93"/>
      <c r="HT326" s="93"/>
      <c r="HU326" s="93"/>
      <c r="HV326" s="93"/>
      <c r="HW326" s="93"/>
      <c r="HX326" s="93"/>
      <c r="HY326" s="93"/>
      <c r="HZ326" s="93"/>
      <c r="IA326" s="93"/>
      <c r="IB326" s="93"/>
      <c r="IC326" s="93"/>
      <c r="ID326" s="93"/>
      <c r="IE326" s="93"/>
    </row>
    <row r="327" spans="1:239" s="6" customFormat="1" x14ac:dyDescent="0.25">
      <c r="A327" s="11"/>
      <c r="B327" s="124" t="s">
        <v>29</v>
      </c>
      <c r="C327" s="91" t="s">
        <v>20</v>
      </c>
      <c r="D327" s="10">
        <v>2.0699999999999998</v>
      </c>
      <c r="E327" s="5">
        <f>D327*E321</f>
        <v>2.3386963500000002</v>
      </c>
      <c r="F327" s="5"/>
      <c r="G327" s="120"/>
      <c r="H327" s="120"/>
      <c r="I327" s="5"/>
      <c r="J327" s="5"/>
      <c r="K327" s="10">
        <f t="shared" si="45"/>
        <v>0</v>
      </c>
      <c r="L327" s="10">
        <f t="shared" si="44"/>
        <v>0</v>
      </c>
      <c r="M327" s="93"/>
      <c r="N327" s="93"/>
      <c r="O327" s="93"/>
      <c r="P327" s="93"/>
      <c r="Q327" s="93"/>
      <c r="R327" s="93"/>
      <c r="S327" s="93"/>
      <c r="T327" s="93"/>
      <c r="U327" s="93"/>
      <c r="V327" s="93"/>
      <c r="W327" s="93"/>
      <c r="X327" s="93"/>
      <c r="Y327" s="93"/>
      <c r="Z327" s="93"/>
      <c r="AA327" s="93"/>
      <c r="AB327" s="93"/>
      <c r="AC327" s="93"/>
      <c r="AD327" s="93"/>
      <c r="AE327" s="93"/>
      <c r="AF327" s="93"/>
      <c r="AG327" s="93"/>
      <c r="AH327" s="93"/>
      <c r="AI327" s="93"/>
      <c r="AJ327" s="93"/>
      <c r="AK327" s="93"/>
      <c r="AL327" s="93"/>
      <c r="AM327" s="93"/>
      <c r="AN327" s="93"/>
      <c r="AO327" s="93"/>
      <c r="AP327" s="93"/>
      <c r="AQ327" s="93"/>
      <c r="AR327" s="93"/>
      <c r="AS327" s="93"/>
      <c r="AT327" s="93"/>
      <c r="AU327" s="93"/>
      <c r="AV327" s="93"/>
      <c r="AW327" s="93"/>
      <c r="AX327" s="93"/>
      <c r="AY327" s="93"/>
      <c r="AZ327" s="93"/>
      <c r="BA327" s="93"/>
      <c r="BB327" s="93"/>
      <c r="BC327" s="93"/>
      <c r="BD327" s="93"/>
      <c r="BE327" s="93"/>
      <c r="BF327" s="93"/>
      <c r="BG327" s="93"/>
      <c r="BH327" s="93"/>
      <c r="BI327" s="93"/>
      <c r="BJ327" s="93"/>
      <c r="BK327" s="93"/>
      <c r="BL327" s="93"/>
      <c r="BM327" s="93"/>
      <c r="BN327" s="93"/>
      <c r="BO327" s="93"/>
      <c r="BP327" s="93"/>
      <c r="BQ327" s="93"/>
      <c r="BR327" s="93"/>
      <c r="BS327" s="93"/>
      <c r="BT327" s="93"/>
      <c r="BU327" s="93"/>
      <c r="BV327" s="93"/>
      <c r="BW327" s="93"/>
      <c r="BX327" s="93"/>
      <c r="BY327" s="93"/>
      <c r="BZ327" s="93"/>
      <c r="CA327" s="93"/>
      <c r="CB327" s="93"/>
      <c r="CC327" s="93"/>
      <c r="CD327" s="93"/>
      <c r="CE327" s="93"/>
      <c r="CF327" s="93"/>
      <c r="CG327" s="93"/>
      <c r="CH327" s="93"/>
      <c r="CI327" s="93"/>
      <c r="CJ327" s="93"/>
      <c r="CK327" s="93"/>
      <c r="CL327" s="93"/>
      <c r="CM327" s="93"/>
      <c r="CN327" s="93"/>
      <c r="CO327" s="93"/>
      <c r="CP327" s="93"/>
      <c r="CQ327" s="93"/>
      <c r="CR327" s="93"/>
      <c r="CS327" s="93"/>
      <c r="CT327" s="93"/>
      <c r="CU327" s="93"/>
      <c r="CV327" s="93"/>
      <c r="CW327" s="93"/>
      <c r="CX327" s="93"/>
      <c r="CY327" s="93"/>
      <c r="CZ327" s="93"/>
      <c r="DA327" s="93"/>
      <c r="DB327" s="93"/>
      <c r="DC327" s="93"/>
      <c r="DD327" s="93"/>
      <c r="DE327" s="93"/>
      <c r="DF327" s="93"/>
      <c r="DG327" s="93"/>
      <c r="DH327" s="93"/>
      <c r="DI327" s="93"/>
      <c r="DJ327" s="93"/>
      <c r="DK327" s="93"/>
      <c r="DL327" s="93"/>
      <c r="DM327" s="93"/>
      <c r="DN327" s="93"/>
      <c r="DO327" s="93"/>
      <c r="DP327" s="93"/>
      <c r="DQ327" s="93"/>
      <c r="DR327" s="93"/>
      <c r="DS327" s="93"/>
      <c r="DT327" s="93"/>
      <c r="DU327" s="93"/>
      <c r="DV327" s="93"/>
      <c r="DW327" s="93"/>
      <c r="DX327" s="93"/>
      <c r="DY327" s="93"/>
      <c r="DZ327" s="93"/>
      <c r="EA327" s="93"/>
      <c r="EB327" s="93"/>
      <c r="EC327" s="93"/>
      <c r="ED327" s="93"/>
      <c r="EE327" s="93"/>
      <c r="EF327" s="93"/>
      <c r="EG327" s="93"/>
      <c r="EH327" s="93"/>
      <c r="EI327" s="93"/>
      <c r="EJ327" s="93"/>
      <c r="EK327" s="93"/>
      <c r="EL327" s="93"/>
      <c r="EM327" s="93"/>
      <c r="EN327" s="93"/>
      <c r="EO327" s="93"/>
      <c r="EP327" s="93"/>
      <c r="EQ327" s="93"/>
      <c r="ER327" s="93"/>
      <c r="ES327" s="93"/>
      <c r="ET327" s="93"/>
      <c r="EU327" s="93"/>
      <c r="EV327" s="93"/>
      <c r="EW327" s="93"/>
      <c r="EX327" s="93"/>
      <c r="EY327" s="93"/>
      <c r="EZ327" s="93"/>
      <c r="FA327" s="93"/>
      <c r="FB327" s="93"/>
      <c r="FC327" s="93"/>
      <c r="FD327" s="93"/>
      <c r="FE327" s="93"/>
      <c r="FF327" s="93"/>
      <c r="FG327" s="93"/>
      <c r="FH327" s="93"/>
      <c r="FI327" s="93"/>
      <c r="FJ327" s="93"/>
      <c r="FK327" s="93"/>
      <c r="FL327" s="93"/>
      <c r="FM327" s="93"/>
      <c r="FN327" s="93"/>
      <c r="FO327" s="93"/>
      <c r="FP327" s="93"/>
      <c r="FQ327" s="93"/>
      <c r="FR327" s="93"/>
      <c r="FS327" s="93"/>
      <c r="FT327" s="93"/>
      <c r="FU327" s="93"/>
      <c r="FV327" s="93"/>
      <c r="FW327" s="93"/>
      <c r="FX327" s="93"/>
      <c r="FY327" s="93"/>
      <c r="FZ327" s="93"/>
      <c r="GA327" s="93"/>
      <c r="GB327" s="93"/>
      <c r="GC327" s="93"/>
      <c r="GD327" s="93"/>
      <c r="GE327" s="93"/>
      <c r="GF327" s="93"/>
      <c r="GG327" s="93"/>
      <c r="GH327" s="93"/>
      <c r="GI327" s="93"/>
      <c r="GJ327" s="93"/>
      <c r="GK327" s="93"/>
      <c r="GL327" s="93"/>
      <c r="GM327" s="93"/>
      <c r="GN327" s="93"/>
      <c r="GO327" s="93"/>
      <c r="GP327" s="93"/>
      <c r="GQ327" s="93"/>
      <c r="GR327" s="93"/>
      <c r="GS327" s="93"/>
      <c r="GT327" s="93"/>
      <c r="GU327" s="93"/>
      <c r="GV327" s="93"/>
      <c r="GW327" s="93"/>
      <c r="GX327" s="93"/>
      <c r="GY327" s="93"/>
      <c r="GZ327" s="93"/>
      <c r="HA327" s="93"/>
      <c r="HB327" s="93"/>
      <c r="HC327" s="93"/>
      <c r="HD327" s="93"/>
      <c r="HE327" s="93"/>
      <c r="HF327" s="93"/>
      <c r="HG327" s="93"/>
      <c r="HH327" s="93"/>
      <c r="HI327" s="93"/>
      <c r="HJ327" s="93"/>
      <c r="HK327" s="93"/>
      <c r="HL327" s="93"/>
      <c r="HM327" s="93"/>
      <c r="HN327" s="93"/>
      <c r="HO327" s="93"/>
      <c r="HP327" s="93"/>
      <c r="HQ327" s="93"/>
      <c r="HR327" s="93"/>
      <c r="HS327" s="93"/>
      <c r="HT327" s="93"/>
      <c r="HU327" s="93"/>
      <c r="HV327" s="93"/>
      <c r="HW327" s="93"/>
      <c r="HX327" s="93"/>
      <c r="HY327" s="93"/>
      <c r="HZ327" s="93"/>
      <c r="IA327" s="93"/>
      <c r="IB327" s="93"/>
      <c r="IC327" s="93"/>
      <c r="ID327" s="93"/>
      <c r="IE327" s="93"/>
    </row>
    <row r="328" spans="1:239" s="6" customFormat="1" x14ac:dyDescent="0.25">
      <c r="A328" s="125"/>
      <c r="B328" s="126" t="s">
        <v>22</v>
      </c>
      <c r="C328" s="11" t="s">
        <v>0</v>
      </c>
      <c r="D328" s="10">
        <v>1.02</v>
      </c>
      <c r="E328" s="5">
        <f>D328*E321</f>
        <v>1.1524011000000003</v>
      </c>
      <c r="F328" s="4"/>
      <c r="G328" s="4"/>
      <c r="H328" s="4"/>
      <c r="I328" s="5"/>
      <c r="J328" s="10"/>
      <c r="K328" s="10">
        <f>E328*J328</f>
        <v>0</v>
      </c>
      <c r="L328" s="10">
        <f t="shared" si="44"/>
        <v>0</v>
      </c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</row>
    <row r="329" spans="1:239" s="6" customFormat="1" x14ac:dyDescent="0.25">
      <c r="A329" s="11"/>
      <c r="B329" s="124" t="s">
        <v>41</v>
      </c>
      <c r="C329" s="91" t="s">
        <v>16</v>
      </c>
      <c r="D329" s="10">
        <v>15</v>
      </c>
      <c r="E329" s="10">
        <f>D329*E321</f>
        <v>16.947075000000002</v>
      </c>
      <c r="F329" s="5"/>
      <c r="G329" s="10">
        <f>E329*F329</f>
        <v>0</v>
      </c>
      <c r="H329" s="10"/>
      <c r="I329" s="10"/>
      <c r="J329" s="10"/>
      <c r="K329" s="10"/>
      <c r="L329" s="10">
        <f>G329+I329+K329</f>
        <v>0</v>
      </c>
      <c r="M329" s="93"/>
      <c r="N329" s="93"/>
      <c r="O329" s="93"/>
      <c r="P329" s="93"/>
      <c r="Q329" s="93"/>
      <c r="R329" s="93"/>
      <c r="S329" s="93"/>
      <c r="T329" s="93"/>
      <c r="U329" s="93"/>
      <c r="V329" s="93"/>
      <c r="W329" s="93"/>
      <c r="X329" s="93"/>
      <c r="Y329" s="93"/>
      <c r="Z329" s="93"/>
      <c r="AA329" s="93"/>
      <c r="AB329" s="93"/>
      <c r="AC329" s="93"/>
      <c r="AD329" s="93"/>
      <c r="AE329" s="93"/>
      <c r="AF329" s="93"/>
      <c r="AG329" s="93"/>
      <c r="AH329" s="93"/>
      <c r="AI329" s="93"/>
      <c r="AJ329" s="93"/>
      <c r="AK329" s="93"/>
      <c r="AL329" s="93"/>
      <c r="AM329" s="93"/>
      <c r="AN329" s="93"/>
      <c r="AO329" s="93"/>
      <c r="AP329" s="93"/>
      <c r="AQ329" s="93"/>
      <c r="AR329" s="93"/>
      <c r="AS329" s="93"/>
      <c r="AT329" s="93"/>
      <c r="AU329" s="93"/>
      <c r="AV329" s="93"/>
      <c r="AW329" s="93"/>
      <c r="AX329" s="93"/>
      <c r="AY329" s="93"/>
      <c r="AZ329" s="93"/>
      <c r="BA329" s="93"/>
      <c r="BB329" s="93"/>
      <c r="BC329" s="93"/>
      <c r="BD329" s="93"/>
      <c r="BE329" s="93"/>
      <c r="BF329" s="93"/>
      <c r="BG329" s="93"/>
      <c r="BH329" s="93"/>
      <c r="BI329" s="93"/>
      <c r="BJ329" s="93"/>
      <c r="BK329" s="93"/>
      <c r="BL329" s="93"/>
      <c r="BM329" s="93"/>
      <c r="BN329" s="93"/>
      <c r="BO329" s="93"/>
      <c r="BP329" s="93"/>
      <c r="BQ329" s="93"/>
      <c r="BR329" s="93"/>
      <c r="BS329" s="93"/>
      <c r="BT329" s="93"/>
      <c r="BU329" s="93"/>
      <c r="BV329" s="93"/>
      <c r="BW329" s="93"/>
      <c r="BX329" s="93"/>
      <c r="BY329" s="93"/>
      <c r="BZ329" s="93"/>
      <c r="CA329" s="93"/>
      <c r="CB329" s="93"/>
      <c r="CC329" s="93"/>
      <c r="CD329" s="93"/>
      <c r="CE329" s="93"/>
      <c r="CF329" s="93"/>
      <c r="CG329" s="93"/>
      <c r="CH329" s="93"/>
      <c r="CI329" s="93"/>
      <c r="CJ329" s="93"/>
      <c r="CK329" s="93"/>
      <c r="CL329" s="93"/>
      <c r="CM329" s="93"/>
      <c r="CN329" s="93"/>
      <c r="CO329" s="93"/>
      <c r="CP329" s="93"/>
      <c r="CQ329" s="93"/>
      <c r="CR329" s="93"/>
      <c r="CS329" s="93"/>
      <c r="CT329" s="93"/>
      <c r="CU329" s="93"/>
      <c r="CV329" s="93"/>
      <c r="CW329" s="93"/>
      <c r="CX329" s="93"/>
      <c r="CY329" s="93"/>
      <c r="CZ329" s="93"/>
      <c r="DA329" s="93"/>
      <c r="DB329" s="93"/>
      <c r="DC329" s="93"/>
      <c r="DD329" s="93"/>
      <c r="DE329" s="93"/>
      <c r="DF329" s="93"/>
      <c r="DG329" s="93"/>
      <c r="DH329" s="93"/>
      <c r="DI329" s="93"/>
      <c r="DJ329" s="93"/>
      <c r="DK329" s="93"/>
      <c r="DL329" s="93"/>
      <c r="DM329" s="93"/>
      <c r="DN329" s="93"/>
      <c r="DO329" s="93"/>
      <c r="DP329" s="93"/>
      <c r="DQ329" s="93"/>
      <c r="DR329" s="93"/>
      <c r="DS329" s="93"/>
      <c r="DT329" s="93"/>
      <c r="DU329" s="93"/>
      <c r="DV329" s="93"/>
      <c r="DW329" s="93"/>
      <c r="DX329" s="93"/>
      <c r="DY329" s="93"/>
      <c r="DZ329" s="93"/>
      <c r="EA329" s="93"/>
      <c r="EB329" s="93"/>
      <c r="EC329" s="93"/>
      <c r="ED329" s="93"/>
      <c r="EE329" s="93"/>
      <c r="EF329" s="93"/>
      <c r="EG329" s="93"/>
      <c r="EH329" s="93"/>
      <c r="EI329" s="93"/>
      <c r="EJ329" s="93"/>
      <c r="EK329" s="93"/>
      <c r="EL329" s="93"/>
      <c r="EM329" s="93"/>
      <c r="EN329" s="93"/>
      <c r="EO329" s="93"/>
      <c r="EP329" s="93"/>
      <c r="EQ329" s="93"/>
      <c r="ER329" s="93"/>
      <c r="ES329" s="93"/>
      <c r="ET329" s="93"/>
      <c r="EU329" s="93"/>
      <c r="EV329" s="93"/>
      <c r="EW329" s="93"/>
      <c r="EX329" s="93"/>
      <c r="EY329" s="93"/>
      <c r="EZ329" s="93"/>
      <c r="FA329" s="93"/>
      <c r="FB329" s="93"/>
      <c r="FC329" s="93"/>
      <c r="FD329" s="93"/>
      <c r="FE329" s="93"/>
      <c r="FF329" s="93"/>
      <c r="FG329" s="93"/>
      <c r="FH329" s="93"/>
      <c r="FI329" s="93"/>
      <c r="FJ329" s="93"/>
      <c r="FK329" s="93"/>
      <c r="FL329" s="93"/>
      <c r="FM329" s="93"/>
      <c r="FN329" s="93"/>
      <c r="FO329" s="93"/>
      <c r="FP329" s="93"/>
      <c r="FQ329" s="93"/>
      <c r="FR329" s="93"/>
      <c r="FS329" s="93"/>
      <c r="FT329" s="93"/>
      <c r="FU329" s="93"/>
      <c r="FV329" s="93"/>
      <c r="FW329" s="93"/>
      <c r="FX329" s="93"/>
      <c r="FY329" s="93"/>
      <c r="FZ329" s="93"/>
      <c r="GA329" s="93"/>
      <c r="GB329" s="93"/>
      <c r="GC329" s="93"/>
      <c r="GD329" s="93"/>
      <c r="GE329" s="93"/>
      <c r="GF329" s="93"/>
      <c r="GG329" s="93"/>
      <c r="GH329" s="93"/>
      <c r="GI329" s="93"/>
      <c r="GJ329" s="93"/>
      <c r="GK329" s="93"/>
      <c r="GL329" s="93"/>
      <c r="GM329" s="93"/>
      <c r="GN329" s="93"/>
      <c r="GO329" s="93"/>
      <c r="GP329" s="93"/>
      <c r="GQ329" s="93"/>
      <c r="GR329" s="93"/>
      <c r="GS329" s="93"/>
      <c r="GT329" s="93"/>
      <c r="GU329" s="93"/>
      <c r="GV329" s="93"/>
      <c r="GW329" s="93"/>
      <c r="GX329" s="93"/>
      <c r="GY329" s="93"/>
      <c r="GZ329" s="93"/>
      <c r="HA329" s="93"/>
      <c r="HB329" s="93"/>
      <c r="HC329" s="93"/>
      <c r="HD329" s="93"/>
      <c r="HE329" s="93"/>
      <c r="HF329" s="93"/>
      <c r="HG329" s="93"/>
      <c r="HH329" s="93"/>
      <c r="HI329" s="93"/>
      <c r="HJ329" s="93"/>
      <c r="HK329" s="93"/>
      <c r="HL329" s="93"/>
      <c r="HM329" s="93"/>
      <c r="HN329" s="93"/>
      <c r="HO329" s="93"/>
      <c r="HP329" s="93"/>
      <c r="HQ329" s="93"/>
      <c r="HR329" s="93"/>
      <c r="HS329" s="93"/>
      <c r="HT329" s="93"/>
      <c r="HU329" s="93"/>
      <c r="HV329" s="93"/>
      <c r="HW329" s="93"/>
      <c r="HX329" s="93"/>
      <c r="HY329" s="93"/>
      <c r="HZ329" s="93"/>
      <c r="IA329" s="93"/>
      <c r="IB329" s="93"/>
      <c r="IC329" s="93"/>
      <c r="ID329" s="93"/>
      <c r="IE329" s="93"/>
    </row>
    <row r="330" spans="1:239" s="6" customFormat="1" x14ac:dyDescent="0.25">
      <c r="A330" s="11"/>
      <c r="B330" s="13" t="s">
        <v>42</v>
      </c>
      <c r="C330" s="91" t="s">
        <v>16</v>
      </c>
      <c r="D330" s="10">
        <v>66</v>
      </c>
      <c r="E330" s="10">
        <f>D330*E321</f>
        <v>74.567130000000006</v>
      </c>
      <c r="F330" s="5"/>
      <c r="G330" s="10">
        <f>E330*F330</f>
        <v>0</v>
      </c>
      <c r="H330" s="10"/>
      <c r="I330" s="10"/>
      <c r="J330" s="10"/>
      <c r="K330" s="10"/>
      <c r="L330" s="10">
        <f t="shared" ref="L330" si="46">G330+I330+K330</f>
        <v>0</v>
      </c>
      <c r="M330" s="93"/>
      <c r="N330" s="93"/>
      <c r="O330" s="93"/>
      <c r="P330" s="93"/>
      <c r="Q330" s="93"/>
      <c r="R330" s="93"/>
      <c r="S330" s="93"/>
      <c r="T330" s="93"/>
      <c r="U330" s="93"/>
      <c r="V330" s="93"/>
      <c r="W330" s="93"/>
      <c r="X330" s="93"/>
      <c r="Y330" s="93"/>
      <c r="Z330" s="93"/>
      <c r="AA330" s="93"/>
      <c r="AB330" s="93"/>
      <c r="AC330" s="93"/>
      <c r="AD330" s="93"/>
      <c r="AE330" s="93"/>
      <c r="AF330" s="93"/>
      <c r="AG330" s="93"/>
      <c r="AH330" s="93"/>
      <c r="AI330" s="93"/>
      <c r="AJ330" s="93"/>
      <c r="AK330" s="93"/>
      <c r="AL330" s="93"/>
      <c r="AM330" s="93"/>
      <c r="AN330" s="93"/>
      <c r="AO330" s="93"/>
      <c r="AP330" s="93"/>
      <c r="AQ330" s="93"/>
      <c r="AR330" s="93"/>
      <c r="AS330" s="93"/>
      <c r="AT330" s="93"/>
      <c r="AU330" s="93"/>
      <c r="AV330" s="93"/>
      <c r="AW330" s="93"/>
      <c r="AX330" s="93"/>
      <c r="AY330" s="93"/>
      <c r="AZ330" s="93"/>
      <c r="BA330" s="93"/>
      <c r="BB330" s="93"/>
      <c r="BC330" s="93"/>
      <c r="BD330" s="93"/>
      <c r="BE330" s="93"/>
      <c r="BF330" s="93"/>
      <c r="BG330" s="93"/>
      <c r="BH330" s="93"/>
      <c r="BI330" s="93"/>
      <c r="BJ330" s="93"/>
      <c r="BK330" s="93"/>
      <c r="BL330" s="93"/>
      <c r="BM330" s="93"/>
      <c r="BN330" s="93"/>
      <c r="BO330" s="93"/>
      <c r="BP330" s="93"/>
      <c r="BQ330" s="93"/>
      <c r="BR330" s="93"/>
      <c r="BS330" s="93"/>
      <c r="BT330" s="93"/>
      <c r="BU330" s="93"/>
      <c r="BV330" s="93"/>
      <c r="BW330" s="93"/>
      <c r="BX330" s="93"/>
      <c r="BY330" s="93"/>
      <c r="BZ330" s="93"/>
      <c r="CA330" s="93"/>
      <c r="CB330" s="93"/>
      <c r="CC330" s="93"/>
      <c r="CD330" s="93"/>
      <c r="CE330" s="93"/>
      <c r="CF330" s="93"/>
      <c r="CG330" s="93"/>
      <c r="CH330" s="93"/>
      <c r="CI330" s="93"/>
      <c r="CJ330" s="93"/>
      <c r="CK330" s="93"/>
      <c r="CL330" s="93"/>
      <c r="CM330" s="93"/>
      <c r="CN330" s="93"/>
      <c r="CO330" s="93"/>
      <c r="CP330" s="93"/>
      <c r="CQ330" s="93"/>
      <c r="CR330" s="93"/>
      <c r="CS330" s="93"/>
      <c r="CT330" s="93"/>
      <c r="CU330" s="93"/>
      <c r="CV330" s="93"/>
      <c r="CW330" s="93"/>
      <c r="CX330" s="93"/>
      <c r="CY330" s="93"/>
      <c r="CZ330" s="93"/>
      <c r="DA330" s="93"/>
      <c r="DB330" s="93"/>
      <c r="DC330" s="93"/>
      <c r="DD330" s="93"/>
      <c r="DE330" s="93"/>
      <c r="DF330" s="93"/>
      <c r="DG330" s="93"/>
      <c r="DH330" s="93"/>
      <c r="DI330" s="93"/>
      <c r="DJ330" s="93"/>
      <c r="DK330" s="93"/>
      <c r="DL330" s="93"/>
      <c r="DM330" s="93"/>
      <c r="DN330" s="93"/>
      <c r="DO330" s="93"/>
      <c r="DP330" s="93"/>
      <c r="DQ330" s="93"/>
      <c r="DR330" s="93"/>
      <c r="DS330" s="93"/>
      <c r="DT330" s="93"/>
      <c r="DU330" s="93"/>
      <c r="DV330" s="93"/>
      <c r="DW330" s="93"/>
      <c r="DX330" s="93"/>
      <c r="DY330" s="93"/>
      <c r="DZ330" s="93"/>
      <c r="EA330" s="93"/>
      <c r="EB330" s="93"/>
      <c r="EC330" s="93"/>
      <c r="ED330" s="93"/>
      <c r="EE330" s="93"/>
      <c r="EF330" s="93"/>
      <c r="EG330" s="93"/>
      <c r="EH330" s="93"/>
      <c r="EI330" s="93"/>
      <c r="EJ330" s="93"/>
      <c r="EK330" s="93"/>
      <c r="EL330" s="93"/>
      <c r="EM330" s="93"/>
      <c r="EN330" s="93"/>
      <c r="EO330" s="93"/>
      <c r="EP330" s="93"/>
      <c r="EQ330" s="93"/>
      <c r="ER330" s="93"/>
      <c r="ES330" s="93"/>
      <c r="ET330" s="93"/>
      <c r="EU330" s="93"/>
      <c r="EV330" s="93"/>
      <c r="EW330" s="93"/>
      <c r="EX330" s="93"/>
      <c r="EY330" s="93"/>
      <c r="EZ330" s="93"/>
      <c r="FA330" s="93"/>
      <c r="FB330" s="93"/>
      <c r="FC330" s="93"/>
      <c r="FD330" s="93"/>
      <c r="FE330" s="93"/>
      <c r="FF330" s="93"/>
      <c r="FG330" s="93"/>
      <c r="FH330" s="93"/>
      <c r="FI330" s="93"/>
      <c r="FJ330" s="93"/>
      <c r="FK330" s="93"/>
      <c r="FL330" s="93"/>
      <c r="FM330" s="93"/>
      <c r="FN330" s="93"/>
      <c r="FO330" s="93"/>
      <c r="FP330" s="93"/>
      <c r="FQ330" s="93"/>
      <c r="FR330" s="93"/>
      <c r="FS330" s="93"/>
      <c r="FT330" s="93"/>
      <c r="FU330" s="93"/>
      <c r="FV330" s="93"/>
      <c r="FW330" s="93"/>
      <c r="FX330" s="93"/>
      <c r="FY330" s="93"/>
      <c r="FZ330" s="93"/>
      <c r="GA330" s="93"/>
      <c r="GB330" s="93"/>
      <c r="GC330" s="93"/>
      <c r="GD330" s="93"/>
      <c r="GE330" s="93"/>
      <c r="GF330" s="93"/>
      <c r="GG330" s="93"/>
      <c r="GH330" s="93"/>
      <c r="GI330" s="93"/>
      <c r="GJ330" s="93"/>
      <c r="GK330" s="93"/>
      <c r="GL330" s="93"/>
      <c r="GM330" s="93"/>
      <c r="GN330" s="93"/>
      <c r="GO330" s="93"/>
      <c r="GP330" s="93"/>
      <c r="GQ330" s="93"/>
      <c r="GR330" s="93"/>
      <c r="GS330" s="93"/>
      <c r="GT330" s="93"/>
      <c r="GU330" s="93"/>
      <c r="GV330" s="93"/>
      <c r="GW330" s="93"/>
      <c r="GX330" s="93"/>
      <c r="GY330" s="93"/>
      <c r="GZ330" s="93"/>
      <c r="HA330" s="93"/>
      <c r="HB330" s="93"/>
      <c r="HC330" s="93"/>
      <c r="HD330" s="93"/>
      <c r="HE330" s="93"/>
      <c r="HF330" s="93"/>
      <c r="HG330" s="93"/>
      <c r="HH330" s="93"/>
      <c r="HI330" s="93"/>
      <c r="HJ330" s="93"/>
      <c r="HK330" s="93"/>
      <c r="HL330" s="93"/>
      <c r="HM330" s="93"/>
      <c r="HN330" s="93"/>
      <c r="HO330" s="93"/>
      <c r="HP330" s="93"/>
      <c r="HQ330" s="93"/>
      <c r="HR330" s="93"/>
      <c r="HS330" s="93"/>
      <c r="HT330" s="93"/>
      <c r="HU330" s="93"/>
      <c r="HV330" s="93"/>
      <c r="HW330" s="93"/>
      <c r="HX330" s="93"/>
      <c r="HY330" s="93"/>
      <c r="HZ330" s="93"/>
      <c r="IA330" s="93"/>
      <c r="IB330" s="93"/>
      <c r="IC330" s="93"/>
      <c r="ID330" s="93"/>
      <c r="IE330" s="93"/>
    </row>
    <row r="331" spans="1:239" s="6" customFormat="1" x14ac:dyDescent="0.25">
      <c r="A331" s="11"/>
      <c r="B331" s="13"/>
      <c r="C331" s="91"/>
      <c r="D331" s="10"/>
      <c r="E331" s="10"/>
      <c r="F331" s="5"/>
      <c r="G331" s="10"/>
      <c r="H331" s="10"/>
      <c r="I331" s="10"/>
      <c r="J331" s="10"/>
      <c r="K331" s="10"/>
      <c r="L331" s="10"/>
      <c r="M331" s="93"/>
      <c r="N331" s="93"/>
      <c r="O331" s="93"/>
      <c r="P331" s="93"/>
      <c r="Q331" s="93"/>
      <c r="R331" s="93"/>
      <c r="S331" s="93"/>
      <c r="T331" s="93"/>
      <c r="U331" s="93"/>
      <c r="V331" s="93"/>
      <c r="W331" s="93"/>
      <c r="X331" s="93"/>
      <c r="Y331" s="93"/>
      <c r="Z331" s="93"/>
      <c r="AA331" s="93"/>
      <c r="AB331" s="93"/>
      <c r="AC331" s="93"/>
      <c r="AD331" s="93"/>
      <c r="AE331" s="93"/>
      <c r="AF331" s="93"/>
      <c r="AG331" s="93"/>
      <c r="AH331" s="93"/>
      <c r="AI331" s="93"/>
      <c r="AJ331" s="93"/>
      <c r="AK331" s="93"/>
      <c r="AL331" s="93"/>
      <c r="AM331" s="93"/>
      <c r="AN331" s="93"/>
      <c r="AO331" s="93"/>
      <c r="AP331" s="93"/>
      <c r="AQ331" s="93"/>
      <c r="AR331" s="93"/>
      <c r="AS331" s="93"/>
      <c r="AT331" s="93"/>
      <c r="AU331" s="93"/>
      <c r="AV331" s="93"/>
      <c r="AW331" s="93"/>
      <c r="AX331" s="93"/>
      <c r="AY331" s="93"/>
      <c r="AZ331" s="93"/>
      <c r="BA331" s="93"/>
      <c r="BB331" s="93"/>
      <c r="BC331" s="93"/>
      <c r="BD331" s="93"/>
      <c r="BE331" s="93"/>
      <c r="BF331" s="93"/>
      <c r="BG331" s="93"/>
      <c r="BH331" s="93"/>
      <c r="BI331" s="93"/>
      <c r="BJ331" s="93"/>
      <c r="BK331" s="93"/>
      <c r="BL331" s="93"/>
      <c r="BM331" s="93"/>
      <c r="BN331" s="93"/>
      <c r="BO331" s="93"/>
      <c r="BP331" s="93"/>
      <c r="BQ331" s="93"/>
      <c r="BR331" s="93"/>
      <c r="BS331" s="93"/>
      <c r="BT331" s="93"/>
      <c r="BU331" s="93"/>
      <c r="BV331" s="93"/>
      <c r="BW331" s="93"/>
      <c r="BX331" s="93"/>
      <c r="BY331" s="93"/>
      <c r="BZ331" s="93"/>
      <c r="CA331" s="93"/>
      <c r="CB331" s="93"/>
      <c r="CC331" s="93"/>
      <c r="CD331" s="93"/>
      <c r="CE331" s="93"/>
      <c r="CF331" s="93"/>
      <c r="CG331" s="93"/>
      <c r="CH331" s="93"/>
      <c r="CI331" s="93"/>
      <c r="CJ331" s="93"/>
      <c r="CK331" s="93"/>
      <c r="CL331" s="93"/>
      <c r="CM331" s="93"/>
      <c r="CN331" s="93"/>
      <c r="CO331" s="93"/>
      <c r="CP331" s="93"/>
      <c r="CQ331" s="93"/>
      <c r="CR331" s="93"/>
      <c r="CS331" s="93"/>
      <c r="CT331" s="93"/>
      <c r="CU331" s="93"/>
      <c r="CV331" s="93"/>
      <c r="CW331" s="93"/>
      <c r="CX331" s="93"/>
      <c r="CY331" s="93"/>
      <c r="CZ331" s="93"/>
      <c r="DA331" s="93"/>
      <c r="DB331" s="93"/>
      <c r="DC331" s="93"/>
      <c r="DD331" s="93"/>
      <c r="DE331" s="93"/>
      <c r="DF331" s="93"/>
      <c r="DG331" s="93"/>
      <c r="DH331" s="93"/>
      <c r="DI331" s="93"/>
      <c r="DJ331" s="93"/>
      <c r="DK331" s="93"/>
      <c r="DL331" s="93"/>
      <c r="DM331" s="93"/>
      <c r="DN331" s="93"/>
      <c r="DO331" s="93"/>
      <c r="DP331" s="93"/>
      <c r="DQ331" s="93"/>
      <c r="DR331" s="93"/>
      <c r="DS331" s="93"/>
      <c r="DT331" s="93"/>
      <c r="DU331" s="93"/>
      <c r="DV331" s="93"/>
      <c r="DW331" s="93"/>
      <c r="DX331" s="93"/>
      <c r="DY331" s="93"/>
      <c r="DZ331" s="93"/>
      <c r="EA331" s="93"/>
      <c r="EB331" s="93"/>
      <c r="EC331" s="93"/>
      <c r="ED331" s="93"/>
      <c r="EE331" s="93"/>
      <c r="EF331" s="93"/>
      <c r="EG331" s="93"/>
      <c r="EH331" s="93"/>
      <c r="EI331" s="93"/>
      <c r="EJ331" s="93"/>
      <c r="EK331" s="93"/>
      <c r="EL331" s="93"/>
      <c r="EM331" s="93"/>
      <c r="EN331" s="93"/>
      <c r="EO331" s="93"/>
      <c r="EP331" s="93"/>
      <c r="EQ331" s="93"/>
      <c r="ER331" s="93"/>
      <c r="ES331" s="93"/>
      <c r="ET331" s="93"/>
      <c r="EU331" s="93"/>
      <c r="EV331" s="93"/>
      <c r="EW331" s="93"/>
      <c r="EX331" s="93"/>
      <c r="EY331" s="93"/>
      <c r="EZ331" s="93"/>
      <c r="FA331" s="93"/>
      <c r="FB331" s="93"/>
      <c r="FC331" s="93"/>
      <c r="FD331" s="93"/>
      <c r="FE331" s="93"/>
      <c r="FF331" s="93"/>
      <c r="FG331" s="93"/>
      <c r="FH331" s="93"/>
      <c r="FI331" s="93"/>
      <c r="FJ331" s="93"/>
      <c r="FK331" s="93"/>
      <c r="FL331" s="93"/>
      <c r="FM331" s="93"/>
      <c r="FN331" s="93"/>
      <c r="FO331" s="93"/>
      <c r="FP331" s="93"/>
      <c r="FQ331" s="93"/>
      <c r="FR331" s="93"/>
      <c r="FS331" s="93"/>
      <c r="FT331" s="93"/>
      <c r="FU331" s="93"/>
      <c r="FV331" s="93"/>
      <c r="FW331" s="93"/>
      <c r="FX331" s="93"/>
      <c r="FY331" s="93"/>
      <c r="FZ331" s="93"/>
      <c r="GA331" s="93"/>
      <c r="GB331" s="93"/>
      <c r="GC331" s="93"/>
      <c r="GD331" s="93"/>
      <c r="GE331" s="93"/>
      <c r="GF331" s="93"/>
      <c r="GG331" s="93"/>
      <c r="GH331" s="93"/>
      <c r="GI331" s="93"/>
      <c r="GJ331" s="93"/>
      <c r="GK331" s="93"/>
      <c r="GL331" s="93"/>
      <c r="GM331" s="93"/>
      <c r="GN331" s="93"/>
      <c r="GO331" s="93"/>
      <c r="GP331" s="93"/>
      <c r="GQ331" s="93"/>
      <c r="GR331" s="93"/>
      <c r="GS331" s="93"/>
      <c r="GT331" s="93"/>
      <c r="GU331" s="93"/>
      <c r="GV331" s="93"/>
      <c r="GW331" s="93"/>
      <c r="GX331" s="93"/>
      <c r="GY331" s="93"/>
      <c r="GZ331" s="93"/>
      <c r="HA331" s="93"/>
      <c r="HB331" s="93"/>
      <c r="HC331" s="93"/>
      <c r="HD331" s="93"/>
      <c r="HE331" s="93"/>
      <c r="HF331" s="93"/>
      <c r="HG331" s="93"/>
      <c r="HH331" s="93"/>
      <c r="HI331" s="93"/>
      <c r="HJ331" s="93"/>
      <c r="HK331" s="93"/>
      <c r="HL331" s="93"/>
      <c r="HM331" s="93"/>
      <c r="HN331" s="93"/>
      <c r="HO331" s="93"/>
      <c r="HP331" s="93"/>
      <c r="HQ331" s="93"/>
      <c r="HR331" s="93"/>
      <c r="HS331" s="93"/>
      <c r="HT331" s="93"/>
      <c r="HU331" s="93"/>
      <c r="HV331" s="93"/>
      <c r="HW331" s="93"/>
      <c r="HX331" s="93"/>
      <c r="HY331" s="93"/>
      <c r="HZ331" s="93"/>
      <c r="IA331" s="93"/>
      <c r="IB331" s="93"/>
      <c r="IC331" s="93"/>
      <c r="ID331" s="93"/>
      <c r="IE331" s="93"/>
    </row>
    <row r="332" spans="1:239" s="2" customFormat="1" x14ac:dyDescent="0.25">
      <c r="A332" s="7">
        <v>5</v>
      </c>
      <c r="B332" s="127" t="s">
        <v>30</v>
      </c>
      <c r="C332" s="8" t="s">
        <v>23</v>
      </c>
      <c r="D332" s="9"/>
      <c r="E332" s="9">
        <v>903.84400000000005</v>
      </c>
      <c r="F332" s="9"/>
      <c r="G332" s="120"/>
      <c r="H332" s="9"/>
      <c r="I332" s="9"/>
      <c r="J332" s="120"/>
      <c r="K332" s="9"/>
      <c r="L332" s="9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  <c r="AD332" s="105"/>
      <c r="AE332" s="105"/>
      <c r="AF332" s="105"/>
      <c r="AG332" s="105"/>
      <c r="AH332" s="105"/>
      <c r="AI332" s="105"/>
      <c r="AJ332" s="105"/>
      <c r="AK332" s="105"/>
      <c r="AL332" s="105"/>
      <c r="AM332" s="105"/>
      <c r="AN332" s="105"/>
      <c r="AO332" s="105"/>
      <c r="AP332" s="105"/>
      <c r="AQ332" s="105"/>
      <c r="AR332" s="105"/>
      <c r="AS332" s="105"/>
      <c r="AT332" s="105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  <c r="BT332" s="105"/>
      <c r="BU332" s="105"/>
      <c r="BV332" s="105"/>
      <c r="BW332" s="105"/>
      <c r="BX332" s="105"/>
      <c r="BY332" s="105"/>
      <c r="BZ332" s="105"/>
      <c r="CA332" s="105"/>
      <c r="CB332" s="105"/>
      <c r="CC332" s="105"/>
      <c r="CD332" s="105"/>
      <c r="CE332" s="105"/>
      <c r="CF332" s="105"/>
      <c r="CG332" s="105"/>
      <c r="CH332" s="105"/>
      <c r="CI332" s="105"/>
      <c r="CJ332" s="105"/>
      <c r="CK332" s="105"/>
      <c r="CL332" s="105"/>
      <c r="CM332" s="105"/>
      <c r="CN332" s="105"/>
      <c r="CO332" s="105"/>
      <c r="CP332" s="105"/>
      <c r="CQ332" s="105"/>
      <c r="CR332" s="105"/>
      <c r="CS332" s="105"/>
      <c r="CT332" s="105"/>
      <c r="CU332" s="105"/>
      <c r="CV332" s="105"/>
      <c r="CW332" s="105"/>
      <c r="CX332" s="105"/>
      <c r="CY332" s="105"/>
      <c r="CZ332" s="105"/>
      <c r="DA332" s="105"/>
      <c r="DB332" s="105"/>
      <c r="DC332" s="105"/>
      <c r="DD332" s="105"/>
      <c r="DE332" s="105"/>
      <c r="DF332" s="105"/>
      <c r="DG332" s="105"/>
      <c r="DH332" s="105"/>
      <c r="DI332" s="105"/>
      <c r="DJ332" s="105"/>
      <c r="DK332" s="105"/>
      <c r="DL332" s="105"/>
      <c r="DM332" s="105"/>
      <c r="DN332" s="105"/>
      <c r="DO332" s="105"/>
      <c r="DP332" s="105"/>
      <c r="DQ332" s="105"/>
      <c r="DR332" s="105"/>
      <c r="DS332" s="105"/>
      <c r="DT332" s="105"/>
      <c r="DU332" s="105"/>
      <c r="DV332" s="105"/>
      <c r="DW332" s="105"/>
      <c r="DX332" s="105"/>
      <c r="DY332" s="105"/>
      <c r="DZ332" s="105"/>
      <c r="EA332" s="105"/>
      <c r="EB332" s="105"/>
      <c r="EC332" s="105"/>
      <c r="ED332" s="105"/>
      <c r="EE332" s="105"/>
      <c r="EF332" s="105"/>
      <c r="EG332" s="105"/>
      <c r="EH332" s="105"/>
      <c r="EI332" s="105"/>
      <c r="EJ332" s="105"/>
      <c r="EK332" s="105"/>
      <c r="EL332" s="105"/>
      <c r="EM332" s="105"/>
      <c r="EN332" s="105"/>
      <c r="EO332" s="105"/>
      <c r="EP332" s="105"/>
      <c r="EQ332" s="105"/>
      <c r="ER332" s="105"/>
      <c r="ES332" s="105"/>
      <c r="ET332" s="105"/>
      <c r="EU332" s="105"/>
      <c r="EV332" s="105"/>
      <c r="EW332" s="105"/>
      <c r="EX332" s="105"/>
      <c r="EY332" s="105"/>
      <c r="EZ332" s="105"/>
      <c r="FA332" s="105"/>
      <c r="FB332" s="105"/>
      <c r="FC332" s="105"/>
      <c r="FD332" s="105"/>
      <c r="FE332" s="105"/>
      <c r="FF332" s="105"/>
      <c r="FG332" s="105"/>
      <c r="FH332" s="105"/>
      <c r="FI332" s="105"/>
      <c r="FJ332" s="105"/>
      <c r="FK332" s="105"/>
      <c r="FL332" s="105"/>
      <c r="FM332" s="105"/>
      <c r="FN332" s="105"/>
      <c r="FO332" s="105"/>
      <c r="FP332" s="105"/>
      <c r="FQ332" s="105"/>
      <c r="FR332" s="105"/>
      <c r="FS332" s="105"/>
      <c r="FT332" s="105"/>
      <c r="FU332" s="105"/>
      <c r="FV332" s="105"/>
      <c r="FW332" s="105"/>
      <c r="FX332" s="105"/>
      <c r="FY332" s="105"/>
      <c r="FZ332" s="105"/>
      <c r="GA332" s="105"/>
      <c r="GB332" s="105"/>
      <c r="GC332" s="105"/>
      <c r="GD332" s="105"/>
      <c r="GE332" s="105"/>
      <c r="GF332" s="105"/>
      <c r="GG332" s="105"/>
      <c r="GH332" s="105"/>
      <c r="GI332" s="105"/>
      <c r="GJ332" s="105"/>
      <c r="GK332" s="105"/>
      <c r="GL332" s="105"/>
      <c r="GM332" s="105"/>
      <c r="GN332" s="105"/>
      <c r="GO332" s="105"/>
      <c r="GP332" s="105"/>
      <c r="GQ332" s="105"/>
      <c r="GR332" s="105"/>
      <c r="GS332" s="105"/>
      <c r="GT332" s="105"/>
      <c r="GU332" s="105"/>
      <c r="GV332" s="105"/>
      <c r="GW332" s="105"/>
      <c r="GX332" s="105"/>
      <c r="GY332" s="105"/>
      <c r="GZ332" s="105"/>
      <c r="HA332" s="105"/>
      <c r="HB332" s="105"/>
      <c r="HC332" s="105"/>
      <c r="HD332" s="105"/>
      <c r="HE332" s="105"/>
      <c r="HF332" s="105"/>
      <c r="HG332" s="105"/>
      <c r="HH332" s="105"/>
      <c r="HI332" s="105"/>
      <c r="HJ332" s="105"/>
      <c r="HK332" s="105"/>
      <c r="HL332" s="105"/>
      <c r="HM332" s="105"/>
      <c r="HN332" s="105"/>
      <c r="HO332" s="105"/>
      <c r="HP332" s="105"/>
      <c r="HQ332" s="105"/>
      <c r="HR332" s="105"/>
      <c r="HS332" s="105"/>
      <c r="HT332" s="105"/>
      <c r="HU332" s="105"/>
      <c r="HV332" s="105"/>
      <c r="HW332" s="105"/>
      <c r="HX332" s="105"/>
      <c r="HY332" s="105"/>
      <c r="HZ332" s="105"/>
      <c r="IA332" s="105"/>
      <c r="IB332" s="105"/>
      <c r="IC332" s="105"/>
      <c r="ID332" s="105"/>
      <c r="IE332" s="105"/>
    </row>
    <row r="333" spans="1:239" s="6" customFormat="1" x14ac:dyDescent="0.25">
      <c r="A333" s="125"/>
      <c r="B333" s="128"/>
      <c r="C333" s="11" t="s">
        <v>24</v>
      </c>
      <c r="D333" s="10"/>
      <c r="E333" s="92">
        <f>E332/1000</f>
        <v>0.90384400000000009</v>
      </c>
      <c r="F333" s="10"/>
      <c r="G333" s="123"/>
      <c r="H333" s="10"/>
      <c r="I333" s="10"/>
      <c r="J333" s="123"/>
      <c r="K333" s="10"/>
      <c r="L333" s="10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</row>
    <row r="334" spans="1:239" s="6" customFormat="1" x14ac:dyDescent="0.25">
      <c r="A334" s="125"/>
      <c r="B334" s="124" t="s">
        <v>21</v>
      </c>
      <c r="C334" s="91" t="s">
        <v>17</v>
      </c>
      <c r="D334" s="10">
        <v>42.9</v>
      </c>
      <c r="E334" s="10">
        <f>E333*D334</f>
        <v>38.774907600000006</v>
      </c>
      <c r="F334" s="10"/>
      <c r="G334" s="120"/>
      <c r="H334" s="10"/>
      <c r="I334" s="10">
        <f>E334*H334</f>
        <v>0</v>
      </c>
      <c r="J334" s="10"/>
      <c r="K334" s="10"/>
      <c r="L334" s="10">
        <f t="shared" ref="L334:L339" si="47">G334+I334+K334</f>
        <v>0</v>
      </c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</row>
    <row r="335" spans="1:239" s="6" customFormat="1" x14ac:dyDescent="0.25">
      <c r="A335" s="125"/>
      <c r="B335" s="124" t="s">
        <v>26</v>
      </c>
      <c r="C335" s="91" t="s">
        <v>20</v>
      </c>
      <c r="D335" s="10">
        <v>2.69</v>
      </c>
      <c r="E335" s="10">
        <f>E333*D335</f>
        <v>2.4313403600000001</v>
      </c>
      <c r="F335" s="10"/>
      <c r="G335" s="120"/>
      <c r="H335" s="10"/>
      <c r="I335" s="10"/>
      <c r="J335" s="5"/>
      <c r="K335" s="10">
        <f>E335*J335</f>
        <v>0</v>
      </c>
      <c r="L335" s="10">
        <f t="shared" si="47"/>
        <v>0</v>
      </c>
      <c r="M335" s="14"/>
      <c r="N335" s="14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</row>
    <row r="336" spans="1:239" s="6" customFormat="1" x14ac:dyDescent="0.25">
      <c r="A336" s="125"/>
      <c r="B336" s="124" t="s">
        <v>27</v>
      </c>
      <c r="C336" s="91" t="s">
        <v>20</v>
      </c>
      <c r="D336" s="10">
        <v>7.6</v>
      </c>
      <c r="E336" s="10">
        <f>D336*E333</f>
        <v>6.8692144000000006</v>
      </c>
      <c r="F336" s="10"/>
      <c r="G336" s="120"/>
      <c r="H336" s="10"/>
      <c r="I336" s="10"/>
      <c r="J336" s="5"/>
      <c r="K336" s="10">
        <f>E336*J336</f>
        <v>0</v>
      </c>
      <c r="L336" s="10">
        <f t="shared" si="47"/>
        <v>0</v>
      </c>
      <c r="M336" s="14"/>
      <c r="N336" s="14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</row>
    <row r="337" spans="1:239" s="6" customFormat="1" x14ac:dyDescent="0.25">
      <c r="A337" s="125"/>
      <c r="B337" s="124" t="s">
        <v>28</v>
      </c>
      <c r="C337" s="91" t="s">
        <v>20</v>
      </c>
      <c r="D337" s="10">
        <v>7.4</v>
      </c>
      <c r="E337" s="5">
        <f>D337*E333</f>
        <v>6.6884456000000014</v>
      </c>
      <c r="F337" s="10"/>
      <c r="G337" s="120"/>
      <c r="H337" s="10"/>
      <c r="I337" s="10"/>
      <c r="J337" s="5"/>
      <c r="K337" s="10">
        <f>E337*J337</f>
        <v>0</v>
      </c>
      <c r="L337" s="10">
        <f t="shared" si="47"/>
        <v>0</v>
      </c>
      <c r="M337" s="14"/>
      <c r="N337" s="14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</row>
    <row r="338" spans="1:239" s="6" customFormat="1" x14ac:dyDescent="0.25">
      <c r="A338" s="125"/>
      <c r="B338" s="129" t="s">
        <v>31</v>
      </c>
      <c r="C338" s="91" t="s">
        <v>20</v>
      </c>
      <c r="D338" s="10">
        <v>0.41</v>
      </c>
      <c r="E338" s="10">
        <f>D338*E333</f>
        <v>0.37057604</v>
      </c>
      <c r="F338" s="10"/>
      <c r="G338" s="120"/>
      <c r="H338" s="10"/>
      <c r="I338" s="10"/>
      <c r="J338" s="10"/>
      <c r="K338" s="10">
        <f>E338*J338</f>
        <v>0</v>
      </c>
      <c r="L338" s="10">
        <f t="shared" si="47"/>
        <v>0</v>
      </c>
      <c r="M338" s="14"/>
      <c r="N338" s="14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</row>
    <row r="339" spans="1:239" s="6" customFormat="1" x14ac:dyDescent="0.25">
      <c r="A339" s="125"/>
      <c r="B339" s="124" t="s">
        <v>29</v>
      </c>
      <c r="C339" s="91" t="s">
        <v>20</v>
      </c>
      <c r="D339" s="10">
        <v>1.48</v>
      </c>
      <c r="E339" s="5">
        <f>D339*E333</f>
        <v>1.3376891200000001</v>
      </c>
      <c r="F339" s="10"/>
      <c r="G339" s="120"/>
      <c r="H339" s="10"/>
      <c r="I339" s="10"/>
      <c r="J339" s="5"/>
      <c r="K339" s="10">
        <f>E339*J339</f>
        <v>0</v>
      </c>
      <c r="L339" s="10">
        <f t="shared" si="47"/>
        <v>0</v>
      </c>
      <c r="M339" s="14"/>
      <c r="N339" s="14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</row>
    <row r="340" spans="1:239" s="6" customFormat="1" x14ac:dyDescent="0.25">
      <c r="A340" s="125"/>
      <c r="B340" s="124" t="s">
        <v>41</v>
      </c>
      <c r="C340" s="91" t="s">
        <v>16</v>
      </c>
      <c r="D340" s="10">
        <v>11</v>
      </c>
      <c r="E340" s="10">
        <f>D340*E333</f>
        <v>9.9422840000000008</v>
      </c>
      <c r="F340" s="5"/>
      <c r="G340" s="10">
        <f>E340*F340</f>
        <v>0</v>
      </c>
      <c r="H340" s="10"/>
      <c r="I340" s="10"/>
      <c r="J340" s="10"/>
      <c r="K340" s="10"/>
      <c r="L340" s="10">
        <f>G340+I340+K340</f>
        <v>0</v>
      </c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</row>
    <row r="341" spans="1:239" s="6" customFormat="1" x14ac:dyDescent="0.25">
      <c r="A341" s="125"/>
      <c r="B341" s="13" t="s">
        <v>43</v>
      </c>
      <c r="C341" s="91" t="s">
        <v>16</v>
      </c>
      <c r="D341" s="10">
        <f>149-2*12.4</f>
        <v>124.2</v>
      </c>
      <c r="E341" s="10">
        <f>D341*E333</f>
        <v>112.25742480000001</v>
      </c>
      <c r="F341" s="5"/>
      <c r="G341" s="10">
        <f>F341*E341</f>
        <v>0</v>
      </c>
      <c r="H341" s="10"/>
      <c r="I341" s="10"/>
      <c r="J341" s="10"/>
      <c r="K341" s="10"/>
      <c r="L341" s="10">
        <f t="shared" ref="L341" si="48">G341+I341+K341</f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</row>
    <row r="342" spans="1:239" s="6" customFormat="1" x14ac:dyDescent="0.25">
      <c r="A342" s="11"/>
      <c r="B342" s="129"/>
      <c r="C342" s="91"/>
      <c r="D342" s="10"/>
      <c r="E342" s="10"/>
      <c r="F342" s="5"/>
      <c r="G342" s="10"/>
      <c r="H342" s="10"/>
      <c r="I342" s="10"/>
      <c r="J342" s="10"/>
      <c r="K342" s="10"/>
      <c r="L342" s="10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  <c r="DT342" s="14"/>
      <c r="DU342" s="14"/>
      <c r="DV342" s="14"/>
      <c r="DW342" s="14"/>
      <c r="DX342" s="14"/>
      <c r="DY342" s="14"/>
      <c r="DZ342" s="14"/>
      <c r="EA342" s="14"/>
      <c r="EB342" s="14"/>
      <c r="EC342" s="14"/>
      <c r="ED342" s="14"/>
      <c r="EE342" s="14"/>
      <c r="EF342" s="14"/>
      <c r="EG342" s="14"/>
      <c r="EH342" s="14"/>
      <c r="EI342" s="14"/>
      <c r="EJ342" s="14"/>
      <c r="EK342" s="14"/>
      <c r="EL342" s="14"/>
      <c r="EM342" s="14"/>
      <c r="EN342" s="14"/>
      <c r="EO342" s="14"/>
      <c r="EP342" s="14"/>
      <c r="EQ342" s="14"/>
      <c r="ER342" s="14"/>
      <c r="ES342" s="14"/>
      <c r="ET342" s="14"/>
      <c r="EU342" s="14"/>
      <c r="EV342" s="14"/>
      <c r="EW342" s="14"/>
      <c r="EX342" s="14"/>
      <c r="EY342" s="14"/>
      <c r="EZ342" s="14"/>
      <c r="FA342" s="14"/>
      <c r="FB342" s="14"/>
      <c r="FC342" s="14"/>
      <c r="FD342" s="14"/>
      <c r="FE342" s="14"/>
      <c r="FF342" s="14"/>
      <c r="FG342" s="14"/>
      <c r="FH342" s="14"/>
      <c r="FI342" s="14"/>
      <c r="FJ342" s="14"/>
      <c r="FK342" s="14"/>
      <c r="FL342" s="14"/>
      <c r="FM342" s="14"/>
      <c r="FN342" s="14"/>
      <c r="FO342" s="14"/>
      <c r="FP342" s="14"/>
      <c r="FQ342" s="14"/>
      <c r="FR342" s="14"/>
      <c r="FS342" s="14"/>
      <c r="FT342" s="14"/>
      <c r="FU342" s="14"/>
      <c r="FV342" s="14"/>
      <c r="FW342" s="14"/>
      <c r="FX342" s="14"/>
      <c r="FY342" s="14"/>
      <c r="FZ342" s="14"/>
      <c r="GA342" s="14"/>
      <c r="GB342" s="14"/>
      <c r="GC342" s="14"/>
      <c r="GD342" s="14"/>
      <c r="GE342" s="14"/>
      <c r="GF342" s="14"/>
      <c r="GG342" s="14"/>
      <c r="GH342" s="14"/>
      <c r="GI342" s="14"/>
      <c r="GJ342" s="14"/>
      <c r="GK342" s="14"/>
      <c r="GL342" s="14"/>
      <c r="GM342" s="14"/>
      <c r="GN342" s="14"/>
      <c r="GO342" s="14"/>
      <c r="GP342" s="14"/>
      <c r="GQ342" s="14"/>
      <c r="GR342" s="14"/>
      <c r="GS342" s="14"/>
      <c r="GT342" s="14"/>
      <c r="GU342" s="14"/>
      <c r="GV342" s="14"/>
      <c r="GW342" s="14"/>
      <c r="GX342" s="14"/>
      <c r="GY342" s="14"/>
      <c r="GZ342" s="14"/>
      <c r="HA342" s="14"/>
      <c r="HB342" s="14"/>
      <c r="HC342" s="14"/>
      <c r="HD342" s="14"/>
      <c r="HE342" s="14"/>
      <c r="HF342" s="14"/>
      <c r="HG342" s="14"/>
      <c r="HH342" s="14"/>
      <c r="HI342" s="14"/>
      <c r="HJ342" s="14"/>
      <c r="HK342" s="14"/>
      <c r="HL342" s="14"/>
      <c r="HM342" s="14"/>
      <c r="HN342" s="14"/>
      <c r="HO342" s="14"/>
      <c r="HP342" s="14"/>
      <c r="HQ342" s="14"/>
      <c r="HR342" s="14"/>
      <c r="HS342" s="14"/>
      <c r="HT342" s="14"/>
      <c r="HU342" s="14"/>
      <c r="HV342" s="14"/>
      <c r="HW342" s="14"/>
      <c r="HX342" s="14"/>
      <c r="HY342" s="14"/>
      <c r="HZ342" s="14"/>
      <c r="IA342" s="14"/>
      <c r="IB342" s="14"/>
      <c r="IC342" s="14"/>
      <c r="ID342" s="14"/>
      <c r="IE342" s="14"/>
    </row>
    <row r="343" spans="1:239" s="2" customFormat="1" x14ac:dyDescent="0.25">
      <c r="A343" s="7">
        <v>6</v>
      </c>
      <c r="B343" s="127" t="s">
        <v>38</v>
      </c>
      <c r="C343" s="8" t="s">
        <v>18</v>
      </c>
      <c r="D343" s="9"/>
      <c r="E343" s="80">
        <f>E349*0.6</f>
        <v>0.54230640000000008</v>
      </c>
      <c r="F343" s="9"/>
      <c r="G343" s="9"/>
      <c r="H343" s="9"/>
      <c r="I343" s="9"/>
      <c r="J343" s="9"/>
      <c r="K343" s="130"/>
      <c r="L343" s="9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  <c r="AD343" s="105"/>
      <c r="AE343" s="105"/>
      <c r="AF343" s="105"/>
      <c r="AG343" s="105"/>
      <c r="AH343" s="105"/>
      <c r="AI343" s="105"/>
      <c r="AJ343" s="105"/>
      <c r="AK343" s="105"/>
      <c r="AL343" s="105"/>
      <c r="AM343" s="105"/>
      <c r="AN343" s="105"/>
      <c r="AO343" s="105"/>
      <c r="AP343" s="105"/>
      <c r="AQ343" s="105"/>
      <c r="AR343" s="105"/>
      <c r="AS343" s="105"/>
      <c r="AT343" s="105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  <c r="BT343" s="105"/>
      <c r="BU343" s="105"/>
      <c r="BV343" s="105"/>
      <c r="BW343" s="105"/>
      <c r="BX343" s="105"/>
      <c r="BY343" s="105"/>
      <c r="BZ343" s="105"/>
      <c r="CA343" s="105"/>
      <c r="CB343" s="105"/>
      <c r="CC343" s="105"/>
      <c r="CD343" s="105"/>
      <c r="CE343" s="105"/>
      <c r="CF343" s="105"/>
      <c r="CG343" s="105"/>
      <c r="CH343" s="105"/>
      <c r="CI343" s="105"/>
      <c r="CJ343" s="105"/>
      <c r="CK343" s="105"/>
      <c r="CL343" s="105"/>
      <c r="CM343" s="105"/>
      <c r="CN343" s="105"/>
      <c r="CO343" s="105"/>
      <c r="CP343" s="105"/>
      <c r="CQ343" s="105"/>
      <c r="CR343" s="105"/>
      <c r="CS343" s="105"/>
      <c r="CT343" s="105"/>
      <c r="CU343" s="105"/>
      <c r="CV343" s="105"/>
      <c r="CW343" s="105"/>
      <c r="CX343" s="105"/>
      <c r="CY343" s="105"/>
      <c r="CZ343" s="105"/>
      <c r="DA343" s="105"/>
      <c r="DB343" s="105"/>
      <c r="DC343" s="105"/>
      <c r="DD343" s="105"/>
      <c r="DE343" s="105"/>
      <c r="DF343" s="105"/>
      <c r="DG343" s="105"/>
      <c r="DH343" s="105"/>
      <c r="DI343" s="105"/>
      <c r="DJ343" s="105"/>
      <c r="DK343" s="105"/>
      <c r="DL343" s="105"/>
      <c r="DM343" s="105"/>
      <c r="DN343" s="105"/>
      <c r="DO343" s="105"/>
      <c r="DP343" s="105"/>
      <c r="DQ343" s="105"/>
      <c r="DR343" s="105"/>
      <c r="DS343" s="105"/>
      <c r="DT343" s="105"/>
      <c r="DU343" s="105"/>
      <c r="DV343" s="105"/>
      <c r="DW343" s="105"/>
      <c r="DX343" s="105"/>
      <c r="DY343" s="105"/>
      <c r="DZ343" s="105"/>
      <c r="EA343" s="105"/>
      <c r="EB343" s="105"/>
      <c r="EC343" s="105"/>
      <c r="ED343" s="105"/>
      <c r="EE343" s="105"/>
      <c r="EF343" s="105"/>
      <c r="EG343" s="105"/>
      <c r="EH343" s="105"/>
      <c r="EI343" s="105"/>
      <c r="EJ343" s="105"/>
      <c r="EK343" s="105"/>
      <c r="EL343" s="105"/>
      <c r="EM343" s="105"/>
      <c r="EN343" s="105"/>
      <c r="EO343" s="105"/>
      <c r="EP343" s="105"/>
      <c r="EQ343" s="105"/>
      <c r="ER343" s="105"/>
      <c r="ES343" s="105"/>
      <c r="ET343" s="105"/>
      <c r="EU343" s="105"/>
      <c r="EV343" s="105"/>
      <c r="EW343" s="105"/>
      <c r="EX343" s="105"/>
      <c r="EY343" s="105"/>
      <c r="EZ343" s="105"/>
      <c r="FA343" s="105"/>
      <c r="FB343" s="105"/>
      <c r="FC343" s="105"/>
      <c r="FD343" s="105"/>
      <c r="FE343" s="105"/>
      <c r="FF343" s="105"/>
      <c r="FG343" s="105"/>
      <c r="FH343" s="105"/>
      <c r="FI343" s="105"/>
      <c r="FJ343" s="105"/>
      <c r="FK343" s="105"/>
      <c r="FL343" s="105"/>
      <c r="FM343" s="105"/>
      <c r="FN343" s="105"/>
      <c r="FO343" s="105"/>
      <c r="FP343" s="105"/>
      <c r="FQ343" s="105"/>
      <c r="FR343" s="105"/>
      <c r="FS343" s="105"/>
      <c r="FT343" s="105"/>
      <c r="FU343" s="105"/>
      <c r="FV343" s="105"/>
      <c r="FW343" s="105"/>
      <c r="FX343" s="105"/>
      <c r="FY343" s="105"/>
      <c r="FZ343" s="105"/>
      <c r="GA343" s="105"/>
      <c r="GB343" s="105"/>
      <c r="GC343" s="105"/>
      <c r="GD343" s="105"/>
      <c r="GE343" s="105"/>
      <c r="GF343" s="105"/>
      <c r="GG343" s="105"/>
      <c r="GH343" s="105"/>
      <c r="GI343" s="105"/>
      <c r="GJ343" s="105"/>
      <c r="GK343" s="105"/>
      <c r="GL343" s="105"/>
      <c r="GM343" s="105"/>
      <c r="GN343" s="105"/>
      <c r="GO343" s="105"/>
      <c r="GP343" s="105"/>
      <c r="GQ343" s="105"/>
      <c r="GR343" s="105"/>
      <c r="GS343" s="105"/>
      <c r="GT343" s="105"/>
      <c r="GU343" s="105"/>
      <c r="GV343" s="105"/>
      <c r="GW343" s="105"/>
      <c r="GX343" s="105"/>
      <c r="GY343" s="105"/>
      <c r="GZ343" s="105"/>
      <c r="HA343" s="105"/>
      <c r="HB343" s="105"/>
      <c r="HC343" s="105"/>
      <c r="HD343" s="105"/>
      <c r="HE343" s="105"/>
      <c r="HF343" s="105"/>
      <c r="HG343" s="105"/>
      <c r="HH343" s="105"/>
      <c r="HI343" s="105"/>
      <c r="HJ343" s="105"/>
      <c r="HK343" s="105"/>
      <c r="HL343" s="105"/>
      <c r="HM343" s="105"/>
      <c r="HN343" s="105"/>
      <c r="HO343" s="105"/>
      <c r="HP343" s="105"/>
      <c r="HQ343" s="105"/>
      <c r="HR343" s="105"/>
      <c r="HS343" s="105"/>
      <c r="HT343" s="105"/>
      <c r="HU343" s="105"/>
      <c r="HV343" s="105"/>
      <c r="HW343" s="105"/>
      <c r="HX343" s="105"/>
      <c r="HY343" s="105"/>
      <c r="HZ343" s="105"/>
      <c r="IA343" s="105"/>
      <c r="IB343" s="105"/>
      <c r="IC343" s="105"/>
      <c r="ID343" s="105"/>
      <c r="IE343" s="105"/>
    </row>
    <row r="344" spans="1:239" s="6" customFormat="1" x14ac:dyDescent="0.25">
      <c r="A344" s="11"/>
      <c r="B344" s="13"/>
      <c r="C344" s="11" t="s">
        <v>19</v>
      </c>
      <c r="D344" s="10"/>
      <c r="E344" s="92">
        <f>E343</f>
        <v>0.54230640000000008</v>
      </c>
      <c r="F344" s="10"/>
      <c r="G344" s="10"/>
      <c r="H344" s="10"/>
      <c r="I344" s="10"/>
      <c r="J344" s="10"/>
      <c r="K344" s="110"/>
      <c r="L344" s="110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  <c r="DS344" s="14"/>
      <c r="DT344" s="14"/>
      <c r="DU344" s="14"/>
      <c r="DV344" s="14"/>
      <c r="DW344" s="14"/>
      <c r="DX344" s="14"/>
      <c r="DY344" s="14"/>
      <c r="DZ344" s="14"/>
      <c r="EA344" s="14"/>
      <c r="EB344" s="14"/>
      <c r="EC344" s="14"/>
      <c r="ED344" s="14"/>
      <c r="EE344" s="14"/>
      <c r="EF344" s="14"/>
      <c r="EG344" s="14"/>
      <c r="EH344" s="14"/>
      <c r="EI344" s="14"/>
      <c r="EJ344" s="14"/>
      <c r="EK344" s="14"/>
      <c r="EL344" s="14"/>
      <c r="EM344" s="14"/>
      <c r="EN344" s="14"/>
      <c r="EO344" s="14"/>
      <c r="EP344" s="14"/>
      <c r="EQ344" s="14"/>
      <c r="ER344" s="14"/>
      <c r="ES344" s="14"/>
      <c r="ET344" s="14"/>
      <c r="EU344" s="14"/>
      <c r="EV344" s="14"/>
      <c r="EW344" s="14"/>
      <c r="EX344" s="14"/>
      <c r="EY344" s="14"/>
      <c r="EZ344" s="14"/>
      <c r="FA344" s="14"/>
      <c r="FB344" s="14"/>
      <c r="FC344" s="14"/>
      <c r="FD344" s="14"/>
      <c r="FE344" s="14"/>
      <c r="FF344" s="14"/>
      <c r="FG344" s="14"/>
      <c r="FH344" s="14"/>
      <c r="FI344" s="14"/>
      <c r="FJ344" s="14"/>
      <c r="FK344" s="14"/>
      <c r="FL344" s="14"/>
      <c r="FM344" s="14"/>
      <c r="FN344" s="14"/>
      <c r="FO344" s="14"/>
      <c r="FP344" s="14"/>
      <c r="FQ344" s="14"/>
      <c r="FR344" s="14"/>
      <c r="FS344" s="14"/>
      <c r="FT344" s="14"/>
      <c r="FU344" s="14"/>
      <c r="FV344" s="14"/>
      <c r="FW344" s="14"/>
      <c r="FX344" s="14"/>
      <c r="FY344" s="14"/>
      <c r="FZ344" s="14"/>
      <c r="GA344" s="14"/>
      <c r="GB344" s="14"/>
      <c r="GC344" s="14"/>
      <c r="GD344" s="14"/>
      <c r="GE344" s="14"/>
      <c r="GF344" s="14"/>
      <c r="GG344" s="14"/>
      <c r="GH344" s="14"/>
      <c r="GI344" s="14"/>
      <c r="GJ344" s="14"/>
      <c r="GK344" s="14"/>
      <c r="GL344" s="14"/>
      <c r="GM344" s="14"/>
      <c r="GN344" s="14"/>
      <c r="GO344" s="14"/>
      <c r="GP344" s="14"/>
      <c r="GQ344" s="14"/>
      <c r="GR344" s="14"/>
      <c r="GS344" s="14"/>
      <c r="GT344" s="14"/>
      <c r="GU344" s="14"/>
      <c r="GV344" s="14"/>
      <c r="GW344" s="14"/>
      <c r="GX344" s="14"/>
      <c r="GY344" s="14"/>
      <c r="GZ344" s="14"/>
      <c r="HA344" s="14"/>
      <c r="HB344" s="14"/>
      <c r="HC344" s="14"/>
      <c r="HD344" s="14"/>
      <c r="HE344" s="14"/>
      <c r="HF344" s="14"/>
      <c r="HG344" s="14"/>
      <c r="HH344" s="14"/>
      <c r="HI344" s="14"/>
      <c r="HJ344" s="14"/>
      <c r="HK344" s="14"/>
      <c r="HL344" s="14"/>
      <c r="HM344" s="14"/>
      <c r="HN344" s="14"/>
      <c r="HO344" s="14"/>
      <c r="HP344" s="14"/>
      <c r="HQ344" s="14"/>
      <c r="HR344" s="14"/>
      <c r="HS344" s="14"/>
      <c r="HT344" s="14"/>
      <c r="HU344" s="14"/>
      <c r="HV344" s="14"/>
      <c r="HW344" s="14"/>
      <c r="HX344" s="14"/>
      <c r="HY344" s="14"/>
      <c r="HZ344" s="14"/>
      <c r="IA344" s="14"/>
      <c r="IB344" s="14"/>
      <c r="IC344" s="14"/>
      <c r="ID344" s="14"/>
      <c r="IE344" s="14"/>
    </row>
    <row r="345" spans="1:239" s="6" customFormat="1" x14ac:dyDescent="0.25">
      <c r="A345" s="125"/>
      <c r="B345" s="126" t="s">
        <v>37</v>
      </c>
      <c r="C345" s="91" t="s">
        <v>20</v>
      </c>
      <c r="D345" s="110">
        <v>0.3</v>
      </c>
      <c r="E345" s="10">
        <f>E344*D345</f>
        <v>0.16269192000000002</v>
      </c>
      <c r="F345" s="10"/>
      <c r="G345" s="10"/>
      <c r="H345" s="10"/>
      <c r="I345" s="10"/>
      <c r="J345" s="5"/>
      <c r="K345" s="10">
        <f>E345*J345</f>
        <v>0</v>
      </c>
      <c r="L345" s="10">
        <f t="shared" ref="L345:L346" si="49">G345+I345+K345</f>
        <v>0</v>
      </c>
      <c r="M345" s="14"/>
      <c r="N345" s="14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</row>
    <row r="346" spans="1:239" s="6" customFormat="1" x14ac:dyDescent="0.25">
      <c r="A346" s="125"/>
      <c r="B346" s="126" t="s">
        <v>32</v>
      </c>
      <c r="C346" s="11" t="s">
        <v>18</v>
      </c>
      <c r="D346" s="110">
        <v>1.03</v>
      </c>
      <c r="E346" s="10">
        <f>D346*E344</f>
        <v>0.55857559200000007</v>
      </c>
      <c r="F346" s="10"/>
      <c r="G346" s="10">
        <f>E346*F346</f>
        <v>0</v>
      </c>
      <c r="H346" s="10"/>
      <c r="I346" s="10"/>
      <c r="J346" s="10"/>
      <c r="K346" s="10"/>
      <c r="L346" s="10">
        <f t="shared" si="49"/>
        <v>0</v>
      </c>
      <c r="M346" s="1"/>
      <c r="N346" s="1">
        <f>670+171</f>
        <v>841</v>
      </c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</row>
    <row r="347" spans="1:239" s="6" customFormat="1" x14ac:dyDescent="0.25">
      <c r="A347" s="11"/>
      <c r="B347" s="126"/>
      <c r="C347" s="11"/>
      <c r="D347" s="110"/>
      <c r="E347" s="10"/>
      <c r="F347" s="10"/>
      <c r="G347" s="10"/>
      <c r="H347" s="10"/>
      <c r="I347" s="10"/>
      <c r="J347" s="10"/>
      <c r="K347" s="10"/>
      <c r="L347" s="10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  <c r="DS347" s="14"/>
      <c r="DT347" s="14"/>
      <c r="DU347" s="14"/>
      <c r="DV347" s="14"/>
      <c r="DW347" s="14"/>
      <c r="DX347" s="14"/>
      <c r="DY347" s="14"/>
      <c r="DZ347" s="14"/>
      <c r="EA347" s="14"/>
      <c r="EB347" s="14"/>
      <c r="EC347" s="14"/>
      <c r="ED347" s="14"/>
      <c r="EE347" s="14"/>
      <c r="EF347" s="14"/>
      <c r="EG347" s="14"/>
      <c r="EH347" s="14"/>
      <c r="EI347" s="14"/>
      <c r="EJ347" s="14"/>
      <c r="EK347" s="14"/>
      <c r="EL347" s="14"/>
      <c r="EM347" s="14"/>
      <c r="EN347" s="14"/>
      <c r="EO347" s="14"/>
      <c r="EP347" s="14"/>
      <c r="EQ347" s="14"/>
      <c r="ER347" s="14"/>
      <c r="ES347" s="14"/>
      <c r="ET347" s="14"/>
      <c r="EU347" s="14"/>
      <c r="EV347" s="14"/>
      <c r="EW347" s="14"/>
      <c r="EX347" s="14"/>
      <c r="EY347" s="14"/>
      <c r="EZ347" s="14"/>
      <c r="FA347" s="14"/>
      <c r="FB347" s="14"/>
      <c r="FC347" s="14"/>
      <c r="FD347" s="14"/>
      <c r="FE347" s="14"/>
      <c r="FF347" s="14"/>
      <c r="FG347" s="14"/>
      <c r="FH347" s="14"/>
      <c r="FI347" s="14"/>
      <c r="FJ347" s="14"/>
      <c r="FK347" s="14"/>
      <c r="FL347" s="14"/>
      <c r="FM347" s="14"/>
      <c r="FN347" s="14"/>
      <c r="FO347" s="14"/>
      <c r="FP347" s="14"/>
      <c r="FQ347" s="14"/>
      <c r="FR347" s="14"/>
      <c r="FS347" s="14"/>
      <c r="FT347" s="14"/>
      <c r="FU347" s="14"/>
      <c r="FV347" s="14"/>
      <c r="FW347" s="14"/>
      <c r="FX347" s="14"/>
      <c r="FY347" s="14"/>
      <c r="FZ347" s="14"/>
      <c r="GA347" s="14"/>
      <c r="GB347" s="14"/>
      <c r="GC347" s="14"/>
      <c r="GD347" s="14"/>
      <c r="GE347" s="14"/>
      <c r="GF347" s="14"/>
      <c r="GG347" s="14"/>
      <c r="GH347" s="14"/>
      <c r="GI347" s="14"/>
      <c r="GJ347" s="14"/>
      <c r="GK347" s="14"/>
      <c r="GL347" s="14"/>
      <c r="GM347" s="14"/>
      <c r="GN347" s="14"/>
      <c r="GO347" s="14"/>
      <c r="GP347" s="14"/>
      <c r="GQ347" s="14"/>
      <c r="GR347" s="14"/>
      <c r="GS347" s="14"/>
      <c r="GT347" s="14"/>
      <c r="GU347" s="14"/>
      <c r="GV347" s="14"/>
      <c r="GW347" s="14"/>
      <c r="GX347" s="14"/>
      <c r="GY347" s="14"/>
      <c r="GZ347" s="14"/>
      <c r="HA347" s="14"/>
      <c r="HB347" s="14"/>
      <c r="HC347" s="14"/>
      <c r="HD347" s="14"/>
      <c r="HE347" s="14"/>
      <c r="HF347" s="14"/>
      <c r="HG347" s="14"/>
      <c r="HH347" s="14"/>
      <c r="HI347" s="14"/>
      <c r="HJ347" s="14"/>
      <c r="HK347" s="14"/>
      <c r="HL347" s="14"/>
      <c r="HM347" s="14"/>
      <c r="HN347" s="14"/>
      <c r="HO347" s="14"/>
      <c r="HP347" s="14"/>
      <c r="HQ347" s="14"/>
      <c r="HR347" s="14"/>
      <c r="HS347" s="14"/>
      <c r="HT347" s="14"/>
      <c r="HU347" s="14"/>
      <c r="HV347" s="14"/>
      <c r="HW347" s="14"/>
      <c r="HX347" s="14"/>
      <c r="HY347" s="14"/>
      <c r="HZ347" s="14"/>
      <c r="IA347" s="14"/>
      <c r="IB347" s="14"/>
      <c r="IC347" s="14"/>
      <c r="ID347" s="14"/>
      <c r="IE347" s="14"/>
    </row>
    <row r="348" spans="1:239" s="2" customFormat="1" ht="25.5" x14ac:dyDescent="0.25">
      <c r="A348" s="7">
        <v>7</v>
      </c>
      <c r="B348" s="131" t="s">
        <v>143</v>
      </c>
      <c r="C348" s="8" t="s">
        <v>23</v>
      </c>
      <c r="D348" s="9"/>
      <c r="E348" s="9">
        <f>E332</f>
        <v>903.84400000000005</v>
      </c>
      <c r="F348" s="9"/>
      <c r="G348" s="9"/>
      <c r="H348" s="9"/>
      <c r="I348" s="9"/>
      <c r="J348" s="9"/>
      <c r="K348" s="9"/>
      <c r="L348" s="9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  <c r="AD348" s="105"/>
      <c r="AE348" s="105"/>
      <c r="AF348" s="105"/>
      <c r="AG348" s="105"/>
      <c r="AH348" s="105"/>
      <c r="AI348" s="105"/>
      <c r="AJ348" s="105"/>
      <c r="AK348" s="105"/>
      <c r="AL348" s="105"/>
      <c r="AM348" s="105"/>
      <c r="AN348" s="105"/>
      <c r="AO348" s="105"/>
      <c r="AP348" s="105"/>
      <c r="AQ348" s="105"/>
      <c r="AR348" s="105"/>
      <c r="AS348" s="105"/>
      <c r="AT348" s="105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  <c r="BT348" s="105"/>
      <c r="BU348" s="105"/>
      <c r="BV348" s="105"/>
      <c r="BW348" s="105"/>
      <c r="BX348" s="105"/>
      <c r="BY348" s="105"/>
      <c r="BZ348" s="105"/>
      <c r="CA348" s="105"/>
      <c r="CB348" s="105"/>
      <c r="CC348" s="105"/>
      <c r="CD348" s="105"/>
      <c r="CE348" s="105"/>
      <c r="CF348" s="105"/>
      <c r="CG348" s="105"/>
      <c r="CH348" s="105"/>
      <c r="CI348" s="105"/>
      <c r="CJ348" s="105"/>
      <c r="CK348" s="105"/>
      <c r="CL348" s="105"/>
      <c r="CM348" s="105"/>
      <c r="CN348" s="105"/>
      <c r="CO348" s="105"/>
      <c r="CP348" s="105"/>
      <c r="CQ348" s="105"/>
      <c r="CR348" s="105"/>
      <c r="CS348" s="105"/>
      <c r="CT348" s="105"/>
      <c r="CU348" s="105"/>
      <c r="CV348" s="105"/>
      <c r="CW348" s="105"/>
      <c r="CX348" s="105"/>
      <c r="CY348" s="105"/>
      <c r="CZ348" s="105"/>
      <c r="DA348" s="105"/>
      <c r="DB348" s="105"/>
      <c r="DC348" s="105"/>
      <c r="DD348" s="105"/>
      <c r="DE348" s="105"/>
      <c r="DF348" s="105"/>
      <c r="DG348" s="105"/>
      <c r="DH348" s="105"/>
      <c r="DI348" s="105"/>
      <c r="DJ348" s="105"/>
      <c r="DK348" s="105"/>
      <c r="DL348" s="105"/>
      <c r="DM348" s="105"/>
      <c r="DN348" s="105"/>
      <c r="DO348" s="105"/>
      <c r="DP348" s="105"/>
      <c r="DQ348" s="105"/>
      <c r="DR348" s="105"/>
      <c r="DS348" s="105"/>
      <c r="DT348" s="105"/>
      <c r="DU348" s="105"/>
      <c r="DV348" s="105"/>
      <c r="DW348" s="105"/>
      <c r="DX348" s="105"/>
      <c r="DY348" s="105"/>
      <c r="DZ348" s="105"/>
      <c r="EA348" s="105"/>
      <c r="EB348" s="105"/>
      <c r="EC348" s="105"/>
      <c r="ED348" s="105"/>
      <c r="EE348" s="105"/>
      <c r="EF348" s="105"/>
      <c r="EG348" s="105"/>
      <c r="EH348" s="105"/>
      <c r="EI348" s="105"/>
      <c r="EJ348" s="105"/>
      <c r="EK348" s="105"/>
      <c r="EL348" s="105"/>
      <c r="EM348" s="105"/>
      <c r="EN348" s="105"/>
      <c r="EO348" s="105"/>
      <c r="EP348" s="105"/>
      <c r="EQ348" s="105"/>
      <c r="ER348" s="105"/>
      <c r="ES348" s="105"/>
      <c r="ET348" s="105"/>
      <c r="EU348" s="105"/>
      <c r="EV348" s="105"/>
      <c r="EW348" s="105"/>
      <c r="EX348" s="105"/>
      <c r="EY348" s="105"/>
      <c r="EZ348" s="105"/>
      <c r="FA348" s="105"/>
      <c r="FB348" s="105"/>
      <c r="FC348" s="105"/>
      <c r="FD348" s="105"/>
      <c r="FE348" s="105"/>
      <c r="FF348" s="105"/>
      <c r="FG348" s="105"/>
      <c r="FH348" s="105"/>
      <c r="FI348" s="105"/>
      <c r="FJ348" s="105"/>
      <c r="FK348" s="105"/>
      <c r="FL348" s="105"/>
      <c r="FM348" s="105"/>
      <c r="FN348" s="105"/>
      <c r="FO348" s="105"/>
      <c r="FP348" s="105"/>
      <c r="FQ348" s="105"/>
      <c r="FR348" s="105"/>
      <c r="FS348" s="105"/>
      <c r="FT348" s="105"/>
      <c r="FU348" s="105"/>
      <c r="FV348" s="105"/>
      <c r="FW348" s="105"/>
      <c r="FX348" s="105"/>
      <c r="FY348" s="105"/>
      <c r="FZ348" s="105"/>
      <c r="GA348" s="105"/>
      <c r="GB348" s="105"/>
      <c r="GC348" s="105"/>
      <c r="GD348" s="105"/>
      <c r="GE348" s="105"/>
      <c r="GF348" s="105"/>
      <c r="GG348" s="105"/>
      <c r="GH348" s="105"/>
      <c r="GI348" s="105"/>
      <c r="GJ348" s="105"/>
      <c r="GK348" s="105"/>
      <c r="GL348" s="105"/>
      <c r="GM348" s="105"/>
      <c r="GN348" s="105"/>
      <c r="GO348" s="105"/>
      <c r="GP348" s="105"/>
      <c r="GQ348" s="105"/>
      <c r="GR348" s="105"/>
      <c r="GS348" s="105"/>
      <c r="GT348" s="105"/>
      <c r="GU348" s="105"/>
      <c r="GV348" s="105"/>
      <c r="GW348" s="105"/>
      <c r="GX348" s="105"/>
      <c r="GY348" s="105"/>
      <c r="GZ348" s="105"/>
      <c r="HA348" s="105"/>
      <c r="HB348" s="105"/>
      <c r="HC348" s="105"/>
      <c r="HD348" s="105"/>
      <c r="HE348" s="105"/>
      <c r="HF348" s="105"/>
      <c r="HG348" s="105"/>
      <c r="HH348" s="105"/>
      <c r="HI348" s="105"/>
      <c r="HJ348" s="105"/>
      <c r="HK348" s="105"/>
      <c r="HL348" s="105"/>
      <c r="HM348" s="105"/>
      <c r="HN348" s="105"/>
      <c r="HO348" s="105"/>
      <c r="HP348" s="105"/>
      <c r="HQ348" s="105"/>
      <c r="HR348" s="105"/>
      <c r="HS348" s="105"/>
      <c r="HT348" s="105"/>
      <c r="HU348" s="105"/>
      <c r="HV348" s="105"/>
      <c r="HW348" s="105"/>
      <c r="HX348" s="105"/>
      <c r="HY348" s="105"/>
      <c r="HZ348" s="105"/>
      <c r="IA348" s="105"/>
      <c r="IB348" s="105"/>
      <c r="IC348" s="105"/>
      <c r="ID348" s="105"/>
      <c r="IE348" s="105"/>
    </row>
    <row r="349" spans="1:239" s="6" customFormat="1" x14ac:dyDescent="0.25">
      <c r="A349" s="11"/>
      <c r="B349" s="13"/>
      <c r="C349" s="11" t="s">
        <v>24</v>
      </c>
      <c r="D349" s="10"/>
      <c r="E349" s="92">
        <f>E348/1000</f>
        <v>0.90384400000000009</v>
      </c>
      <c r="F349" s="10"/>
      <c r="G349" s="10"/>
      <c r="H349" s="10"/>
      <c r="I349" s="10"/>
      <c r="J349" s="10"/>
      <c r="K349" s="10"/>
      <c r="L349" s="10"/>
      <c r="M349" s="105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  <c r="DZ349" s="14"/>
      <c r="EA349" s="14"/>
      <c r="EB349" s="14"/>
      <c r="EC349" s="14"/>
      <c r="ED349" s="14"/>
      <c r="EE349" s="14"/>
      <c r="EF349" s="14"/>
      <c r="EG349" s="14"/>
      <c r="EH349" s="14"/>
      <c r="EI349" s="14"/>
      <c r="EJ349" s="14"/>
      <c r="EK349" s="14"/>
      <c r="EL349" s="14"/>
      <c r="EM349" s="14"/>
      <c r="EN349" s="14"/>
      <c r="EO349" s="14"/>
      <c r="EP349" s="14"/>
      <c r="EQ349" s="14"/>
      <c r="ER349" s="14"/>
      <c r="ES349" s="14"/>
      <c r="ET349" s="14"/>
      <c r="EU349" s="14"/>
      <c r="EV349" s="14"/>
      <c r="EW349" s="14"/>
      <c r="EX349" s="14"/>
      <c r="EY349" s="14"/>
      <c r="EZ349" s="14"/>
      <c r="FA349" s="14"/>
      <c r="FB349" s="14"/>
      <c r="FC349" s="14"/>
      <c r="FD349" s="14"/>
      <c r="FE349" s="14"/>
      <c r="FF349" s="14"/>
      <c r="FG349" s="14"/>
      <c r="FH349" s="14"/>
      <c r="FI349" s="14"/>
      <c r="FJ349" s="14"/>
      <c r="FK349" s="14"/>
      <c r="FL349" s="14"/>
      <c r="FM349" s="14"/>
      <c r="FN349" s="14"/>
      <c r="FO349" s="14"/>
      <c r="FP349" s="14"/>
      <c r="FQ349" s="14"/>
      <c r="FR349" s="14"/>
      <c r="FS349" s="14"/>
      <c r="FT349" s="14"/>
      <c r="FU349" s="14"/>
      <c r="FV349" s="14"/>
      <c r="FW349" s="14"/>
      <c r="FX349" s="14"/>
      <c r="FY349" s="14"/>
      <c r="FZ349" s="14"/>
      <c r="GA349" s="14"/>
      <c r="GB349" s="14"/>
      <c r="GC349" s="14"/>
      <c r="GD349" s="14"/>
      <c r="GE349" s="14"/>
      <c r="GF349" s="14"/>
      <c r="GG349" s="14"/>
      <c r="GH349" s="14"/>
      <c r="GI349" s="14"/>
      <c r="GJ349" s="14"/>
      <c r="GK349" s="14"/>
      <c r="GL349" s="14"/>
      <c r="GM349" s="14"/>
      <c r="GN349" s="14"/>
      <c r="GO349" s="14"/>
      <c r="GP349" s="14"/>
      <c r="GQ349" s="14"/>
      <c r="GR349" s="14"/>
      <c r="GS349" s="14"/>
      <c r="GT349" s="14"/>
      <c r="GU349" s="14"/>
      <c r="GV349" s="14"/>
      <c r="GW349" s="14"/>
      <c r="GX349" s="14"/>
      <c r="GY349" s="14"/>
      <c r="GZ349" s="14"/>
      <c r="HA349" s="14"/>
      <c r="HB349" s="14"/>
      <c r="HC349" s="14"/>
      <c r="HD349" s="14"/>
      <c r="HE349" s="14"/>
      <c r="HF349" s="14"/>
      <c r="HG349" s="14"/>
      <c r="HH349" s="14"/>
      <c r="HI349" s="14"/>
      <c r="HJ349" s="14"/>
      <c r="HK349" s="14"/>
      <c r="HL349" s="14"/>
      <c r="HM349" s="14"/>
      <c r="HN349" s="14"/>
      <c r="HO349" s="14"/>
      <c r="HP349" s="14"/>
      <c r="HQ349" s="14"/>
      <c r="HR349" s="14"/>
      <c r="HS349" s="14"/>
      <c r="HT349" s="14"/>
      <c r="HU349" s="14"/>
      <c r="HV349" s="14"/>
      <c r="HW349" s="14"/>
      <c r="HX349" s="14"/>
      <c r="HY349" s="14"/>
      <c r="HZ349" s="14"/>
      <c r="IA349" s="14"/>
      <c r="IB349" s="14"/>
      <c r="IC349" s="14"/>
      <c r="ID349" s="14"/>
      <c r="IE349" s="14"/>
    </row>
    <row r="350" spans="1:239" s="6" customFormat="1" x14ac:dyDescent="0.25">
      <c r="A350" s="125"/>
      <c r="B350" s="124" t="s">
        <v>21</v>
      </c>
      <c r="C350" s="91" t="s">
        <v>17</v>
      </c>
      <c r="D350" s="10">
        <f>37.5+4*0.07</f>
        <v>37.78</v>
      </c>
      <c r="E350" s="10">
        <f>E349*D350</f>
        <v>34.147226320000001</v>
      </c>
      <c r="F350" s="10"/>
      <c r="G350" s="10"/>
      <c r="H350" s="10"/>
      <c r="I350" s="10">
        <f>E350*H350</f>
        <v>0</v>
      </c>
      <c r="J350" s="10"/>
      <c r="K350" s="10"/>
      <c r="L350" s="10">
        <f t="shared" ref="L350:L356" si="50">G350+I350+K350</f>
        <v>0</v>
      </c>
      <c r="M350" s="105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</row>
    <row r="351" spans="1:239" s="6" customFormat="1" x14ac:dyDescent="0.25">
      <c r="A351" s="125"/>
      <c r="B351" s="13" t="s">
        <v>33</v>
      </c>
      <c r="C351" s="91" t="s">
        <v>20</v>
      </c>
      <c r="D351" s="10">
        <v>3.02</v>
      </c>
      <c r="E351" s="10">
        <f>E349*D351</f>
        <v>2.7296088800000002</v>
      </c>
      <c r="F351" s="10"/>
      <c r="G351" s="10"/>
      <c r="H351" s="10"/>
      <c r="I351" s="10"/>
      <c r="J351" s="10"/>
      <c r="K351" s="10">
        <f t="shared" ref="K351:K353" si="51">E351*J351</f>
        <v>0</v>
      </c>
      <c r="L351" s="10">
        <f t="shared" si="50"/>
        <v>0</v>
      </c>
      <c r="M351" s="105"/>
      <c r="N351" s="14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</row>
    <row r="352" spans="1:239" s="6" customFormat="1" x14ac:dyDescent="0.25">
      <c r="A352" s="125"/>
      <c r="B352" s="124" t="s">
        <v>27</v>
      </c>
      <c r="C352" s="91" t="s">
        <v>20</v>
      </c>
      <c r="D352" s="10">
        <v>3.7</v>
      </c>
      <c r="E352" s="10">
        <f>D352*E349</f>
        <v>3.3442228000000007</v>
      </c>
      <c r="F352" s="10"/>
      <c r="G352" s="10"/>
      <c r="H352" s="10"/>
      <c r="I352" s="10"/>
      <c r="J352" s="5"/>
      <c r="K352" s="10">
        <f t="shared" si="51"/>
        <v>0</v>
      </c>
      <c r="L352" s="10">
        <f t="shared" si="50"/>
        <v>0</v>
      </c>
      <c r="M352" s="105"/>
      <c r="N352" s="14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</row>
    <row r="353" spans="1:239" s="6" customFormat="1" x14ac:dyDescent="0.25">
      <c r="A353" s="125"/>
      <c r="B353" s="124" t="s">
        <v>28</v>
      </c>
      <c r="C353" s="91" t="s">
        <v>20</v>
      </c>
      <c r="D353" s="10">
        <v>11.1</v>
      </c>
      <c r="E353" s="5">
        <f>D353*E349</f>
        <v>10.0326684</v>
      </c>
      <c r="F353" s="10"/>
      <c r="G353" s="10"/>
      <c r="H353" s="10"/>
      <c r="I353" s="10"/>
      <c r="J353" s="5"/>
      <c r="K353" s="10">
        <f t="shared" si="51"/>
        <v>0</v>
      </c>
      <c r="L353" s="10">
        <f t="shared" si="50"/>
        <v>0</v>
      </c>
      <c r="M353" s="105"/>
      <c r="N353" s="14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</row>
    <row r="354" spans="1:239" s="6" customFormat="1" x14ac:dyDescent="0.25">
      <c r="A354" s="125"/>
      <c r="B354" s="126" t="s">
        <v>22</v>
      </c>
      <c r="C354" s="11" t="s">
        <v>0</v>
      </c>
      <c r="D354" s="10">
        <v>2.2999999999999998</v>
      </c>
      <c r="E354" s="5">
        <f>D354*E349</f>
        <v>2.0788411999999998</v>
      </c>
      <c r="F354" s="4"/>
      <c r="G354" s="4"/>
      <c r="H354" s="4"/>
      <c r="I354" s="5"/>
      <c r="J354" s="10"/>
      <c r="K354" s="10">
        <f>E354*J354</f>
        <v>0</v>
      </c>
      <c r="L354" s="10">
        <f t="shared" si="50"/>
        <v>0</v>
      </c>
      <c r="M354" s="105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</row>
    <row r="355" spans="1:239" s="6" customFormat="1" x14ac:dyDescent="0.25">
      <c r="A355" s="125"/>
      <c r="B355" s="13" t="s">
        <v>39</v>
      </c>
      <c r="C355" s="11" t="s">
        <v>18</v>
      </c>
      <c r="D355" s="10">
        <f>97.4+4*12.1</f>
        <v>145.80000000000001</v>
      </c>
      <c r="E355" s="10">
        <f>D355*E349</f>
        <v>131.78045520000003</v>
      </c>
      <c r="F355" s="10"/>
      <c r="G355" s="5">
        <f>E355*F355</f>
        <v>0</v>
      </c>
      <c r="H355" s="5"/>
      <c r="I355" s="5"/>
      <c r="J355" s="10"/>
      <c r="K355" s="10"/>
      <c r="L355" s="10">
        <f t="shared" si="50"/>
        <v>0</v>
      </c>
      <c r="M355" s="105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</row>
    <row r="356" spans="1:239" s="6" customFormat="1" x14ac:dyDescent="0.25">
      <c r="A356" s="125"/>
      <c r="B356" s="126" t="s">
        <v>35</v>
      </c>
      <c r="C356" s="11" t="s">
        <v>0</v>
      </c>
      <c r="D356" s="10">
        <f>14.5+4*0.2</f>
        <v>15.3</v>
      </c>
      <c r="E356" s="10">
        <f>D356*E349</f>
        <v>13.828813200000003</v>
      </c>
      <c r="F356" s="5"/>
      <c r="G356" s="5">
        <f>E356*F356</f>
        <v>0</v>
      </c>
      <c r="H356" s="5"/>
      <c r="I356" s="5"/>
      <c r="J356" s="10"/>
      <c r="K356" s="10"/>
      <c r="L356" s="10">
        <f t="shared" si="50"/>
        <v>0</v>
      </c>
      <c r="M356" s="105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</row>
    <row r="357" spans="1:239" s="6" customFormat="1" x14ac:dyDescent="0.25">
      <c r="A357" s="11"/>
      <c r="B357" s="126"/>
      <c r="C357" s="11"/>
      <c r="D357" s="10"/>
      <c r="E357" s="10"/>
      <c r="F357" s="5"/>
      <c r="G357" s="5"/>
      <c r="H357" s="5"/>
      <c r="I357" s="5"/>
      <c r="J357" s="10"/>
      <c r="K357" s="10"/>
      <c r="L357" s="10"/>
      <c r="M357" s="105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  <c r="EA357" s="14"/>
      <c r="EB357" s="14"/>
      <c r="EC357" s="14"/>
      <c r="ED357" s="14"/>
      <c r="EE357" s="14"/>
      <c r="EF357" s="14"/>
      <c r="EG357" s="14"/>
      <c r="EH357" s="14"/>
      <c r="EI357" s="14"/>
      <c r="EJ357" s="14"/>
      <c r="EK357" s="14"/>
      <c r="EL357" s="14"/>
      <c r="EM357" s="14"/>
      <c r="EN357" s="14"/>
      <c r="EO357" s="14"/>
      <c r="EP357" s="14"/>
      <c r="EQ357" s="14"/>
      <c r="ER357" s="14"/>
      <c r="ES357" s="14"/>
      <c r="ET357" s="14"/>
      <c r="EU357" s="14"/>
      <c r="EV357" s="14"/>
      <c r="EW357" s="14"/>
      <c r="EX357" s="14"/>
      <c r="EY357" s="14"/>
      <c r="EZ357" s="14"/>
      <c r="FA357" s="14"/>
      <c r="FB357" s="14"/>
      <c r="FC357" s="14"/>
      <c r="FD357" s="14"/>
      <c r="FE357" s="14"/>
      <c r="FF357" s="14"/>
      <c r="FG357" s="14"/>
      <c r="FH357" s="14"/>
      <c r="FI357" s="14"/>
      <c r="FJ357" s="14"/>
      <c r="FK357" s="14"/>
      <c r="FL357" s="14"/>
      <c r="FM357" s="14"/>
      <c r="FN357" s="14"/>
      <c r="FO357" s="14"/>
      <c r="FP357" s="14"/>
      <c r="FQ357" s="14"/>
      <c r="FR357" s="14"/>
      <c r="FS357" s="14"/>
      <c r="FT357" s="14"/>
      <c r="FU357" s="14"/>
      <c r="FV357" s="14"/>
      <c r="FW357" s="14"/>
      <c r="FX357" s="14"/>
      <c r="FY357" s="14"/>
      <c r="FZ357" s="14"/>
      <c r="GA357" s="14"/>
      <c r="GB357" s="14"/>
      <c r="GC357" s="14"/>
      <c r="GD357" s="14"/>
      <c r="GE357" s="14"/>
      <c r="GF357" s="14"/>
      <c r="GG357" s="14"/>
      <c r="GH357" s="14"/>
      <c r="GI357" s="14"/>
      <c r="GJ357" s="14"/>
      <c r="GK357" s="14"/>
      <c r="GL357" s="14"/>
      <c r="GM357" s="14"/>
      <c r="GN357" s="14"/>
      <c r="GO357" s="14"/>
      <c r="GP357" s="14"/>
      <c r="GQ357" s="14"/>
      <c r="GR357" s="14"/>
      <c r="GS357" s="14"/>
      <c r="GT357" s="14"/>
      <c r="GU357" s="14"/>
      <c r="GV357" s="14"/>
      <c r="GW357" s="14"/>
      <c r="GX357" s="14"/>
      <c r="GY357" s="14"/>
      <c r="GZ357" s="14"/>
      <c r="HA357" s="14"/>
      <c r="HB357" s="14"/>
      <c r="HC357" s="14"/>
      <c r="HD357" s="14"/>
      <c r="HE357" s="14"/>
      <c r="HF357" s="14"/>
      <c r="HG357" s="14"/>
      <c r="HH357" s="14"/>
      <c r="HI357" s="14"/>
      <c r="HJ357" s="14"/>
      <c r="HK357" s="14"/>
      <c r="HL357" s="14"/>
      <c r="HM357" s="14"/>
      <c r="HN357" s="14"/>
      <c r="HO357" s="14"/>
      <c r="HP357" s="14"/>
      <c r="HQ357" s="14"/>
      <c r="HR357" s="14"/>
      <c r="HS357" s="14"/>
      <c r="HT357" s="14"/>
      <c r="HU357" s="14"/>
      <c r="HV357" s="14"/>
      <c r="HW357" s="14"/>
      <c r="HX357" s="14"/>
      <c r="HY357" s="14"/>
      <c r="HZ357" s="14"/>
      <c r="IA357" s="14"/>
      <c r="IB357" s="14"/>
      <c r="IC357" s="14"/>
      <c r="ID357" s="14"/>
      <c r="IE357" s="14"/>
    </row>
    <row r="358" spans="1:239" s="2" customFormat="1" x14ac:dyDescent="0.25">
      <c r="A358" s="7">
        <v>8</v>
      </c>
      <c r="B358" s="127" t="s">
        <v>40</v>
      </c>
      <c r="C358" s="8" t="s">
        <v>18</v>
      </c>
      <c r="D358" s="9"/>
      <c r="E358" s="9">
        <f>E349*0.3</f>
        <v>0.27115320000000004</v>
      </c>
      <c r="F358" s="9"/>
      <c r="G358" s="9"/>
      <c r="H358" s="9"/>
      <c r="I358" s="9"/>
      <c r="J358" s="9"/>
      <c r="K358" s="130"/>
      <c r="L358" s="9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  <c r="AA358" s="105"/>
      <c r="AB358" s="105"/>
      <c r="AC358" s="105"/>
      <c r="AD358" s="105"/>
      <c r="AE358" s="105"/>
      <c r="AF358" s="105"/>
      <c r="AG358" s="105"/>
      <c r="AH358" s="105"/>
      <c r="AI358" s="105"/>
      <c r="AJ358" s="105"/>
      <c r="AK358" s="105"/>
      <c r="AL358" s="105"/>
      <c r="AM358" s="105"/>
      <c r="AN358" s="105"/>
      <c r="AO358" s="105"/>
      <c r="AP358" s="105"/>
      <c r="AQ358" s="105"/>
      <c r="AR358" s="105"/>
      <c r="AS358" s="105"/>
      <c r="AT358" s="105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  <c r="BT358" s="105"/>
      <c r="BU358" s="105"/>
      <c r="BV358" s="105"/>
      <c r="BW358" s="105"/>
      <c r="BX358" s="105"/>
      <c r="BY358" s="105"/>
      <c r="BZ358" s="105"/>
      <c r="CA358" s="105"/>
      <c r="CB358" s="105"/>
      <c r="CC358" s="105"/>
      <c r="CD358" s="105"/>
      <c r="CE358" s="105"/>
      <c r="CF358" s="105"/>
      <c r="CG358" s="105"/>
      <c r="CH358" s="105"/>
      <c r="CI358" s="105"/>
      <c r="CJ358" s="105"/>
      <c r="CK358" s="105"/>
      <c r="CL358" s="105"/>
      <c r="CM358" s="105"/>
      <c r="CN358" s="105"/>
      <c r="CO358" s="105"/>
      <c r="CP358" s="105"/>
      <c r="CQ358" s="105"/>
      <c r="CR358" s="105"/>
      <c r="CS358" s="105"/>
      <c r="CT358" s="105"/>
      <c r="CU358" s="105"/>
      <c r="CV358" s="105"/>
      <c r="CW358" s="105"/>
      <c r="CX358" s="105"/>
      <c r="CY358" s="105"/>
      <c r="CZ358" s="105"/>
      <c r="DA358" s="105"/>
      <c r="DB358" s="105"/>
      <c r="DC358" s="105"/>
      <c r="DD358" s="105"/>
      <c r="DE358" s="105"/>
      <c r="DF358" s="105"/>
      <c r="DG358" s="105"/>
      <c r="DH358" s="105"/>
      <c r="DI358" s="105"/>
      <c r="DJ358" s="105"/>
      <c r="DK358" s="105"/>
      <c r="DL358" s="105"/>
      <c r="DM358" s="105"/>
      <c r="DN358" s="105"/>
      <c r="DO358" s="105"/>
      <c r="DP358" s="105"/>
      <c r="DQ358" s="105"/>
      <c r="DR358" s="105"/>
      <c r="DS358" s="105"/>
      <c r="DT358" s="105"/>
      <c r="DU358" s="105"/>
      <c r="DV358" s="105"/>
      <c r="DW358" s="105"/>
      <c r="DX358" s="105"/>
      <c r="DY358" s="105"/>
      <c r="DZ358" s="105"/>
      <c r="EA358" s="105"/>
      <c r="EB358" s="105"/>
      <c r="EC358" s="105"/>
      <c r="ED358" s="105"/>
      <c r="EE358" s="105"/>
      <c r="EF358" s="105"/>
      <c r="EG358" s="105"/>
      <c r="EH358" s="105"/>
      <c r="EI358" s="105"/>
      <c r="EJ358" s="105"/>
      <c r="EK358" s="105"/>
      <c r="EL358" s="105"/>
      <c r="EM358" s="105"/>
      <c r="EN358" s="105"/>
      <c r="EO358" s="105"/>
      <c r="EP358" s="105"/>
      <c r="EQ358" s="105"/>
      <c r="ER358" s="105"/>
      <c r="ES358" s="105"/>
      <c r="ET358" s="105"/>
      <c r="EU358" s="105"/>
      <c r="EV358" s="105"/>
      <c r="EW358" s="105"/>
      <c r="EX358" s="105"/>
      <c r="EY358" s="105"/>
      <c r="EZ358" s="105"/>
      <c r="FA358" s="105"/>
      <c r="FB358" s="105"/>
      <c r="FC358" s="105"/>
      <c r="FD358" s="105"/>
      <c r="FE358" s="105"/>
      <c r="FF358" s="105"/>
      <c r="FG358" s="105"/>
      <c r="FH358" s="105"/>
      <c r="FI358" s="105"/>
      <c r="FJ358" s="105"/>
      <c r="FK358" s="105"/>
      <c r="FL358" s="105"/>
      <c r="FM358" s="105"/>
      <c r="FN358" s="105"/>
      <c r="FO358" s="105"/>
      <c r="FP358" s="105"/>
      <c r="FQ358" s="105"/>
      <c r="FR358" s="105"/>
      <c r="FS358" s="105"/>
      <c r="FT358" s="105"/>
      <c r="FU358" s="105"/>
      <c r="FV358" s="105"/>
      <c r="FW358" s="105"/>
      <c r="FX358" s="105"/>
      <c r="FY358" s="105"/>
      <c r="FZ358" s="105"/>
      <c r="GA358" s="105"/>
      <c r="GB358" s="105"/>
      <c r="GC358" s="105"/>
      <c r="GD358" s="105"/>
      <c r="GE358" s="105"/>
      <c r="GF358" s="105"/>
      <c r="GG358" s="105"/>
      <c r="GH358" s="105"/>
      <c r="GI358" s="105"/>
      <c r="GJ358" s="105"/>
      <c r="GK358" s="105"/>
      <c r="GL358" s="105"/>
      <c r="GM358" s="105"/>
      <c r="GN358" s="105"/>
      <c r="GO358" s="105"/>
      <c r="GP358" s="105"/>
      <c r="GQ358" s="105"/>
      <c r="GR358" s="105"/>
      <c r="GS358" s="105"/>
      <c r="GT358" s="105"/>
      <c r="GU358" s="105"/>
      <c r="GV358" s="105"/>
      <c r="GW358" s="105"/>
      <c r="GX358" s="105"/>
      <c r="GY358" s="105"/>
      <c r="GZ358" s="105"/>
      <c r="HA358" s="105"/>
      <c r="HB358" s="105"/>
      <c r="HC358" s="105"/>
      <c r="HD358" s="105"/>
      <c r="HE358" s="105"/>
      <c r="HF358" s="105"/>
      <c r="HG358" s="105"/>
      <c r="HH358" s="105"/>
      <c r="HI358" s="105"/>
      <c r="HJ358" s="105"/>
      <c r="HK358" s="105"/>
      <c r="HL358" s="105"/>
      <c r="HM358" s="105"/>
      <c r="HN358" s="105"/>
      <c r="HO358" s="105"/>
      <c r="HP358" s="105"/>
      <c r="HQ358" s="105"/>
      <c r="HR358" s="105"/>
      <c r="HS358" s="105"/>
      <c r="HT358" s="105"/>
      <c r="HU358" s="105"/>
      <c r="HV358" s="105"/>
      <c r="HW358" s="105"/>
      <c r="HX358" s="105"/>
      <c r="HY358" s="105"/>
      <c r="HZ358" s="105"/>
      <c r="IA358" s="105"/>
      <c r="IB358" s="105"/>
      <c r="IC358" s="105"/>
      <c r="ID358" s="105"/>
      <c r="IE358" s="105"/>
    </row>
    <row r="359" spans="1:239" s="6" customFormat="1" x14ac:dyDescent="0.25">
      <c r="A359" s="11"/>
      <c r="B359" s="13"/>
      <c r="C359" s="11" t="s">
        <v>19</v>
      </c>
      <c r="D359" s="10"/>
      <c r="E359" s="92">
        <f>E358</f>
        <v>0.27115320000000004</v>
      </c>
      <c r="F359" s="10"/>
      <c r="G359" s="10"/>
      <c r="H359" s="10"/>
      <c r="I359" s="10"/>
      <c r="J359" s="10"/>
      <c r="K359" s="110"/>
      <c r="L359" s="110"/>
      <c r="M359" s="105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  <c r="EA359" s="14"/>
      <c r="EB359" s="14"/>
      <c r="EC359" s="14"/>
      <c r="ED359" s="14"/>
      <c r="EE359" s="14"/>
      <c r="EF359" s="14"/>
      <c r="EG359" s="14"/>
      <c r="EH359" s="14"/>
      <c r="EI359" s="14"/>
      <c r="EJ359" s="14"/>
      <c r="EK359" s="14"/>
      <c r="EL359" s="14"/>
      <c r="EM359" s="14"/>
      <c r="EN359" s="14"/>
      <c r="EO359" s="14"/>
      <c r="EP359" s="14"/>
      <c r="EQ359" s="14"/>
      <c r="ER359" s="14"/>
      <c r="ES359" s="14"/>
      <c r="ET359" s="14"/>
      <c r="EU359" s="14"/>
      <c r="EV359" s="14"/>
      <c r="EW359" s="14"/>
      <c r="EX359" s="14"/>
      <c r="EY359" s="14"/>
      <c r="EZ359" s="14"/>
      <c r="FA359" s="14"/>
      <c r="FB359" s="14"/>
      <c r="FC359" s="14"/>
      <c r="FD359" s="14"/>
      <c r="FE359" s="14"/>
      <c r="FF359" s="14"/>
      <c r="FG359" s="14"/>
      <c r="FH359" s="14"/>
      <c r="FI359" s="14"/>
      <c r="FJ359" s="14"/>
      <c r="FK359" s="14"/>
      <c r="FL359" s="14"/>
      <c r="FM359" s="14"/>
      <c r="FN359" s="14"/>
      <c r="FO359" s="14"/>
      <c r="FP359" s="14"/>
      <c r="FQ359" s="14"/>
      <c r="FR359" s="14"/>
      <c r="FS359" s="14"/>
      <c r="FT359" s="14"/>
      <c r="FU359" s="14"/>
      <c r="FV359" s="14"/>
      <c r="FW359" s="14"/>
      <c r="FX359" s="14"/>
      <c r="FY359" s="14"/>
      <c r="FZ359" s="14"/>
      <c r="GA359" s="14"/>
      <c r="GB359" s="14"/>
      <c r="GC359" s="14"/>
      <c r="GD359" s="14"/>
      <c r="GE359" s="14"/>
      <c r="GF359" s="14"/>
      <c r="GG359" s="14"/>
      <c r="GH359" s="14"/>
      <c r="GI359" s="14"/>
      <c r="GJ359" s="14"/>
      <c r="GK359" s="14"/>
      <c r="GL359" s="14"/>
      <c r="GM359" s="14"/>
      <c r="GN359" s="14"/>
      <c r="GO359" s="14"/>
      <c r="GP359" s="14"/>
      <c r="GQ359" s="14"/>
      <c r="GR359" s="14"/>
      <c r="GS359" s="14"/>
      <c r="GT359" s="14"/>
      <c r="GU359" s="14"/>
      <c r="GV359" s="14"/>
      <c r="GW359" s="14"/>
      <c r="GX359" s="14"/>
      <c r="GY359" s="14"/>
      <c r="GZ359" s="14"/>
      <c r="HA359" s="14"/>
      <c r="HB359" s="14"/>
      <c r="HC359" s="14"/>
      <c r="HD359" s="14"/>
      <c r="HE359" s="14"/>
      <c r="HF359" s="14"/>
      <c r="HG359" s="14"/>
      <c r="HH359" s="14"/>
      <c r="HI359" s="14"/>
      <c r="HJ359" s="14"/>
      <c r="HK359" s="14"/>
      <c r="HL359" s="14"/>
      <c r="HM359" s="14"/>
      <c r="HN359" s="14"/>
      <c r="HO359" s="14"/>
      <c r="HP359" s="14"/>
      <c r="HQ359" s="14"/>
      <c r="HR359" s="14"/>
      <c r="HS359" s="14"/>
      <c r="HT359" s="14"/>
      <c r="HU359" s="14"/>
      <c r="HV359" s="14"/>
      <c r="HW359" s="14"/>
      <c r="HX359" s="14"/>
      <c r="HY359" s="14"/>
      <c r="HZ359" s="14"/>
      <c r="IA359" s="14"/>
      <c r="IB359" s="14"/>
      <c r="IC359" s="14"/>
      <c r="ID359" s="14"/>
      <c r="IE359" s="14"/>
    </row>
    <row r="360" spans="1:239" s="6" customFormat="1" x14ac:dyDescent="0.25">
      <c r="A360" s="125"/>
      <c r="B360" s="126" t="s">
        <v>37</v>
      </c>
      <c r="C360" s="91" t="s">
        <v>20</v>
      </c>
      <c r="D360" s="110">
        <v>0.3</v>
      </c>
      <c r="E360" s="10">
        <f>E359*D360</f>
        <v>8.1345960000000009E-2</v>
      </c>
      <c r="F360" s="10"/>
      <c r="G360" s="10"/>
      <c r="H360" s="10"/>
      <c r="I360" s="10"/>
      <c r="J360" s="5"/>
      <c r="K360" s="10">
        <f>E360*J360</f>
        <v>0</v>
      </c>
      <c r="L360" s="10">
        <f t="shared" ref="L360:L361" si="52">G360+I360+K360</f>
        <v>0</v>
      </c>
      <c r="M360" s="14"/>
      <c r="N360" s="14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</row>
    <row r="361" spans="1:239" s="6" customFormat="1" x14ac:dyDescent="0.25">
      <c r="A361" s="125"/>
      <c r="B361" s="126" t="s">
        <v>32</v>
      </c>
      <c r="C361" s="11" t="s">
        <v>18</v>
      </c>
      <c r="D361" s="110">
        <v>1.03</v>
      </c>
      <c r="E361" s="10">
        <f>D361*E359</f>
        <v>0.27928779600000003</v>
      </c>
      <c r="F361" s="10"/>
      <c r="G361" s="10">
        <f>E361*F361</f>
        <v>0</v>
      </c>
      <c r="H361" s="10"/>
      <c r="I361" s="10"/>
      <c r="J361" s="10"/>
      <c r="K361" s="10"/>
      <c r="L361" s="10">
        <f t="shared" si="52"/>
        <v>0</v>
      </c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</row>
    <row r="362" spans="1:239" s="6" customFormat="1" x14ac:dyDescent="0.25">
      <c r="A362" s="11"/>
      <c r="B362" s="126"/>
      <c r="C362" s="11"/>
      <c r="D362" s="110"/>
      <c r="E362" s="10"/>
      <c r="F362" s="10"/>
      <c r="G362" s="10"/>
      <c r="H362" s="10"/>
      <c r="I362" s="10"/>
      <c r="J362" s="10"/>
      <c r="K362" s="10"/>
      <c r="L362" s="10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  <c r="DT362" s="14"/>
      <c r="DU362" s="14"/>
      <c r="DV362" s="14"/>
      <c r="DW362" s="14"/>
      <c r="DX362" s="14"/>
      <c r="DY362" s="14"/>
      <c r="DZ362" s="14"/>
      <c r="EA362" s="14"/>
      <c r="EB362" s="14"/>
      <c r="EC362" s="14"/>
      <c r="ED362" s="14"/>
      <c r="EE362" s="14"/>
      <c r="EF362" s="14"/>
      <c r="EG362" s="14"/>
      <c r="EH362" s="14"/>
      <c r="EI362" s="14"/>
      <c r="EJ362" s="14"/>
      <c r="EK362" s="14"/>
      <c r="EL362" s="14"/>
      <c r="EM362" s="14"/>
      <c r="EN362" s="14"/>
      <c r="EO362" s="14"/>
      <c r="EP362" s="14"/>
      <c r="EQ362" s="14"/>
      <c r="ER362" s="14"/>
      <c r="ES362" s="14"/>
      <c r="ET362" s="14"/>
      <c r="EU362" s="14"/>
      <c r="EV362" s="14"/>
      <c r="EW362" s="14"/>
      <c r="EX362" s="14"/>
      <c r="EY362" s="14"/>
      <c r="EZ362" s="14"/>
      <c r="FA362" s="14"/>
      <c r="FB362" s="14"/>
      <c r="FC362" s="14"/>
      <c r="FD362" s="14"/>
      <c r="FE362" s="14"/>
      <c r="FF362" s="14"/>
      <c r="FG362" s="14"/>
      <c r="FH362" s="14"/>
      <c r="FI362" s="14"/>
      <c r="FJ362" s="14"/>
      <c r="FK362" s="14"/>
      <c r="FL362" s="14"/>
      <c r="FM362" s="14"/>
      <c r="FN362" s="14"/>
      <c r="FO362" s="14"/>
      <c r="FP362" s="14"/>
      <c r="FQ362" s="14"/>
      <c r="FR362" s="14"/>
      <c r="FS362" s="14"/>
      <c r="FT362" s="14"/>
      <c r="FU362" s="14"/>
      <c r="FV362" s="14"/>
      <c r="FW362" s="14"/>
      <c r="FX362" s="14"/>
      <c r="FY362" s="14"/>
      <c r="FZ362" s="14"/>
      <c r="GA362" s="14"/>
      <c r="GB362" s="14"/>
      <c r="GC362" s="14"/>
      <c r="GD362" s="14"/>
      <c r="GE362" s="14"/>
      <c r="GF362" s="14"/>
      <c r="GG362" s="14"/>
      <c r="GH362" s="14"/>
      <c r="GI362" s="14"/>
      <c r="GJ362" s="14"/>
      <c r="GK362" s="14"/>
      <c r="GL362" s="14"/>
      <c r="GM362" s="14"/>
      <c r="GN362" s="14"/>
      <c r="GO362" s="14"/>
      <c r="GP362" s="14"/>
      <c r="GQ362" s="14"/>
      <c r="GR362" s="14"/>
      <c r="GS362" s="14"/>
      <c r="GT362" s="14"/>
      <c r="GU362" s="14"/>
      <c r="GV362" s="14"/>
      <c r="GW362" s="14"/>
      <c r="GX362" s="14"/>
      <c r="GY362" s="14"/>
      <c r="GZ362" s="14"/>
      <c r="HA362" s="14"/>
      <c r="HB362" s="14"/>
      <c r="HC362" s="14"/>
      <c r="HD362" s="14"/>
      <c r="HE362" s="14"/>
      <c r="HF362" s="14"/>
      <c r="HG362" s="14"/>
      <c r="HH362" s="14"/>
      <c r="HI362" s="14"/>
      <c r="HJ362" s="14"/>
      <c r="HK362" s="14"/>
      <c r="HL362" s="14"/>
      <c r="HM362" s="14"/>
      <c r="HN362" s="14"/>
      <c r="HO362" s="14"/>
      <c r="HP362" s="14"/>
      <c r="HQ362" s="14"/>
      <c r="HR362" s="14"/>
      <c r="HS362" s="14"/>
      <c r="HT362" s="14"/>
      <c r="HU362" s="14"/>
      <c r="HV362" s="14"/>
      <c r="HW362" s="14"/>
      <c r="HX362" s="14"/>
      <c r="HY362" s="14"/>
      <c r="HZ362" s="14"/>
      <c r="IA362" s="14"/>
      <c r="IB362" s="14"/>
      <c r="IC362" s="14"/>
      <c r="ID362" s="14"/>
      <c r="IE362" s="14"/>
    </row>
    <row r="363" spans="1:239" s="2" customFormat="1" ht="25.5" x14ac:dyDescent="0.25">
      <c r="A363" s="7">
        <v>9</v>
      </c>
      <c r="B363" s="131" t="s">
        <v>48</v>
      </c>
      <c r="C363" s="8" t="s">
        <v>23</v>
      </c>
      <c r="D363" s="9"/>
      <c r="E363" s="9">
        <f>E348</f>
        <v>903.84400000000005</v>
      </c>
      <c r="F363" s="9"/>
      <c r="G363" s="9"/>
      <c r="H363" s="9"/>
      <c r="I363" s="9"/>
      <c r="J363" s="9"/>
      <c r="K363" s="9"/>
      <c r="L363" s="9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  <c r="AA363" s="105"/>
      <c r="AB363" s="105"/>
      <c r="AC363" s="105"/>
      <c r="AD363" s="105"/>
      <c r="AE363" s="105"/>
      <c r="AF363" s="105"/>
      <c r="AG363" s="105"/>
      <c r="AH363" s="105"/>
      <c r="AI363" s="105"/>
      <c r="AJ363" s="105"/>
      <c r="AK363" s="105"/>
      <c r="AL363" s="105"/>
      <c r="AM363" s="105"/>
      <c r="AN363" s="105"/>
      <c r="AO363" s="105"/>
      <c r="AP363" s="105"/>
      <c r="AQ363" s="105"/>
      <c r="AR363" s="105"/>
      <c r="AS363" s="105"/>
      <c r="AT363" s="105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  <c r="BT363" s="105"/>
      <c r="BU363" s="105"/>
      <c r="BV363" s="105"/>
      <c r="BW363" s="105"/>
      <c r="BX363" s="105"/>
      <c r="BY363" s="105"/>
      <c r="BZ363" s="105"/>
      <c r="CA363" s="105"/>
      <c r="CB363" s="105"/>
      <c r="CC363" s="105"/>
      <c r="CD363" s="105"/>
      <c r="CE363" s="105"/>
      <c r="CF363" s="105"/>
      <c r="CG363" s="105"/>
      <c r="CH363" s="105"/>
      <c r="CI363" s="105"/>
      <c r="CJ363" s="105"/>
      <c r="CK363" s="105"/>
      <c r="CL363" s="105"/>
      <c r="CM363" s="105"/>
      <c r="CN363" s="105"/>
      <c r="CO363" s="105"/>
      <c r="CP363" s="105"/>
      <c r="CQ363" s="105"/>
      <c r="CR363" s="105"/>
      <c r="CS363" s="105"/>
      <c r="CT363" s="105"/>
      <c r="CU363" s="105"/>
      <c r="CV363" s="105"/>
      <c r="CW363" s="105"/>
      <c r="CX363" s="105"/>
      <c r="CY363" s="105"/>
      <c r="CZ363" s="105"/>
      <c r="DA363" s="105"/>
      <c r="DB363" s="105"/>
      <c r="DC363" s="105"/>
      <c r="DD363" s="105"/>
      <c r="DE363" s="105"/>
      <c r="DF363" s="105"/>
      <c r="DG363" s="105"/>
      <c r="DH363" s="105"/>
      <c r="DI363" s="105"/>
      <c r="DJ363" s="105"/>
      <c r="DK363" s="105"/>
      <c r="DL363" s="105"/>
      <c r="DM363" s="105"/>
      <c r="DN363" s="105"/>
      <c r="DO363" s="105"/>
      <c r="DP363" s="105"/>
      <c r="DQ363" s="105"/>
      <c r="DR363" s="105"/>
      <c r="DS363" s="105"/>
      <c r="DT363" s="105"/>
      <c r="DU363" s="105"/>
      <c r="DV363" s="105"/>
      <c r="DW363" s="105"/>
      <c r="DX363" s="105"/>
      <c r="DY363" s="105"/>
      <c r="DZ363" s="105"/>
      <c r="EA363" s="105"/>
      <c r="EB363" s="105"/>
      <c r="EC363" s="105"/>
      <c r="ED363" s="105"/>
      <c r="EE363" s="105"/>
      <c r="EF363" s="105"/>
      <c r="EG363" s="105"/>
      <c r="EH363" s="105"/>
      <c r="EI363" s="105"/>
      <c r="EJ363" s="105"/>
      <c r="EK363" s="105"/>
      <c r="EL363" s="105"/>
      <c r="EM363" s="105"/>
      <c r="EN363" s="105"/>
      <c r="EO363" s="105"/>
      <c r="EP363" s="105"/>
      <c r="EQ363" s="105"/>
      <c r="ER363" s="105"/>
      <c r="ES363" s="105"/>
      <c r="ET363" s="105"/>
      <c r="EU363" s="105"/>
      <c r="EV363" s="105"/>
      <c r="EW363" s="105"/>
      <c r="EX363" s="105"/>
      <c r="EY363" s="105"/>
      <c r="EZ363" s="105"/>
      <c r="FA363" s="105"/>
      <c r="FB363" s="105"/>
      <c r="FC363" s="105"/>
      <c r="FD363" s="105"/>
      <c r="FE363" s="105"/>
      <c r="FF363" s="105"/>
      <c r="FG363" s="105"/>
      <c r="FH363" s="105"/>
      <c r="FI363" s="105"/>
      <c r="FJ363" s="105"/>
      <c r="FK363" s="105"/>
      <c r="FL363" s="105"/>
      <c r="FM363" s="105"/>
      <c r="FN363" s="105"/>
      <c r="FO363" s="105"/>
      <c r="FP363" s="105"/>
      <c r="FQ363" s="105"/>
      <c r="FR363" s="105"/>
      <c r="FS363" s="105"/>
      <c r="FT363" s="105"/>
      <c r="FU363" s="105"/>
      <c r="FV363" s="105"/>
      <c r="FW363" s="105"/>
      <c r="FX363" s="105"/>
      <c r="FY363" s="105"/>
      <c r="FZ363" s="105"/>
      <c r="GA363" s="105"/>
      <c r="GB363" s="105"/>
      <c r="GC363" s="105"/>
      <c r="GD363" s="105"/>
      <c r="GE363" s="105"/>
      <c r="GF363" s="105"/>
      <c r="GG363" s="105"/>
      <c r="GH363" s="105"/>
      <c r="GI363" s="105"/>
      <c r="GJ363" s="105"/>
      <c r="GK363" s="105"/>
      <c r="GL363" s="105"/>
      <c r="GM363" s="105"/>
      <c r="GN363" s="105"/>
      <c r="GO363" s="105"/>
      <c r="GP363" s="105"/>
      <c r="GQ363" s="105"/>
      <c r="GR363" s="105"/>
      <c r="GS363" s="105"/>
      <c r="GT363" s="105"/>
      <c r="GU363" s="105"/>
      <c r="GV363" s="105"/>
      <c r="GW363" s="105"/>
      <c r="GX363" s="105"/>
      <c r="GY363" s="105"/>
      <c r="GZ363" s="105"/>
      <c r="HA363" s="105"/>
      <c r="HB363" s="105"/>
      <c r="HC363" s="105"/>
      <c r="HD363" s="105"/>
      <c r="HE363" s="105"/>
      <c r="HF363" s="105"/>
      <c r="HG363" s="105"/>
      <c r="HH363" s="105"/>
      <c r="HI363" s="105"/>
      <c r="HJ363" s="105"/>
      <c r="HK363" s="105"/>
      <c r="HL363" s="105"/>
      <c r="HM363" s="105"/>
      <c r="HN363" s="105"/>
      <c r="HO363" s="105"/>
      <c r="HP363" s="105"/>
      <c r="HQ363" s="105"/>
      <c r="HR363" s="105"/>
      <c r="HS363" s="105"/>
      <c r="HT363" s="105"/>
      <c r="HU363" s="105"/>
      <c r="HV363" s="105"/>
      <c r="HW363" s="105"/>
      <c r="HX363" s="105"/>
      <c r="HY363" s="105"/>
      <c r="HZ363" s="105"/>
      <c r="IA363" s="105"/>
      <c r="IB363" s="105"/>
      <c r="IC363" s="105"/>
      <c r="ID363" s="105"/>
      <c r="IE363" s="105"/>
    </row>
    <row r="364" spans="1:239" s="6" customFormat="1" x14ac:dyDescent="0.25">
      <c r="A364" s="11"/>
      <c r="B364" s="13"/>
      <c r="C364" s="11" t="s">
        <v>24</v>
      </c>
      <c r="D364" s="10"/>
      <c r="E364" s="92">
        <f>E363/1000</f>
        <v>0.90384400000000009</v>
      </c>
      <c r="F364" s="10"/>
      <c r="G364" s="10"/>
      <c r="H364" s="10"/>
      <c r="I364" s="10"/>
      <c r="J364" s="10"/>
      <c r="K364" s="10"/>
      <c r="L364" s="10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4"/>
      <c r="EA364" s="14"/>
      <c r="EB364" s="14"/>
      <c r="EC364" s="14"/>
      <c r="ED364" s="14"/>
      <c r="EE364" s="14"/>
      <c r="EF364" s="14"/>
      <c r="EG364" s="14"/>
      <c r="EH364" s="14"/>
      <c r="EI364" s="14"/>
      <c r="EJ364" s="14"/>
      <c r="EK364" s="14"/>
      <c r="EL364" s="14"/>
      <c r="EM364" s="14"/>
      <c r="EN364" s="14"/>
      <c r="EO364" s="14"/>
      <c r="EP364" s="14"/>
      <c r="EQ364" s="14"/>
      <c r="ER364" s="14"/>
      <c r="ES364" s="14"/>
      <c r="ET364" s="14"/>
      <c r="EU364" s="14"/>
      <c r="EV364" s="14"/>
      <c r="EW364" s="14"/>
      <c r="EX364" s="14"/>
      <c r="EY364" s="14"/>
      <c r="EZ364" s="14"/>
      <c r="FA364" s="14"/>
      <c r="FB364" s="14"/>
      <c r="FC364" s="14"/>
      <c r="FD364" s="14"/>
      <c r="FE364" s="14"/>
      <c r="FF364" s="14"/>
      <c r="FG364" s="14"/>
      <c r="FH364" s="14"/>
      <c r="FI364" s="14"/>
      <c r="FJ364" s="14"/>
      <c r="FK364" s="14"/>
      <c r="FL364" s="14"/>
      <c r="FM364" s="14"/>
      <c r="FN364" s="14"/>
      <c r="FO364" s="14"/>
      <c r="FP364" s="14"/>
      <c r="FQ364" s="14"/>
      <c r="FR364" s="14"/>
      <c r="FS364" s="14"/>
      <c r="FT364" s="14"/>
      <c r="FU364" s="14"/>
      <c r="FV364" s="14"/>
      <c r="FW364" s="14"/>
      <c r="FX364" s="14"/>
      <c r="FY364" s="14"/>
      <c r="FZ364" s="14"/>
      <c r="GA364" s="14"/>
      <c r="GB364" s="14"/>
      <c r="GC364" s="14"/>
      <c r="GD364" s="14"/>
      <c r="GE364" s="14"/>
      <c r="GF364" s="14"/>
      <c r="GG364" s="14"/>
      <c r="GH364" s="14"/>
      <c r="GI364" s="14"/>
      <c r="GJ364" s="14"/>
      <c r="GK364" s="14"/>
      <c r="GL364" s="14"/>
      <c r="GM364" s="14"/>
      <c r="GN364" s="14"/>
      <c r="GO364" s="14"/>
      <c r="GP364" s="14"/>
      <c r="GQ364" s="14"/>
      <c r="GR364" s="14"/>
      <c r="GS364" s="14"/>
      <c r="GT364" s="14"/>
      <c r="GU364" s="14"/>
      <c r="GV364" s="14"/>
      <c r="GW364" s="14"/>
      <c r="GX364" s="14"/>
      <c r="GY364" s="14"/>
      <c r="GZ364" s="14"/>
      <c r="HA364" s="14"/>
      <c r="HB364" s="14"/>
      <c r="HC364" s="14"/>
      <c r="HD364" s="14"/>
      <c r="HE364" s="14"/>
      <c r="HF364" s="14"/>
      <c r="HG364" s="14"/>
      <c r="HH364" s="14"/>
      <c r="HI364" s="14"/>
      <c r="HJ364" s="14"/>
      <c r="HK364" s="14"/>
      <c r="HL364" s="14"/>
      <c r="HM364" s="14"/>
      <c r="HN364" s="14"/>
      <c r="HO364" s="14"/>
      <c r="HP364" s="14"/>
      <c r="HQ364" s="14"/>
      <c r="HR364" s="14"/>
      <c r="HS364" s="14"/>
      <c r="HT364" s="14"/>
      <c r="HU364" s="14"/>
      <c r="HV364" s="14"/>
      <c r="HW364" s="14"/>
      <c r="HX364" s="14"/>
      <c r="HY364" s="14"/>
      <c r="HZ364" s="14"/>
      <c r="IA364" s="14"/>
      <c r="IB364" s="14"/>
      <c r="IC364" s="14"/>
      <c r="ID364" s="14"/>
      <c r="IE364" s="14"/>
    </row>
    <row r="365" spans="1:239" s="6" customFormat="1" x14ac:dyDescent="0.25">
      <c r="A365" s="125"/>
      <c r="B365" s="124" t="s">
        <v>21</v>
      </c>
      <c r="C365" s="91" t="s">
        <v>17</v>
      </c>
      <c r="D365" s="10">
        <f>37.5</f>
        <v>37.5</v>
      </c>
      <c r="E365" s="10">
        <f>E364*D365</f>
        <v>33.894150000000003</v>
      </c>
      <c r="F365" s="10"/>
      <c r="G365" s="10"/>
      <c r="H365" s="10"/>
      <c r="I365" s="10">
        <f>E365*H365</f>
        <v>0</v>
      </c>
      <c r="J365" s="10"/>
      <c r="K365" s="10"/>
      <c r="L365" s="10">
        <f t="shared" ref="L365:L371" si="53">G365+I365+K365</f>
        <v>0</v>
      </c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</row>
    <row r="366" spans="1:239" s="6" customFormat="1" x14ac:dyDescent="0.25">
      <c r="A366" s="125"/>
      <c r="B366" s="13" t="s">
        <v>33</v>
      </c>
      <c r="C366" s="91" t="s">
        <v>20</v>
      </c>
      <c r="D366" s="10">
        <v>3.02</v>
      </c>
      <c r="E366" s="10">
        <f>E364*D366</f>
        <v>2.7296088800000002</v>
      </c>
      <c r="F366" s="10"/>
      <c r="G366" s="10"/>
      <c r="H366" s="10"/>
      <c r="I366" s="10"/>
      <c r="J366" s="10"/>
      <c r="K366" s="10">
        <f t="shared" ref="K366:K368" si="54">E366*J366</f>
        <v>0</v>
      </c>
      <c r="L366" s="10">
        <f t="shared" si="53"/>
        <v>0</v>
      </c>
      <c r="M366" s="14"/>
      <c r="N366" s="14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</row>
    <row r="367" spans="1:239" s="6" customFormat="1" x14ac:dyDescent="0.25">
      <c r="A367" s="125"/>
      <c r="B367" s="124" t="s">
        <v>27</v>
      </c>
      <c r="C367" s="91" t="s">
        <v>20</v>
      </c>
      <c r="D367" s="10">
        <v>3.7</v>
      </c>
      <c r="E367" s="10">
        <f>D367*E364</f>
        <v>3.3442228000000007</v>
      </c>
      <c r="F367" s="10"/>
      <c r="G367" s="10"/>
      <c r="H367" s="10"/>
      <c r="I367" s="10"/>
      <c r="J367" s="5"/>
      <c r="K367" s="10">
        <f t="shared" si="54"/>
        <v>0</v>
      </c>
      <c r="L367" s="10">
        <f t="shared" si="53"/>
        <v>0</v>
      </c>
      <c r="M367" s="14"/>
      <c r="N367" s="14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</row>
    <row r="368" spans="1:239" s="6" customFormat="1" x14ac:dyDescent="0.25">
      <c r="A368" s="125"/>
      <c r="B368" s="124" t="s">
        <v>28</v>
      </c>
      <c r="C368" s="91" t="s">
        <v>20</v>
      </c>
      <c r="D368" s="10">
        <v>11.1</v>
      </c>
      <c r="E368" s="5">
        <f>D368*E364</f>
        <v>10.0326684</v>
      </c>
      <c r="F368" s="10"/>
      <c r="G368" s="10"/>
      <c r="H368" s="10"/>
      <c r="I368" s="10"/>
      <c r="J368" s="5"/>
      <c r="K368" s="10">
        <f t="shared" si="54"/>
        <v>0</v>
      </c>
      <c r="L368" s="10">
        <f t="shared" si="53"/>
        <v>0</v>
      </c>
      <c r="M368" s="14"/>
      <c r="N368" s="14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</row>
    <row r="369" spans="1:239" s="6" customFormat="1" x14ac:dyDescent="0.25">
      <c r="A369" s="125"/>
      <c r="B369" s="126" t="s">
        <v>22</v>
      </c>
      <c r="C369" s="11" t="s">
        <v>0</v>
      </c>
      <c r="D369" s="10">
        <v>2.2999999999999998</v>
      </c>
      <c r="E369" s="5">
        <f>D369*E364</f>
        <v>2.0788411999999998</v>
      </c>
      <c r="F369" s="4"/>
      <c r="G369" s="4"/>
      <c r="H369" s="4"/>
      <c r="I369" s="5"/>
      <c r="J369" s="10"/>
      <c r="K369" s="10">
        <f>E369*J369</f>
        <v>0</v>
      </c>
      <c r="L369" s="10">
        <f t="shared" si="53"/>
        <v>0</v>
      </c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</row>
    <row r="370" spans="1:239" s="6" customFormat="1" x14ac:dyDescent="0.25">
      <c r="A370" s="125"/>
      <c r="B370" s="13" t="s">
        <v>34</v>
      </c>
      <c r="C370" s="11" t="s">
        <v>18</v>
      </c>
      <c r="D370" s="10">
        <f>97.4</f>
        <v>97.4</v>
      </c>
      <c r="E370" s="10">
        <f>D370*E364</f>
        <v>88.034405600000014</v>
      </c>
      <c r="F370" s="10"/>
      <c r="G370" s="5">
        <f>E370*F370</f>
        <v>0</v>
      </c>
      <c r="H370" s="5"/>
      <c r="I370" s="5"/>
      <c r="J370" s="10"/>
      <c r="K370" s="10"/>
      <c r="L370" s="10">
        <f t="shared" si="53"/>
        <v>0</v>
      </c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</row>
    <row r="371" spans="1:239" s="6" customFormat="1" x14ac:dyDescent="0.25">
      <c r="A371" s="125"/>
      <c r="B371" s="126" t="s">
        <v>35</v>
      </c>
      <c r="C371" s="11" t="s">
        <v>0</v>
      </c>
      <c r="D371" s="10">
        <f>14.5-2*0.2</f>
        <v>14.1</v>
      </c>
      <c r="E371" s="10">
        <f>D371*E364</f>
        <v>12.7442004</v>
      </c>
      <c r="F371" s="5"/>
      <c r="G371" s="5">
        <f>E371*F371</f>
        <v>0</v>
      </c>
      <c r="H371" s="5"/>
      <c r="I371" s="5"/>
      <c r="J371" s="10"/>
      <c r="K371" s="10"/>
      <c r="L371" s="10">
        <f t="shared" si="53"/>
        <v>0</v>
      </c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</row>
    <row r="372" spans="1:239" s="6" customFormat="1" x14ac:dyDescent="0.25">
      <c r="A372" s="125"/>
      <c r="B372" s="126"/>
      <c r="C372" s="11"/>
      <c r="D372" s="10"/>
      <c r="E372" s="10"/>
      <c r="F372" s="5"/>
      <c r="G372" s="5"/>
      <c r="H372" s="5"/>
      <c r="I372" s="5"/>
      <c r="J372" s="10"/>
      <c r="K372" s="10"/>
      <c r="L372" s="10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</row>
    <row r="373" spans="1:239" s="2" customFormat="1" ht="26.25" customHeight="1" x14ac:dyDescent="0.25">
      <c r="A373" s="8">
        <v>10</v>
      </c>
      <c r="B373" s="131" t="s">
        <v>44</v>
      </c>
      <c r="C373" s="8" t="s">
        <v>23</v>
      </c>
      <c r="D373" s="9"/>
      <c r="E373" s="9">
        <v>225.96100000000001</v>
      </c>
      <c r="F373" s="9"/>
      <c r="G373" s="9"/>
      <c r="H373" s="9"/>
      <c r="I373" s="9"/>
      <c r="J373" s="9"/>
      <c r="K373" s="9"/>
      <c r="L373" s="9"/>
      <c r="M373" s="132"/>
      <c r="N373" s="132"/>
      <c r="O373" s="132"/>
      <c r="P373" s="132"/>
      <c r="Q373" s="132"/>
      <c r="R373" s="132"/>
      <c r="S373" s="132"/>
      <c r="T373" s="132"/>
      <c r="U373" s="132"/>
      <c r="V373" s="132"/>
      <c r="W373" s="132"/>
      <c r="X373" s="132"/>
      <c r="Y373" s="132"/>
      <c r="Z373" s="132"/>
      <c r="AA373" s="132"/>
      <c r="AB373" s="132"/>
      <c r="AC373" s="132"/>
      <c r="AD373" s="132"/>
      <c r="AE373" s="132"/>
      <c r="AF373" s="132"/>
      <c r="AG373" s="132"/>
      <c r="AH373" s="132"/>
      <c r="AI373" s="132"/>
      <c r="AJ373" s="132"/>
      <c r="AK373" s="132"/>
      <c r="AL373" s="132"/>
      <c r="AM373" s="132"/>
      <c r="AN373" s="132"/>
      <c r="AO373" s="132"/>
      <c r="AP373" s="132"/>
      <c r="AQ373" s="132"/>
      <c r="AR373" s="132"/>
      <c r="AS373" s="132"/>
      <c r="AT373" s="132"/>
      <c r="AU373" s="132"/>
      <c r="AV373" s="132"/>
      <c r="AW373" s="132"/>
      <c r="AX373" s="132"/>
      <c r="AY373" s="132"/>
      <c r="AZ373" s="132"/>
      <c r="BA373" s="132"/>
      <c r="BB373" s="132"/>
      <c r="BC373" s="132"/>
      <c r="BD373" s="132"/>
      <c r="BE373" s="132"/>
      <c r="BF373" s="132"/>
      <c r="BG373" s="132"/>
      <c r="BH373" s="132"/>
      <c r="BI373" s="132"/>
      <c r="BJ373" s="132"/>
      <c r="BK373" s="132"/>
      <c r="BL373" s="132"/>
      <c r="BM373" s="132"/>
      <c r="BN373" s="132"/>
      <c r="BO373" s="132"/>
      <c r="BP373" s="132"/>
      <c r="BQ373" s="132"/>
      <c r="BR373" s="132"/>
      <c r="BS373" s="132"/>
      <c r="BT373" s="132"/>
      <c r="BU373" s="132"/>
      <c r="BV373" s="132"/>
      <c r="BW373" s="132"/>
      <c r="BX373" s="132"/>
      <c r="BY373" s="132"/>
      <c r="BZ373" s="132"/>
      <c r="CA373" s="132"/>
      <c r="CB373" s="132"/>
      <c r="CC373" s="132"/>
      <c r="CD373" s="132"/>
      <c r="CE373" s="132"/>
      <c r="CF373" s="132"/>
      <c r="CG373" s="132"/>
      <c r="CH373" s="132"/>
      <c r="CI373" s="132"/>
      <c r="CJ373" s="132"/>
      <c r="CK373" s="132"/>
      <c r="CL373" s="132"/>
      <c r="CM373" s="132"/>
      <c r="CN373" s="132"/>
      <c r="CO373" s="132"/>
      <c r="CP373" s="132"/>
      <c r="CQ373" s="132"/>
      <c r="CR373" s="132"/>
      <c r="CS373" s="132"/>
      <c r="CT373" s="132"/>
      <c r="CU373" s="132"/>
      <c r="CV373" s="132"/>
      <c r="CW373" s="132"/>
      <c r="CX373" s="132"/>
      <c r="CY373" s="132"/>
      <c r="CZ373" s="132"/>
      <c r="DA373" s="132"/>
      <c r="DB373" s="132"/>
      <c r="DC373" s="132"/>
      <c r="DD373" s="132"/>
      <c r="DE373" s="132"/>
      <c r="DF373" s="132"/>
      <c r="DG373" s="132"/>
      <c r="DH373" s="132"/>
      <c r="DI373" s="132"/>
      <c r="DJ373" s="132"/>
      <c r="DK373" s="132"/>
      <c r="DL373" s="132"/>
      <c r="DM373" s="132"/>
      <c r="DN373" s="132"/>
      <c r="DO373" s="132"/>
      <c r="DP373" s="132"/>
      <c r="DQ373" s="132"/>
      <c r="DR373" s="132"/>
      <c r="DS373" s="132"/>
      <c r="DT373" s="132"/>
      <c r="DU373" s="132"/>
      <c r="DV373" s="132"/>
      <c r="DW373" s="132"/>
      <c r="DX373" s="132"/>
      <c r="DY373" s="132"/>
      <c r="DZ373" s="132"/>
      <c r="EA373" s="132"/>
      <c r="EB373" s="132"/>
      <c r="EC373" s="132"/>
      <c r="ED373" s="132"/>
      <c r="EE373" s="132"/>
      <c r="EF373" s="132"/>
      <c r="EG373" s="132"/>
      <c r="EH373" s="132"/>
      <c r="EI373" s="132"/>
      <c r="EJ373" s="132"/>
      <c r="EK373" s="132"/>
      <c r="EL373" s="132"/>
      <c r="EM373" s="132"/>
      <c r="EN373" s="132"/>
      <c r="EO373" s="132"/>
      <c r="EP373" s="132"/>
      <c r="EQ373" s="132"/>
      <c r="ER373" s="132"/>
      <c r="ES373" s="132"/>
      <c r="ET373" s="132"/>
      <c r="EU373" s="132"/>
      <c r="EV373" s="132"/>
      <c r="EW373" s="132"/>
      <c r="EX373" s="132"/>
      <c r="EY373" s="132"/>
      <c r="EZ373" s="132"/>
      <c r="FA373" s="132"/>
      <c r="FB373" s="132"/>
      <c r="FC373" s="132"/>
      <c r="FD373" s="132"/>
      <c r="FE373" s="132"/>
      <c r="FF373" s="132"/>
      <c r="FG373" s="132"/>
      <c r="FH373" s="132"/>
      <c r="FI373" s="132"/>
      <c r="FJ373" s="132"/>
      <c r="FK373" s="132"/>
      <c r="FL373" s="132"/>
      <c r="FM373" s="132"/>
      <c r="FN373" s="132"/>
      <c r="FO373" s="132"/>
      <c r="FP373" s="132"/>
      <c r="FQ373" s="132"/>
      <c r="FR373" s="132"/>
      <c r="FS373" s="132"/>
      <c r="FT373" s="132"/>
      <c r="FU373" s="132"/>
      <c r="FV373" s="132"/>
      <c r="FW373" s="132"/>
      <c r="FX373" s="132"/>
      <c r="FY373" s="132"/>
      <c r="FZ373" s="132"/>
      <c r="GA373" s="132"/>
      <c r="GB373" s="132"/>
      <c r="GC373" s="132"/>
      <c r="GD373" s="132"/>
      <c r="GE373" s="132"/>
      <c r="GF373" s="132"/>
      <c r="GG373" s="132"/>
      <c r="GH373" s="132"/>
      <c r="GI373" s="132"/>
      <c r="GJ373" s="132"/>
      <c r="GK373" s="132"/>
      <c r="GL373" s="132"/>
      <c r="GM373" s="132"/>
      <c r="GN373" s="132"/>
      <c r="GO373" s="132"/>
      <c r="GP373" s="132"/>
      <c r="GQ373" s="132"/>
      <c r="GR373" s="132"/>
      <c r="GS373" s="132"/>
      <c r="GT373" s="132"/>
      <c r="GU373" s="132"/>
      <c r="GV373" s="132"/>
      <c r="GW373" s="132"/>
      <c r="GX373" s="132"/>
      <c r="GY373" s="132"/>
      <c r="GZ373" s="132"/>
      <c r="HA373" s="132"/>
      <c r="HB373" s="132"/>
      <c r="HC373" s="132"/>
      <c r="HD373" s="132"/>
      <c r="HE373" s="132"/>
      <c r="HF373" s="132"/>
      <c r="HG373" s="132"/>
      <c r="HH373" s="132"/>
      <c r="HI373" s="132"/>
      <c r="HJ373" s="132"/>
      <c r="HK373" s="132"/>
      <c r="HL373" s="132"/>
      <c r="HM373" s="132"/>
      <c r="HN373" s="132"/>
      <c r="HO373" s="132"/>
      <c r="HP373" s="132"/>
      <c r="HQ373" s="132"/>
      <c r="HR373" s="132"/>
      <c r="HS373" s="132"/>
      <c r="HT373" s="132"/>
      <c r="HU373" s="132"/>
      <c r="HV373" s="132"/>
      <c r="HW373" s="132"/>
      <c r="HX373" s="132"/>
      <c r="HY373" s="132"/>
      <c r="HZ373" s="132"/>
      <c r="IA373" s="132"/>
      <c r="IB373" s="132"/>
      <c r="IC373" s="132"/>
      <c r="ID373" s="132"/>
      <c r="IE373" s="132"/>
    </row>
    <row r="374" spans="1:239" s="6" customFormat="1" x14ac:dyDescent="0.25">
      <c r="A374" s="11"/>
      <c r="B374" s="13"/>
      <c r="C374" s="11" t="s">
        <v>24</v>
      </c>
      <c r="D374" s="10"/>
      <c r="E374" s="92">
        <f>E373/1000</f>
        <v>0.22596100000000002</v>
      </c>
      <c r="F374" s="10"/>
      <c r="G374" s="10"/>
      <c r="H374" s="10"/>
      <c r="I374" s="10"/>
      <c r="J374" s="10"/>
      <c r="K374" s="10"/>
      <c r="L374" s="10"/>
      <c r="M374" s="14"/>
      <c r="N374" s="14"/>
      <c r="O374" s="14"/>
      <c r="P374" s="14"/>
      <c r="Q374" s="14"/>
      <c r="R374" s="14"/>
      <c r="S374" s="14"/>
      <c r="T374" s="14"/>
      <c r="U374" s="14"/>
      <c r="V374" s="1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  <c r="DT374" s="14"/>
      <c r="DU374" s="14"/>
      <c r="DV374" s="14"/>
      <c r="DW374" s="14"/>
      <c r="DX374" s="14"/>
      <c r="DY374" s="14"/>
      <c r="DZ374" s="14"/>
      <c r="EA374" s="14"/>
      <c r="EB374" s="14"/>
      <c r="EC374" s="14"/>
      <c r="ED374" s="14"/>
      <c r="EE374" s="14"/>
      <c r="EF374" s="14"/>
      <c r="EG374" s="14"/>
      <c r="EH374" s="14"/>
      <c r="EI374" s="14"/>
      <c r="EJ374" s="14"/>
      <c r="EK374" s="14"/>
      <c r="EL374" s="14"/>
      <c r="EM374" s="14"/>
      <c r="EN374" s="14"/>
      <c r="EO374" s="14"/>
      <c r="EP374" s="14"/>
      <c r="EQ374" s="14"/>
      <c r="ER374" s="14"/>
      <c r="ES374" s="14"/>
      <c r="ET374" s="14"/>
      <c r="EU374" s="14"/>
      <c r="EV374" s="14"/>
      <c r="EW374" s="14"/>
      <c r="EX374" s="14"/>
      <c r="EY374" s="14"/>
      <c r="EZ374" s="14"/>
      <c r="FA374" s="14"/>
      <c r="FB374" s="14"/>
      <c r="FC374" s="14"/>
      <c r="FD374" s="14"/>
      <c r="FE374" s="14"/>
      <c r="FF374" s="14"/>
      <c r="FG374" s="14"/>
      <c r="FH374" s="14"/>
      <c r="FI374" s="14"/>
      <c r="FJ374" s="14"/>
      <c r="FK374" s="14"/>
      <c r="FL374" s="14"/>
      <c r="FM374" s="14"/>
      <c r="FN374" s="14"/>
      <c r="FO374" s="14"/>
      <c r="FP374" s="14"/>
      <c r="FQ374" s="14"/>
      <c r="FR374" s="14"/>
      <c r="FS374" s="14"/>
      <c r="FT374" s="14"/>
      <c r="FU374" s="14"/>
      <c r="FV374" s="14"/>
      <c r="FW374" s="14"/>
      <c r="FX374" s="14"/>
      <c r="FY374" s="14"/>
      <c r="FZ374" s="14"/>
      <c r="GA374" s="14"/>
      <c r="GB374" s="14"/>
      <c r="GC374" s="14"/>
      <c r="GD374" s="14"/>
      <c r="GE374" s="14"/>
      <c r="GF374" s="14"/>
      <c r="GG374" s="14"/>
      <c r="GH374" s="14"/>
      <c r="GI374" s="14"/>
      <c r="GJ374" s="14"/>
      <c r="GK374" s="14"/>
      <c r="GL374" s="14"/>
      <c r="GM374" s="14"/>
      <c r="GN374" s="14"/>
      <c r="GO374" s="14"/>
      <c r="GP374" s="14"/>
      <c r="GQ374" s="14"/>
      <c r="GR374" s="14"/>
      <c r="GS374" s="14"/>
      <c r="GT374" s="14"/>
      <c r="GU374" s="14"/>
      <c r="GV374" s="14"/>
      <c r="GW374" s="14"/>
      <c r="GX374" s="14"/>
      <c r="GY374" s="14"/>
      <c r="GZ374" s="14"/>
      <c r="HA374" s="14"/>
      <c r="HB374" s="14"/>
      <c r="HC374" s="14"/>
      <c r="HD374" s="14"/>
      <c r="HE374" s="14"/>
      <c r="HF374" s="14"/>
      <c r="HG374" s="14"/>
      <c r="HH374" s="14"/>
      <c r="HI374" s="14"/>
      <c r="HJ374" s="14"/>
      <c r="HK374" s="14"/>
      <c r="HL374" s="14"/>
      <c r="HM374" s="14"/>
      <c r="HN374" s="14"/>
      <c r="HO374" s="14"/>
      <c r="HP374" s="14"/>
      <c r="HQ374" s="14"/>
      <c r="HR374" s="14"/>
      <c r="HS374" s="14"/>
      <c r="HT374" s="14"/>
      <c r="HU374" s="14"/>
      <c r="HV374" s="14"/>
      <c r="HW374" s="14"/>
      <c r="HX374" s="14"/>
      <c r="HY374" s="14"/>
      <c r="HZ374" s="14"/>
      <c r="IA374" s="14"/>
      <c r="IB374" s="14"/>
      <c r="IC374" s="14"/>
      <c r="ID374" s="14"/>
      <c r="IE374" s="14"/>
    </row>
    <row r="375" spans="1:239" s="2" customFormat="1" x14ac:dyDescent="0.25">
      <c r="A375" s="7"/>
      <c r="B375" s="124" t="s">
        <v>21</v>
      </c>
      <c r="C375" s="91" t="s">
        <v>17</v>
      </c>
      <c r="D375" s="10">
        <v>31.7</v>
      </c>
      <c r="E375" s="10">
        <f>E374*D375</f>
        <v>7.1629637000000006</v>
      </c>
      <c r="F375" s="10"/>
      <c r="G375" s="10"/>
      <c r="H375" s="10"/>
      <c r="I375" s="10">
        <f>E375*H375</f>
        <v>0</v>
      </c>
      <c r="J375" s="10"/>
      <c r="K375" s="10"/>
      <c r="L375" s="10">
        <f t="shared" ref="L375:L379" si="55">G375+I375+K375</f>
        <v>0</v>
      </c>
      <c r="M375" s="1"/>
      <c r="N375" s="1"/>
      <c r="O375" s="1"/>
      <c r="P375" s="1"/>
      <c r="Q375" s="1"/>
      <c r="R375" s="1"/>
      <c r="S375" s="1"/>
      <c r="T375" s="1"/>
      <c r="U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</row>
    <row r="376" spans="1:239" s="2" customFormat="1" x14ac:dyDescent="0.25">
      <c r="A376" s="7"/>
      <c r="B376" s="124" t="s">
        <v>26</v>
      </c>
      <c r="C376" s="91" t="s">
        <v>20</v>
      </c>
      <c r="D376" s="10">
        <v>3.51</v>
      </c>
      <c r="E376" s="10">
        <f>E374*D376</f>
        <v>0.79312311000000002</v>
      </c>
      <c r="F376" s="5"/>
      <c r="G376" s="120"/>
      <c r="H376" s="120"/>
      <c r="I376" s="5"/>
      <c r="J376" s="5"/>
      <c r="K376" s="10">
        <f>E376*J376</f>
        <v>0</v>
      </c>
      <c r="L376" s="10">
        <f t="shared" si="55"/>
        <v>0</v>
      </c>
      <c r="M376" s="14"/>
      <c r="N376" s="14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</row>
    <row r="377" spans="1:239" s="2" customFormat="1" x14ac:dyDescent="0.25">
      <c r="A377" s="7"/>
      <c r="B377" s="124" t="s">
        <v>27</v>
      </c>
      <c r="C377" s="91" t="s">
        <v>20</v>
      </c>
      <c r="D377" s="10">
        <v>11</v>
      </c>
      <c r="E377" s="10">
        <f>D377*E374</f>
        <v>2.4855710000000002</v>
      </c>
      <c r="F377" s="10"/>
      <c r="G377" s="10"/>
      <c r="H377" s="10"/>
      <c r="I377" s="10"/>
      <c r="J377" s="5"/>
      <c r="K377" s="10">
        <f>E377*J377</f>
        <v>0</v>
      </c>
      <c r="L377" s="10">
        <f t="shared" si="55"/>
        <v>0</v>
      </c>
      <c r="M377" s="14"/>
      <c r="N377" s="14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</row>
    <row r="378" spans="1:239" s="2" customFormat="1" x14ac:dyDescent="0.25">
      <c r="A378" s="7"/>
      <c r="B378" s="129" t="s">
        <v>31</v>
      </c>
      <c r="C378" s="91" t="s">
        <v>20</v>
      </c>
      <c r="D378" s="10">
        <v>0.45</v>
      </c>
      <c r="E378" s="10">
        <f>D378*E374</f>
        <v>0.10168245000000001</v>
      </c>
      <c r="F378" s="10"/>
      <c r="G378" s="120"/>
      <c r="H378" s="10"/>
      <c r="I378" s="10"/>
      <c r="J378" s="10"/>
      <c r="K378" s="10">
        <f>E378*J378</f>
        <v>0</v>
      </c>
      <c r="L378" s="10">
        <f t="shared" si="55"/>
        <v>0</v>
      </c>
      <c r="M378" s="14"/>
      <c r="N378" s="14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</row>
    <row r="379" spans="1:239" s="2" customFormat="1" x14ac:dyDescent="0.25">
      <c r="A379" s="7"/>
      <c r="B379" s="124" t="s">
        <v>29</v>
      </c>
      <c r="C379" s="91" t="s">
        <v>20</v>
      </c>
      <c r="D379" s="10">
        <v>0.97</v>
      </c>
      <c r="E379" s="5">
        <f>D379*E374</f>
        <v>0.21918217000000001</v>
      </c>
      <c r="F379" s="5"/>
      <c r="G379" s="120"/>
      <c r="H379" s="120"/>
      <c r="I379" s="5"/>
      <c r="J379" s="5"/>
      <c r="K379" s="10">
        <f>E379*J379</f>
        <v>0</v>
      </c>
      <c r="L379" s="10">
        <f t="shared" si="55"/>
        <v>0</v>
      </c>
      <c r="M379" s="14"/>
      <c r="N379" s="14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</row>
    <row r="380" spans="1:239" s="2" customFormat="1" x14ac:dyDescent="0.25">
      <c r="A380" s="7"/>
      <c r="B380" s="124" t="s">
        <v>41</v>
      </c>
      <c r="C380" s="91" t="s">
        <v>16</v>
      </c>
      <c r="D380" s="10">
        <v>7</v>
      </c>
      <c r="E380" s="10">
        <f>D380*E374</f>
        <v>1.5817270000000001</v>
      </c>
      <c r="F380" s="5"/>
      <c r="G380" s="10">
        <f>E380*F380</f>
        <v>0</v>
      </c>
      <c r="H380" s="10"/>
      <c r="I380" s="5"/>
      <c r="J380" s="10"/>
      <c r="K380" s="10"/>
      <c r="L380" s="10">
        <f>G380+I380+K380</f>
        <v>0</v>
      </c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</row>
    <row r="381" spans="1:239" s="2" customFormat="1" x14ac:dyDescent="0.25">
      <c r="A381" s="7"/>
      <c r="B381" s="13" t="s">
        <v>42</v>
      </c>
      <c r="C381" s="11" t="s">
        <v>16</v>
      </c>
      <c r="D381" s="10">
        <f>124+14*12.4</f>
        <v>297.60000000000002</v>
      </c>
      <c r="E381" s="10">
        <f>D381*E374</f>
        <v>67.245993600000006</v>
      </c>
      <c r="F381" s="5"/>
      <c r="G381" s="10">
        <f>F381*E381</f>
        <v>0</v>
      </c>
      <c r="H381" s="10"/>
      <c r="I381" s="5"/>
      <c r="J381" s="10"/>
      <c r="K381" s="10"/>
      <c r="L381" s="10">
        <f t="shared" ref="L381" si="56">G381+I381+K381</f>
        <v>0</v>
      </c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</row>
    <row r="382" spans="1:239" s="2" customFormat="1" x14ac:dyDescent="0.25">
      <c r="A382" s="7"/>
      <c r="B382" s="13"/>
      <c r="C382" s="11"/>
      <c r="D382" s="10"/>
      <c r="E382" s="10"/>
      <c r="F382" s="5"/>
      <c r="G382" s="10"/>
      <c r="H382" s="10"/>
      <c r="I382" s="5"/>
      <c r="J382" s="10"/>
      <c r="K382" s="10"/>
      <c r="L382" s="10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</row>
    <row r="383" spans="1:239" s="74" customFormat="1" ht="15.75" x14ac:dyDescent="0.25">
      <c r="A383" s="71"/>
      <c r="B383" s="72" t="s">
        <v>141</v>
      </c>
      <c r="C383" s="71"/>
      <c r="D383" s="73"/>
      <c r="E383" s="73"/>
      <c r="F383" s="73"/>
      <c r="G383" s="73"/>
      <c r="H383" s="73"/>
      <c r="I383" s="73"/>
      <c r="J383" s="73"/>
      <c r="K383" s="73"/>
      <c r="L383" s="73"/>
    </row>
    <row r="384" spans="1:239" s="6" customFormat="1" x14ac:dyDescent="0.25">
      <c r="A384" s="42"/>
      <c r="B384" s="43"/>
      <c r="C384" s="42"/>
      <c r="D384" s="5"/>
      <c r="E384" s="5"/>
      <c r="F384" s="5"/>
      <c r="G384" s="5"/>
      <c r="H384" s="5"/>
      <c r="I384" s="5"/>
      <c r="J384" s="5"/>
      <c r="K384" s="5"/>
      <c r="L384" s="5"/>
    </row>
    <row r="385" spans="1:239" s="2" customFormat="1" ht="38.25" x14ac:dyDescent="0.25">
      <c r="A385" s="8">
        <v>1</v>
      </c>
      <c r="B385" s="78" t="s">
        <v>50</v>
      </c>
      <c r="C385" s="79" t="s">
        <v>36</v>
      </c>
      <c r="D385" s="9"/>
      <c r="E385" s="80">
        <v>2546.3799999999997</v>
      </c>
      <c r="F385" s="9"/>
      <c r="G385" s="9"/>
      <c r="H385" s="9"/>
      <c r="I385" s="9"/>
      <c r="J385" s="9"/>
      <c r="K385" s="9"/>
      <c r="L385" s="5"/>
      <c r="M385" s="231"/>
      <c r="N385" s="218"/>
      <c r="O385" s="218"/>
      <c r="P385" s="218"/>
      <c r="Q385" s="218"/>
      <c r="R385" s="218"/>
      <c r="S385" s="218"/>
      <c r="T385" s="218"/>
      <c r="U385" s="218"/>
      <c r="V385" s="218"/>
      <c r="W385" s="218"/>
      <c r="X385" s="218"/>
      <c r="Y385" s="218"/>
      <c r="Z385" s="218"/>
      <c r="AA385" s="218"/>
      <c r="AB385" s="218"/>
      <c r="AC385" s="218"/>
      <c r="AD385" s="218"/>
      <c r="AE385" s="218"/>
      <c r="AF385" s="218"/>
      <c r="AG385" s="218"/>
      <c r="AH385" s="218"/>
      <c r="AI385" s="218"/>
      <c r="AJ385" s="218"/>
      <c r="AK385" s="218"/>
      <c r="AL385" s="218"/>
      <c r="AM385" s="218"/>
      <c r="AN385" s="218"/>
      <c r="AO385" s="218"/>
      <c r="AP385" s="218"/>
      <c r="AQ385" s="218"/>
      <c r="AR385" s="218"/>
      <c r="AS385" s="218"/>
      <c r="AT385" s="218"/>
      <c r="AU385" s="218"/>
      <c r="AV385" s="218"/>
      <c r="AW385" s="218"/>
      <c r="AX385" s="218"/>
      <c r="AY385" s="218"/>
      <c r="AZ385" s="218"/>
      <c r="BA385" s="218"/>
      <c r="BB385" s="218"/>
      <c r="BC385" s="218"/>
      <c r="BD385" s="218"/>
      <c r="BE385" s="218"/>
      <c r="BF385" s="218"/>
      <c r="BG385" s="218"/>
      <c r="BH385" s="218"/>
      <c r="BI385" s="218"/>
      <c r="BJ385" s="218"/>
      <c r="BK385" s="218"/>
      <c r="BL385" s="218"/>
      <c r="BM385" s="218"/>
      <c r="BN385" s="218"/>
      <c r="BO385" s="218"/>
      <c r="BP385" s="218"/>
      <c r="BQ385" s="218"/>
      <c r="BR385" s="218"/>
      <c r="BS385" s="218"/>
      <c r="BT385" s="218"/>
      <c r="BU385" s="218"/>
      <c r="BV385" s="218"/>
      <c r="BW385" s="218"/>
      <c r="BX385" s="218"/>
      <c r="BY385" s="218"/>
      <c r="BZ385" s="218"/>
      <c r="CA385" s="218"/>
      <c r="CB385" s="218"/>
      <c r="CC385" s="218"/>
      <c r="CD385" s="218"/>
      <c r="CE385" s="218"/>
      <c r="CF385" s="218"/>
      <c r="CG385" s="218"/>
      <c r="CH385" s="218"/>
      <c r="CI385" s="218"/>
      <c r="CJ385" s="218"/>
      <c r="CK385" s="218"/>
      <c r="CL385" s="218"/>
      <c r="CM385" s="218"/>
      <c r="CN385" s="218"/>
      <c r="CO385" s="218"/>
      <c r="CP385" s="218"/>
      <c r="CQ385" s="218"/>
      <c r="CR385" s="218"/>
      <c r="CS385" s="218"/>
      <c r="CT385" s="218"/>
      <c r="CU385" s="218"/>
      <c r="CV385" s="218"/>
      <c r="CW385" s="218"/>
      <c r="CX385" s="218"/>
      <c r="CY385" s="218"/>
      <c r="CZ385" s="218"/>
      <c r="DA385" s="218"/>
      <c r="DB385" s="218"/>
      <c r="DC385" s="218"/>
      <c r="DD385" s="218"/>
      <c r="DE385" s="218"/>
      <c r="DF385" s="218"/>
      <c r="DG385" s="218"/>
      <c r="DH385" s="218"/>
      <c r="DI385" s="218"/>
      <c r="DJ385" s="218"/>
      <c r="DK385" s="218"/>
      <c r="DL385" s="218"/>
      <c r="DM385" s="218"/>
      <c r="DN385" s="218"/>
      <c r="DO385" s="218"/>
      <c r="DP385" s="218"/>
      <c r="DQ385" s="218"/>
      <c r="DR385" s="218"/>
      <c r="DS385" s="218"/>
      <c r="DT385" s="218"/>
      <c r="DU385" s="218"/>
      <c r="DV385" s="218"/>
      <c r="DW385" s="218"/>
      <c r="DX385" s="218"/>
      <c r="DY385" s="218"/>
      <c r="DZ385" s="218"/>
      <c r="EA385" s="218"/>
      <c r="EB385" s="218"/>
      <c r="EC385" s="218"/>
      <c r="ED385" s="218"/>
      <c r="EE385" s="218"/>
      <c r="EF385" s="218"/>
      <c r="EG385" s="218"/>
      <c r="EH385" s="218"/>
      <c r="EI385" s="218"/>
      <c r="EJ385" s="218"/>
      <c r="EK385" s="218"/>
      <c r="EL385" s="218"/>
      <c r="EM385" s="218"/>
      <c r="EN385" s="218"/>
      <c r="EO385" s="218"/>
      <c r="EP385" s="218"/>
      <c r="EQ385" s="218"/>
      <c r="ER385" s="218"/>
      <c r="ES385" s="218"/>
      <c r="ET385" s="218"/>
      <c r="EU385" s="218"/>
      <c r="EV385" s="218"/>
      <c r="EW385" s="218"/>
      <c r="EX385" s="218"/>
      <c r="EY385" s="218"/>
      <c r="EZ385" s="218"/>
      <c r="FA385" s="218"/>
      <c r="FB385" s="218"/>
      <c r="FC385" s="218"/>
      <c r="FD385" s="218"/>
      <c r="FE385" s="218"/>
      <c r="FF385" s="218"/>
      <c r="FG385" s="218"/>
      <c r="FH385" s="218"/>
      <c r="FI385" s="218"/>
      <c r="FJ385" s="218"/>
      <c r="FK385" s="218"/>
      <c r="FL385" s="218"/>
      <c r="FM385" s="218"/>
      <c r="FN385" s="218"/>
      <c r="FO385" s="218"/>
      <c r="FP385" s="218"/>
      <c r="FQ385" s="218"/>
      <c r="FR385" s="218"/>
      <c r="FS385" s="218"/>
      <c r="FT385" s="218"/>
      <c r="FU385" s="218"/>
      <c r="FV385" s="218"/>
      <c r="FW385" s="218"/>
      <c r="FX385" s="218"/>
      <c r="FY385" s="218"/>
      <c r="FZ385" s="218"/>
      <c r="GA385" s="218"/>
      <c r="GB385" s="218"/>
      <c r="GC385" s="218"/>
      <c r="GD385" s="218"/>
      <c r="GE385" s="218"/>
      <c r="GF385" s="218"/>
      <c r="GG385" s="218"/>
      <c r="GH385" s="218"/>
      <c r="GI385" s="218"/>
      <c r="GJ385" s="218"/>
      <c r="GK385" s="218"/>
      <c r="GL385" s="218"/>
      <c r="GM385" s="218"/>
      <c r="GN385" s="218"/>
      <c r="GO385" s="218"/>
      <c r="GP385" s="218"/>
      <c r="GQ385" s="218"/>
      <c r="GR385" s="218"/>
      <c r="GS385" s="218"/>
      <c r="GT385" s="218"/>
      <c r="GU385" s="218"/>
      <c r="GV385" s="218"/>
      <c r="GW385" s="218"/>
      <c r="GX385" s="218"/>
      <c r="GY385" s="218"/>
      <c r="GZ385" s="218"/>
      <c r="HA385" s="218"/>
      <c r="HB385" s="218"/>
      <c r="HC385" s="218"/>
      <c r="HD385" s="218"/>
      <c r="HE385" s="218"/>
      <c r="HF385" s="218"/>
      <c r="HG385" s="218"/>
      <c r="HH385" s="218"/>
      <c r="HI385" s="218"/>
      <c r="HJ385" s="218"/>
      <c r="HK385" s="218"/>
    </row>
    <row r="386" spans="1:239" s="6" customFormat="1" x14ac:dyDescent="0.25">
      <c r="A386" s="84"/>
      <c r="B386" s="85"/>
      <c r="C386" s="86" t="s">
        <v>51</v>
      </c>
      <c r="D386" s="86"/>
      <c r="E386" s="86">
        <f>E385/100</f>
        <v>25.463799999999996</v>
      </c>
      <c r="F386" s="86"/>
      <c r="G386" s="86"/>
      <c r="H386" s="86"/>
      <c r="I386" s="86"/>
      <c r="J386" s="86"/>
      <c r="K386" s="86"/>
      <c r="L386" s="86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  <c r="AB386" s="51"/>
      <c r="AC386" s="51"/>
      <c r="AD386" s="51"/>
      <c r="AE386" s="51"/>
      <c r="AF386" s="51"/>
      <c r="AG386" s="51"/>
      <c r="AH386" s="51"/>
      <c r="AI386" s="51"/>
      <c r="AJ386" s="51"/>
      <c r="AK386" s="51"/>
      <c r="AL386" s="51"/>
      <c r="AM386" s="51"/>
      <c r="AN386" s="51"/>
      <c r="AO386" s="51"/>
      <c r="AP386" s="51"/>
      <c r="AQ386" s="51"/>
      <c r="AR386" s="51"/>
      <c r="AS386" s="51"/>
      <c r="AT386" s="51"/>
      <c r="AU386" s="51"/>
      <c r="AV386" s="51"/>
      <c r="AW386" s="51"/>
      <c r="AX386" s="51"/>
      <c r="AY386" s="51"/>
      <c r="AZ386" s="51"/>
      <c r="BA386" s="51"/>
      <c r="BB386" s="51"/>
      <c r="BC386" s="51"/>
      <c r="BD386" s="51"/>
      <c r="BE386" s="51"/>
      <c r="BF386" s="51"/>
      <c r="BG386" s="51"/>
      <c r="BH386" s="51"/>
      <c r="BI386" s="51"/>
      <c r="BJ386" s="51"/>
      <c r="BK386" s="51"/>
      <c r="BL386" s="51"/>
      <c r="BM386" s="51"/>
      <c r="BN386" s="51"/>
      <c r="BO386" s="51"/>
      <c r="BP386" s="51"/>
      <c r="BQ386" s="51"/>
      <c r="BR386" s="51"/>
      <c r="BS386" s="51"/>
      <c r="BT386" s="51"/>
      <c r="BU386" s="51"/>
      <c r="BV386" s="51"/>
      <c r="BW386" s="51"/>
      <c r="BX386" s="51"/>
      <c r="BY386" s="51"/>
      <c r="BZ386" s="51"/>
      <c r="CA386" s="51"/>
      <c r="CB386" s="51"/>
      <c r="CC386" s="51"/>
      <c r="CD386" s="51"/>
      <c r="CE386" s="51"/>
      <c r="CF386" s="51"/>
      <c r="CG386" s="51"/>
      <c r="CH386" s="51"/>
      <c r="CI386" s="51"/>
      <c r="CJ386" s="51"/>
      <c r="CK386" s="51"/>
      <c r="CL386" s="51"/>
      <c r="CM386" s="51"/>
      <c r="CN386" s="51"/>
      <c r="CO386" s="51"/>
      <c r="CP386" s="51"/>
      <c r="CQ386" s="51"/>
      <c r="CR386" s="51"/>
      <c r="CS386" s="51"/>
      <c r="CT386" s="51"/>
      <c r="CU386" s="51"/>
      <c r="CV386" s="51"/>
      <c r="CW386" s="51"/>
      <c r="CX386" s="51"/>
      <c r="CY386" s="51"/>
      <c r="CZ386" s="51"/>
      <c r="DA386" s="51"/>
      <c r="DB386" s="51"/>
      <c r="DC386" s="51"/>
      <c r="DD386" s="51"/>
      <c r="DE386" s="51"/>
      <c r="DF386" s="51"/>
      <c r="DG386" s="51"/>
      <c r="DH386" s="51"/>
      <c r="DI386" s="51"/>
      <c r="DJ386" s="51"/>
      <c r="DK386" s="51"/>
      <c r="DL386" s="51"/>
      <c r="DM386" s="51"/>
      <c r="DN386" s="51"/>
      <c r="DO386" s="51"/>
      <c r="DP386" s="51"/>
      <c r="DQ386" s="51"/>
      <c r="DR386" s="51"/>
      <c r="DS386" s="51"/>
      <c r="DT386" s="51"/>
      <c r="DU386" s="51"/>
      <c r="DV386" s="51"/>
      <c r="DW386" s="51"/>
      <c r="DX386" s="51"/>
      <c r="DY386" s="51"/>
      <c r="DZ386" s="51"/>
      <c r="EA386" s="51"/>
    </row>
    <row r="387" spans="1:239" s="2" customFormat="1" x14ac:dyDescent="0.25">
      <c r="A387" s="77"/>
      <c r="B387" s="85" t="s">
        <v>52</v>
      </c>
      <c r="C387" s="86" t="s">
        <v>17</v>
      </c>
      <c r="D387" s="86">
        <v>0.42</v>
      </c>
      <c r="E387" s="86">
        <f>D387*E386</f>
        <v>10.694795999999998</v>
      </c>
      <c r="F387" s="86"/>
      <c r="G387" s="86"/>
      <c r="H387" s="86"/>
      <c r="I387" s="86">
        <f>E387*H387</f>
        <v>0</v>
      </c>
      <c r="J387" s="86"/>
      <c r="K387" s="86"/>
      <c r="L387" s="86">
        <f>G387+I387+K387</f>
        <v>0</v>
      </c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  <c r="AD387" s="51"/>
      <c r="AE387" s="51"/>
      <c r="AF387" s="51"/>
      <c r="AG387" s="51"/>
      <c r="AH387" s="51"/>
      <c r="AI387" s="51"/>
      <c r="AJ387" s="51"/>
      <c r="AK387" s="51"/>
      <c r="AL387" s="51"/>
      <c r="AM387" s="51"/>
      <c r="AN387" s="51"/>
      <c r="AO387" s="51"/>
      <c r="AP387" s="51"/>
      <c r="AQ387" s="51"/>
      <c r="AR387" s="51"/>
      <c r="AS387" s="51"/>
      <c r="AT387" s="51"/>
      <c r="AU387" s="51"/>
      <c r="AV387" s="51"/>
      <c r="AW387" s="51"/>
      <c r="AX387" s="51"/>
      <c r="AY387" s="51"/>
      <c r="AZ387" s="51"/>
      <c r="BA387" s="51"/>
      <c r="BB387" s="51"/>
      <c r="BC387" s="51"/>
      <c r="BD387" s="51"/>
      <c r="BE387" s="51"/>
      <c r="BF387" s="51"/>
      <c r="BG387" s="51"/>
      <c r="BH387" s="51"/>
      <c r="BI387" s="51"/>
      <c r="BJ387" s="51"/>
      <c r="BK387" s="51"/>
      <c r="BL387" s="51"/>
      <c r="BM387" s="51"/>
      <c r="BN387" s="51"/>
      <c r="BO387" s="51"/>
      <c r="BP387" s="51"/>
      <c r="BQ387" s="51"/>
      <c r="BR387" s="51"/>
      <c r="BS387" s="51"/>
      <c r="BT387" s="51"/>
      <c r="BU387" s="51"/>
      <c r="BV387" s="51"/>
      <c r="BW387" s="51"/>
      <c r="BX387" s="51"/>
      <c r="BY387" s="51"/>
      <c r="BZ387" s="51"/>
      <c r="CA387" s="51"/>
      <c r="CB387" s="51"/>
      <c r="CC387" s="51"/>
      <c r="CD387" s="51"/>
      <c r="CE387" s="51"/>
      <c r="CF387" s="51"/>
      <c r="CG387" s="51"/>
      <c r="CH387" s="51"/>
      <c r="CI387" s="51"/>
      <c r="CJ387" s="51"/>
      <c r="CK387" s="51"/>
      <c r="CL387" s="51"/>
      <c r="CM387" s="51"/>
      <c r="CN387" s="51"/>
      <c r="CO387" s="51"/>
      <c r="CP387" s="51"/>
      <c r="CQ387" s="51"/>
      <c r="CR387" s="51"/>
      <c r="CS387" s="51"/>
      <c r="CT387" s="51"/>
      <c r="CU387" s="51"/>
      <c r="CV387" s="51"/>
      <c r="CW387" s="51"/>
      <c r="CX387" s="51"/>
      <c r="CY387" s="51"/>
      <c r="CZ387" s="51"/>
      <c r="DA387" s="51"/>
      <c r="DB387" s="51"/>
      <c r="DC387" s="51"/>
      <c r="DD387" s="51"/>
      <c r="DE387" s="51"/>
      <c r="DF387" s="51"/>
      <c r="DG387" s="51"/>
      <c r="DH387" s="51"/>
      <c r="DI387" s="51"/>
      <c r="DJ387" s="51"/>
      <c r="DK387" s="51"/>
      <c r="DL387" s="51"/>
      <c r="DM387" s="51"/>
      <c r="DN387" s="51"/>
      <c r="DO387" s="51"/>
      <c r="DP387" s="51"/>
      <c r="DQ387" s="51"/>
      <c r="DR387" s="51"/>
      <c r="DS387" s="51"/>
      <c r="DT387" s="51"/>
      <c r="DU387" s="51"/>
      <c r="DV387" s="51"/>
      <c r="DW387" s="51"/>
      <c r="DX387" s="51"/>
      <c r="DY387" s="51"/>
      <c r="DZ387" s="51"/>
      <c r="EA387" s="51"/>
    </row>
    <row r="388" spans="1:239" s="2" customFormat="1" x14ac:dyDescent="0.25">
      <c r="A388" s="77"/>
      <c r="B388" s="88" t="s">
        <v>53</v>
      </c>
      <c r="C388" s="89" t="s">
        <v>20</v>
      </c>
      <c r="D388" s="86">
        <v>0.44</v>
      </c>
      <c r="E388" s="86">
        <f>D388*E386</f>
        <v>11.204071999999998</v>
      </c>
      <c r="F388" s="86"/>
      <c r="G388" s="86"/>
      <c r="H388" s="86"/>
      <c r="I388" s="86"/>
      <c r="J388" s="86"/>
      <c r="K388" s="86">
        <f>E388*J388</f>
        <v>0</v>
      </c>
      <c r="L388" s="86">
        <f>G388+I388+K388</f>
        <v>0</v>
      </c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  <c r="AD388" s="51"/>
      <c r="AE388" s="51"/>
      <c r="AF388" s="51"/>
      <c r="AG388" s="51"/>
      <c r="AH388" s="51"/>
      <c r="AI388" s="51"/>
      <c r="AJ388" s="51"/>
      <c r="AK388" s="51"/>
      <c r="AL388" s="51"/>
      <c r="AM388" s="51"/>
      <c r="AN388" s="51"/>
      <c r="AO388" s="51"/>
      <c r="AP388" s="51"/>
      <c r="AQ388" s="51"/>
      <c r="AR388" s="51"/>
      <c r="AS388" s="51"/>
      <c r="AT388" s="51"/>
      <c r="AU388" s="51"/>
      <c r="AV388" s="51"/>
      <c r="AW388" s="51"/>
      <c r="AX388" s="51"/>
      <c r="AY388" s="51"/>
      <c r="AZ388" s="51"/>
      <c r="BA388" s="51"/>
      <c r="BB388" s="51"/>
      <c r="BC388" s="51"/>
      <c r="BD388" s="51"/>
      <c r="BE388" s="51"/>
      <c r="BF388" s="51"/>
      <c r="BG388" s="51"/>
      <c r="BH388" s="51"/>
      <c r="BI388" s="51"/>
      <c r="BJ388" s="51"/>
      <c r="BK388" s="51"/>
      <c r="BL388" s="51"/>
      <c r="BM388" s="51"/>
      <c r="BN388" s="51"/>
      <c r="BO388" s="51"/>
      <c r="BP388" s="51"/>
      <c r="BQ388" s="51"/>
      <c r="BR388" s="51"/>
      <c r="BS388" s="51"/>
      <c r="BT388" s="51"/>
      <c r="BU388" s="51"/>
      <c r="BV388" s="51"/>
      <c r="BW388" s="51"/>
      <c r="BX388" s="51"/>
      <c r="BY388" s="51"/>
      <c r="BZ388" s="51"/>
      <c r="CA388" s="51"/>
      <c r="CB388" s="51"/>
      <c r="CC388" s="51"/>
      <c r="CD388" s="51"/>
      <c r="CE388" s="51"/>
      <c r="CF388" s="51"/>
      <c r="CG388" s="51"/>
      <c r="CH388" s="51"/>
      <c r="CI388" s="51"/>
      <c r="CJ388" s="51"/>
      <c r="CK388" s="51"/>
      <c r="CL388" s="51"/>
      <c r="CM388" s="51"/>
      <c r="CN388" s="51"/>
      <c r="CO388" s="51"/>
      <c r="CP388" s="51"/>
      <c r="CQ388" s="51"/>
      <c r="CR388" s="51"/>
      <c r="CS388" s="51"/>
      <c r="CT388" s="51"/>
      <c r="CU388" s="51"/>
      <c r="CV388" s="51"/>
      <c r="CW388" s="51"/>
      <c r="CX388" s="51"/>
      <c r="CY388" s="51"/>
      <c r="CZ388" s="51"/>
      <c r="DA388" s="51"/>
      <c r="DB388" s="51"/>
      <c r="DC388" s="51"/>
      <c r="DD388" s="51"/>
      <c r="DE388" s="51"/>
      <c r="DF388" s="51"/>
      <c r="DG388" s="51"/>
      <c r="DH388" s="51"/>
      <c r="DI388" s="51"/>
      <c r="DJ388" s="51"/>
      <c r="DK388" s="51"/>
      <c r="DL388" s="51"/>
      <c r="DM388" s="51"/>
      <c r="DN388" s="51"/>
      <c r="DO388" s="51"/>
      <c r="DP388" s="51"/>
      <c r="DQ388" s="51"/>
      <c r="DR388" s="51"/>
      <c r="DS388" s="51"/>
      <c r="DT388" s="51"/>
      <c r="DU388" s="51"/>
      <c r="DV388" s="51"/>
      <c r="DW388" s="51"/>
      <c r="DX388" s="51"/>
      <c r="DY388" s="51"/>
      <c r="DZ388" s="51"/>
      <c r="EA388" s="51"/>
    </row>
    <row r="389" spans="1:239" s="2" customFormat="1" x14ac:dyDescent="0.25">
      <c r="A389" s="77"/>
      <c r="B389" s="85" t="s">
        <v>29</v>
      </c>
      <c r="C389" s="86" t="s">
        <v>20</v>
      </c>
      <c r="D389" s="86">
        <v>0.03</v>
      </c>
      <c r="E389" s="86">
        <f>D389*E386</f>
        <v>0.76391399999999987</v>
      </c>
      <c r="F389" s="86"/>
      <c r="G389" s="86"/>
      <c r="H389" s="86"/>
      <c r="I389" s="86"/>
      <c r="J389" s="5"/>
      <c r="K389" s="86">
        <f>E389*J389</f>
        <v>0</v>
      </c>
      <c r="L389" s="86">
        <f>G389+I389+K389</f>
        <v>0</v>
      </c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  <c r="AG389" s="51"/>
      <c r="AH389" s="51"/>
      <c r="AI389" s="51"/>
      <c r="AJ389" s="51"/>
      <c r="AK389" s="51"/>
      <c r="AL389" s="51"/>
      <c r="AM389" s="51"/>
      <c r="AN389" s="51"/>
      <c r="AO389" s="51"/>
      <c r="AP389" s="51"/>
      <c r="AQ389" s="51"/>
      <c r="AR389" s="51"/>
      <c r="AS389" s="51"/>
      <c r="AT389" s="51"/>
      <c r="AU389" s="51"/>
      <c r="AV389" s="51"/>
      <c r="AW389" s="51"/>
      <c r="AX389" s="51"/>
      <c r="AY389" s="51"/>
      <c r="AZ389" s="51"/>
      <c r="BA389" s="51"/>
      <c r="BB389" s="51"/>
      <c r="BC389" s="51"/>
      <c r="BD389" s="51"/>
      <c r="BE389" s="51"/>
      <c r="BF389" s="51"/>
      <c r="BG389" s="51"/>
      <c r="BH389" s="51"/>
      <c r="BI389" s="51"/>
      <c r="BJ389" s="51"/>
      <c r="BK389" s="51"/>
      <c r="BL389" s="51"/>
      <c r="BM389" s="51"/>
      <c r="BN389" s="51"/>
      <c r="BO389" s="51"/>
      <c r="BP389" s="51"/>
      <c r="BQ389" s="51"/>
      <c r="BR389" s="51"/>
      <c r="BS389" s="51"/>
      <c r="BT389" s="51"/>
      <c r="BU389" s="51"/>
      <c r="BV389" s="51"/>
      <c r="BW389" s="51"/>
      <c r="BX389" s="51"/>
      <c r="BY389" s="51"/>
      <c r="BZ389" s="51"/>
      <c r="CA389" s="51"/>
      <c r="CB389" s="51"/>
      <c r="CC389" s="51"/>
      <c r="CD389" s="51"/>
      <c r="CE389" s="51"/>
      <c r="CF389" s="51"/>
      <c r="CG389" s="51"/>
      <c r="CH389" s="51"/>
      <c r="CI389" s="51"/>
      <c r="CJ389" s="51"/>
      <c r="CK389" s="51"/>
      <c r="CL389" s="51"/>
      <c r="CM389" s="51"/>
      <c r="CN389" s="51"/>
      <c r="CO389" s="51"/>
      <c r="CP389" s="51"/>
      <c r="CQ389" s="51"/>
      <c r="CR389" s="51"/>
      <c r="CS389" s="51"/>
      <c r="CT389" s="51"/>
      <c r="CU389" s="51"/>
      <c r="CV389" s="51"/>
      <c r="CW389" s="51"/>
      <c r="CX389" s="51"/>
      <c r="CY389" s="51"/>
      <c r="CZ389" s="51"/>
      <c r="DA389" s="51"/>
      <c r="DB389" s="51"/>
      <c r="DC389" s="51"/>
      <c r="DD389" s="51"/>
      <c r="DE389" s="51"/>
      <c r="DF389" s="51"/>
      <c r="DG389" s="51"/>
      <c r="DH389" s="51"/>
      <c r="DI389" s="51"/>
      <c r="DJ389" s="51"/>
      <c r="DK389" s="51"/>
      <c r="DL389" s="51"/>
      <c r="DM389" s="51"/>
      <c r="DN389" s="51"/>
      <c r="DO389" s="51"/>
      <c r="DP389" s="51"/>
      <c r="DQ389" s="51"/>
      <c r="DR389" s="51"/>
      <c r="DS389" s="51"/>
      <c r="DT389" s="51"/>
      <c r="DU389" s="51"/>
      <c r="DV389" s="51"/>
      <c r="DW389" s="51"/>
      <c r="DX389" s="51"/>
      <c r="DY389" s="51"/>
      <c r="DZ389" s="51"/>
      <c r="EA389" s="51"/>
    </row>
    <row r="390" spans="1:239" s="2" customFormat="1" x14ac:dyDescent="0.25">
      <c r="A390" s="77"/>
      <c r="B390" s="85" t="s">
        <v>54</v>
      </c>
      <c r="C390" s="86" t="s">
        <v>20</v>
      </c>
      <c r="D390" s="86">
        <v>0.35</v>
      </c>
      <c r="E390" s="86">
        <f>D390*E386</f>
        <v>8.9123299999999972</v>
      </c>
      <c r="F390" s="86"/>
      <c r="G390" s="86"/>
      <c r="H390" s="86"/>
      <c r="I390" s="86"/>
      <c r="J390" s="86"/>
      <c r="K390" s="86">
        <f>E390*J390</f>
        <v>0</v>
      </c>
      <c r="L390" s="86">
        <f>G390+I390+K390</f>
        <v>0</v>
      </c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  <c r="AG390" s="51"/>
      <c r="AH390" s="51"/>
      <c r="AI390" s="51"/>
      <c r="AJ390" s="51"/>
      <c r="AK390" s="51"/>
      <c r="AL390" s="51"/>
      <c r="AM390" s="51"/>
      <c r="AN390" s="51"/>
      <c r="AO390" s="51"/>
      <c r="AP390" s="51"/>
      <c r="AQ390" s="51"/>
      <c r="AR390" s="51"/>
      <c r="AS390" s="51"/>
      <c r="AT390" s="51"/>
      <c r="AU390" s="51"/>
      <c r="AV390" s="51"/>
      <c r="AW390" s="51"/>
      <c r="AX390" s="51"/>
      <c r="AY390" s="51"/>
      <c r="AZ390" s="51"/>
      <c r="BA390" s="51"/>
      <c r="BB390" s="51"/>
      <c r="BC390" s="51"/>
      <c r="BD390" s="51"/>
      <c r="BE390" s="51"/>
      <c r="BF390" s="51"/>
      <c r="BG390" s="51"/>
      <c r="BH390" s="51"/>
      <c r="BI390" s="51"/>
      <c r="BJ390" s="51"/>
      <c r="BK390" s="51"/>
      <c r="BL390" s="51"/>
      <c r="BM390" s="51"/>
      <c r="BN390" s="51"/>
      <c r="BO390" s="51"/>
      <c r="BP390" s="51"/>
      <c r="BQ390" s="51"/>
      <c r="BR390" s="51"/>
      <c r="BS390" s="51"/>
      <c r="BT390" s="51"/>
      <c r="BU390" s="51"/>
      <c r="BV390" s="51"/>
      <c r="BW390" s="51"/>
      <c r="BX390" s="51"/>
      <c r="BY390" s="51"/>
      <c r="BZ390" s="51"/>
      <c r="CA390" s="51"/>
      <c r="CB390" s="51"/>
      <c r="CC390" s="51"/>
      <c r="CD390" s="51"/>
      <c r="CE390" s="51"/>
      <c r="CF390" s="51"/>
      <c r="CG390" s="51"/>
      <c r="CH390" s="51"/>
      <c r="CI390" s="51"/>
      <c r="CJ390" s="51"/>
      <c r="CK390" s="51"/>
      <c r="CL390" s="51"/>
      <c r="CM390" s="51"/>
      <c r="CN390" s="51"/>
      <c r="CO390" s="51"/>
      <c r="CP390" s="51"/>
      <c r="CQ390" s="51"/>
      <c r="CR390" s="51"/>
      <c r="CS390" s="51"/>
      <c r="CT390" s="51"/>
      <c r="CU390" s="51"/>
      <c r="CV390" s="51"/>
      <c r="CW390" s="51"/>
      <c r="CX390" s="51"/>
      <c r="CY390" s="51"/>
      <c r="CZ390" s="51"/>
      <c r="DA390" s="51"/>
      <c r="DB390" s="51"/>
      <c r="DC390" s="51"/>
      <c r="DD390" s="51"/>
      <c r="DE390" s="51"/>
      <c r="DF390" s="51"/>
      <c r="DG390" s="51"/>
      <c r="DH390" s="51"/>
      <c r="DI390" s="51"/>
      <c r="DJ390" s="51"/>
      <c r="DK390" s="51"/>
      <c r="DL390" s="51"/>
      <c r="DM390" s="51"/>
      <c r="DN390" s="51"/>
      <c r="DO390" s="51"/>
      <c r="DP390" s="51"/>
      <c r="DQ390" s="51"/>
      <c r="DR390" s="51"/>
      <c r="DS390" s="51"/>
      <c r="DT390" s="51"/>
      <c r="DU390" s="51"/>
      <c r="DV390" s="51"/>
      <c r="DW390" s="51"/>
      <c r="DX390" s="51"/>
      <c r="DY390" s="51"/>
      <c r="DZ390" s="51"/>
      <c r="EA390" s="51"/>
    </row>
    <row r="391" spans="1:239" s="2" customFormat="1" ht="13.5" thickBot="1" x14ac:dyDescent="0.3">
      <c r="A391" s="77"/>
      <c r="B391" s="90" t="s">
        <v>55</v>
      </c>
      <c r="C391" s="91" t="s">
        <v>16</v>
      </c>
      <c r="D391" s="92">
        <v>0.17499999999999999</v>
      </c>
      <c r="E391" s="10">
        <f>D391*E386</f>
        <v>4.4561649999999986</v>
      </c>
      <c r="F391" s="5"/>
      <c r="G391" s="10">
        <f>E391*F391</f>
        <v>0</v>
      </c>
      <c r="H391" s="10"/>
      <c r="I391" s="10"/>
      <c r="J391" s="10"/>
      <c r="K391" s="10"/>
      <c r="L391" s="10">
        <f>G391+I391+K391</f>
        <v>0</v>
      </c>
      <c r="M391" s="93"/>
      <c r="N391" s="93"/>
      <c r="O391" s="93"/>
      <c r="P391" s="93"/>
      <c r="Q391" s="93"/>
      <c r="R391" s="93"/>
      <c r="S391" s="93"/>
      <c r="T391" s="93"/>
      <c r="U391" s="93"/>
      <c r="V391" s="93"/>
      <c r="W391" s="93"/>
      <c r="X391" s="93"/>
      <c r="Y391" s="93"/>
      <c r="Z391" s="93"/>
      <c r="AA391" s="93"/>
      <c r="AB391" s="93"/>
      <c r="AC391" s="93"/>
      <c r="AD391" s="93"/>
      <c r="AE391" s="93"/>
      <c r="AF391" s="93"/>
      <c r="AG391" s="93"/>
      <c r="AH391" s="93"/>
      <c r="AI391" s="93"/>
      <c r="AJ391" s="93"/>
      <c r="AK391" s="93"/>
      <c r="AL391" s="93"/>
      <c r="AM391" s="93"/>
      <c r="AN391" s="93"/>
      <c r="AO391" s="93"/>
      <c r="AP391" s="93"/>
      <c r="AQ391" s="93"/>
      <c r="AR391" s="93"/>
      <c r="AS391" s="93"/>
      <c r="AT391" s="93"/>
      <c r="AU391" s="93"/>
      <c r="AV391" s="93"/>
      <c r="AW391" s="93"/>
      <c r="AX391" s="93"/>
      <c r="AY391" s="93"/>
      <c r="AZ391" s="93"/>
      <c r="BA391" s="93"/>
      <c r="BB391" s="93"/>
      <c r="BC391" s="93"/>
      <c r="BD391" s="93"/>
      <c r="BE391" s="93"/>
      <c r="BF391" s="93"/>
      <c r="BG391" s="93"/>
      <c r="BH391" s="93"/>
      <c r="BI391" s="93"/>
      <c r="BJ391" s="93"/>
      <c r="BK391" s="93"/>
      <c r="BL391" s="93"/>
      <c r="BM391" s="93"/>
      <c r="BN391" s="93"/>
      <c r="BO391" s="93"/>
      <c r="BP391" s="93"/>
      <c r="BQ391" s="93"/>
      <c r="BR391" s="93"/>
      <c r="BS391" s="93"/>
      <c r="BT391" s="93"/>
      <c r="BU391" s="93"/>
      <c r="BV391" s="93"/>
      <c r="BW391" s="93"/>
      <c r="BX391" s="93"/>
      <c r="BY391" s="93"/>
      <c r="BZ391" s="93"/>
      <c r="CA391" s="93"/>
      <c r="CB391" s="93"/>
      <c r="CC391" s="93"/>
      <c r="CD391" s="93"/>
      <c r="CE391" s="93"/>
      <c r="CF391" s="93"/>
      <c r="CG391" s="93"/>
      <c r="CH391" s="93"/>
      <c r="CI391" s="93"/>
      <c r="CJ391" s="93"/>
      <c r="CK391" s="93"/>
      <c r="CL391" s="93"/>
      <c r="CM391" s="93"/>
      <c r="CN391" s="93"/>
      <c r="CO391" s="93"/>
      <c r="CP391" s="93"/>
      <c r="CQ391" s="93"/>
      <c r="CR391" s="93"/>
      <c r="CS391" s="93"/>
      <c r="CT391" s="93"/>
      <c r="CU391" s="93"/>
      <c r="CV391" s="93"/>
      <c r="CW391" s="93"/>
      <c r="CX391" s="93"/>
      <c r="CY391" s="93"/>
      <c r="CZ391" s="93"/>
      <c r="DA391" s="93"/>
      <c r="DB391" s="93"/>
      <c r="DC391" s="93"/>
      <c r="DD391" s="93"/>
      <c r="DE391" s="93"/>
      <c r="DF391" s="93"/>
      <c r="DG391" s="93"/>
      <c r="DH391" s="93"/>
      <c r="DI391" s="93"/>
      <c r="DJ391" s="93"/>
      <c r="DK391" s="93"/>
      <c r="DL391" s="93"/>
      <c r="DM391" s="93"/>
      <c r="DN391" s="93"/>
      <c r="DO391" s="93"/>
      <c r="DP391" s="93"/>
      <c r="DQ391" s="93"/>
      <c r="DR391" s="93"/>
      <c r="DS391" s="93"/>
      <c r="DT391" s="93"/>
      <c r="DU391" s="93"/>
      <c r="DV391" s="93"/>
      <c r="DW391" s="93"/>
      <c r="DX391" s="93"/>
      <c r="DY391" s="93"/>
      <c r="DZ391" s="93"/>
      <c r="EA391" s="93"/>
      <c r="EB391" s="93"/>
      <c r="EC391" s="93"/>
      <c r="ED391" s="93"/>
      <c r="EE391" s="93"/>
      <c r="EF391" s="93"/>
      <c r="EG391" s="93"/>
      <c r="EH391" s="93"/>
      <c r="EI391" s="93"/>
      <c r="EJ391" s="93"/>
      <c r="EK391" s="93"/>
      <c r="EL391" s="93"/>
      <c r="EM391" s="93"/>
      <c r="EN391" s="93"/>
      <c r="EO391" s="93"/>
      <c r="EP391" s="93"/>
      <c r="EQ391" s="93"/>
      <c r="ER391" s="93"/>
      <c r="ES391" s="93"/>
      <c r="ET391" s="93"/>
      <c r="EU391" s="93"/>
      <c r="EV391" s="93"/>
      <c r="EW391" s="93"/>
      <c r="EX391" s="93"/>
      <c r="EY391" s="93"/>
      <c r="EZ391" s="93"/>
      <c r="FA391" s="93"/>
      <c r="FB391" s="93"/>
      <c r="FC391" s="93"/>
      <c r="FD391" s="93"/>
      <c r="FE391" s="93"/>
      <c r="FF391" s="93"/>
      <c r="FG391" s="93"/>
      <c r="FH391" s="93"/>
      <c r="FI391" s="93"/>
      <c r="FJ391" s="93"/>
      <c r="FK391" s="93"/>
      <c r="FL391" s="93"/>
      <c r="FM391" s="93"/>
      <c r="FN391" s="93"/>
      <c r="FO391" s="93"/>
      <c r="FP391" s="93"/>
      <c r="FQ391" s="93"/>
      <c r="FR391" s="93"/>
      <c r="FS391" s="93"/>
      <c r="FT391" s="93"/>
      <c r="FU391" s="93"/>
      <c r="FV391" s="93"/>
      <c r="FW391" s="93"/>
      <c r="FX391" s="93"/>
      <c r="FY391" s="93"/>
      <c r="FZ391" s="93"/>
      <c r="GA391" s="93"/>
      <c r="GB391" s="93"/>
      <c r="GC391" s="93"/>
      <c r="GD391" s="93"/>
      <c r="GE391" s="93"/>
      <c r="GF391" s="93"/>
      <c r="GG391" s="93"/>
      <c r="GH391" s="93"/>
      <c r="GI391" s="93"/>
      <c r="GJ391" s="93"/>
      <c r="GK391" s="93"/>
      <c r="GL391" s="93"/>
      <c r="GM391" s="93"/>
      <c r="GN391" s="93"/>
      <c r="GO391" s="93"/>
      <c r="GP391" s="93"/>
      <c r="GQ391" s="93"/>
      <c r="GR391" s="93"/>
      <c r="GS391" s="93"/>
      <c r="GT391" s="93"/>
      <c r="GU391" s="93"/>
      <c r="GV391" s="93"/>
      <c r="GW391" s="93"/>
      <c r="GX391" s="93"/>
      <c r="GY391" s="93"/>
      <c r="GZ391" s="93"/>
      <c r="HA391" s="93"/>
      <c r="HB391" s="93"/>
      <c r="HC391" s="93"/>
      <c r="HD391" s="93"/>
      <c r="HE391" s="93"/>
      <c r="HF391" s="93"/>
      <c r="HG391" s="93"/>
      <c r="HH391" s="93"/>
      <c r="HI391" s="93"/>
      <c r="HJ391" s="93"/>
      <c r="HK391" s="93"/>
      <c r="HL391" s="93"/>
      <c r="HM391" s="93"/>
      <c r="HN391" s="93"/>
      <c r="HO391" s="93"/>
      <c r="HP391" s="93"/>
      <c r="HQ391" s="93"/>
      <c r="HR391" s="93"/>
      <c r="HS391" s="93"/>
      <c r="HT391" s="93"/>
      <c r="HU391" s="93"/>
      <c r="HV391" s="93"/>
      <c r="HW391" s="93"/>
      <c r="HX391" s="93"/>
      <c r="HY391" s="93"/>
      <c r="HZ391" s="93"/>
      <c r="IA391" s="93"/>
      <c r="IB391" s="93"/>
      <c r="IC391" s="93"/>
      <c r="ID391" s="93"/>
      <c r="IE391" s="93"/>
    </row>
    <row r="392" spans="1:239" s="98" customFormat="1" ht="15" customHeight="1" thickBot="1" x14ac:dyDescent="0.3">
      <c r="A392" s="94"/>
      <c r="B392" s="95" t="s">
        <v>56</v>
      </c>
      <c r="C392" s="96" t="s">
        <v>18</v>
      </c>
      <c r="D392" s="96">
        <v>21.78</v>
      </c>
      <c r="E392" s="96">
        <f>D392*E386</f>
        <v>554.60156399999994</v>
      </c>
      <c r="F392" s="97"/>
      <c r="G392" s="97"/>
      <c r="H392" s="97"/>
      <c r="I392" s="97"/>
      <c r="J392" s="97"/>
      <c r="K392" s="97"/>
      <c r="M392" s="235" t="s">
        <v>57</v>
      </c>
      <c r="N392" s="236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  <c r="AA392" s="99"/>
      <c r="AB392" s="99"/>
      <c r="AC392" s="99"/>
      <c r="AD392" s="99"/>
      <c r="AE392" s="99"/>
      <c r="AF392" s="99"/>
      <c r="AG392" s="99"/>
      <c r="AH392" s="99"/>
      <c r="AI392" s="99"/>
      <c r="AJ392" s="99"/>
      <c r="AK392" s="99"/>
      <c r="AL392" s="99"/>
      <c r="AM392" s="99"/>
      <c r="AN392" s="99"/>
      <c r="AO392" s="99"/>
      <c r="AP392" s="99"/>
      <c r="AQ392" s="99"/>
      <c r="AR392" s="99"/>
      <c r="AS392" s="99"/>
      <c r="AT392" s="99"/>
      <c r="AU392" s="99"/>
      <c r="AV392" s="99"/>
      <c r="AW392" s="99"/>
      <c r="AX392" s="99"/>
      <c r="AY392" s="99"/>
      <c r="AZ392" s="99"/>
      <c r="BA392" s="99"/>
      <c r="BB392" s="99"/>
      <c r="BC392" s="99"/>
      <c r="BD392" s="99"/>
      <c r="BE392" s="99"/>
      <c r="BF392" s="99"/>
      <c r="BG392" s="99"/>
      <c r="BH392" s="99"/>
      <c r="BI392" s="99"/>
      <c r="BJ392" s="99"/>
      <c r="BK392" s="99"/>
      <c r="BL392" s="99"/>
      <c r="BM392" s="99"/>
      <c r="BN392" s="99"/>
      <c r="BO392" s="99"/>
      <c r="BP392" s="99"/>
      <c r="BQ392" s="99"/>
      <c r="BR392" s="99"/>
      <c r="BS392" s="99"/>
      <c r="BT392" s="99"/>
      <c r="BU392" s="99"/>
      <c r="BV392" s="99"/>
      <c r="BW392" s="99"/>
      <c r="BX392" s="99"/>
      <c r="BY392" s="99"/>
      <c r="BZ392" s="99"/>
      <c r="CA392" s="99"/>
      <c r="CB392" s="99"/>
      <c r="CC392" s="99"/>
      <c r="CD392" s="99"/>
      <c r="CE392" s="99"/>
      <c r="CF392" s="99"/>
      <c r="CG392" s="99"/>
      <c r="CH392" s="99"/>
      <c r="CI392" s="99"/>
      <c r="CJ392" s="99"/>
      <c r="CK392" s="99"/>
      <c r="CL392" s="99"/>
      <c r="CM392" s="99"/>
      <c r="CN392" s="99"/>
      <c r="CO392" s="99"/>
      <c r="CP392" s="99"/>
      <c r="CQ392" s="99"/>
      <c r="CR392" s="99"/>
      <c r="CS392" s="99"/>
      <c r="CT392" s="99"/>
      <c r="CU392" s="99"/>
      <c r="CV392" s="99"/>
      <c r="CW392" s="99"/>
      <c r="CX392" s="99"/>
      <c r="CY392" s="99"/>
      <c r="CZ392" s="99"/>
      <c r="DA392" s="99"/>
      <c r="DB392" s="99"/>
      <c r="DC392" s="99"/>
      <c r="DD392" s="99"/>
      <c r="DE392" s="99"/>
      <c r="DF392" s="99"/>
      <c r="DG392" s="99"/>
      <c r="DH392" s="99"/>
      <c r="DI392" s="99"/>
      <c r="DJ392" s="99"/>
      <c r="DK392" s="99"/>
      <c r="DL392" s="99"/>
      <c r="DM392" s="99"/>
      <c r="DN392" s="99"/>
      <c r="DO392" s="99"/>
      <c r="DP392" s="99"/>
      <c r="DQ392" s="99"/>
      <c r="DR392" s="99"/>
      <c r="DS392" s="99"/>
      <c r="DT392" s="99"/>
      <c r="DU392" s="99"/>
      <c r="DV392" s="99"/>
      <c r="DW392" s="99"/>
      <c r="DX392" s="99"/>
      <c r="DY392" s="99"/>
      <c r="DZ392" s="99"/>
      <c r="EA392" s="99"/>
    </row>
    <row r="393" spans="1:239" s="6" customFormat="1" x14ac:dyDescent="0.25">
      <c r="A393" s="84"/>
      <c r="B393" s="100"/>
      <c r="C393" s="101"/>
      <c r="D393" s="10"/>
      <c r="E393" s="5"/>
      <c r="F393" s="102"/>
      <c r="G393" s="102"/>
      <c r="H393" s="102"/>
      <c r="I393" s="102"/>
      <c r="J393" s="5"/>
      <c r="K393" s="10"/>
      <c r="L393" s="10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  <c r="AG393" s="51"/>
      <c r="AH393" s="51"/>
      <c r="AI393" s="51"/>
      <c r="AJ393" s="51"/>
      <c r="AK393" s="51"/>
      <c r="AL393" s="51"/>
      <c r="AM393" s="51"/>
      <c r="AN393" s="51"/>
      <c r="AO393" s="51"/>
      <c r="AP393" s="51"/>
      <c r="AQ393" s="51"/>
      <c r="AR393" s="51"/>
      <c r="AS393" s="51"/>
      <c r="AT393" s="51"/>
      <c r="AU393" s="51"/>
      <c r="AV393" s="51"/>
      <c r="AW393" s="51"/>
      <c r="AX393" s="51"/>
      <c r="AY393" s="51"/>
      <c r="AZ393" s="51"/>
      <c r="BA393" s="51"/>
      <c r="BB393" s="51"/>
      <c r="BC393" s="51"/>
      <c r="BD393" s="51"/>
      <c r="BE393" s="51"/>
      <c r="BF393" s="51"/>
      <c r="BG393" s="51"/>
      <c r="BH393" s="51"/>
      <c r="BI393" s="51"/>
      <c r="BJ393" s="51"/>
      <c r="BK393" s="51"/>
      <c r="BL393" s="51"/>
      <c r="BM393" s="51"/>
      <c r="BN393" s="51"/>
      <c r="BO393" s="51"/>
      <c r="BP393" s="51"/>
      <c r="BQ393" s="51"/>
      <c r="BR393" s="51"/>
      <c r="BS393" s="51"/>
      <c r="BT393" s="51"/>
      <c r="BU393" s="51"/>
      <c r="BV393" s="51"/>
      <c r="BW393" s="51"/>
      <c r="BX393" s="51"/>
      <c r="BY393" s="51"/>
      <c r="BZ393" s="51"/>
      <c r="CA393" s="51"/>
      <c r="CB393" s="51"/>
      <c r="CC393" s="51"/>
      <c r="CD393" s="51"/>
      <c r="CE393" s="51"/>
      <c r="CF393" s="51"/>
      <c r="CG393" s="51"/>
      <c r="CH393" s="51"/>
      <c r="CI393" s="51"/>
      <c r="CJ393" s="51"/>
      <c r="CK393" s="51"/>
      <c r="CL393" s="51"/>
      <c r="CM393" s="51"/>
      <c r="CN393" s="51"/>
      <c r="CO393" s="51"/>
      <c r="CP393" s="51"/>
      <c r="CQ393" s="51"/>
      <c r="CR393" s="51"/>
      <c r="CS393" s="51"/>
      <c r="CT393" s="51"/>
      <c r="CU393" s="51"/>
      <c r="CV393" s="51"/>
      <c r="CW393" s="51"/>
      <c r="CX393" s="51"/>
      <c r="CY393" s="51"/>
      <c r="CZ393" s="51"/>
      <c r="DA393" s="51"/>
      <c r="DB393" s="51"/>
      <c r="DC393" s="51"/>
      <c r="DD393" s="51"/>
      <c r="DE393" s="51"/>
      <c r="DF393" s="51"/>
      <c r="DG393" s="51"/>
      <c r="DH393" s="51"/>
      <c r="DI393" s="51"/>
      <c r="DJ393" s="51"/>
      <c r="DK393" s="51"/>
      <c r="DL393" s="51"/>
      <c r="DM393" s="51"/>
      <c r="DN393" s="51"/>
      <c r="DO393" s="51"/>
      <c r="DP393" s="51"/>
      <c r="DQ393" s="51"/>
      <c r="DR393" s="51"/>
      <c r="DS393" s="51"/>
      <c r="DT393" s="51"/>
      <c r="DU393" s="51"/>
      <c r="DV393" s="51"/>
      <c r="DW393" s="51"/>
      <c r="DX393" s="51"/>
      <c r="DY393" s="51"/>
      <c r="DZ393" s="51"/>
      <c r="EA393" s="51"/>
    </row>
    <row r="394" spans="1:239" s="2" customFormat="1" x14ac:dyDescent="0.25">
      <c r="A394" s="7">
        <v>2</v>
      </c>
      <c r="B394" s="104" t="s">
        <v>81</v>
      </c>
      <c r="C394" s="8" t="s">
        <v>18</v>
      </c>
      <c r="D394" s="9"/>
      <c r="E394" s="9">
        <f>E392</f>
        <v>554.60156399999994</v>
      </c>
      <c r="F394" s="9"/>
      <c r="G394" s="9"/>
      <c r="H394" s="9"/>
      <c r="I394" s="9"/>
      <c r="J394" s="10"/>
      <c r="K394" s="10"/>
      <c r="L394" s="10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  <c r="AA394" s="105"/>
      <c r="AB394" s="105"/>
      <c r="AC394" s="105"/>
      <c r="AD394" s="105"/>
      <c r="AE394" s="105"/>
      <c r="AF394" s="105"/>
      <c r="AG394" s="105"/>
      <c r="AH394" s="105"/>
      <c r="AI394" s="105"/>
      <c r="AJ394" s="105"/>
      <c r="AK394" s="105"/>
      <c r="AL394" s="105"/>
      <c r="AM394" s="105"/>
      <c r="AN394" s="105"/>
      <c r="AO394" s="105"/>
      <c r="AP394" s="105"/>
      <c r="AQ394" s="105"/>
      <c r="AR394" s="105"/>
      <c r="AS394" s="105"/>
      <c r="AT394" s="105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  <c r="BT394" s="105"/>
      <c r="BU394" s="105"/>
      <c r="BV394" s="105"/>
      <c r="BW394" s="105"/>
      <c r="BX394" s="105"/>
      <c r="BY394" s="105"/>
      <c r="BZ394" s="105"/>
      <c r="CA394" s="105"/>
      <c r="CB394" s="105"/>
      <c r="CC394" s="105"/>
      <c r="CD394" s="105"/>
      <c r="CE394" s="105"/>
      <c r="CF394" s="105"/>
      <c r="CG394" s="105"/>
      <c r="CH394" s="105"/>
      <c r="CI394" s="105"/>
      <c r="CJ394" s="105"/>
      <c r="CK394" s="105"/>
      <c r="CL394" s="105"/>
      <c r="CM394" s="105"/>
      <c r="CN394" s="105"/>
      <c r="CO394" s="105"/>
      <c r="CP394" s="105"/>
      <c r="CQ394" s="105"/>
      <c r="CR394" s="105"/>
      <c r="CS394" s="105"/>
      <c r="CT394" s="105"/>
      <c r="CU394" s="105"/>
      <c r="CV394" s="105"/>
      <c r="CW394" s="105"/>
      <c r="CX394" s="105"/>
      <c r="CY394" s="105"/>
      <c r="CZ394" s="105"/>
      <c r="DA394" s="105"/>
      <c r="DB394" s="105"/>
      <c r="DC394" s="105"/>
      <c r="DD394" s="105"/>
      <c r="DE394" s="105"/>
      <c r="DF394" s="105"/>
      <c r="DG394" s="105"/>
      <c r="DH394" s="105"/>
      <c r="DI394" s="105"/>
      <c r="DJ394" s="105"/>
      <c r="DK394" s="105"/>
      <c r="DL394" s="105"/>
      <c r="DM394" s="105"/>
      <c r="DN394" s="105"/>
      <c r="DO394" s="105"/>
      <c r="DP394" s="105"/>
      <c r="DQ394" s="105"/>
      <c r="DR394" s="105"/>
      <c r="DS394" s="105"/>
      <c r="DT394" s="105"/>
      <c r="DU394" s="105"/>
      <c r="DV394" s="105"/>
      <c r="DW394" s="105"/>
      <c r="DX394" s="105"/>
      <c r="DY394" s="105"/>
      <c r="DZ394" s="105"/>
      <c r="EA394" s="105"/>
      <c r="EB394" s="105"/>
      <c r="EC394" s="105"/>
      <c r="ED394" s="105"/>
      <c r="EE394" s="105"/>
      <c r="EF394" s="105"/>
      <c r="EG394" s="105"/>
      <c r="EH394" s="105"/>
      <c r="EI394" s="105"/>
      <c r="EJ394" s="105"/>
      <c r="EK394" s="105"/>
      <c r="EL394" s="105"/>
      <c r="EM394" s="105"/>
      <c r="EN394" s="105"/>
      <c r="EO394" s="105"/>
      <c r="EP394" s="105"/>
      <c r="EQ394" s="105"/>
      <c r="ER394" s="105"/>
      <c r="ES394" s="105"/>
      <c r="ET394" s="105"/>
      <c r="EU394" s="105"/>
      <c r="EV394" s="105"/>
      <c r="EW394" s="105"/>
      <c r="EX394" s="105"/>
      <c r="EY394" s="105"/>
      <c r="EZ394" s="105"/>
      <c r="FA394" s="105"/>
      <c r="FB394" s="105"/>
      <c r="FC394" s="105"/>
      <c r="FD394" s="105"/>
      <c r="FE394" s="105"/>
      <c r="FF394" s="105"/>
      <c r="FG394" s="105"/>
      <c r="FH394" s="105"/>
      <c r="FI394" s="105"/>
      <c r="FJ394" s="105"/>
      <c r="FK394" s="105"/>
      <c r="FL394" s="105"/>
      <c r="FM394" s="105"/>
      <c r="FN394" s="105"/>
      <c r="FO394" s="105"/>
      <c r="FP394" s="105"/>
      <c r="FQ394" s="105"/>
      <c r="FR394" s="105"/>
      <c r="FS394" s="105"/>
      <c r="FT394" s="105"/>
      <c r="FU394" s="105"/>
      <c r="FV394" s="105"/>
      <c r="FW394" s="105"/>
      <c r="FX394" s="105"/>
      <c r="FY394" s="105"/>
      <c r="FZ394" s="105"/>
      <c r="GA394" s="105"/>
      <c r="GB394" s="105"/>
      <c r="GC394" s="105"/>
      <c r="GD394" s="105"/>
      <c r="GE394" s="105"/>
      <c r="GF394" s="105"/>
      <c r="GG394" s="105"/>
      <c r="GH394" s="105"/>
      <c r="GI394" s="105"/>
      <c r="GJ394" s="105"/>
      <c r="GK394" s="105"/>
      <c r="GL394" s="105"/>
      <c r="GM394" s="105"/>
      <c r="GN394" s="105"/>
      <c r="GO394" s="105"/>
      <c r="GP394" s="105"/>
      <c r="GQ394" s="105"/>
      <c r="GR394" s="105"/>
      <c r="GS394" s="105"/>
      <c r="GT394" s="105"/>
      <c r="GU394" s="105"/>
      <c r="GV394" s="105"/>
      <c r="GW394" s="105"/>
      <c r="GX394" s="105"/>
      <c r="GY394" s="105"/>
      <c r="GZ394" s="105"/>
      <c r="HA394" s="105"/>
      <c r="HB394" s="105"/>
      <c r="HC394" s="105"/>
      <c r="HD394" s="105"/>
      <c r="HE394" s="105"/>
      <c r="HF394" s="105"/>
      <c r="HG394" s="105"/>
      <c r="HH394" s="105"/>
      <c r="HI394" s="105"/>
      <c r="HJ394" s="105"/>
      <c r="HK394" s="105"/>
    </row>
    <row r="395" spans="1:239" s="6" customFormat="1" x14ac:dyDescent="0.25">
      <c r="A395" s="11"/>
      <c r="B395" s="13"/>
      <c r="C395" s="11"/>
      <c r="D395" s="10"/>
      <c r="E395" s="10"/>
      <c r="F395" s="10"/>
      <c r="G395" s="10"/>
      <c r="H395" s="10"/>
      <c r="I395" s="10"/>
      <c r="J395" s="5"/>
      <c r="K395" s="10"/>
      <c r="L395" s="10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  <c r="DS395" s="14"/>
      <c r="DT395" s="14"/>
      <c r="DU395" s="14"/>
      <c r="DV395" s="14"/>
      <c r="DW395" s="14"/>
      <c r="DX395" s="14"/>
      <c r="DY395" s="14"/>
      <c r="DZ395" s="14"/>
      <c r="EA395" s="14"/>
      <c r="EB395" s="14"/>
      <c r="EC395" s="14"/>
      <c r="ED395" s="14"/>
      <c r="EE395" s="14"/>
      <c r="EF395" s="14"/>
      <c r="EG395" s="14"/>
      <c r="EH395" s="14"/>
      <c r="EI395" s="14"/>
      <c r="EJ395" s="14"/>
      <c r="EK395" s="14"/>
      <c r="EL395" s="14"/>
      <c r="EM395" s="14"/>
      <c r="EN395" s="14"/>
      <c r="EO395" s="14"/>
      <c r="EP395" s="14"/>
      <c r="EQ395" s="14"/>
      <c r="ER395" s="14"/>
      <c r="ES395" s="14"/>
      <c r="ET395" s="14"/>
      <c r="EU395" s="14"/>
      <c r="EV395" s="14"/>
      <c r="EW395" s="14"/>
      <c r="EX395" s="14"/>
      <c r="EY395" s="14"/>
      <c r="EZ395" s="14"/>
      <c r="FA395" s="14"/>
      <c r="FB395" s="14"/>
      <c r="FC395" s="14"/>
      <c r="FD395" s="14"/>
      <c r="FE395" s="14"/>
      <c r="FF395" s="14"/>
      <c r="FG395" s="14"/>
      <c r="FH395" s="14"/>
      <c r="FI395" s="14"/>
      <c r="FJ395" s="14"/>
      <c r="FK395" s="14"/>
      <c r="FL395" s="14"/>
      <c r="FM395" s="14"/>
      <c r="FN395" s="14"/>
      <c r="FO395" s="14"/>
      <c r="FP395" s="14"/>
      <c r="FQ395" s="14"/>
      <c r="FR395" s="14"/>
      <c r="FS395" s="14"/>
      <c r="FT395" s="14"/>
      <c r="FU395" s="14"/>
      <c r="FV395" s="14"/>
      <c r="FW395" s="14"/>
      <c r="FX395" s="14"/>
      <c r="FY395" s="14"/>
      <c r="FZ395" s="14"/>
      <c r="GA395" s="14"/>
      <c r="GB395" s="14"/>
      <c r="GC395" s="14"/>
      <c r="GD395" s="14"/>
      <c r="GE395" s="14"/>
      <c r="GF395" s="14"/>
      <c r="GG395" s="14"/>
      <c r="GH395" s="14"/>
      <c r="GI395" s="14"/>
      <c r="GJ395" s="14"/>
      <c r="GK395" s="14"/>
      <c r="GL395" s="14"/>
      <c r="GM395" s="14"/>
      <c r="GN395" s="14"/>
      <c r="GO395" s="14"/>
      <c r="GP395" s="14"/>
      <c r="GQ395" s="14"/>
      <c r="GR395" s="14"/>
      <c r="GS395" s="14"/>
      <c r="GT395" s="14"/>
      <c r="GU395" s="14"/>
      <c r="GV395" s="14"/>
      <c r="GW395" s="14"/>
      <c r="GX395" s="14"/>
      <c r="GY395" s="14"/>
      <c r="GZ395" s="14"/>
      <c r="HA395" s="14"/>
      <c r="HB395" s="14"/>
      <c r="HC395" s="14"/>
      <c r="HD395" s="14"/>
      <c r="HE395" s="14"/>
      <c r="HF395" s="14"/>
      <c r="HG395" s="14"/>
      <c r="HH395" s="14"/>
      <c r="HI395" s="14"/>
      <c r="HJ395" s="14"/>
      <c r="HK395" s="14"/>
      <c r="HL395" s="14"/>
      <c r="HM395" s="14"/>
      <c r="HN395" s="14"/>
      <c r="HO395" s="14"/>
      <c r="HP395" s="14"/>
      <c r="HQ395" s="14"/>
      <c r="HR395" s="14"/>
      <c r="HS395" s="14"/>
      <c r="HT395" s="14"/>
      <c r="HU395" s="14"/>
      <c r="HV395" s="14"/>
      <c r="HW395" s="14"/>
      <c r="HX395" s="14"/>
      <c r="HY395" s="14"/>
      <c r="HZ395" s="14"/>
      <c r="IA395" s="14"/>
      <c r="IB395" s="14"/>
      <c r="IC395" s="14"/>
      <c r="ID395" s="14"/>
      <c r="IE395" s="14"/>
    </row>
    <row r="396" spans="1:239" s="6" customFormat="1" x14ac:dyDescent="0.25">
      <c r="A396" s="11"/>
      <c r="B396" s="13" t="s">
        <v>82</v>
      </c>
      <c r="C396" s="11" t="s">
        <v>18</v>
      </c>
      <c r="D396" s="10">
        <v>1</v>
      </c>
      <c r="E396" s="10">
        <f>D396*E394</f>
        <v>554.60156399999994</v>
      </c>
      <c r="F396" s="10"/>
      <c r="G396" s="10"/>
      <c r="H396" s="10"/>
      <c r="I396" s="10"/>
      <c r="J396" s="10"/>
      <c r="K396" s="10">
        <f>E396*J396</f>
        <v>0</v>
      </c>
      <c r="L396" s="10">
        <f>G396+I396+K396</f>
        <v>0</v>
      </c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  <c r="DS396" s="14"/>
      <c r="DT396" s="14"/>
      <c r="DU396" s="14"/>
      <c r="DV396" s="14"/>
      <c r="DW396" s="14"/>
      <c r="DX396" s="14"/>
      <c r="DY396" s="14"/>
      <c r="DZ396" s="14"/>
      <c r="EA396" s="14"/>
      <c r="EB396" s="14"/>
      <c r="EC396" s="14"/>
      <c r="ED396" s="14"/>
      <c r="EE396" s="14"/>
      <c r="EF396" s="14"/>
      <c r="EG396" s="14"/>
      <c r="EH396" s="14"/>
      <c r="EI396" s="14"/>
      <c r="EJ396" s="14"/>
      <c r="EK396" s="14"/>
      <c r="EL396" s="14"/>
      <c r="EM396" s="14"/>
      <c r="EN396" s="14"/>
      <c r="EO396" s="14"/>
      <c r="EP396" s="14"/>
      <c r="EQ396" s="14"/>
      <c r="ER396" s="14"/>
      <c r="ES396" s="14"/>
      <c r="ET396" s="14"/>
      <c r="EU396" s="14"/>
      <c r="EV396" s="14"/>
      <c r="EW396" s="14"/>
      <c r="EX396" s="14"/>
      <c r="EY396" s="14"/>
      <c r="EZ396" s="14"/>
      <c r="FA396" s="14"/>
      <c r="FB396" s="14"/>
      <c r="FC396" s="14"/>
      <c r="FD396" s="14"/>
      <c r="FE396" s="14"/>
      <c r="FF396" s="14"/>
      <c r="FG396" s="14"/>
      <c r="FH396" s="14"/>
      <c r="FI396" s="14"/>
      <c r="FJ396" s="14"/>
      <c r="FK396" s="14"/>
      <c r="FL396" s="14"/>
      <c r="FM396" s="14"/>
      <c r="FN396" s="14"/>
      <c r="FO396" s="14"/>
      <c r="FP396" s="14"/>
      <c r="FQ396" s="14"/>
      <c r="FR396" s="14"/>
      <c r="FS396" s="14"/>
      <c r="FT396" s="14"/>
      <c r="FU396" s="14"/>
      <c r="FV396" s="14"/>
      <c r="FW396" s="14"/>
      <c r="FX396" s="14"/>
      <c r="FY396" s="14"/>
      <c r="FZ396" s="14"/>
      <c r="GA396" s="14"/>
      <c r="GB396" s="14"/>
      <c r="GC396" s="14"/>
      <c r="GD396" s="14"/>
      <c r="GE396" s="14"/>
      <c r="GF396" s="14"/>
      <c r="GG396" s="14"/>
      <c r="GH396" s="14"/>
      <c r="GI396" s="14"/>
      <c r="GJ396" s="14"/>
      <c r="GK396" s="14"/>
      <c r="GL396" s="14"/>
      <c r="GM396" s="14"/>
      <c r="GN396" s="14"/>
      <c r="GO396" s="14"/>
      <c r="GP396" s="14"/>
      <c r="GQ396" s="14"/>
      <c r="GR396" s="14"/>
      <c r="GS396" s="14"/>
      <c r="GT396" s="14"/>
      <c r="GU396" s="14"/>
      <c r="GV396" s="14"/>
      <c r="GW396" s="14"/>
      <c r="GX396" s="14"/>
      <c r="GY396" s="14"/>
      <c r="GZ396" s="14"/>
      <c r="HA396" s="14"/>
      <c r="HB396" s="14"/>
      <c r="HC396" s="14"/>
      <c r="HD396" s="14"/>
      <c r="HE396" s="14"/>
      <c r="HF396" s="14"/>
      <c r="HG396" s="14"/>
      <c r="HH396" s="14"/>
      <c r="HI396" s="14"/>
      <c r="HJ396" s="14"/>
      <c r="HK396" s="14"/>
      <c r="HL396" s="14"/>
      <c r="HM396" s="14"/>
      <c r="HN396" s="14"/>
      <c r="HO396" s="14"/>
      <c r="HP396" s="14"/>
      <c r="HQ396" s="14"/>
      <c r="HR396" s="14"/>
      <c r="HS396" s="14"/>
      <c r="HT396" s="14"/>
      <c r="HU396" s="14"/>
      <c r="HV396" s="14"/>
      <c r="HW396" s="14"/>
      <c r="HX396" s="14"/>
      <c r="HY396" s="14"/>
      <c r="HZ396" s="14"/>
      <c r="IA396" s="14"/>
      <c r="IB396" s="14"/>
      <c r="IC396" s="14"/>
      <c r="ID396" s="14"/>
      <c r="IE396" s="14"/>
    </row>
    <row r="397" spans="1:239" s="6" customFormat="1" x14ac:dyDescent="0.25">
      <c r="A397" s="11"/>
      <c r="B397" s="13"/>
      <c r="C397" s="11"/>
      <c r="D397" s="10"/>
      <c r="E397" s="10"/>
      <c r="F397" s="10"/>
      <c r="G397" s="10"/>
      <c r="H397" s="10"/>
      <c r="I397" s="10"/>
      <c r="J397" s="5"/>
      <c r="K397" s="10"/>
      <c r="L397" s="10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  <c r="DS397" s="14"/>
      <c r="DT397" s="14"/>
      <c r="DU397" s="14"/>
      <c r="DV397" s="14"/>
      <c r="DW397" s="14"/>
      <c r="DX397" s="14"/>
      <c r="DY397" s="14"/>
      <c r="DZ397" s="14"/>
      <c r="EA397" s="14"/>
      <c r="EB397" s="14"/>
      <c r="EC397" s="14"/>
      <c r="ED397" s="14"/>
      <c r="EE397" s="14"/>
      <c r="EF397" s="14"/>
      <c r="EG397" s="14"/>
      <c r="EH397" s="14"/>
      <c r="EI397" s="14"/>
      <c r="EJ397" s="14"/>
      <c r="EK397" s="14"/>
      <c r="EL397" s="14"/>
      <c r="EM397" s="14"/>
      <c r="EN397" s="14"/>
      <c r="EO397" s="14"/>
      <c r="EP397" s="14"/>
      <c r="EQ397" s="14"/>
      <c r="ER397" s="14"/>
      <c r="ES397" s="14"/>
      <c r="ET397" s="14"/>
      <c r="EU397" s="14"/>
      <c r="EV397" s="14"/>
      <c r="EW397" s="14"/>
      <c r="EX397" s="14"/>
      <c r="EY397" s="14"/>
      <c r="EZ397" s="14"/>
      <c r="FA397" s="14"/>
      <c r="FB397" s="14"/>
      <c r="FC397" s="14"/>
      <c r="FD397" s="14"/>
      <c r="FE397" s="14"/>
      <c r="FF397" s="14"/>
      <c r="FG397" s="14"/>
      <c r="FH397" s="14"/>
      <c r="FI397" s="14"/>
      <c r="FJ397" s="14"/>
      <c r="FK397" s="14"/>
      <c r="FL397" s="14"/>
      <c r="FM397" s="14"/>
      <c r="FN397" s="14"/>
      <c r="FO397" s="14"/>
      <c r="FP397" s="14"/>
      <c r="FQ397" s="14"/>
      <c r="FR397" s="14"/>
      <c r="FS397" s="14"/>
      <c r="FT397" s="14"/>
      <c r="FU397" s="14"/>
      <c r="FV397" s="14"/>
      <c r="FW397" s="14"/>
      <c r="FX397" s="14"/>
      <c r="FY397" s="14"/>
      <c r="FZ397" s="14"/>
      <c r="GA397" s="14"/>
      <c r="GB397" s="14"/>
      <c r="GC397" s="14"/>
      <c r="GD397" s="14"/>
      <c r="GE397" s="14"/>
      <c r="GF397" s="14"/>
      <c r="GG397" s="14"/>
      <c r="GH397" s="14"/>
      <c r="GI397" s="14"/>
      <c r="GJ397" s="14"/>
      <c r="GK397" s="14"/>
      <c r="GL397" s="14"/>
      <c r="GM397" s="14"/>
      <c r="GN397" s="14"/>
      <c r="GO397" s="14"/>
      <c r="GP397" s="14"/>
      <c r="GQ397" s="14"/>
      <c r="GR397" s="14"/>
      <c r="GS397" s="14"/>
      <c r="GT397" s="14"/>
      <c r="GU397" s="14"/>
      <c r="GV397" s="14"/>
      <c r="GW397" s="14"/>
      <c r="GX397" s="14"/>
      <c r="GY397" s="14"/>
      <c r="GZ397" s="14"/>
      <c r="HA397" s="14"/>
      <c r="HB397" s="14"/>
      <c r="HC397" s="14"/>
      <c r="HD397" s="14"/>
      <c r="HE397" s="14"/>
      <c r="HF397" s="14"/>
      <c r="HG397" s="14"/>
      <c r="HH397" s="14"/>
      <c r="HI397" s="14"/>
      <c r="HJ397" s="14"/>
      <c r="HK397" s="14"/>
      <c r="HL397" s="14"/>
      <c r="HM397" s="14"/>
      <c r="HN397" s="14"/>
      <c r="HO397" s="14"/>
      <c r="HP397" s="14"/>
      <c r="HQ397" s="14"/>
      <c r="HR397" s="14"/>
      <c r="HS397" s="14"/>
      <c r="HT397" s="14"/>
      <c r="HU397" s="14"/>
      <c r="HV397" s="14"/>
      <c r="HW397" s="14"/>
      <c r="HX397" s="14"/>
      <c r="HY397" s="14"/>
      <c r="HZ397" s="14"/>
      <c r="IA397" s="14"/>
      <c r="IB397" s="14"/>
      <c r="IC397" s="14"/>
      <c r="ID397" s="14"/>
      <c r="IE397" s="14"/>
    </row>
    <row r="398" spans="1:239" x14ac:dyDescent="0.25">
      <c r="A398" s="8"/>
      <c r="B398" s="100"/>
      <c r="C398" s="11"/>
      <c r="D398" s="11"/>
      <c r="E398" s="11"/>
      <c r="F398" s="11"/>
      <c r="G398" s="10"/>
      <c r="H398" s="11"/>
      <c r="I398" s="10"/>
      <c r="J398" s="11"/>
      <c r="K398" s="10"/>
      <c r="L398" s="10"/>
    </row>
    <row r="399" spans="1:239" s="2" customFormat="1" ht="18.75" customHeight="1" x14ac:dyDescent="0.25">
      <c r="A399" s="7">
        <v>1</v>
      </c>
      <c r="B399" s="106" t="s">
        <v>98</v>
      </c>
      <c r="C399" s="8" t="s">
        <v>16</v>
      </c>
      <c r="D399" s="9"/>
      <c r="E399" s="9">
        <f>2546.38*0.19</f>
        <v>483.81220000000002</v>
      </c>
      <c r="F399" s="10"/>
      <c r="G399" s="10"/>
      <c r="H399" s="10"/>
      <c r="I399" s="10"/>
      <c r="J399" s="10"/>
      <c r="K399" s="10"/>
      <c r="L399" s="9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  <c r="AA399" s="105"/>
      <c r="AB399" s="105"/>
      <c r="AC399" s="105"/>
      <c r="AD399" s="105"/>
      <c r="AE399" s="105"/>
      <c r="AF399" s="105"/>
      <c r="AG399" s="105"/>
      <c r="AH399" s="105"/>
      <c r="AI399" s="105"/>
      <c r="AJ399" s="105"/>
      <c r="AK399" s="105"/>
      <c r="AL399" s="105"/>
      <c r="AM399" s="105"/>
      <c r="AN399" s="105"/>
      <c r="AO399" s="105"/>
      <c r="AP399" s="105"/>
      <c r="AQ399" s="105"/>
      <c r="AR399" s="105"/>
      <c r="AS399" s="105"/>
      <c r="AT399" s="105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  <c r="BT399" s="105"/>
      <c r="BU399" s="105"/>
      <c r="BV399" s="105"/>
      <c r="BW399" s="105"/>
      <c r="BX399" s="105"/>
      <c r="BY399" s="105"/>
      <c r="BZ399" s="105"/>
      <c r="CA399" s="105"/>
      <c r="CB399" s="105"/>
      <c r="CC399" s="105"/>
      <c r="CD399" s="105"/>
      <c r="CE399" s="105"/>
      <c r="CF399" s="105"/>
      <c r="CG399" s="105"/>
      <c r="CH399" s="105"/>
      <c r="CI399" s="105"/>
      <c r="CJ399" s="105"/>
      <c r="CK399" s="105"/>
      <c r="CL399" s="105"/>
      <c r="CM399" s="105"/>
      <c r="CN399" s="105"/>
      <c r="CO399" s="105"/>
      <c r="CP399" s="105"/>
      <c r="CQ399" s="105"/>
      <c r="CR399" s="105"/>
      <c r="CS399" s="105"/>
      <c r="CT399" s="105"/>
      <c r="CU399" s="105"/>
      <c r="CV399" s="105"/>
      <c r="CW399" s="105"/>
      <c r="CX399" s="105"/>
      <c r="CY399" s="105"/>
      <c r="CZ399" s="105"/>
      <c r="DA399" s="105"/>
      <c r="DB399" s="105"/>
      <c r="DC399" s="105"/>
      <c r="DD399" s="105"/>
      <c r="DE399" s="105"/>
      <c r="DF399" s="105"/>
      <c r="DG399" s="105"/>
      <c r="DH399" s="105"/>
      <c r="DI399" s="105"/>
      <c r="DJ399" s="105"/>
      <c r="DK399" s="105"/>
      <c r="DL399" s="105"/>
      <c r="DM399" s="105"/>
      <c r="DN399" s="105"/>
      <c r="DO399" s="105"/>
      <c r="DP399" s="105"/>
      <c r="DQ399" s="105"/>
      <c r="DR399" s="105"/>
      <c r="DS399" s="105"/>
      <c r="DT399" s="105"/>
      <c r="DU399" s="105"/>
      <c r="DV399" s="105"/>
      <c r="DW399" s="105"/>
      <c r="DX399" s="105"/>
      <c r="DY399" s="105"/>
      <c r="DZ399" s="105"/>
      <c r="EA399" s="105"/>
      <c r="EB399" s="105"/>
      <c r="EC399" s="105"/>
      <c r="ED399" s="105"/>
      <c r="EE399" s="105"/>
      <c r="EF399" s="105"/>
      <c r="EG399" s="105"/>
      <c r="EH399" s="105"/>
      <c r="EI399" s="105"/>
      <c r="EJ399" s="105"/>
      <c r="EK399" s="105"/>
      <c r="EL399" s="105"/>
      <c r="EM399" s="105"/>
      <c r="EN399" s="105"/>
      <c r="EO399" s="105"/>
      <c r="EP399" s="105"/>
      <c r="EQ399" s="105"/>
      <c r="ER399" s="105"/>
      <c r="ES399" s="105"/>
      <c r="ET399" s="105"/>
      <c r="EU399" s="105"/>
      <c r="EV399" s="105"/>
      <c r="EW399" s="105"/>
      <c r="EX399" s="105"/>
      <c r="EY399" s="105"/>
      <c r="EZ399" s="105"/>
      <c r="FA399" s="105"/>
      <c r="FB399" s="105"/>
      <c r="FC399" s="105"/>
      <c r="FD399" s="105"/>
      <c r="FE399" s="105"/>
      <c r="FF399" s="105"/>
      <c r="FG399" s="105"/>
      <c r="FH399" s="105"/>
      <c r="FI399" s="105"/>
      <c r="FJ399" s="105"/>
      <c r="FK399" s="105"/>
      <c r="FL399" s="105"/>
      <c r="FM399" s="105"/>
      <c r="FN399" s="105"/>
      <c r="FO399" s="105"/>
      <c r="FP399" s="105"/>
      <c r="FQ399" s="105"/>
      <c r="FR399" s="105"/>
      <c r="FS399" s="105"/>
      <c r="FT399" s="105"/>
      <c r="FU399" s="105"/>
      <c r="FV399" s="105"/>
      <c r="FW399" s="105"/>
      <c r="FX399" s="105"/>
      <c r="FY399" s="105"/>
      <c r="FZ399" s="105"/>
      <c r="GA399" s="105"/>
      <c r="GB399" s="105"/>
      <c r="GC399" s="105"/>
      <c r="GD399" s="105"/>
      <c r="GE399" s="105"/>
      <c r="GF399" s="105"/>
      <c r="GG399" s="105"/>
      <c r="GH399" s="105"/>
      <c r="GI399" s="105"/>
      <c r="GJ399" s="105"/>
      <c r="GK399" s="105"/>
      <c r="GL399" s="105"/>
      <c r="GM399" s="105"/>
      <c r="GN399" s="105"/>
      <c r="GO399" s="105"/>
      <c r="GP399" s="105"/>
      <c r="GQ399" s="105"/>
      <c r="GR399" s="105"/>
      <c r="GS399" s="105"/>
      <c r="GT399" s="105"/>
      <c r="GU399" s="105"/>
      <c r="GV399" s="105"/>
      <c r="GW399" s="105"/>
      <c r="GX399" s="105"/>
      <c r="GY399" s="105"/>
      <c r="GZ399" s="105"/>
      <c r="HA399" s="105"/>
      <c r="HB399" s="105"/>
      <c r="HC399" s="105"/>
      <c r="HD399" s="105"/>
      <c r="HE399" s="105"/>
      <c r="HF399" s="105"/>
      <c r="HG399" s="105"/>
      <c r="HH399" s="105"/>
      <c r="HI399" s="105"/>
      <c r="HJ399" s="105"/>
      <c r="HK399" s="105"/>
      <c r="HL399" s="105"/>
      <c r="HM399" s="105"/>
      <c r="HN399" s="105"/>
      <c r="HO399" s="105"/>
    </row>
    <row r="400" spans="1:239" s="6" customFormat="1" x14ac:dyDescent="0.25">
      <c r="A400" s="11"/>
      <c r="B400" s="13"/>
      <c r="C400" s="11" t="s">
        <v>49</v>
      </c>
      <c r="D400" s="10"/>
      <c r="E400" s="107">
        <f>E399/1000</f>
        <v>0.48381220000000003</v>
      </c>
      <c r="F400" s="10"/>
      <c r="G400" s="10"/>
      <c r="H400" s="10"/>
      <c r="I400" s="10"/>
      <c r="J400" s="10"/>
      <c r="K400" s="10"/>
      <c r="L400" s="10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  <c r="DS400" s="14"/>
      <c r="DT400" s="14"/>
      <c r="DU400" s="14"/>
      <c r="DV400" s="14"/>
      <c r="DW400" s="14"/>
      <c r="DX400" s="14"/>
      <c r="DY400" s="14"/>
      <c r="DZ400" s="14"/>
      <c r="EA400" s="14"/>
      <c r="EB400" s="14"/>
      <c r="EC400" s="14"/>
      <c r="ED400" s="14"/>
      <c r="EE400" s="14"/>
      <c r="EF400" s="14"/>
      <c r="EG400" s="14"/>
      <c r="EH400" s="14"/>
      <c r="EI400" s="14"/>
      <c r="EJ400" s="14"/>
      <c r="EK400" s="14"/>
      <c r="EL400" s="14"/>
      <c r="EM400" s="14"/>
      <c r="EN400" s="14"/>
      <c r="EO400" s="14"/>
      <c r="EP400" s="14"/>
      <c r="EQ400" s="14"/>
      <c r="ER400" s="14"/>
      <c r="ES400" s="14"/>
      <c r="ET400" s="14"/>
      <c r="EU400" s="14"/>
      <c r="EV400" s="14"/>
      <c r="EW400" s="14"/>
      <c r="EX400" s="14"/>
      <c r="EY400" s="14"/>
      <c r="EZ400" s="14"/>
      <c r="FA400" s="14"/>
      <c r="FB400" s="14"/>
      <c r="FC400" s="14"/>
      <c r="FD400" s="14"/>
      <c r="FE400" s="14"/>
      <c r="FF400" s="14"/>
      <c r="FG400" s="14"/>
      <c r="FH400" s="14"/>
      <c r="FI400" s="14"/>
      <c r="FJ400" s="14"/>
      <c r="FK400" s="14"/>
      <c r="FL400" s="14"/>
      <c r="FM400" s="14"/>
      <c r="FN400" s="14"/>
      <c r="FO400" s="14"/>
      <c r="FP400" s="14"/>
      <c r="FQ400" s="14"/>
      <c r="FR400" s="14"/>
      <c r="FS400" s="14"/>
      <c r="FT400" s="14"/>
      <c r="FU400" s="14"/>
      <c r="FV400" s="14"/>
      <c r="FW400" s="14"/>
      <c r="FX400" s="14"/>
      <c r="FY400" s="14"/>
      <c r="FZ400" s="14"/>
      <c r="GA400" s="14"/>
      <c r="GB400" s="14"/>
      <c r="GC400" s="14"/>
      <c r="GD400" s="14"/>
      <c r="GE400" s="14"/>
      <c r="GF400" s="14"/>
      <c r="GG400" s="14"/>
      <c r="GH400" s="14"/>
      <c r="GI400" s="14"/>
      <c r="GJ400" s="14"/>
      <c r="GK400" s="14"/>
      <c r="GL400" s="14"/>
      <c r="GM400" s="14"/>
      <c r="GN400" s="14"/>
      <c r="GO400" s="14"/>
      <c r="GP400" s="14"/>
      <c r="GQ400" s="14"/>
      <c r="GR400" s="14"/>
      <c r="GS400" s="14"/>
      <c r="GT400" s="14"/>
      <c r="GU400" s="14"/>
      <c r="GV400" s="14"/>
      <c r="GW400" s="14"/>
      <c r="GX400" s="14"/>
      <c r="GY400" s="14"/>
      <c r="GZ400" s="14"/>
      <c r="HA400" s="14"/>
      <c r="HB400" s="14"/>
      <c r="HC400" s="14"/>
      <c r="HD400" s="14"/>
      <c r="HE400" s="14"/>
      <c r="HF400" s="14"/>
      <c r="HG400" s="14"/>
      <c r="HH400" s="14"/>
      <c r="HI400" s="14"/>
      <c r="HJ400" s="14"/>
      <c r="HK400" s="14"/>
      <c r="HL400" s="14"/>
      <c r="HM400" s="14"/>
      <c r="HN400" s="14"/>
      <c r="HO400" s="14"/>
      <c r="HP400" s="14"/>
      <c r="HQ400" s="14"/>
      <c r="HR400" s="14"/>
      <c r="HS400" s="14"/>
      <c r="HT400" s="14"/>
      <c r="HU400" s="14"/>
      <c r="HV400" s="14"/>
      <c r="HW400" s="14"/>
      <c r="HX400" s="14"/>
      <c r="HY400" s="14"/>
      <c r="HZ400" s="14"/>
      <c r="IA400" s="14"/>
      <c r="IB400" s="14"/>
      <c r="IC400" s="14"/>
      <c r="ID400" s="14"/>
      <c r="IE400" s="14"/>
    </row>
    <row r="401" spans="1:254" s="2" customFormat="1" x14ac:dyDescent="0.25">
      <c r="A401" s="7"/>
      <c r="B401" s="108" t="s">
        <v>99</v>
      </c>
      <c r="C401" s="91" t="s">
        <v>17</v>
      </c>
      <c r="D401" s="10">
        <v>19.100000000000001</v>
      </c>
      <c r="E401" s="10">
        <f>D401*E400</f>
        <v>9.2408130200000009</v>
      </c>
      <c r="F401" s="10"/>
      <c r="G401" s="10"/>
      <c r="H401" s="10"/>
      <c r="I401" s="10"/>
      <c r="J401" s="10"/>
      <c r="K401" s="10">
        <f>E401*J401</f>
        <v>0</v>
      </c>
      <c r="L401" s="10">
        <f>G401+I401+K401</f>
        <v>0</v>
      </c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</row>
    <row r="402" spans="1:254" s="2" customFormat="1" x14ac:dyDescent="0.25">
      <c r="A402" s="7"/>
      <c r="B402" s="108"/>
      <c r="C402" s="91"/>
      <c r="D402" s="10"/>
      <c r="E402" s="10"/>
      <c r="F402" s="10"/>
      <c r="G402" s="10"/>
      <c r="H402" s="10"/>
      <c r="I402" s="10"/>
      <c r="J402" s="10"/>
      <c r="K402" s="10"/>
      <c r="L402" s="10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</row>
    <row r="403" spans="1:254" s="2" customFormat="1" ht="17.25" customHeight="1" x14ac:dyDescent="0.25">
      <c r="A403" s="7">
        <v>2</v>
      </c>
      <c r="B403" s="106" t="s">
        <v>100</v>
      </c>
      <c r="C403" s="8" t="s">
        <v>16</v>
      </c>
      <c r="D403" s="9"/>
      <c r="E403" s="9">
        <f>E399</f>
        <v>483.81220000000002</v>
      </c>
      <c r="F403" s="10"/>
      <c r="G403" s="10"/>
      <c r="H403" s="10"/>
      <c r="I403" s="10"/>
      <c r="J403" s="10"/>
      <c r="K403" s="10"/>
      <c r="L403" s="9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  <c r="AA403" s="105"/>
      <c r="AB403" s="105"/>
      <c r="AC403" s="105"/>
      <c r="AD403" s="105"/>
      <c r="AE403" s="105"/>
      <c r="AF403" s="105"/>
      <c r="AG403" s="105"/>
      <c r="AH403" s="105"/>
      <c r="AI403" s="105"/>
      <c r="AJ403" s="105"/>
      <c r="AK403" s="105"/>
      <c r="AL403" s="105"/>
      <c r="AM403" s="105"/>
      <c r="AN403" s="105"/>
      <c r="AO403" s="105"/>
      <c r="AP403" s="105"/>
      <c r="AQ403" s="105"/>
      <c r="AR403" s="105"/>
      <c r="AS403" s="105"/>
      <c r="AT403" s="105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  <c r="BT403" s="105"/>
      <c r="BU403" s="105"/>
      <c r="BV403" s="105"/>
      <c r="BW403" s="105"/>
      <c r="BX403" s="105"/>
      <c r="BY403" s="105"/>
      <c r="BZ403" s="105"/>
      <c r="CA403" s="105"/>
      <c r="CB403" s="105"/>
      <c r="CC403" s="105"/>
      <c r="CD403" s="105"/>
      <c r="CE403" s="105"/>
      <c r="CF403" s="105"/>
      <c r="CG403" s="105"/>
      <c r="CH403" s="105"/>
      <c r="CI403" s="105"/>
      <c r="CJ403" s="105"/>
      <c r="CK403" s="105"/>
      <c r="CL403" s="105"/>
      <c r="CM403" s="105"/>
      <c r="CN403" s="105"/>
      <c r="CO403" s="105"/>
      <c r="CP403" s="105"/>
      <c r="CQ403" s="105"/>
      <c r="CR403" s="105"/>
      <c r="CS403" s="105"/>
      <c r="CT403" s="105"/>
      <c r="CU403" s="105"/>
      <c r="CV403" s="105"/>
      <c r="CW403" s="105"/>
      <c r="CX403" s="105"/>
      <c r="CY403" s="105"/>
      <c r="CZ403" s="105"/>
      <c r="DA403" s="105"/>
      <c r="DB403" s="105"/>
      <c r="DC403" s="105"/>
      <c r="DD403" s="105"/>
      <c r="DE403" s="105"/>
      <c r="DF403" s="105"/>
      <c r="DG403" s="105"/>
      <c r="DH403" s="105"/>
      <c r="DI403" s="105"/>
      <c r="DJ403" s="105"/>
      <c r="DK403" s="105"/>
      <c r="DL403" s="105"/>
      <c r="DM403" s="105"/>
      <c r="DN403" s="105"/>
      <c r="DO403" s="105"/>
      <c r="DP403" s="105"/>
      <c r="DQ403" s="105"/>
      <c r="DR403" s="105"/>
      <c r="DS403" s="105"/>
      <c r="DT403" s="105"/>
      <c r="DU403" s="105"/>
      <c r="DV403" s="105"/>
      <c r="DW403" s="105"/>
      <c r="DX403" s="105"/>
      <c r="DY403" s="105"/>
      <c r="DZ403" s="105"/>
      <c r="EA403" s="105"/>
      <c r="EB403" s="105"/>
      <c r="EC403" s="105"/>
      <c r="ED403" s="105"/>
      <c r="EE403" s="105"/>
      <c r="EF403" s="105"/>
      <c r="EG403" s="105"/>
      <c r="EH403" s="105"/>
      <c r="EI403" s="105"/>
      <c r="EJ403" s="105"/>
      <c r="EK403" s="105"/>
      <c r="EL403" s="105"/>
      <c r="EM403" s="105"/>
      <c r="EN403" s="105"/>
      <c r="EO403" s="105"/>
      <c r="EP403" s="105"/>
      <c r="EQ403" s="105"/>
      <c r="ER403" s="105"/>
      <c r="ES403" s="105"/>
      <c r="ET403" s="105"/>
      <c r="EU403" s="105"/>
      <c r="EV403" s="105"/>
      <c r="EW403" s="105"/>
      <c r="EX403" s="105"/>
      <c r="EY403" s="105"/>
      <c r="EZ403" s="105"/>
      <c r="FA403" s="105"/>
      <c r="FB403" s="105"/>
      <c r="FC403" s="105"/>
      <c r="FD403" s="105"/>
      <c r="FE403" s="105"/>
      <c r="FF403" s="105"/>
      <c r="FG403" s="105"/>
      <c r="FH403" s="105"/>
      <c r="FI403" s="105"/>
      <c r="FJ403" s="105"/>
      <c r="FK403" s="105"/>
      <c r="FL403" s="105"/>
      <c r="FM403" s="105"/>
      <c r="FN403" s="105"/>
      <c r="FO403" s="105"/>
      <c r="FP403" s="105"/>
      <c r="FQ403" s="105"/>
      <c r="FR403" s="105"/>
      <c r="FS403" s="105"/>
      <c r="FT403" s="105"/>
      <c r="FU403" s="105"/>
      <c r="FV403" s="105"/>
      <c r="FW403" s="105"/>
      <c r="FX403" s="105"/>
      <c r="FY403" s="105"/>
      <c r="FZ403" s="105"/>
      <c r="GA403" s="105"/>
      <c r="GB403" s="105"/>
      <c r="GC403" s="105"/>
      <c r="GD403" s="105"/>
      <c r="GE403" s="105"/>
      <c r="GF403" s="105"/>
      <c r="GG403" s="105"/>
      <c r="GH403" s="105"/>
      <c r="GI403" s="105"/>
      <c r="GJ403" s="105"/>
      <c r="GK403" s="105"/>
      <c r="GL403" s="105"/>
      <c r="GM403" s="105"/>
      <c r="GN403" s="105"/>
      <c r="GO403" s="105"/>
      <c r="GP403" s="105"/>
      <c r="GQ403" s="105"/>
      <c r="GR403" s="105"/>
      <c r="GS403" s="105"/>
      <c r="GT403" s="105"/>
      <c r="GU403" s="105"/>
      <c r="GV403" s="105"/>
      <c r="GW403" s="105"/>
      <c r="GX403" s="105"/>
      <c r="GY403" s="105"/>
      <c r="GZ403" s="105"/>
      <c r="HA403" s="105"/>
      <c r="HB403" s="105"/>
      <c r="HC403" s="105"/>
      <c r="HD403" s="105"/>
      <c r="HE403" s="105"/>
      <c r="HF403" s="105"/>
      <c r="HG403" s="105"/>
      <c r="HH403" s="105"/>
      <c r="HI403" s="105"/>
      <c r="HJ403" s="105"/>
      <c r="HK403" s="105"/>
      <c r="HL403" s="105"/>
      <c r="HM403" s="105"/>
      <c r="HN403" s="105"/>
      <c r="HO403" s="105"/>
    </row>
    <row r="404" spans="1:254" s="6" customFormat="1" x14ac:dyDescent="0.25">
      <c r="A404" s="11"/>
      <c r="B404" s="13"/>
      <c r="C404" s="11" t="s">
        <v>49</v>
      </c>
      <c r="D404" s="10"/>
      <c r="E404" s="107">
        <f>E403/1000</f>
        <v>0.48381220000000003</v>
      </c>
      <c r="F404" s="10"/>
      <c r="G404" s="10"/>
      <c r="H404" s="10"/>
      <c r="I404" s="10"/>
      <c r="J404" s="10"/>
      <c r="K404" s="10"/>
      <c r="L404" s="10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  <c r="DS404" s="14"/>
      <c r="DT404" s="14"/>
      <c r="DU404" s="14"/>
      <c r="DV404" s="14"/>
      <c r="DW404" s="14"/>
      <c r="DX404" s="14"/>
      <c r="DY404" s="14"/>
      <c r="DZ404" s="14"/>
      <c r="EA404" s="14"/>
      <c r="EB404" s="14"/>
      <c r="EC404" s="14"/>
      <c r="ED404" s="14"/>
      <c r="EE404" s="14"/>
      <c r="EF404" s="14"/>
      <c r="EG404" s="14"/>
      <c r="EH404" s="14"/>
      <c r="EI404" s="14"/>
      <c r="EJ404" s="14"/>
      <c r="EK404" s="14"/>
      <c r="EL404" s="14"/>
      <c r="EM404" s="14"/>
      <c r="EN404" s="14"/>
      <c r="EO404" s="14"/>
      <c r="EP404" s="14"/>
      <c r="EQ404" s="14"/>
      <c r="ER404" s="14"/>
      <c r="ES404" s="14"/>
      <c r="ET404" s="14"/>
      <c r="EU404" s="14"/>
      <c r="EV404" s="14"/>
      <c r="EW404" s="14"/>
      <c r="EX404" s="14"/>
      <c r="EY404" s="14"/>
      <c r="EZ404" s="14"/>
      <c r="FA404" s="14"/>
      <c r="FB404" s="14"/>
      <c r="FC404" s="14"/>
      <c r="FD404" s="14"/>
      <c r="FE404" s="14"/>
      <c r="FF404" s="14"/>
      <c r="FG404" s="14"/>
      <c r="FH404" s="14"/>
      <c r="FI404" s="14"/>
      <c r="FJ404" s="14"/>
      <c r="FK404" s="14"/>
      <c r="FL404" s="14"/>
      <c r="FM404" s="14"/>
      <c r="FN404" s="14"/>
      <c r="FO404" s="14"/>
      <c r="FP404" s="14"/>
      <c r="FQ404" s="14"/>
      <c r="FR404" s="14"/>
      <c r="FS404" s="14"/>
      <c r="FT404" s="14"/>
      <c r="FU404" s="14"/>
      <c r="FV404" s="14"/>
      <c r="FW404" s="14"/>
      <c r="FX404" s="14"/>
      <c r="FY404" s="14"/>
      <c r="FZ404" s="14"/>
      <c r="GA404" s="14"/>
      <c r="GB404" s="14"/>
      <c r="GC404" s="14"/>
      <c r="GD404" s="14"/>
      <c r="GE404" s="14"/>
      <c r="GF404" s="14"/>
      <c r="GG404" s="14"/>
      <c r="GH404" s="14"/>
      <c r="GI404" s="14"/>
      <c r="GJ404" s="14"/>
      <c r="GK404" s="14"/>
      <c r="GL404" s="14"/>
      <c r="GM404" s="14"/>
      <c r="GN404" s="14"/>
      <c r="GO404" s="14"/>
      <c r="GP404" s="14"/>
      <c r="GQ404" s="14"/>
      <c r="GR404" s="14"/>
      <c r="GS404" s="14"/>
      <c r="GT404" s="14"/>
      <c r="GU404" s="14"/>
      <c r="GV404" s="14"/>
      <c r="GW404" s="14"/>
      <c r="GX404" s="14"/>
      <c r="GY404" s="14"/>
      <c r="GZ404" s="14"/>
      <c r="HA404" s="14"/>
      <c r="HB404" s="14"/>
      <c r="HC404" s="14"/>
      <c r="HD404" s="14"/>
      <c r="HE404" s="14"/>
      <c r="HF404" s="14"/>
      <c r="HG404" s="14"/>
      <c r="HH404" s="14"/>
      <c r="HI404" s="14"/>
      <c r="HJ404" s="14"/>
      <c r="HK404" s="14"/>
      <c r="HL404" s="14"/>
      <c r="HM404" s="14"/>
      <c r="HN404" s="14"/>
      <c r="HO404" s="14"/>
      <c r="HP404" s="14"/>
      <c r="HQ404" s="14"/>
      <c r="HR404" s="14"/>
      <c r="HS404" s="14"/>
      <c r="HT404" s="14"/>
      <c r="HU404" s="14"/>
      <c r="HV404" s="14"/>
      <c r="HW404" s="14"/>
      <c r="HX404" s="14"/>
      <c r="HY404" s="14"/>
      <c r="HZ404" s="14"/>
      <c r="IA404" s="14"/>
      <c r="IB404" s="14"/>
      <c r="IC404" s="14"/>
      <c r="ID404" s="14"/>
      <c r="IE404" s="14"/>
    </row>
    <row r="405" spans="1:254" s="2" customFormat="1" x14ac:dyDescent="0.25">
      <c r="A405" s="7"/>
      <c r="B405" s="108" t="s">
        <v>94</v>
      </c>
      <c r="C405" s="91" t="s">
        <v>17</v>
      </c>
      <c r="D405" s="10">
        <v>13.2</v>
      </c>
      <c r="E405" s="10">
        <f>D405*E404</f>
        <v>6.3863210400000003</v>
      </c>
      <c r="F405" s="10"/>
      <c r="G405" s="10"/>
      <c r="H405" s="10"/>
      <c r="I405" s="10">
        <f>E405*H405</f>
        <v>0</v>
      </c>
      <c r="J405" s="10"/>
      <c r="K405" s="10"/>
      <c r="L405" s="10">
        <f>G405+I405+K405</f>
        <v>0</v>
      </c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</row>
    <row r="406" spans="1:254" s="2" customFormat="1" x14ac:dyDescent="0.25">
      <c r="A406" s="7"/>
      <c r="B406" s="109" t="s">
        <v>22</v>
      </c>
      <c r="C406" s="11" t="s">
        <v>0</v>
      </c>
      <c r="D406" s="10">
        <v>2.1</v>
      </c>
      <c r="E406" s="110">
        <f>D406*E404</f>
        <v>1.0160056200000001</v>
      </c>
      <c r="F406" s="10"/>
      <c r="G406" s="10"/>
      <c r="H406" s="10"/>
      <c r="I406" s="10"/>
      <c r="J406" s="10"/>
      <c r="K406" s="10">
        <f>E406*J406</f>
        <v>0</v>
      </c>
      <c r="L406" s="10">
        <f>G406+I406+K406</f>
        <v>0</v>
      </c>
      <c r="M406" s="111"/>
      <c r="N406" s="111"/>
      <c r="O406" s="111"/>
      <c r="P406" s="111"/>
      <c r="Q406" s="111"/>
      <c r="R406" s="111"/>
      <c r="S406" s="111"/>
      <c r="T406" s="111"/>
      <c r="U406" s="111"/>
      <c r="V406" s="111"/>
      <c r="W406" s="111"/>
      <c r="X406" s="111"/>
      <c r="Y406" s="111"/>
      <c r="Z406" s="111"/>
      <c r="AA406" s="111"/>
      <c r="AB406" s="111"/>
      <c r="AC406" s="111"/>
      <c r="AD406" s="111"/>
      <c r="AE406" s="111"/>
      <c r="AF406" s="111"/>
      <c r="AG406" s="111"/>
      <c r="AH406" s="111"/>
      <c r="AI406" s="111"/>
      <c r="AJ406" s="111"/>
      <c r="AK406" s="111"/>
      <c r="AL406" s="111"/>
      <c r="AM406" s="111"/>
      <c r="AN406" s="111"/>
      <c r="AO406" s="111"/>
      <c r="AP406" s="111"/>
      <c r="AQ406" s="111"/>
      <c r="AR406" s="111"/>
      <c r="AS406" s="111"/>
      <c r="AT406" s="111"/>
      <c r="AU406" s="111"/>
      <c r="AV406" s="111"/>
      <c r="AW406" s="111"/>
      <c r="AX406" s="111"/>
      <c r="AY406" s="111"/>
      <c r="AZ406" s="111"/>
      <c r="BA406" s="111"/>
      <c r="BB406" s="111"/>
      <c r="BC406" s="111"/>
      <c r="BD406" s="111"/>
      <c r="BE406" s="111"/>
      <c r="BF406" s="111"/>
      <c r="BG406" s="111"/>
      <c r="BH406" s="111"/>
      <c r="BI406" s="111"/>
      <c r="BJ406" s="111"/>
      <c r="BK406" s="111"/>
      <c r="BL406" s="111"/>
      <c r="BM406" s="111"/>
      <c r="BN406" s="111"/>
      <c r="BO406" s="111"/>
      <c r="BP406" s="111"/>
      <c r="BQ406" s="111"/>
      <c r="BR406" s="111"/>
      <c r="BS406" s="111"/>
      <c r="BT406" s="111"/>
      <c r="BU406" s="111"/>
      <c r="BV406" s="111"/>
      <c r="BW406" s="111"/>
      <c r="BX406" s="111"/>
      <c r="BY406" s="111"/>
      <c r="BZ406" s="111"/>
      <c r="CA406" s="111"/>
      <c r="CB406" s="111"/>
      <c r="CC406" s="111"/>
      <c r="CD406" s="111"/>
      <c r="CE406" s="111"/>
      <c r="CF406" s="111"/>
      <c r="CG406" s="111"/>
      <c r="CH406" s="111"/>
      <c r="CI406" s="111"/>
      <c r="CJ406" s="111"/>
      <c r="CK406" s="111"/>
      <c r="CL406" s="111"/>
      <c r="CM406" s="111"/>
      <c r="CN406" s="111"/>
      <c r="CO406" s="111"/>
      <c r="CP406" s="111"/>
      <c r="CQ406" s="111"/>
      <c r="CR406" s="111"/>
      <c r="CS406" s="111"/>
      <c r="CT406" s="111"/>
      <c r="CU406" s="111"/>
      <c r="CV406" s="111"/>
      <c r="CW406" s="111"/>
      <c r="CX406" s="111"/>
      <c r="CY406" s="111"/>
      <c r="CZ406" s="111"/>
      <c r="DA406" s="111"/>
      <c r="DB406" s="111"/>
      <c r="DC406" s="111"/>
      <c r="DD406" s="111"/>
      <c r="DE406" s="111"/>
      <c r="DF406" s="111"/>
      <c r="DG406" s="111"/>
      <c r="DH406" s="111"/>
      <c r="DI406" s="111"/>
      <c r="DJ406" s="111"/>
      <c r="DK406" s="111"/>
      <c r="DL406" s="111"/>
      <c r="DM406" s="111"/>
      <c r="DN406" s="111"/>
      <c r="DO406" s="111"/>
      <c r="DP406" s="111"/>
      <c r="DQ406" s="111"/>
      <c r="DR406" s="111"/>
      <c r="DS406" s="111"/>
      <c r="DT406" s="111"/>
      <c r="DU406" s="111"/>
      <c r="DV406" s="111"/>
      <c r="DW406" s="111"/>
      <c r="DX406" s="111"/>
      <c r="DY406" s="111"/>
      <c r="DZ406" s="111"/>
      <c r="EA406" s="111"/>
      <c r="EB406" s="111"/>
      <c r="EC406" s="111"/>
      <c r="ED406" s="111"/>
      <c r="EE406" s="111"/>
      <c r="EF406" s="111"/>
      <c r="EG406" s="111"/>
      <c r="EH406" s="111"/>
      <c r="EI406" s="111"/>
      <c r="EJ406" s="111"/>
      <c r="EK406" s="111"/>
      <c r="EL406" s="111"/>
      <c r="EM406" s="111"/>
      <c r="EN406" s="111"/>
      <c r="EO406" s="111"/>
      <c r="EP406" s="111"/>
      <c r="EQ406" s="111"/>
      <c r="ER406" s="111"/>
      <c r="ES406" s="111"/>
      <c r="ET406" s="111"/>
      <c r="EU406" s="111"/>
      <c r="EV406" s="111"/>
      <c r="EW406" s="111"/>
      <c r="EX406" s="111"/>
      <c r="EY406" s="111"/>
      <c r="EZ406" s="111"/>
      <c r="FA406" s="111"/>
      <c r="FB406" s="111"/>
      <c r="FC406" s="111"/>
      <c r="FD406" s="111"/>
      <c r="FE406" s="111"/>
      <c r="FF406" s="111"/>
      <c r="FG406" s="111"/>
      <c r="FH406" s="111"/>
      <c r="FI406" s="111"/>
      <c r="FJ406" s="111"/>
      <c r="FK406" s="111"/>
      <c r="FL406" s="111"/>
      <c r="FM406" s="111"/>
      <c r="FN406" s="111"/>
      <c r="FO406" s="111"/>
      <c r="FP406" s="111"/>
      <c r="FQ406" s="111"/>
      <c r="FR406" s="111"/>
      <c r="FS406" s="111"/>
      <c r="FT406" s="111"/>
      <c r="FU406" s="111"/>
      <c r="FV406" s="111"/>
      <c r="FW406" s="111"/>
      <c r="FX406" s="111"/>
      <c r="FY406" s="111"/>
      <c r="FZ406" s="111"/>
      <c r="GA406" s="111"/>
      <c r="GB406" s="111"/>
      <c r="GC406" s="111"/>
      <c r="GD406" s="111"/>
      <c r="GE406" s="111"/>
      <c r="GF406" s="111"/>
      <c r="GG406" s="111"/>
      <c r="GH406" s="111"/>
      <c r="GI406" s="111"/>
      <c r="GJ406" s="111"/>
      <c r="GK406" s="111"/>
      <c r="GL406" s="111"/>
      <c r="GM406" s="111"/>
      <c r="GN406" s="111"/>
      <c r="GO406" s="111"/>
      <c r="GP406" s="111"/>
      <c r="GQ406" s="111"/>
      <c r="GR406" s="111"/>
      <c r="GS406" s="111"/>
      <c r="GT406" s="111"/>
      <c r="GU406" s="111"/>
      <c r="GV406" s="111"/>
      <c r="GW406" s="111"/>
      <c r="GX406" s="111"/>
      <c r="GY406" s="111"/>
      <c r="GZ406" s="111"/>
      <c r="HA406" s="111"/>
      <c r="HB406" s="111"/>
      <c r="HC406" s="111"/>
      <c r="HD406" s="111"/>
      <c r="HE406" s="111"/>
      <c r="HF406" s="111"/>
      <c r="HG406" s="111"/>
      <c r="HH406" s="111"/>
      <c r="HI406" s="111"/>
      <c r="HJ406" s="111"/>
      <c r="HK406" s="111"/>
      <c r="HL406" s="111"/>
      <c r="HM406" s="111"/>
      <c r="HN406" s="111"/>
      <c r="HO406" s="111"/>
      <c r="HP406" s="111"/>
      <c r="HQ406" s="111"/>
      <c r="HR406" s="111"/>
      <c r="HS406" s="111"/>
      <c r="HT406" s="111"/>
      <c r="HU406" s="111"/>
      <c r="HV406" s="111"/>
      <c r="HW406" s="111"/>
      <c r="HX406" s="111"/>
      <c r="HY406" s="111"/>
      <c r="HZ406" s="111"/>
      <c r="IA406" s="111"/>
      <c r="IB406" s="111"/>
      <c r="IC406" s="111"/>
      <c r="ID406" s="111"/>
      <c r="IE406" s="111"/>
    </row>
    <row r="407" spans="1:254" s="2" customFormat="1" x14ac:dyDescent="0.25">
      <c r="A407" s="7"/>
      <c r="B407" s="109" t="s">
        <v>101</v>
      </c>
      <c r="C407" s="112" t="s">
        <v>16</v>
      </c>
      <c r="D407" s="10">
        <v>102</v>
      </c>
      <c r="E407" s="10">
        <f>D407*E404</f>
        <v>49.348844400000004</v>
      </c>
      <c r="F407" s="10"/>
      <c r="G407" s="5"/>
      <c r="H407" s="5"/>
      <c r="I407" s="5"/>
      <c r="J407" s="10"/>
      <c r="K407" s="10">
        <f>E407*J407</f>
        <v>0</v>
      </c>
      <c r="L407" s="10">
        <f>G407+I407+K407</f>
        <v>0</v>
      </c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</row>
    <row r="408" spans="1:254" s="6" customFormat="1" x14ac:dyDescent="0.25">
      <c r="A408" s="113"/>
      <c r="B408" s="114"/>
      <c r="C408" s="113"/>
      <c r="D408" s="62"/>
      <c r="E408" s="5"/>
      <c r="F408" s="5"/>
      <c r="G408" s="5"/>
      <c r="H408" s="5"/>
      <c r="I408" s="5"/>
      <c r="J408" s="5"/>
      <c r="K408" s="5"/>
      <c r="L408" s="5"/>
    </row>
    <row r="409" spans="1:254" s="115" customFormat="1" x14ac:dyDescent="0.2">
      <c r="A409" s="7">
        <v>3</v>
      </c>
      <c r="B409" s="106" t="s">
        <v>102</v>
      </c>
      <c r="C409" s="8" t="s">
        <v>18</v>
      </c>
      <c r="D409" s="9"/>
      <c r="E409" s="9">
        <f>E403*1.65</f>
        <v>798.29012999999998</v>
      </c>
      <c r="F409" s="9"/>
      <c r="G409" s="9"/>
      <c r="H409" s="9"/>
      <c r="I409" s="9"/>
      <c r="J409" s="4"/>
      <c r="K409" s="9"/>
      <c r="L409" s="9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  <c r="AA409" s="105"/>
      <c r="AB409" s="105"/>
      <c r="AC409" s="105"/>
      <c r="AD409" s="105"/>
      <c r="AE409" s="105"/>
      <c r="AF409" s="105"/>
      <c r="AG409" s="105"/>
      <c r="AH409" s="105"/>
      <c r="AI409" s="105"/>
      <c r="AJ409" s="105"/>
      <c r="AK409" s="105"/>
      <c r="AL409" s="105"/>
      <c r="AM409" s="105"/>
      <c r="AN409" s="105"/>
      <c r="AO409" s="105"/>
      <c r="AP409" s="105"/>
      <c r="AQ409" s="105"/>
      <c r="AR409" s="105"/>
      <c r="AS409" s="105"/>
      <c r="AT409" s="105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  <c r="BT409" s="105"/>
      <c r="BU409" s="105"/>
      <c r="BV409" s="105"/>
      <c r="BW409" s="105"/>
      <c r="BX409" s="105"/>
      <c r="BY409" s="105"/>
      <c r="BZ409" s="105"/>
      <c r="CA409" s="105"/>
      <c r="CB409" s="105"/>
      <c r="CC409" s="105"/>
      <c r="CD409" s="105"/>
      <c r="CE409" s="105"/>
      <c r="CF409" s="105"/>
      <c r="CG409" s="105"/>
      <c r="CH409" s="105"/>
      <c r="CI409" s="105"/>
      <c r="CJ409" s="105"/>
      <c r="CK409" s="105"/>
      <c r="CL409" s="105"/>
      <c r="CM409" s="105"/>
      <c r="CN409" s="105"/>
      <c r="CO409" s="105"/>
      <c r="CP409" s="105"/>
      <c r="CQ409" s="105"/>
      <c r="CR409" s="105"/>
      <c r="CS409" s="105"/>
      <c r="CT409" s="105"/>
      <c r="CU409" s="105"/>
      <c r="CV409" s="105"/>
      <c r="CW409" s="105"/>
      <c r="CX409" s="105"/>
      <c r="CY409" s="105"/>
      <c r="CZ409" s="105"/>
      <c r="DA409" s="105"/>
      <c r="DB409" s="105"/>
      <c r="DC409" s="105"/>
      <c r="DD409" s="105"/>
      <c r="DE409" s="105"/>
      <c r="DF409" s="105"/>
      <c r="DG409" s="105"/>
      <c r="DH409" s="105"/>
      <c r="DI409" s="105"/>
      <c r="DJ409" s="105"/>
      <c r="DK409" s="105"/>
      <c r="DL409" s="105"/>
      <c r="DM409" s="105"/>
      <c r="DN409" s="105"/>
      <c r="DO409" s="105"/>
      <c r="DP409" s="105"/>
      <c r="DQ409" s="105"/>
      <c r="DR409" s="105"/>
      <c r="DS409" s="105"/>
      <c r="DT409" s="105"/>
      <c r="DU409" s="105"/>
      <c r="DV409" s="105"/>
      <c r="DW409" s="105"/>
      <c r="DX409" s="105"/>
      <c r="DY409" s="105"/>
      <c r="DZ409" s="105"/>
      <c r="EA409" s="105"/>
      <c r="EB409" s="105"/>
      <c r="EC409" s="105"/>
      <c r="ED409" s="105"/>
      <c r="EE409" s="105"/>
      <c r="EF409" s="105"/>
      <c r="EG409" s="105"/>
      <c r="EH409" s="105"/>
      <c r="EI409" s="105"/>
      <c r="EJ409" s="105"/>
      <c r="EK409" s="105"/>
      <c r="EL409" s="105"/>
      <c r="EM409" s="105"/>
      <c r="EN409" s="105"/>
      <c r="EO409" s="105"/>
      <c r="EP409" s="105"/>
      <c r="EQ409" s="105"/>
      <c r="ER409" s="105"/>
      <c r="ES409" s="105"/>
      <c r="ET409" s="105"/>
      <c r="EU409" s="105"/>
      <c r="EV409" s="105"/>
      <c r="EW409" s="105"/>
      <c r="EX409" s="105"/>
      <c r="EY409" s="105"/>
      <c r="EZ409" s="105"/>
      <c r="FA409" s="105"/>
      <c r="FB409" s="105"/>
      <c r="FC409" s="105"/>
      <c r="FD409" s="105"/>
      <c r="FE409" s="105"/>
      <c r="FF409" s="105"/>
      <c r="FG409" s="105"/>
      <c r="FH409" s="105"/>
      <c r="FI409" s="105"/>
      <c r="FJ409" s="105"/>
      <c r="FK409" s="105"/>
      <c r="FL409" s="105"/>
      <c r="FM409" s="105"/>
      <c r="FN409" s="105"/>
      <c r="FO409" s="105"/>
      <c r="FP409" s="105"/>
      <c r="FQ409" s="105"/>
      <c r="FR409" s="105"/>
      <c r="FS409" s="105"/>
      <c r="FT409" s="105"/>
      <c r="FU409" s="105"/>
      <c r="FV409" s="105"/>
      <c r="FW409" s="105"/>
      <c r="FX409" s="105"/>
      <c r="FY409" s="105"/>
      <c r="FZ409" s="105"/>
      <c r="GA409" s="105"/>
      <c r="GB409" s="105"/>
      <c r="GC409" s="105"/>
      <c r="GD409" s="105"/>
      <c r="GE409" s="105"/>
      <c r="GF409" s="105"/>
      <c r="GG409" s="105"/>
      <c r="GH409" s="105"/>
      <c r="GI409" s="105"/>
      <c r="GJ409" s="105"/>
      <c r="GK409" s="105"/>
      <c r="GL409" s="105"/>
      <c r="GM409" s="105"/>
      <c r="GN409" s="105"/>
      <c r="GO409" s="105"/>
      <c r="GP409" s="105"/>
      <c r="GQ409" s="105"/>
      <c r="GR409" s="105"/>
      <c r="GS409" s="105"/>
      <c r="GT409" s="105"/>
      <c r="GU409" s="105"/>
      <c r="GV409" s="105"/>
      <c r="GW409" s="105"/>
    </row>
    <row r="410" spans="1:254" s="6" customFormat="1" x14ac:dyDescent="0.25">
      <c r="A410" s="8"/>
      <c r="B410" s="13"/>
      <c r="C410" s="11"/>
      <c r="D410" s="10"/>
      <c r="E410" s="10"/>
      <c r="F410" s="10"/>
      <c r="G410" s="10"/>
      <c r="H410" s="10"/>
      <c r="I410" s="10"/>
      <c r="J410" s="5"/>
      <c r="K410" s="10"/>
      <c r="L410" s="10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  <c r="DS410" s="14"/>
      <c r="DT410" s="14"/>
      <c r="DU410" s="14"/>
      <c r="DV410" s="14"/>
      <c r="DW410" s="14"/>
      <c r="DX410" s="14"/>
      <c r="DY410" s="14"/>
      <c r="DZ410" s="14"/>
      <c r="EA410" s="14"/>
      <c r="EB410" s="14"/>
      <c r="EC410" s="14"/>
      <c r="ED410" s="14"/>
      <c r="EE410" s="14"/>
      <c r="EF410" s="14"/>
      <c r="EG410" s="14"/>
      <c r="EH410" s="14"/>
      <c r="EI410" s="14"/>
      <c r="EJ410" s="14"/>
      <c r="EK410" s="14"/>
      <c r="EL410" s="14"/>
      <c r="EM410" s="14"/>
      <c r="EN410" s="14"/>
      <c r="EO410" s="14"/>
      <c r="EP410" s="14"/>
      <c r="EQ410" s="14"/>
      <c r="ER410" s="14"/>
      <c r="ES410" s="14"/>
      <c r="ET410" s="14"/>
      <c r="EU410" s="14"/>
      <c r="EV410" s="14"/>
      <c r="EW410" s="14"/>
      <c r="EX410" s="14"/>
      <c r="EY410" s="14"/>
      <c r="EZ410" s="14"/>
      <c r="FA410" s="14"/>
      <c r="FB410" s="14"/>
      <c r="FC410" s="14"/>
      <c r="FD410" s="14"/>
      <c r="FE410" s="14"/>
      <c r="FF410" s="14"/>
      <c r="FG410" s="14"/>
      <c r="FH410" s="14"/>
      <c r="FI410" s="14"/>
      <c r="FJ410" s="14"/>
      <c r="FK410" s="14"/>
      <c r="FL410" s="14"/>
      <c r="FM410" s="14"/>
      <c r="FN410" s="14"/>
      <c r="FO410" s="14"/>
      <c r="FP410" s="14"/>
      <c r="FQ410" s="14"/>
      <c r="FR410" s="14"/>
      <c r="FS410" s="14"/>
      <c r="FT410" s="14"/>
      <c r="FU410" s="14"/>
      <c r="FV410" s="14"/>
      <c r="FW410" s="14"/>
      <c r="FX410" s="14"/>
      <c r="FY410" s="14"/>
      <c r="FZ410" s="14"/>
      <c r="GA410" s="14"/>
      <c r="GB410" s="14"/>
      <c r="GC410" s="14"/>
      <c r="GD410" s="14"/>
      <c r="GE410" s="14"/>
      <c r="GF410" s="14"/>
      <c r="GG410" s="14"/>
      <c r="GH410" s="14"/>
      <c r="GI410" s="14"/>
      <c r="GJ410" s="14"/>
      <c r="GK410" s="14"/>
      <c r="GL410" s="14"/>
      <c r="GM410" s="14"/>
      <c r="GN410" s="14"/>
      <c r="GO410" s="14"/>
      <c r="GP410" s="14"/>
      <c r="GQ410" s="14"/>
      <c r="GR410" s="14"/>
      <c r="GS410" s="14"/>
      <c r="GT410" s="14"/>
      <c r="GU410" s="14"/>
      <c r="GV410" s="14"/>
      <c r="GW410" s="14"/>
      <c r="GX410" s="14"/>
      <c r="GY410" s="14"/>
      <c r="GZ410" s="14"/>
      <c r="HA410" s="14"/>
      <c r="HB410" s="14"/>
      <c r="HC410" s="14"/>
      <c r="HD410" s="14"/>
      <c r="HE410" s="14"/>
      <c r="HF410" s="14"/>
      <c r="HG410" s="14"/>
      <c r="HH410" s="14"/>
      <c r="HI410" s="14"/>
      <c r="HJ410" s="14"/>
      <c r="HK410" s="14"/>
      <c r="HL410" s="14"/>
      <c r="HM410" s="14"/>
      <c r="HN410" s="14"/>
      <c r="HO410" s="14"/>
      <c r="HP410" s="14"/>
      <c r="HQ410" s="14"/>
      <c r="HR410" s="14"/>
      <c r="HS410" s="14"/>
      <c r="HT410" s="14"/>
      <c r="HU410" s="14"/>
      <c r="HV410" s="14"/>
      <c r="HW410" s="14"/>
      <c r="HX410" s="14"/>
      <c r="HY410" s="14"/>
      <c r="HZ410" s="14"/>
      <c r="IA410" s="14"/>
      <c r="IB410" s="14"/>
      <c r="IC410" s="14"/>
      <c r="ID410" s="14"/>
      <c r="IE410" s="14"/>
    </row>
    <row r="411" spans="1:254" s="6" customFormat="1" x14ac:dyDescent="0.25">
      <c r="A411" s="8"/>
      <c r="B411" s="116" t="s">
        <v>58</v>
      </c>
      <c r="C411" s="11" t="s">
        <v>18</v>
      </c>
      <c r="D411" s="10">
        <v>1</v>
      </c>
      <c r="E411" s="10">
        <f>D411*E409</f>
        <v>798.29012999999998</v>
      </c>
      <c r="F411" s="10"/>
      <c r="G411" s="10"/>
      <c r="H411" s="10"/>
      <c r="I411" s="10"/>
      <c r="J411" s="5"/>
      <c r="K411" s="10">
        <f>E411*J411</f>
        <v>0</v>
      </c>
      <c r="L411" s="10">
        <f>G411+I411+K411</f>
        <v>0</v>
      </c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  <c r="DK411" s="14"/>
      <c r="DL411" s="14"/>
      <c r="DM411" s="14"/>
      <c r="DN411" s="14"/>
      <c r="DO411" s="14"/>
      <c r="DP411" s="14"/>
      <c r="DQ411" s="14"/>
      <c r="DR411" s="14"/>
      <c r="DS411" s="14"/>
      <c r="DT411" s="14"/>
      <c r="DU411" s="14"/>
      <c r="DV411" s="14"/>
      <c r="DW411" s="14"/>
      <c r="DX411" s="14"/>
      <c r="DY411" s="14"/>
      <c r="DZ411" s="14"/>
      <c r="EA411" s="14"/>
      <c r="EB411" s="14"/>
      <c r="EC411" s="14"/>
      <c r="ED411" s="14"/>
      <c r="EE411" s="14"/>
      <c r="EF411" s="14"/>
      <c r="EG411" s="14"/>
      <c r="EH411" s="14"/>
      <c r="EI411" s="14"/>
      <c r="EJ411" s="14"/>
      <c r="EK411" s="14"/>
      <c r="EL411" s="14"/>
      <c r="EM411" s="14"/>
      <c r="EN411" s="14"/>
      <c r="EO411" s="14"/>
      <c r="EP411" s="14"/>
      <c r="EQ411" s="14"/>
      <c r="ER411" s="14"/>
      <c r="ES411" s="14"/>
      <c r="ET411" s="14"/>
      <c r="EU411" s="14"/>
      <c r="EV411" s="14"/>
      <c r="EW411" s="14"/>
      <c r="EX411" s="14"/>
      <c r="EY411" s="14"/>
      <c r="EZ411" s="14"/>
      <c r="FA411" s="14"/>
      <c r="FB411" s="14"/>
      <c r="FC411" s="14"/>
      <c r="FD411" s="14"/>
      <c r="FE411" s="14"/>
      <c r="FF411" s="14"/>
      <c r="FG411" s="14"/>
      <c r="FH411" s="14"/>
      <c r="FI411" s="14"/>
      <c r="FJ411" s="14"/>
      <c r="FK411" s="14"/>
      <c r="FL411" s="14"/>
      <c r="FM411" s="14"/>
      <c r="FN411" s="14"/>
      <c r="FO411" s="14"/>
      <c r="FP411" s="14"/>
      <c r="FQ411" s="14"/>
      <c r="FR411" s="14"/>
      <c r="FS411" s="14"/>
      <c r="FT411" s="14"/>
      <c r="FU411" s="14"/>
      <c r="FV411" s="14"/>
      <c r="FW411" s="14"/>
      <c r="FX411" s="14"/>
      <c r="FY411" s="14"/>
      <c r="FZ411" s="14"/>
      <c r="GA411" s="14"/>
      <c r="GB411" s="14"/>
      <c r="GC411" s="14"/>
      <c r="GD411" s="14"/>
      <c r="GE411" s="14"/>
      <c r="GF411" s="14"/>
      <c r="GG411" s="14"/>
      <c r="GH411" s="14"/>
      <c r="GI411" s="14"/>
      <c r="GJ411" s="14"/>
      <c r="GK411" s="14"/>
      <c r="GL411" s="14"/>
      <c r="GM411" s="14"/>
      <c r="GN411" s="14"/>
      <c r="GO411" s="14"/>
      <c r="GP411" s="14"/>
      <c r="GQ411" s="14"/>
      <c r="GR411" s="14"/>
      <c r="GS411" s="14"/>
      <c r="GT411" s="14"/>
      <c r="GU411" s="14"/>
      <c r="GV411" s="14"/>
      <c r="GW411" s="14"/>
      <c r="GX411" s="14"/>
      <c r="GY411" s="14"/>
      <c r="GZ411" s="14"/>
      <c r="HA411" s="14"/>
      <c r="HB411" s="14"/>
      <c r="HC411" s="14"/>
      <c r="HD411" s="14"/>
      <c r="HE411" s="14"/>
      <c r="HF411" s="14"/>
      <c r="HG411" s="14"/>
      <c r="HH411" s="14"/>
      <c r="HI411" s="14"/>
      <c r="HJ411" s="14"/>
      <c r="HK411" s="14"/>
      <c r="HL411" s="14"/>
      <c r="HM411" s="14"/>
      <c r="HN411" s="14"/>
      <c r="HO411" s="14"/>
      <c r="HP411" s="14"/>
      <c r="HQ411" s="14"/>
      <c r="HR411" s="14"/>
      <c r="HS411" s="14"/>
      <c r="HT411" s="14"/>
      <c r="HU411" s="14"/>
      <c r="HV411" s="14"/>
      <c r="HW411" s="14"/>
      <c r="HX411" s="14"/>
      <c r="HY411" s="14"/>
      <c r="HZ411" s="14"/>
      <c r="IA411" s="14"/>
      <c r="IB411" s="14"/>
      <c r="IC411" s="14"/>
      <c r="ID411" s="14"/>
      <c r="IE411" s="14"/>
    </row>
    <row r="412" spans="1:254" s="6" customFormat="1" x14ac:dyDescent="0.25">
      <c r="A412" s="11"/>
      <c r="B412" s="13"/>
      <c r="C412" s="11"/>
      <c r="D412" s="10"/>
      <c r="E412" s="10"/>
      <c r="F412" s="10"/>
      <c r="G412" s="10"/>
      <c r="H412" s="10"/>
      <c r="I412" s="10"/>
      <c r="J412" s="5"/>
      <c r="K412" s="10"/>
      <c r="L412" s="10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  <c r="DS412" s="14"/>
      <c r="DT412" s="14"/>
      <c r="DU412" s="14"/>
      <c r="DV412" s="14"/>
      <c r="DW412" s="14"/>
      <c r="DX412" s="14"/>
      <c r="DY412" s="14"/>
      <c r="DZ412" s="14"/>
      <c r="EA412" s="14"/>
      <c r="EB412" s="14"/>
      <c r="EC412" s="14"/>
      <c r="ED412" s="14"/>
      <c r="EE412" s="14"/>
      <c r="EF412" s="14"/>
      <c r="EG412" s="14"/>
      <c r="EH412" s="14"/>
      <c r="EI412" s="14"/>
      <c r="EJ412" s="14"/>
      <c r="EK412" s="14"/>
      <c r="EL412" s="14"/>
      <c r="EM412" s="14"/>
      <c r="EN412" s="14"/>
      <c r="EO412" s="14"/>
      <c r="EP412" s="14"/>
      <c r="EQ412" s="14"/>
      <c r="ER412" s="14"/>
      <c r="ES412" s="14"/>
      <c r="ET412" s="14"/>
      <c r="EU412" s="14"/>
      <c r="EV412" s="14"/>
      <c r="EW412" s="14"/>
      <c r="EX412" s="14"/>
      <c r="EY412" s="14"/>
      <c r="EZ412" s="14"/>
      <c r="FA412" s="14"/>
      <c r="FB412" s="14"/>
      <c r="FC412" s="14"/>
      <c r="FD412" s="14"/>
      <c r="FE412" s="14"/>
      <c r="FF412" s="14"/>
      <c r="FG412" s="14"/>
      <c r="FH412" s="14"/>
      <c r="FI412" s="14"/>
      <c r="FJ412" s="14"/>
      <c r="FK412" s="14"/>
      <c r="FL412" s="14"/>
      <c r="FM412" s="14"/>
      <c r="FN412" s="14"/>
      <c r="FO412" s="14"/>
      <c r="FP412" s="14"/>
      <c r="FQ412" s="14"/>
      <c r="FR412" s="14"/>
      <c r="FS412" s="14"/>
      <c r="FT412" s="14"/>
      <c r="FU412" s="14"/>
      <c r="FV412" s="14"/>
      <c r="FW412" s="14"/>
      <c r="FX412" s="14"/>
      <c r="FY412" s="14"/>
      <c r="FZ412" s="14"/>
      <c r="GA412" s="14"/>
      <c r="GB412" s="14"/>
      <c r="GC412" s="14"/>
      <c r="GD412" s="14"/>
      <c r="GE412" s="14"/>
      <c r="GF412" s="14"/>
      <c r="GG412" s="14"/>
      <c r="GH412" s="14"/>
      <c r="GI412" s="14"/>
      <c r="GJ412" s="14"/>
      <c r="GK412" s="14"/>
      <c r="GL412" s="14"/>
      <c r="GM412" s="14"/>
      <c r="GN412" s="14"/>
      <c r="GO412" s="14"/>
      <c r="GP412" s="14"/>
      <c r="GQ412" s="14"/>
      <c r="GR412" s="14"/>
      <c r="GS412" s="14"/>
      <c r="GT412" s="14"/>
      <c r="GU412" s="14"/>
      <c r="GV412" s="14"/>
      <c r="GW412" s="14"/>
      <c r="GX412" s="14"/>
      <c r="GY412" s="14"/>
      <c r="GZ412" s="14"/>
      <c r="HA412" s="14"/>
      <c r="HB412" s="14"/>
      <c r="HC412" s="14"/>
      <c r="HD412" s="14"/>
      <c r="HE412" s="14"/>
      <c r="HF412" s="14"/>
      <c r="HG412" s="14"/>
      <c r="HH412" s="14"/>
      <c r="HI412" s="14"/>
      <c r="HJ412" s="14"/>
      <c r="HK412" s="14"/>
      <c r="HL412" s="14"/>
      <c r="HM412" s="14"/>
      <c r="HN412" s="14"/>
      <c r="HO412" s="14"/>
      <c r="HP412" s="14"/>
      <c r="HQ412" s="14"/>
      <c r="HR412" s="14"/>
      <c r="HS412" s="14"/>
      <c r="HT412" s="14"/>
      <c r="HU412" s="14"/>
      <c r="HV412" s="14"/>
      <c r="HW412" s="14"/>
      <c r="HX412" s="14"/>
      <c r="HY412" s="14"/>
      <c r="HZ412" s="14"/>
      <c r="IA412" s="14"/>
      <c r="IB412" s="14"/>
      <c r="IC412" s="14"/>
      <c r="ID412" s="14"/>
      <c r="IE412" s="14"/>
    </row>
    <row r="413" spans="1:254" s="6" customFormat="1" x14ac:dyDescent="0.25">
      <c r="A413" s="11"/>
      <c r="B413" s="117" t="s">
        <v>170</v>
      </c>
      <c r="C413" s="11"/>
      <c r="D413" s="10"/>
      <c r="E413" s="10"/>
      <c r="F413" s="10"/>
      <c r="G413" s="10"/>
      <c r="H413" s="10"/>
      <c r="I413" s="10"/>
      <c r="J413" s="5"/>
      <c r="K413" s="10"/>
      <c r="L413" s="10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  <c r="DS413" s="14"/>
      <c r="DT413" s="14"/>
      <c r="DU413" s="14"/>
      <c r="DV413" s="14"/>
      <c r="DW413" s="14"/>
      <c r="DX413" s="14"/>
      <c r="DY413" s="14"/>
      <c r="DZ413" s="14"/>
      <c r="EA413" s="14"/>
      <c r="EB413" s="14"/>
      <c r="EC413" s="14"/>
      <c r="ED413" s="14"/>
      <c r="EE413" s="14"/>
      <c r="EF413" s="14"/>
      <c r="EG413" s="14"/>
      <c r="EH413" s="14"/>
      <c r="EI413" s="14"/>
      <c r="EJ413" s="14"/>
      <c r="EK413" s="14"/>
      <c r="EL413" s="14"/>
      <c r="EM413" s="14"/>
      <c r="EN413" s="14"/>
      <c r="EO413" s="14"/>
      <c r="EP413" s="14"/>
      <c r="EQ413" s="14"/>
      <c r="ER413" s="14"/>
      <c r="ES413" s="14"/>
      <c r="ET413" s="14"/>
      <c r="EU413" s="14"/>
      <c r="EV413" s="14"/>
      <c r="EW413" s="14"/>
      <c r="EX413" s="14"/>
      <c r="EY413" s="14"/>
      <c r="EZ413" s="14"/>
      <c r="FA413" s="14"/>
      <c r="FB413" s="14"/>
      <c r="FC413" s="14"/>
      <c r="FD413" s="14"/>
      <c r="FE413" s="14"/>
      <c r="FF413" s="14"/>
      <c r="FG413" s="14"/>
      <c r="FH413" s="14"/>
      <c r="FI413" s="14"/>
      <c r="FJ413" s="14"/>
      <c r="FK413" s="14"/>
      <c r="FL413" s="14"/>
      <c r="FM413" s="14"/>
      <c r="FN413" s="14"/>
      <c r="FO413" s="14"/>
      <c r="FP413" s="14"/>
      <c r="FQ413" s="14"/>
      <c r="FR413" s="14"/>
      <c r="FS413" s="14"/>
      <c r="FT413" s="14"/>
      <c r="FU413" s="14"/>
      <c r="FV413" s="14"/>
      <c r="FW413" s="14"/>
      <c r="FX413" s="14"/>
      <c r="FY413" s="14"/>
      <c r="FZ413" s="14"/>
      <c r="GA413" s="14"/>
      <c r="GB413" s="14"/>
      <c r="GC413" s="14"/>
      <c r="GD413" s="14"/>
      <c r="GE413" s="14"/>
      <c r="GF413" s="14"/>
      <c r="GG413" s="14"/>
      <c r="GH413" s="14"/>
      <c r="GI413" s="14"/>
      <c r="GJ413" s="14"/>
      <c r="GK413" s="14"/>
      <c r="GL413" s="14"/>
      <c r="GM413" s="14"/>
      <c r="GN413" s="14"/>
      <c r="GO413" s="14"/>
      <c r="GP413" s="14"/>
      <c r="GQ413" s="14"/>
      <c r="GR413" s="14"/>
      <c r="GS413" s="14"/>
      <c r="GT413" s="14"/>
      <c r="GU413" s="14"/>
      <c r="GV413" s="14"/>
      <c r="GW413" s="14"/>
      <c r="GX413" s="14"/>
      <c r="GY413" s="14"/>
      <c r="GZ413" s="14"/>
      <c r="HA413" s="14"/>
      <c r="HB413" s="14"/>
      <c r="HC413" s="14"/>
      <c r="HD413" s="14"/>
      <c r="HE413" s="14"/>
      <c r="HF413" s="14"/>
      <c r="HG413" s="14"/>
      <c r="HH413" s="14"/>
      <c r="HI413" s="14"/>
      <c r="HJ413" s="14"/>
      <c r="HK413" s="14"/>
      <c r="HL413" s="14"/>
      <c r="HM413" s="14"/>
      <c r="HN413" s="14"/>
      <c r="HO413" s="14"/>
      <c r="HP413" s="14"/>
      <c r="HQ413" s="14"/>
      <c r="HR413" s="14"/>
      <c r="HS413" s="14"/>
      <c r="HT413" s="14"/>
      <c r="HU413" s="14"/>
      <c r="HV413" s="14"/>
      <c r="HW413" s="14"/>
      <c r="HX413" s="14"/>
      <c r="HY413" s="14"/>
      <c r="HZ413" s="14"/>
      <c r="IA413" s="14"/>
      <c r="IB413" s="14"/>
      <c r="IC413" s="14"/>
      <c r="ID413" s="14"/>
      <c r="IE413" s="14"/>
    </row>
    <row r="414" spans="1:254" s="6" customFormat="1" x14ac:dyDescent="0.25">
      <c r="A414" s="11"/>
      <c r="B414" s="117"/>
      <c r="C414" s="11"/>
      <c r="D414" s="10"/>
      <c r="E414" s="10"/>
      <c r="F414" s="10"/>
      <c r="G414" s="10"/>
      <c r="H414" s="10"/>
      <c r="I414" s="10"/>
      <c r="J414" s="5"/>
      <c r="K414" s="10"/>
      <c r="L414" s="10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  <c r="DK414" s="14"/>
      <c r="DL414" s="14"/>
      <c r="DM414" s="14"/>
      <c r="DN414" s="14"/>
      <c r="DO414" s="14"/>
      <c r="DP414" s="14"/>
      <c r="DQ414" s="14"/>
      <c r="DR414" s="14"/>
      <c r="DS414" s="14"/>
      <c r="DT414" s="14"/>
      <c r="DU414" s="14"/>
      <c r="DV414" s="14"/>
      <c r="DW414" s="14"/>
      <c r="DX414" s="14"/>
      <c r="DY414" s="14"/>
      <c r="DZ414" s="14"/>
      <c r="EA414" s="14"/>
      <c r="EB414" s="14"/>
      <c r="EC414" s="14"/>
      <c r="ED414" s="14"/>
      <c r="EE414" s="14"/>
      <c r="EF414" s="14"/>
      <c r="EG414" s="14"/>
      <c r="EH414" s="14"/>
      <c r="EI414" s="14"/>
      <c r="EJ414" s="14"/>
      <c r="EK414" s="14"/>
      <c r="EL414" s="14"/>
      <c r="EM414" s="14"/>
      <c r="EN414" s="14"/>
      <c r="EO414" s="14"/>
      <c r="EP414" s="14"/>
      <c r="EQ414" s="14"/>
      <c r="ER414" s="14"/>
      <c r="ES414" s="14"/>
      <c r="ET414" s="14"/>
      <c r="EU414" s="14"/>
      <c r="EV414" s="14"/>
      <c r="EW414" s="14"/>
      <c r="EX414" s="14"/>
      <c r="EY414" s="14"/>
      <c r="EZ414" s="14"/>
      <c r="FA414" s="14"/>
      <c r="FB414" s="14"/>
      <c r="FC414" s="14"/>
      <c r="FD414" s="14"/>
      <c r="FE414" s="14"/>
      <c r="FF414" s="14"/>
      <c r="FG414" s="14"/>
      <c r="FH414" s="14"/>
      <c r="FI414" s="14"/>
      <c r="FJ414" s="14"/>
      <c r="FK414" s="14"/>
      <c r="FL414" s="14"/>
      <c r="FM414" s="14"/>
      <c r="FN414" s="14"/>
      <c r="FO414" s="14"/>
      <c r="FP414" s="14"/>
      <c r="FQ414" s="14"/>
      <c r="FR414" s="14"/>
      <c r="FS414" s="14"/>
      <c r="FT414" s="14"/>
      <c r="FU414" s="14"/>
      <c r="FV414" s="14"/>
      <c r="FW414" s="14"/>
      <c r="FX414" s="14"/>
      <c r="FY414" s="14"/>
      <c r="FZ414" s="14"/>
      <c r="GA414" s="14"/>
      <c r="GB414" s="14"/>
      <c r="GC414" s="14"/>
      <c r="GD414" s="14"/>
      <c r="GE414" s="14"/>
      <c r="GF414" s="14"/>
      <c r="GG414" s="14"/>
      <c r="GH414" s="14"/>
      <c r="GI414" s="14"/>
      <c r="GJ414" s="14"/>
      <c r="GK414" s="14"/>
      <c r="GL414" s="14"/>
      <c r="GM414" s="14"/>
      <c r="GN414" s="14"/>
      <c r="GO414" s="14"/>
      <c r="GP414" s="14"/>
      <c r="GQ414" s="14"/>
      <c r="GR414" s="14"/>
      <c r="GS414" s="14"/>
      <c r="GT414" s="14"/>
      <c r="GU414" s="14"/>
      <c r="GV414" s="14"/>
      <c r="GW414" s="14"/>
      <c r="GX414" s="14"/>
      <c r="GY414" s="14"/>
      <c r="GZ414" s="14"/>
      <c r="HA414" s="14"/>
      <c r="HB414" s="14"/>
      <c r="HC414" s="14"/>
      <c r="HD414" s="14"/>
      <c r="HE414" s="14"/>
      <c r="HF414" s="14"/>
      <c r="HG414" s="14"/>
      <c r="HH414" s="14"/>
      <c r="HI414" s="14"/>
      <c r="HJ414" s="14"/>
      <c r="HK414" s="14"/>
      <c r="HL414" s="14"/>
      <c r="HM414" s="14"/>
      <c r="HN414" s="14"/>
      <c r="HO414" s="14"/>
      <c r="HP414" s="14"/>
      <c r="HQ414" s="14"/>
      <c r="HR414" s="14"/>
      <c r="HS414" s="14"/>
      <c r="HT414" s="14"/>
      <c r="HU414" s="14"/>
      <c r="HV414" s="14"/>
      <c r="HW414" s="14"/>
      <c r="HX414" s="14"/>
      <c r="HY414" s="14"/>
      <c r="HZ414" s="14"/>
      <c r="IA414" s="14"/>
      <c r="IB414" s="14"/>
      <c r="IC414" s="14"/>
      <c r="ID414" s="14"/>
      <c r="IE414" s="14"/>
    </row>
    <row r="415" spans="1:254" s="2" customFormat="1" x14ac:dyDescent="0.25">
      <c r="A415" s="8">
        <v>3</v>
      </c>
      <c r="B415" s="225" t="s">
        <v>161</v>
      </c>
      <c r="C415" s="9" t="s">
        <v>64</v>
      </c>
      <c r="D415" s="9"/>
      <c r="E415" s="9">
        <f>201.47*4*0.1</f>
        <v>80.588000000000008</v>
      </c>
      <c r="F415" s="9"/>
      <c r="G415" s="9"/>
      <c r="H415" s="9"/>
      <c r="I415" s="9"/>
      <c r="J415" s="9"/>
      <c r="K415" s="9"/>
      <c r="L415" s="9"/>
      <c r="M415" s="132"/>
      <c r="N415" s="132"/>
      <c r="O415" s="132"/>
      <c r="P415" s="132"/>
      <c r="Q415" s="132"/>
      <c r="R415" s="132"/>
      <c r="S415" s="132"/>
      <c r="T415" s="132"/>
      <c r="U415" s="132"/>
      <c r="V415" s="132"/>
      <c r="W415" s="132"/>
      <c r="X415" s="132"/>
      <c r="Y415" s="132"/>
      <c r="Z415" s="132"/>
      <c r="AA415" s="132"/>
      <c r="AB415" s="132"/>
      <c r="AC415" s="132"/>
      <c r="AD415" s="132"/>
      <c r="AE415" s="132"/>
      <c r="AF415" s="132"/>
      <c r="AG415" s="132"/>
      <c r="AH415" s="132"/>
      <c r="AI415" s="132"/>
      <c r="AJ415" s="132"/>
      <c r="AK415" s="132"/>
      <c r="AL415" s="132"/>
      <c r="AM415" s="132"/>
      <c r="AN415" s="132"/>
      <c r="AO415" s="132"/>
      <c r="AP415" s="132"/>
      <c r="AQ415" s="132"/>
      <c r="AR415" s="132"/>
      <c r="AS415" s="132"/>
      <c r="AT415" s="132"/>
      <c r="AU415" s="132"/>
      <c r="AV415" s="132"/>
      <c r="AW415" s="132"/>
      <c r="AX415" s="132"/>
      <c r="AY415" s="132"/>
      <c r="AZ415" s="132"/>
      <c r="BA415" s="132"/>
      <c r="BB415" s="132"/>
      <c r="BC415" s="132"/>
      <c r="BD415" s="132"/>
      <c r="BE415" s="132"/>
      <c r="BF415" s="132"/>
      <c r="BG415" s="132"/>
      <c r="BH415" s="132"/>
      <c r="BI415" s="132"/>
      <c r="BJ415" s="132"/>
      <c r="BK415" s="132"/>
      <c r="BL415" s="132"/>
      <c r="BM415" s="132"/>
      <c r="BN415" s="132"/>
      <c r="BO415" s="132"/>
      <c r="BP415" s="132"/>
      <c r="BQ415" s="132"/>
      <c r="BR415" s="132"/>
      <c r="BS415" s="132"/>
      <c r="BT415" s="132"/>
      <c r="BU415" s="132"/>
      <c r="BV415" s="132"/>
      <c r="BW415" s="132"/>
      <c r="BX415" s="132"/>
      <c r="BY415" s="132"/>
      <c r="BZ415" s="132"/>
      <c r="CA415" s="132"/>
      <c r="CB415" s="132"/>
      <c r="CC415" s="132"/>
      <c r="CD415" s="132"/>
      <c r="CE415" s="132"/>
      <c r="CF415" s="132"/>
      <c r="CG415" s="132"/>
      <c r="CH415" s="132"/>
      <c r="CI415" s="132"/>
      <c r="CJ415" s="132"/>
      <c r="CK415" s="132"/>
      <c r="CL415" s="132"/>
      <c r="CM415" s="132"/>
      <c r="CN415" s="132"/>
      <c r="CO415" s="132"/>
      <c r="CP415" s="132"/>
      <c r="CQ415" s="132"/>
      <c r="CR415" s="132"/>
      <c r="CS415" s="132"/>
      <c r="CT415" s="132"/>
      <c r="CU415" s="132"/>
      <c r="CV415" s="132"/>
      <c r="CW415" s="132"/>
      <c r="CX415" s="132"/>
      <c r="CY415" s="132"/>
      <c r="CZ415" s="132"/>
      <c r="DA415" s="132"/>
      <c r="DB415" s="132"/>
      <c r="DC415" s="132"/>
      <c r="DD415" s="132"/>
      <c r="DE415" s="132"/>
      <c r="DF415" s="132"/>
      <c r="DG415" s="132"/>
      <c r="DH415" s="132"/>
      <c r="DI415" s="132"/>
      <c r="DJ415" s="132"/>
      <c r="DK415" s="132"/>
      <c r="DL415" s="132"/>
      <c r="DM415" s="132"/>
      <c r="DN415" s="132"/>
      <c r="DO415" s="132"/>
      <c r="DP415" s="132"/>
      <c r="DQ415" s="132"/>
      <c r="DR415" s="132"/>
      <c r="DS415" s="132"/>
      <c r="DT415" s="132"/>
      <c r="DU415" s="132"/>
      <c r="DV415" s="132"/>
      <c r="DW415" s="132"/>
      <c r="DX415" s="132"/>
      <c r="DY415" s="132"/>
      <c r="DZ415" s="132"/>
      <c r="EA415" s="132"/>
      <c r="EB415" s="132"/>
      <c r="EC415" s="132"/>
      <c r="ED415" s="132"/>
      <c r="EE415" s="132"/>
      <c r="EF415" s="132"/>
      <c r="EG415" s="132"/>
      <c r="EH415" s="132"/>
      <c r="EI415" s="132"/>
      <c r="EJ415" s="132"/>
      <c r="EK415" s="132"/>
      <c r="EL415" s="132"/>
      <c r="EM415" s="132"/>
      <c r="EN415" s="132"/>
      <c r="EO415" s="132"/>
      <c r="EP415" s="132"/>
      <c r="EQ415" s="132"/>
      <c r="ER415" s="132"/>
      <c r="ES415" s="132"/>
      <c r="ET415" s="132"/>
      <c r="EU415" s="132"/>
      <c r="EV415" s="132"/>
      <c r="EW415" s="132"/>
      <c r="EX415" s="132"/>
      <c r="EY415" s="132"/>
      <c r="EZ415" s="132"/>
      <c r="FA415" s="132"/>
      <c r="FB415" s="132"/>
      <c r="FC415" s="132"/>
      <c r="FD415" s="132"/>
      <c r="FE415" s="132"/>
      <c r="FF415" s="132"/>
      <c r="FG415" s="132"/>
      <c r="FH415" s="132"/>
      <c r="FI415" s="132"/>
      <c r="FJ415" s="132"/>
      <c r="FK415" s="132"/>
      <c r="FL415" s="132"/>
      <c r="FM415" s="132"/>
      <c r="FN415" s="132"/>
      <c r="FO415" s="132"/>
      <c r="FP415" s="132"/>
      <c r="FQ415" s="132"/>
      <c r="FR415" s="132"/>
      <c r="FS415" s="132"/>
      <c r="FT415" s="132"/>
      <c r="FU415" s="132"/>
      <c r="FV415" s="132"/>
      <c r="FW415" s="132"/>
      <c r="FX415" s="132"/>
      <c r="FY415" s="132"/>
      <c r="FZ415" s="132"/>
      <c r="GA415" s="132"/>
      <c r="GB415" s="132"/>
      <c r="GC415" s="132"/>
      <c r="GD415" s="132"/>
      <c r="GE415" s="132"/>
      <c r="GF415" s="132"/>
      <c r="GG415" s="132"/>
      <c r="GH415" s="132"/>
      <c r="GI415" s="132"/>
      <c r="GJ415" s="132"/>
      <c r="GK415" s="132"/>
      <c r="GL415" s="132"/>
      <c r="GM415" s="132"/>
      <c r="GN415" s="132"/>
      <c r="GO415" s="132"/>
      <c r="GP415" s="132"/>
      <c r="GQ415" s="132"/>
      <c r="GR415" s="132"/>
      <c r="GS415" s="132"/>
      <c r="GT415" s="132"/>
      <c r="GU415" s="132"/>
      <c r="GV415" s="132"/>
    </row>
    <row r="416" spans="1:254" s="6" customFormat="1" x14ac:dyDescent="0.25">
      <c r="A416" s="11"/>
      <c r="B416" s="100"/>
      <c r="C416" s="10" t="s">
        <v>59</v>
      </c>
      <c r="D416" s="10"/>
      <c r="E416" s="92">
        <f>E415/100</f>
        <v>0.80588000000000004</v>
      </c>
      <c r="F416" s="10"/>
      <c r="G416" s="10"/>
      <c r="H416" s="10"/>
      <c r="I416" s="10"/>
      <c r="J416" s="10"/>
      <c r="K416" s="10"/>
      <c r="L416" s="10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  <c r="DK416" s="14"/>
      <c r="DL416" s="14"/>
      <c r="DM416" s="14"/>
      <c r="DN416" s="14"/>
      <c r="DO416" s="14"/>
      <c r="DP416" s="14"/>
      <c r="DQ416" s="14"/>
      <c r="DR416" s="14"/>
      <c r="DS416" s="14"/>
      <c r="DT416" s="14"/>
      <c r="DU416" s="14"/>
      <c r="DV416" s="14"/>
      <c r="DW416" s="14"/>
      <c r="DX416" s="14"/>
      <c r="DY416" s="14"/>
      <c r="DZ416" s="14"/>
      <c r="EA416" s="14"/>
      <c r="EB416" s="14"/>
      <c r="EC416" s="14"/>
      <c r="ED416" s="14"/>
      <c r="EE416" s="14"/>
      <c r="EF416" s="14"/>
      <c r="EG416" s="14"/>
      <c r="EH416" s="14"/>
      <c r="EI416" s="14"/>
      <c r="EJ416" s="14"/>
      <c r="EK416" s="14"/>
      <c r="EL416" s="14"/>
      <c r="EM416" s="14"/>
      <c r="EN416" s="14"/>
      <c r="EO416" s="14"/>
      <c r="EP416" s="14"/>
      <c r="EQ416" s="14"/>
      <c r="ER416" s="14"/>
      <c r="ES416" s="14"/>
      <c r="ET416" s="14"/>
      <c r="EU416" s="14"/>
      <c r="EV416" s="14"/>
      <c r="EW416" s="14"/>
      <c r="EX416" s="14"/>
      <c r="EY416" s="14"/>
      <c r="EZ416" s="14"/>
      <c r="FA416" s="14"/>
      <c r="FB416" s="14"/>
      <c r="FC416" s="14"/>
      <c r="FD416" s="14"/>
      <c r="FE416" s="14"/>
      <c r="FF416" s="14"/>
      <c r="FG416" s="14"/>
      <c r="FH416" s="14"/>
      <c r="FI416" s="14"/>
      <c r="FJ416" s="14"/>
      <c r="FK416" s="14"/>
      <c r="FL416" s="14"/>
      <c r="FM416" s="14"/>
      <c r="FN416" s="14"/>
      <c r="FO416" s="14"/>
      <c r="FP416" s="14"/>
      <c r="FQ416" s="14"/>
      <c r="FR416" s="14"/>
      <c r="FS416" s="14"/>
      <c r="FT416" s="14"/>
      <c r="FU416" s="14"/>
      <c r="FV416" s="14"/>
      <c r="FW416" s="14"/>
      <c r="FX416" s="14"/>
      <c r="FY416" s="14"/>
      <c r="FZ416" s="14"/>
      <c r="GA416" s="14"/>
      <c r="GB416" s="14"/>
      <c r="GC416" s="14"/>
      <c r="GD416" s="14"/>
      <c r="GE416" s="14"/>
      <c r="GF416" s="14"/>
      <c r="GG416" s="14"/>
      <c r="GH416" s="14"/>
      <c r="GI416" s="14"/>
      <c r="GJ416" s="14"/>
      <c r="GK416" s="14"/>
      <c r="GL416" s="14"/>
      <c r="GM416" s="14"/>
      <c r="GN416" s="14"/>
      <c r="GO416" s="14"/>
      <c r="GP416" s="14"/>
      <c r="GQ416" s="14"/>
      <c r="GR416" s="14"/>
      <c r="GS416" s="14"/>
      <c r="GT416" s="14"/>
      <c r="GU416" s="14"/>
      <c r="GV416" s="14"/>
      <c r="GW416" s="14"/>
      <c r="GX416" s="14"/>
      <c r="GY416" s="14"/>
      <c r="GZ416" s="14"/>
      <c r="HA416" s="14"/>
      <c r="HB416" s="14"/>
      <c r="HC416" s="14"/>
      <c r="HD416" s="14"/>
      <c r="HE416" s="14"/>
      <c r="HF416" s="14"/>
      <c r="HG416" s="14"/>
      <c r="HH416" s="14"/>
      <c r="HI416" s="14"/>
      <c r="HJ416" s="14"/>
      <c r="HK416" s="14"/>
      <c r="HL416" s="14"/>
      <c r="HM416" s="14"/>
      <c r="HN416" s="14"/>
      <c r="HO416" s="14"/>
      <c r="HP416" s="14"/>
      <c r="HQ416" s="14"/>
      <c r="HR416" s="14"/>
      <c r="HS416" s="14"/>
      <c r="HT416" s="14"/>
      <c r="HU416" s="14"/>
      <c r="HV416" s="14"/>
      <c r="HW416" s="14"/>
      <c r="HX416" s="14"/>
      <c r="HY416" s="14"/>
      <c r="HZ416" s="14"/>
      <c r="IA416" s="14"/>
      <c r="IB416" s="14"/>
      <c r="IC416" s="14"/>
      <c r="ID416" s="14"/>
      <c r="IE416" s="14"/>
      <c r="IF416" s="14"/>
      <c r="IG416" s="14"/>
      <c r="IH416" s="14"/>
      <c r="II416" s="14"/>
      <c r="IJ416" s="14"/>
      <c r="IK416" s="14"/>
      <c r="IL416" s="14"/>
      <c r="IM416" s="14"/>
      <c r="IN416" s="14"/>
      <c r="IO416" s="14"/>
      <c r="IP416" s="14"/>
      <c r="IQ416" s="14"/>
      <c r="IR416" s="14"/>
      <c r="IS416" s="14"/>
      <c r="IT416" s="14"/>
    </row>
    <row r="417" spans="1:238" s="6" customFormat="1" x14ac:dyDescent="0.25">
      <c r="A417" s="125"/>
      <c r="B417" s="226" t="s">
        <v>94</v>
      </c>
      <c r="C417" s="5" t="s">
        <v>17</v>
      </c>
      <c r="D417" s="10">
        <v>21.6</v>
      </c>
      <c r="E417" s="10">
        <f>D417*E416</f>
        <v>17.407008000000001</v>
      </c>
      <c r="F417" s="10"/>
      <c r="G417" s="10"/>
      <c r="H417" s="10"/>
      <c r="I417" s="10">
        <f>H417*E417</f>
        <v>0</v>
      </c>
      <c r="J417" s="10"/>
      <c r="K417" s="10"/>
      <c r="L417" s="10">
        <f t="shared" ref="L417:L422" si="57">G417+I417+K417</f>
        <v>0</v>
      </c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</row>
    <row r="418" spans="1:238" s="6" customFormat="1" x14ac:dyDescent="0.25">
      <c r="A418" s="11"/>
      <c r="B418" s="226" t="s">
        <v>26</v>
      </c>
      <c r="C418" s="87" t="s">
        <v>20</v>
      </c>
      <c r="D418" s="10">
        <v>1.24</v>
      </c>
      <c r="E418" s="10">
        <f>D418*E416</f>
        <v>0.99929120000000005</v>
      </c>
      <c r="F418" s="10"/>
      <c r="G418" s="10"/>
      <c r="H418" s="10"/>
      <c r="I418" s="10"/>
      <c r="J418" s="5"/>
      <c r="K418" s="10">
        <f>E418*J418</f>
        <v>0</v>
      </c>
      <c r="L418" s="10">
        <f t="shared" si="57"/>
        <v>0</v>
      </c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</row>
    <row r="419" spans="1:238" s="6" customFormat="1" x14ac:dyDescent="0.25">
      <c r="A419" s="11"/>
      <c r="B419" s="226" t="s">
        <v>27</v>
      </c>
      <c r="C419" s="87" t="s">
        <v>20</v>
      </c>
      <c r="D419" s="10">
        <v>7.6</v>
      </c>
      <c r="E419" s="10">
        <f>D419*E416</f>
        <v>6.1246879999999999</v>
      </c>
      <c r="F419" s="10"/>
      <c r="G419" s="10"/>
      <c r="H419" s="10"/>
      <c r="I419" s="10"/>
      <c r="J419" s="5"/>
      <c r="K419" s="10">
        <f>E419*J419</f>
        <v>0</v>
      </c>
      <c r="L419" s="10">
        <f t="shared" si="57"/>
        <v>0</v>
      </c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</row>
    <row r="420" spans="1:238" s="6" customFormat="1" x14ac:dyDescent="0.25">
      <c r="A420" s="11"/>
      <c r="B420" s="226" t="s">
        <v>28</v>
      </c>
      <c r="C420" s="87" t="s">
        <v>20</v>
      </c>
      <c r="D420" s="10">
        <v>15.1</v>
      </c>
      <c r="E420" s="5">
        <f>D420*E416</f>
        <v>12.168788000000001</v>
      </c>
      <c r="F420" s="10"/>
      <c r="G420" s="10"/>
      <c r="H420" s="10"/>
      <c r="I420" s="10"/>
      <c r="J420" s="5"/>
      <c r="K420" s="10">
        <f>E420*J420</f>
        <v>0</v>
      </c>
      <c r="L420" s="10">
        <f t="shared" si="57"/>
        <v>0</v>
      </c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</row>
    <row r="421" spans="1:238" s="6" customFormat="1" x14ac:dyDescent="0.25">
      <c r="A421" s="125"/>
      <c r="B421" s="227" t="s">
        <v>162</v>
      </c>
      <c r="C421" s="87" t="s">
        <v>20</v>
      </c>
      <c r="D421" s="10">
        <v>0.41</v>
      </c>
      <c r="E421" s="10">
        <f>D421*E416</f>
        <v>0.3304108</v>
      </c>
      <c r="F421" s="10"/>
      <c r="G421" s="10"/>
      <c r="H421" s="10"/>
      <c r="I421" s="10"/>
      <c r="J421" s="10"/>
      <c r="K421" s="10">
        <f>E421*J421</f>
        <v>0</v>
      </c>
      <c r="L421" s="10">
        <f t="shared" si="57"/>
        <v>0</v>
      </c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</row>
    <row r="422" spans="1:238" s="6" customFormat="1" x14ac:dyDescent="0.25">
      <c r="A422" s="11"/>
      <c r="B422" s="226" t="s">
        <v>29</v>
      </c>
      <c r="C422" s="87" t="s">
        <v>20</v>
      </c>
      <c r="D422" s="10">
        <v>0.97</v>
      </c>
      <c r="E422" s="5">
        <f>D422*E416</f>
        <v>0.78170360000000005</v>
      </c>
      <c r="F422" s="10"/>
      <c r="G422" s="10"/>
      <c r="H422" s="10"/>
      <c r="I422" s="10"/>
      <c r="J422" s="5"/>
      <c r="K422" s="10">
        <f>E422*J422</f>
        <v>0</v>
      </c>
      <c r="L422" s="10">
        <f t="shared" si="57"/>
        <v>0</v>
      </c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</row>
    <row r="423" spans="1:238" s="6" customFormat="1" x14ac:dyDescent="0.25">
      <c r="A423" s="125"/>
      <c r="B423" s="228" t="s">
        <v>41</v>
      </c>
      <c r="C423" s="10" t="s">
        <v>16</v>
      </c>
      <c r="D423" s="10">
        <v>7</v>
      </c>
      <c r="E423" s="10">
        <f>D423*E416</f>
        <v>5.6411600000000002</v>
      </c>
      <c r="F423" s="5"/>
      <c r="G423" s="10">
        <f>E423*F423</f>
        <v>0</v>
      </c>
      <c r="H423" s="10"/>
      <c r="I423" s="10"/>
      <c r="J423" s="10"/>
      <c r="K423" s="10"/>
      <c r="L423" s="10">
        <f>G423+I423+K423</f>
        <v>0</v>
      </c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</row>
    <row r="424" spans="1:238" s="6" customFormat="1" x14ac:dyDescent="0.25">
      <c r="A424" s="125"/>
      <c r="B424" s="229" t="s">
        <v>163</v>
      </c>
      <c r="C424" s="10" t="s">
        <v>16</v>
      </c>
      <c r="D424" s="10">
        <v>126</v>
      </c>
      <c r="E424" s="10">
        <f>D424*E416</f>
        <v>101.54088</v>
      </c>
      <c r="F424" s="5"/>
      <c r="G424" s="10">
        <f>F424*E424</f>
        <v>0</v>
      </c>
      <c r="H424" s="10"/>
      <c r="I424" s="10"/>
      <c r="J424" s="10"/>
      <c r="K424" s="10"/>
      <c r="L424" s="10">
        <f t="shared" ref="L424" si="58">G424+I424+K424</f>
        <v>0</v>
      </c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</row>
    <row r="425" spans="1:238" s="6" customFormat="1" x14ac:dyDescent="0.25">
      <c r="A425" s="11"/>
      <c r="B425" s="10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  <c r="DK425" s="14"/>
      <c r="DL425" s="14"/>
      <c r="DM425" s="14"/>
      <c r="DN425" s="14"/>
      <c r="DO425" s="14"/>
      <c r="DP425" s="14"/>
      <c r="DQ425" s="14"/>
      <c r="DR425" s="14"/>
      <c r="DS425" s="14"/>
      <c r="DT425" s="14"/>
      <c r="DU425" s="14"/>
      <c r="DV425" s="14"/>
      <c r="DW425" s="14"/>
      <c r="DX425" s="14"/>
      <c r="DY425" s="14"/>
      <c r="DZ425" s="14"/>
      <c r="EA425" s="14"/>
      <c r="EB425" s="14"/>
      <c r="EC425" s="14"/>
      <c r="ED425" s="14"/>
      <c r="EE425" s="14"/>
      <c r="EF425" s="14"/>
      <c r="EG425" s="14"/>
      <c r="EH425" s="14"/>
      <c r="EI425" s="14"/>
      <c r="EJ425" s="14"/>
      <c r="EK425" s="14"/>
      <c r="EL425" s="14"/>
      <c r="EM425" s="14"/>
      <c r="EN425" s="14"/>
      <c r="EO425" s="14"/>
      <c r="EP425" s="14"/>
      <c r="EQ425" s="14"/>
      <c r="ER425" s="14"/>
      <c r="ES425" s="14"/>
      <c r="ET425" s="14"/>
      <c r="EU425" s="14"/>
      <c r="EV425" s="14"/>
      <c r="EW425" s="14"/>
      <c r="EX425" s="14"/>
      <c r="EY425" s="14"/>
      <c r="EZ425" s="14"/>
      <c r="FA425" s="14"/>
      <c r="FB425" s="14"/>
      <c r="FC425" s="14"/>
      <c r="FD425" s="14"/>
      <c r="FE425" s="14"/>
      <c r="FF425" s="14"/>
      <c r="FG425" s="14"/>
      <c r="FH425" s="14"/>
      <c r="FI425" s="14"/>
      <c r="FJ425" s="14"/>
      <c r="FK425" s="14"/>
      <c r="FL425" s="14"/>
      <c r="FM425" s="14"/>
      <c r="FN425" s="14"/>
      <c r="FO425" s="14"/>
      <c r="FP425" s="14"/>
      <c r="FQ425" s="14"/>
      <c r="FR425" s="14"/>
      <c r="FS425" s="14"/>
      <c r="FT425" s="14"/>
      <c r="FU425" s="14"/>
      <c r="FV425" s="14"/>
      <c r="FW425" s="14"/>
      <c r="FX425" s="14"/>
      <c r="FY425" s="14"/>
      <c r="FZ425" s="14"/>
      <c r="GA425" s="14"/>
      <c r="GB425" s="14"/>
      <c r="GC425" s="14"/>
      <c r="GD425" s="14"/>
      <c r="GE425" s="14"/>
      <c r="GF425" s="14"/>
      <c r="GG425" s="14"/>
      <c r="GH425" s="14"/>
      <c r="GI425" s="14"/>
      <c r="GJ425" s="14"/>
      <c r="GK425" s="14"/>
      <c r="GL425" s="14"/>
      <c r="GM425" s="14"/>
      <c r="GN425" s="14"/>
      <c r="GO425" s="14"/>
      <c r="GP425" s="14"/>
      <c r="GQ425" s="14"/>
      <c r="GR425" s="14"/>
      <c r="GS425" s="14"/>
      <c r="GT425" s="14"/>
      <c r="GU425" s="14"/>
      <c r="GV425" s="14"/>
      <c r="GW425" s="14"/>
      <c r="GX425" s="14"/>
      <c r="GY425" s="14"/>
      <c r="GZ425" s="14"/>
      <c r="HA425" s="14"/>
      <c r="HB425" s="14"/>
      <c r="HC425" s="14"/>
      <c r="HD425" s="14"/>
      <c r="HE425" s="14"/>
      <c r="HF425" s="14"/>
      <c r="HG425" s="14"/>
      <c r="HH425" s="14"/>
      <c r="HI425" s="14"/>
      <c r="HJ425" s="14"/>
      <c r="HK425" s="14"/>
      <c r="HL425" s="14"/>
      <c r="HM425" s="14"/>
      <c r="HN425" s="14"/>
    </row>
    <row r="426" spans="1:238" s="2" customFormat="1" x14ac:dyDescent="0.25">
      <c r="A426" s="7">
        <v>4</v>
      </c>
      <c r="B426" s="78" t="s">
        <v>164</v>
      </c>
      <c r="C426" s="9" t="s">
        <v>18</v>
      </c>
      <c r="D426" s="9"/>
      <c r="E426" s="9">
        <f>201.47*4*0.0003</f>
        <v>0.24176399999999998</v>
      </c>
      <c r="F426" s="9"/>
      <c r="G426" s="9"/>
      <c r="H426" s="9"/>
      <c r="I426" s="9"/>
      <c r="J426" s="9"/>
      <c r="K426" s="204"/>
      <c r="L426" s="9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  <c r="AB426" s="105"/>
      <c r="AC426" s="105"/>
      <c r="AD426" s="105"/>
      <c r="AE426" s="105"/>
      <c r="AF426" s="105"/>
      <c r="AG426" s="105"/>
      <c r="AH426" s="105"/>
      <c r="AI426" s="105"/>
      <c r="AJ426" s="105"/>
      <c r="AK426" s="105"/>
      <c r="AL426" s="105"/>
      <c r="AM426" s="105"/>
      <c r="AN426" s="105"/>
      <c r="AO426" s="105"/>
      <c r="AP426" s="105"/>
      <c r="AQ426" s="105"/>
      <c r="AR426" s="105"/>
      <c r="AS426" s="105"/>
      <c r="AT426" s="105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  <c r="BT426" s="105"/>
      <c r="BU426" s="105"/>
      <c r="BV426" s="105"/>
      <c r="BW426" s="105"/>
      <c r="BX426" s="105"/>
      <c r="BY426" s="105"/>
      <c r="BZ426" s="105"/>
      <c r="CA426" s="105"/>
      <c r="CB426" s="105"/>
      <c r="CC426" s="105"/>
      <c r="CD426" s="105"/>
      <c r="CE426" s="105"/>
      <c r="CF426" s="105"/>
      <c r="CG426" s="105"/>
      <c r="CH426" s="105"/>
      <c r="CI426" s="105"/>
      <c r="CJ426" s="105"/>
      <c r="CK426" s="105"/>
      <c r="CL426" s="105"/>
      <c r="CM426" s="105"/>
      <c r="CN426" s="105"/>
      <c r="CO426" s="105"/>
      <c r="CP426" s="105"/>
      <c r="CQ426" s="105"/>
      <c r="CR426" s="105"/>
      <c r="CS426" s="105"/>
      <c r="CT426" s="105"/>
      <c r="CU426" s="105"/>
      <c r="CV426" s="105"/>
      <c r="CW426" s="105"/>
      <c r="CX426" s="105"/>
      <c r="CY426" s="105"/>
      <c r="CZ426" s="105"/>
      <c r="DA426" s="105"/>
      <c r="DB426" s="105"/>
      <c r="DC426" s="105"/>
      <c r="DD426" s="105"/>
      <c r="DE426" s="105"/>
      <c r="DF426" s="105"/>
      <c r="DG426" s="105"/>
      <c r="DH426" s="105"/>
      <c r="DI426" s="105"/>
      <c r="DJ426" s="105"/>
      <c r="DK426" s="105"/>
      <c r="DL426" s="105"/>
      <c r="DM426" s="105"/>
      <c r="DN426" s="105"/>
      <c r="DO426" s="105"/>
      <c r="DP426" s="105"/>
      <c r="DQ426" s="105"/>
      <c r="DR426" s="105"/>
      <c r="DS426" s="105"/>
      <c r="DT426" s="105"/>
      <c r="DU426" s="105"/>
      <c r="DV426" s="105"/>
      <c r="DW426" s="105"/>
      <c r="DX426" s="105"/>
      <c r="DY426" s="105"/>
      <c r="DZ426" s="105"/>
      <c r="EA426" s="105"/>
      <c r="EB426" s="105"/>
      <c r="EC426" s="105"/>
      <c r="ED426" s="105"/>
      <c r="EE426" s="105"/>
      <c r="EF426" s="105"/>
      <c r="EG426" s="105"/>
      <c r="EH426" s="105"/>
      <c r="EI426" s="105"/>
      <c r="EJ426" s="105"/>
      <c r="EK426" s="105"/>
      <c r="EL426" s="105"/>
      <c r="EM426" s="105"/>
      <c r="EN426" s="105"/>
      <c r="EO426" s="105"/>
      <c r="EP426" s="105"/>
      <c r="EQ426" s="105"/>
      <c r="ER426" s="105"/>
      <c r="ES426" s="105"/>
      <c r="ET426" s="105"/>
      <c r="EU426" s="105"/>
      <c r="EV426" s="105"/>
      <c r="EW426" s="105"/>
      <c r="EX426" s="105"/>
      <c r="EY426" s="105"/>
      <c r="EZ426" s="105"/>
      <c r="FA426" s="105"/>
      <c r="FB426" s="105"/>
      <c r="FC426" s="105"/>
      <c r="FD426" s="105"/>
      <c r="FE426" s="105"/>
      <c r="FF426" s="105"/>
      <c r="FG426" s="105"/>
      <c r="FH426" s="105"/>
      <c r="FI426" s="105"/>
      <c r="FJ426" s="105"/>
      <c r="FK426" s="105"/>
      <c r="FL426" s="105"/>
      <c r="FM426" s="105"/>
      <c r="FN426" s="105"/>
      <c r="FO426" s="105"/>
      <c r="FP426" s="105"/>
      <c r="FQ426" s="105"/>
      <c r="FR426" s="105"/>
      <c r="FS426" s="105"/>
      <c r="FT426" s="105"/>
      <c r="FU426" s="105"/>
      <c r="FV426" s="105"/>
      <c r="FW426" s="105"/>
      <c r="FX426" s="105"/>
      <c r="FY426" s="105"/>
      <c r="FZ426" s="105"/>
      <c r="GA426" s="105"/>
      <c r="GB426" s="105"/>
      <c r="GC426" s="105"/>
      <c r="GD426" s="105"/>
      <c r="GE426" s="105"/>
      <c r="GF426" s="105"/>
      <c r="GG426" s="105"/>
      <c r="GH426" s="105"/>
      <c r="GI426" s="105"/>
      <c r="GJ426" s="105"/>
      <c r="GK426" s="105"/>
      <c r="GL426" s="105"/>
      <c r="GM426" s="105"/>
      <c r="GN426" s="105"/>
      <c r="GO426" s="105"/>
      <c r="GP426" s="105"/>
      <c r="GQ426" s="105"/>
      <c r="GR426" s="105"/>
      <c r="GS426" s="105"/>
      <c r="GT426" s="105"/>
      <c r="GU426" s="105"/>
      <c r="GV426" s="105"/>
    </row>
    <row r="427" spans="1:238" s="6" customFormat="1" x14ac:dyDescent="0.25">
      <c r="A427" s="11"/>
      <c r="B427" s="100"/>
      <c r="C427" s="10" t="s">
        <v>19</v>
      </c>
      <c r="D427" s="10"/>
      <c r="E427" s="92">
        <f>E426</f>
        <v>0.24176399999999998</v>
      </c>
      <c r="F427" s="10"/>
      <c r="G427" s="10"/>
      <c r="H427" s="10"/>
      <c r="I427" s="10"/>
      <c r="J427" s="10"/>
      <c r="K427" s="202"/>
      <c r="L427" s="202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  <c r="DK427" s="14"/>
      <c r="DL427" s="14"/>
      <c r="DM427" s="14"/>
      <c r="DN427" s="14"/>
      <c r="DO427" s="14"/>
      <c r="DP427" s="14"/>
      <c r="DQ427" s="14"/>
      <c r="DR427" s="14"/>
      <c r="DS427" s="14"/>
      <c r="DT427" s="14"/>
      <c r="DU427" s="14"/>
      <c r="DV427" s="14"/>
      <c r="DW427" s="14"/>
      <c r="DX427" s="14"/>
      <c r="DY427" s="14"/>
      <c r="DZ427" s="14"/>
      <c r="EA427" s="14"/>
      <c r="EB427" s="14"/>
      <c r="EC427" s="14"/>
      <c r="ED427" s="14"/>
      <c r="EE427" s="14"/>
      <c r="EF427" s="14"/>
      <c r="EG427" s="14"/>
      <c r="EH427" s="14"/>
      <c r="EI427" s="14"/>
      <c r="EJ427" s="14"/>
      <c r="EK427" s="14"/>
      <c r="EL427" s="14"/>
      <c r="EM427" s="14"/>
      <c r="EN427" s="14"/>
      <c r="EO427" s="14"/>
      <c r="EP427" s="14"/>
      <c r="EQ427" s="14"/>
      <c r="ER427" s="14"/>
      <c r="ES427" s="14"/>
      <c r="ET427" s="14"/>
      <c r="EU427" s="14"/>
      <c r="EV427" s="14"/>
      <c r="EW427" s="14"/>
      <c r="EX427" s="14"/>
      <c r="EY427" s="14"/>
      <c r="EZ427" s="14"/>
      <c r="FA427" s="14"/>
      <c r="FB427" s="14"/>
      <c r="FC427" s="14"/>
      <c r="FD427" s="14"/>
      <c r="FE427" s="14"/>
      <c r="FF427" s="14"/>
      <c r="FG427" s="14"/>
      <c r="FH427" s="14"/>
      <c r="FI427" s="14"/>
      <c r="FJ427" s="14"/>
      <c r="FK427" s="14"/>
      <c r="FL427" s="14"/>
      <c r="FM427" s="14"/>
      <c r="FN427" s="14"/>
      <c r="FO427" s="14"/>
      <c r="FP427" s="14"/>
      <c r="FQ427" s="14"/>
      <c r="FR427" s="14"/>
      <c r="FS427" s="14"/>
      <c r="FT427" s="14"/>
      <c r="FU427" s="14"/>
      <c r="FV427" s="14"/>
      <c r="FW427" s="14"/>
      <c r="FX427" s="14"/>
      <c r="FY427" s="14"/>
      <c r="FZ427" s="14"/>
      <c r="GA427" s="14"/>
      <c r="GB427" s="14"/>
      <c r="GC427" s="14"/>
      <c r="GD427" s="14"/>
      <c r="GE427" s="14"/>
      <c r="GF427" s="14"/>
      <c r="GG427" s="14"/>
      <c r="GH427" s="14"/>
      <c r="GI427" s="14"/>
      <c r="GJ427" s="14"/>
      <c r="GK427" s="14"/>
      <c r="GL427" s="14"/>
      <c r="GM427" s="14"/>
      <c r="GN427" s="14"/>
      <c r="GO427" s="14"/>
      <c r="GP427" s="14"/>
      <c r="GQ427" s="14"/>
      <c r="GR427" s="14"/>
      <c r="GS427" s="14"/>
      <c r="GT427" s="14"/>
      <c r="GU427" s="14"/>
      <c r="GV427" s="14"/>
      <c r="GW427" s="14"/>
      <c r="GX427" s="14"/>
      <c r="GY427" s="14"/>
      <c r="GZ427" s="14"/>
      <c r="HA427" s="14"/>
      <c r="HB427" s="14"/>
      <c r="HC427" s="14"/>
      <c r="HD427" s="14"/>
      <c r="HE427" s="14"/>
      <c r="HF427" s="14"/>
      <c r="HG427" s="14"/>
      <c r="HH427" s="14"/>
      <c r="HI427" s="14"/>
      <c r="HJ427" s="14"/>
      <c r="HK427" s="14"/>
      <c r="HL427" s="14"/>
      <c r="HM427" s="14"/>
      <c r="HN427" s="14"/>
      <c r="HO427" s="14"/>
      <c r="HP427" s="14"/>
      <c r="HQ427" s="14"/>
      <c r="HR427" s="14"/>
      <c r="HS427" s="14"/>
      <c r="HT427" s="14"/>
      <c r="HU427" s="14"/>
      <c r="HV427" s="14"/>
      <c r="HW427" s="14"/>
      <c r="HX427" s="14"/>
      <c r="HY427" s="14"/>
      <c r="HZ427" s="14"/>
      <c r="IA427" s="14"/>
      <c r="IB427" s="14"/>
      <c r="IC427" s="14"/>
      <c r="ID427" s="14"/>
    </row>
    <row r="428" spans="1:238" s="6" customFormat="1" x14ac:dyDescent="0.25">
      <c r="A428" s="11"/>
      <c r="B428" s="129" t="s">
        <v>37</v>
      </c>
      <c r="C428" s="87" t="s">
        <v>20</v>
      </c>
      <c r="D428" s="202">
        <v>0.3</v>
      </c>
      <c r="E428" s="10">
        <f>E427*D428</f>
        <v>7.2529199999999988E-2</v>
      </c>
      <c r="F428" s="10"/>
      <c r="G428" s="10"/>
      <c r="H428" s="10"/>
      <c r="I428" s="10"/>
      <c r="J428" s="5"/>
      <c r="K428" s="10">
        <f>E428*J428</f>
        <v>0</v>
      </c>
      <c r="L428" s="10">
        <f t="shared" ref="L428:L429" si="59">G428+I428+K428</f>
        <v>0</v>
      </c>
      <c r="M428" s="14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</row>
    <row r="429" spans="1:238" s="6" customFormat="1" x14ac:dyDescent="0.25">
      <c r="A429" s="125"/>
      <c r="B429" s="227" t="s">
        <v>32</v>
      </c>
      <c r="C429" s="10" t="s">
        <v>18</v>
      </c>
      <c r="D429" s="202">
        <v>1.03</v>
      </c>
      <c r="E429" s="10">
        <f>D429*E427</f>
        <v>0.24901691999999997</v>
      </c>
      <c r="F429" s="10"/>
      <c r="G429" s="10">
        <f>E429*F429</f>
        <v>0</v>
      </c>
      <c r="H429" s="10"/>
      <c r="I429" s="10"/>
      <c r="J429" s="10"/>
      <c r="K429" s="10"/>
      <c r="L429" s="10">
        <f t="shared" si="59"/>
        <v>0</v>
      </c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</row>
    <row r="430" spans="1:238" s="6" customFormat="1" x14ac:dyDescent="0.25">
      <c r="A430" s="11"/>
      <c r="B430" s="227"/>
      <c r="C430" s="10"/>
      <c r="D430" s="202"/>
      <c r="E430" s="10"/>
      <c r="F430" s="10"/>
      <c r="G430" s="10"/>
      <c r="H430" s="10"/>
      <c r="I430" s="10"/>
      <c r="J430" s="10"/>
      <c r="K430" s="10"/>
      <c r="L430" s="10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  <c r="DS430" s="14"/>
      <c r="DT430" s="14"/>
      <c r="DU430" s="14"/>
      <c r="DV430" s="14"/>
      <c r="DW430" s="14"/>
      <c r="DX430" s="14"/>
      <c r="DY430" s="14"/>
      <c r="DZ430" s="14"/>
      <c r="EA430" s="14"/>
      <c r="EB430" s="14"/>
      <c r="EC430" s="14"/>
      <c r="ED430" s="14"/>
      <c r="EE430" s="14"/>
      <c r="EF430" s="14"/>
      <c r="EG430" s="14"/>
      <c r="EH430" s="14"/>
      <c r="EI430" s="14"/>
      <c r="EJ430" s="14"/>
      <c r="EK430" s="14"/>
      <c r="EL430" s="14"/>
      <c r="EM430" s="14"/>
      <c r="EN430" s="14"/>
      <c r="EO430" s="14"/>
      <c r="EP430" s="14"/>
      <c r="EQ430" s="14"/>
      <c r="ER430" s="14"/>
      <c r="ES430" s="14"/>
      <c r="ET430" s="14"/>
      <c r="EU430" s="14"/>
      <c r="EV430" s="14"/>
      <c r="EW430" s="14"/>
      <c r="EX430" s="14"/>
      <c r="EY430" s="14"/>
      <c r="EZ430" s="14"/>
      <c r="FA430" s="14"/>
      <c r="FB430" s="14"/>
      <c r="FC430" s="14"/>
      <c r="FD430" s="14"/>
      <c r="FE430" s="14"/>
      <c r="FF430" s="14"/>
      <c r="FG430" s="14"/>
      <c r="FH430" s="14"/>
      <c r="FI430" s="14"/>
      <c r="FJ430" s="14"/>
      <c r="FK430" s="14"/>
      <c r="FL430" s="14"/>
      <c r="FM430" s="14"/>
      <c r="FN430" s="14"/>
      <c r="FO430" s="14"/>
      <c r="FP430" s="14"/>
      <c r="FQ430" s="14"/>
      <c r="FR430" s="14"/>
      <c r="FS430" s="14"/>
      <c r="FT430" s="14"/>
      <c r="FU430" s="14"/>
      <c r="FV430" s="14"/>
      <c r="FW430" s="14"/>
      <c r="FX430" s="14"/>
      <c r="FY430" s="14"/>
      <c r="FZ430" s="14"/>
      <c r="GA430" s="14"/>
      <c r="GB430" s="14"/>
      <c r="GC430" s="14"/>
      <c r="GD430" s="14"/>
      <c r="GE430" s="14"/>
      <c r="GF430" s="14"/>
      <c r="GG430" s="14"/>
      <c r="GH430" s="14"/>
      <c r="GI430" s="14"/>
      <c r="GJ430" s="14"/>
      <c r="GK430" s="14"/>
      <c r="GL430" s="14"/>
      <c r="GM430" s="14"/>
      <c r="GN430" s="14"/>
      <c r="GO430" s="14"/>
      <c r="GP430" s="14"/>
      <c r="GQ430" s="14"/>
      <c r="GR430" s="14"/>
      <c r="GS430" s="14"/>
      <c r="GT430" s="14"/>
      <c r="GU430" s="14"/>
      <c r="GV430" s="14"/>
      <c r="GW430" s="14"/>
      <c r="GX430" s="14"/>
      <c r="GY430" s="14"/>
      <c r="GZ430" s="14"/>
      <c r="HA430" s="14"/>
      <c r="HB430" s="14"/>
      <c r="HC430" s="14"/>
      <c r="HD430" s="14"/>
      <c r="HE430" s="14"/>
      <c r="HF430" s="14"/>
      <c r="HG430" s="14"/>
      <c r="HH430" s="14"/>
      <c r="HI430" s="14"/>
      <c r="HJ430" s="14"/>
      <c r="HK430" s="14"/>
      <c r="HL430" s="14"/>
      <c r="HM430" s="14"/>
      <c r="HN430" s="14"/>
      <c r="HO430" s="14"/>
      <c r="HP430" s="14"/>
      <c r="HQ430" s="14"/>
      <c r="HR430" s="14"/>
      <c r="HS430" s="14"/>
      <c r="HT430" s="14"/>
      <c r="HU430" s="14"/>
      <c r="HV430" s="14"/>
      <c r="HW430" s="14"/>
      <c r="HX430" s="14"/>
      <c r="HY430" s="14"/>
      <c r="HZ430" s="14"/>
      <c r="IA430" s="14"/>
      <c r="IB430" s="14"/>
      <c r="IC430" s="14"/>
      <c r="ID430" s="14"/>
    </row>
    <row r="431" spans="1:238" s="2" customFormat="1" ht="25.5" x14ac:dyDescent="0.25">
      <c r="A431" s="7">
        <v>5</v>
      </c>
      <c r="B431" s="78" t="s">
        <v>165</v>
      </c>
      <c r="C431" s="9" t="s">
        <v>18</v>
      </c>
      <c r="D431" s="9"/>
      <c r="E431" s="9">
        <f>201.47*4*0.1216</f>
        <v>97.995007999999999</v>
      </c>
      <c r="F431" s="9"/>
      <c r="G431" s="9"/>
      <c r="H431" s="9"/>
      <c r="I431" s="9"/>
      <c r="J431" s="9"/>
      <c r="K431" s="9"/>
      <c r="L431" s="9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  <c r="AA431" s="105"/>
      <c r="AB431" s="105"/>
      <c r="AC431" s="105"/>
      <c r="AD431" s="105"/>
      <c r="AE431" s="105"/>
      <c r="AF431" s="105"/>
      <c r="AG431" s="105"/>
      <c r="AH431" s="105"/>
      <c r="AI431" s="105"/>
      <c r="AJ431" s="105"/>
      <c r="AK431" s="105"/>
      <c r="AL431" s="105"/>
      <c r="AM431" s="105"/>
      <c r="AN431" s="105"/>
      <c r="AO431" s="105"/>
      <c r="AP431" s="105"/>
      <c r="AQ431" s="105"/>
      <c r="AR431" s="105"/>
      <c r="AS431" s="105"/>
      <c r="AT431" s="105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  <c r="BT431" s="105"/>
      <c r="BU431" s="105"/>
      <c r="BV431" s="105"/>
      <c r="BW431" s="105"/>
      <c r="BX431" s="105"/>
      <c r="BY431" s="105"/>
      <c r="BZ431" s="105"/>
      <c r="CA431" s="105"/>
      <c r="CB431" s="105"/>
      <c r="CC431" s="105"/>
      <c r="CD431" s="105"/>
      <c r="CE431" s="105"/>
      <c r="CF431" s="105"/>
      <c r="CG431" s="105"/>
      <c r="CH431" s="105"/>
      <c r="CI431" s="105"/>
      <c r="CJ431" s="105"/>
      <c r="CK431" s="105"/>
      <c r="CL431" s="105"/>
      <c r="CM431" s="105"/>
      <c r="CN431" s="105"/>
      <c r="CO431" s="105"/>
      <c r="CP431" s="105"/>
      <c r="CQ431" s="105"/>
      <c r="CR431" s="105"/>
      <c r="CS431" s="105"/>
      <c r="CT431" s="105"/>
      <c r="CU431" s="105"/>
      <c r="CV431" s="105"/>
      <c r="CW431" s="105"/>
      <c r="CX431" s="105"/>
      <c r="CY431" s="105"/>
      <c r="CZ431" s="105"/>
      <c r="DA431" s="105"/>
      <c r="DB431" s="105"/>
      <c r="DC431" s="105"/>
      <c r="DD431" s="105"/>
      <c r="DE431" s="105"/>
      <c r="DF431" s="105"/>
      <c r="DG431" s="105"/>
      <c r="DH431" s="105"/>
      <c r="DI431" s="105"/>
      <c r="DJ431" s="105"/>
      <c r="DK431" s="105"/>
      <c r="DL431" s="105"/>
      <c r="DM431" s="105"/>
      <c r="DN431" s="105"/>
      <c r="DO431" s="105"/>
      <c r="DP431" s="105"/>
      <c r="DQ431" s="105"/>
      <c r="DR431" s="105"/>
      <c r="DS431" s="105"/>
      <c r="DT431" s="105"/>
      <c r="DU431" s="105"/>
      <c r="DV431" s="105"/>
      <c r="DW431" s="105"/>
      <c r="DX431" s="105"/>
      <c r="DY431" s="105"/>
      <c r="DZ431" s="105"/>
      <c r="EA431" s="105"/>
      <c r="EB431" s="105"/>
      <c r="EC431" s="105"/>
      <c r="ED431" s="105"/>
      <c r="EE431" s="105"/>
      <c r="EF431" s="105"/>
      <c r="EG431" s="105"/>
      <c r="EH431" s="105"/>
      <c r="EI431" s="105"/>
      <c r="EJ431" s="105"/>
      <c r="EK431" s="105"/>
      <c r="EL431" s="105"/>
      <c r="EM431" s="105"/>
      <c r="EN431" s="105"/>
      <c r="EO431" s="105"/>
      <c r="EP431" s="105"/>
      <c r="EQ431" s="105"/>
      <c r="ER431" s="105"/>
      <c r="ES431" s="105"/>
      <c r="ET431" s="105"/>
      <c r="EU431" s="105"/>
      <c r="EV431" s="105"/>
      <c r="EW431" s="105"/>
      <c r="EX431" s="105"/>
      <c r="EY431" s="105"/>
      <c r="EZ431" s="105"/>
      <c r="FA431" s="105"/>
      <c r="FB431" s="105"/>
      <c r="FC431" s="105"/>
      <c r="FD431" s="105"/>
      <c r="FE431" s="105"/>
      <c r="FF431" s="105"/>
      <c r="FG431" s="105"/>
      <c r="FH431" s="105"/>
      <c r="FI431" s="105"/>
      <c r="FJ431" s="105"/>
      <c r="FK431" s="105"/>
      <c r="FL431" s="105"/>
      <c r="FM431" s="105"/>
      <c r="FN431" s="105"/>
      <c r="FO431" s="105"/>
      <c r="FP431" s="105"/>
      <c r="FQ431" s="105"/>
      <c r="FR431" s="105"/>
      <c r="FS431" s="105"/>
      <c r="FT431" s="105"/>
      <c r="FU431" s="105"/>
      <c r="FV431" s="105"/>
      <c r="FW431" s="105"/>
      <c r="FX431" s="105"/>
      <c r="FY431" s="105"/>
      <c r="FZ431" s="105"/>
      <c r="GA431" s="105"/>
      <c r="GB431" s="105"/>
      <c r="GC431" s="105"/>
      <c r="GD431" s="105"/>
      <c r="GE431" s="105"/>
      <c r="GF431" s="105"/>
      <c r="GG431" s="105"/>
      <c r="GH431" s="105"/>
      <c r="GI431" s="105"/>
      <c r="GJ431" s="105"/>
      <c r="GK431" s="105"/>
      <c r="GL431" s="105"/>
      <c r="GM431" s="105"/>
      <c r="GN431" s="105"/>
      <c r="GO431" s="105"/>
      <c r="GP431" s="105"/>
      <c r="GQ431" s="105"/>
      <c r="GR431" s="105"/>
      <c r="GS431" s="105"/>
      <c r="GT431" s="105"/>
      <c r="GU431" s="105"/>
      <c r="GV431" s="105"/>
    </row>
    <row r="432" spans="1:238" s="6" customFormat="1" x14ac:dyDescent="0.25">
      <c r="A432" s="11"/>
      <c r="B432" s="100"/>
      <c r="C432" s="10" t="s">
        <v>166</v>
      </c>
      <c r="D432" s="10"/>
      <c r="E432" s="92">
        <f>E431/100</f>
        <v>0.97995007999999995</v>
      </c>
      <c r="F432" s="10"/>
      <c r="G432" s="10"/>
      <c r="H432" s="10"/>
      <c r="I432" s="10"/>
      <c r="J432" s="10"/>
      <c r="K432" s="10"/>
      <c r="L432" s="10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  <c r="DK432" s="14"/>
      <c r="DL432" s="14"/>
      <c r="DM432" s="14"/>
      <c r="DN432" s="14"/>
      <c r="DO432" s="14"/>
      <c r="DP432" s="14"/>
      <c r="DQ432" s="14"/>
      <c r="DR432" s="14"/>
      <c r="DS432" s="14"/>
      <c r="DT432" s="14"/>
      <c r="DU432" s="14"/>
      <c r="DV432" s="14"/>
      <c r="DW432" s="14"/>
      <c r="DX432" s="14"/>
      <c r="DY432" s="14"/>
      <c r="DZ432" s="14"/>
      <c r="EA432" s="14"/>
      <c r="EB432" s="14"/>
      <c r="EC432" s="14"/>
      <c r="ED432" s="14"/>
      <c r="EE432" s="14"/>
      <c r="EF432" s="14"/>
      <c r="EG432" s="14"/>
      <c r="EH432" s="14"/>
      <c r="EI432" s="14"/>
      <c r="EJ432" s="14"/>
      <c r="EK432" s="14"/>
      <c r="EL432" s="14"/>
      <c r="EM432" s="14"/>
      <c r="EN432" s="14"/>
      <c r="EO432" s="14"/>
      <c r="EP432" s="14"/>
      <c r="EQ432" s="14"/>
      <c r="ER432" s="14"/>
      <c r="ES432" s="14"/>
      <c r="ET432" s="14"/>
      <c r="EU432" s="14"/>
      <c r="EV432" s="14"/>
      <c r="EW432" s="14"/>
      <c r="EX432" s="14"/>
      <c r="EY432" s="14"/>
      <c r="EZ432" s="14"/>
      <c r="FA432" s="14"/>
      <c r="FB432" s="14"/>
      <c r="FC432" s="14"/>
      <c r="FD432" s="14"/>
      <c r="FE432" s="14"/>
      <c r="FF432" s="14"/>
      <c r="FG432" s="14"/>
      <c r="FH432" s="14"/>
      <c r="FI432" s="14"/>
      <c r="FJ432" s="14"/>
      <c r="FK432" s="14"/>
      <c r="FL432" s="14"/>
      <c r="FM432" s="14"/>
      <c r="FN432" s="14"/>
      <c r="FO432" s="14"/>
      <c r="FP432" s="14"/>
      <c r="FQ432" s="14"/>
      <c r="FR432" s="14"/>
      <c r="FS432" s="14"/>
      <c r="FT432" s="14"/>
      <c r="FU432" s="14"/>
      <c r="FV432" s="14"/>
      <c r="FW432" s="14"/>
      <c r="FX432" s="14"/>
      <c r="FY432" s="14"/>
      <c r="FZ432" s="14"/>
      <c r="GA432" s="14"/>
      <c r="GB432" s="14"/>
      <c r="GC432" s="14"/>
      <c r="GD432" s="14"/>
      <c r="GE432" s="14"/>
      <c r="GF432" s="14"/>
      <c r="GG432" s="14"/>
      <c r="GH432" s="14"/>
      <c r="GI432" s="14"/>
      <c r="GJ432" s="14"/>
      <c r="GK432" s="14"/>
      <c r="GL432" s="14"/>
      <c r="GM432" s="14"/>
      <c r="GN432" s="14"/>
      <c r="GO432" s="14"/>
      <c r="GP432" s="14"/>
      <c r="GQ432" s="14"/>
      <c r="GR432" s="14"/>
      <c r="GS432" s="14"/>
      <c r="GT432" s="14"/>
      <c r="GU432" s="14"/>
      <c r="GV432" s="14"/>
      <c r="GW432" s="14"/>
      <c r="GX432" s="14"/>
      <c r="GY432" s="14"/>
      <c r="GZ432" s="14"/>
      <c r="HA432" s="14"/>
      <c r="HB432" s="14"/>
      <c r="HC432" s="14"/>
      <c r="HD432" s="14"/>
      <c r="HE432" s="14"/>
      <c r="HF432" s="14"/>
      <c r="HG432" s="14"/>
      <c r="HH432" s="14"/>
      <c r="HI432" s="14"/>
      <c r="HJ432" s="14"/>
      <c r="HK432" s="14"/>
      <c r="HL432" s="14"/>
      <c r="HM432" s="14"/>
      <c r="HN432" s="14"/>
    </row>
    <row r="433" spans="1:239" s="6" customFormat="1" x14ac:dyDescent="0.25">
      <c r="A433" s="125"/>
      <c r="B433" s="226" t="s">
        <v>94</v>
      </c>
      <c r="C433" s="5" t="s">
        <v>17</v>
      </c>
      <c r="D433" s="10">
        <v>56.6</v>
      </c>
      <c r="E433" s="10">
        <f>E432*D433</f>
        <v>55.465174527999999</v>
      </c>
      <c r="F433" s="10"/>
      <c r="G433" s="10"/>
      <c r="H433" s="10"/>
      <c r="I433" s="10">
        <f>H433*E433</f>
        <v>0</v>
      </c>
      <c r="J433" s="10"/>
      <c r="K433" s="10"/>
      <c r="L433" s="10">
        <f t="shared" ref="L433:L438" si="60">G433+I433+K433</f>
        <v>0</v>
      </c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</row>
    <row r="434" spans="1:239" s="6" customFormat="1" x14ac:dyDescent="0.25">
      <c r="A434" s="11"/>
      <c r="B434" s="226" t="s">
        <v>27</v>
      </c>
      <c r="C434" s="87" t="s">
        <v>20</v>
      </c>
      <c r="D434" s="10">
        <v>8.09</v>
      </c>
      <c r="E434" s="10">
        <f>E432*D434</f>
        <v>7.9277961471999996</v>
      </c>
      <c r="F434" s="10"/>
      <c r="G434" s="10"/>
      <c r="H434" s="10"/>
      <c r="I434" s="10"/>
      <c r="J434" s="5"/>
      <c r="K434" s="10">
        <f>E434*J434</f>
        <v>0</v>
      </c>
      <c r="L434" s="10">
        <f t="shared" si="60"/>
        <v>0</v>
      </c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</row>
    <row r="435" spans="1:239" s="6" customFormat="1" x14ac:dyDescent="0.25">
      <c r="A435" s="11"/>
      <c r="B435" s="226" t="s">
        <v>28</v>
      </c>
      <c r="C435" s="87" t="s">
        <v>20</v>
      </c>
      <c r="D435" s="10">
        <v>13.3</v>
      </c>
      <c r="E435" s="10">
        <f>D435*E432</f>
        <v>13.033336064</v>
      </c>
      <c r="F435" s="10"/>
      <c r="G435" s="10"/>
      <c r="H435" s="10"/>
      <c r="I435" s="10"/>
      <c r="J435" s="5"/>
      <c r="K435" s="10">
        <f>E435*J435</f>
        <v>0</v>
      </c>
      <c r="L435" s="10">
        <f t="shared" si="60"/>
        <v>0</v>
      </c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</row>
    <row r="436" spans="1:239" s="6" customFormat="1" x14ac:dyDescent="0.25">
      <c r="A436" s="125"/>
      <c r="B436" s="100" t="s">
        <v>22</v>
      </c>
      <c r="C436" s="10" t="s">
        <v>0</v>
      </c>
      <c r="D436" s="10">
        <v>0.91</v>
      </c>
      <c r="E436" s="10">
        <f>D436*E432</f>
        <v>0.89175457280000003</v>
      </c>
      <c r="F436" s="5"/>
      <c r="G436" s="5"/>
      <c r="H436" s="5"/>
      <c r="I436" s="5"/>
      <c r="J436" s="10"/>
      <c r="K436" s="10">
        <f>E436*J436</f>
        <v>0</v>
      </c>
      <c r="L436" s="10">
        <f t="shared" si="60"/>
        <v>0</v>
      </c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</row>
    <row r="437" spans="1:239" s="6" customFormat="1" x14ac:dyDescent="0.25">
      <c r="A437" s="125"/>
      <c r="B437" s="142" t="s">
        <v>167</v>
      </c>
      <c r="C437" s="10" t="s">
        <v>18</v>
      </c>
      <c r="D437" s="10">
        <v>101</v>
      </c>
      <c r="E437" s="5">
        <f>D437*E432</f>
        <v>98.974958079999993</v>
      </c>
      <c r="F437" s="10"/>
      <c r="G437" s="10">
        <f>E437*F437</f>
        <v>0</v>
      </c>
      <c r="H437" s="10"/>
      <c r="I437" s="10"/>
      <c r="J437" s="10"/>
      <c r="K437" s="10"/>
      <c r="L437" s="10">
        <f t="shared" si="60"/>
        <v>0</v>
      </c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</row>
    <row r="438" spans="1:239" s="6" customFormat="1" x14ac:dyDescent="0.25">
      <c r="A438" s="125"/>
      <c r="B438" s="100" t="s">
        <v>35</v>
      </c>
      <c r="C438" s="10" t="s">
        <v>0</v>
      </c>
      <c r="D438" s="10">
        <v>2.75</v>
      </c>
      <c r="E438" s="5">
        <f>D438*E432</f>
        <v>2.6948627199999997</v>
      </c>
      <c r="F438" s="5"/>
      <c r="G438" s="10">
        <f>E438*F438</f>
        <v>0</v>
      </c>
      <c r="H438" s="10"/>
      <c r="I438" s="10"/>
      <c r="J438" s="10"/>
      <c r="K438" s="10"/>
      <c r="L438" s="10">
        <f t="shared" si="60"/>
        <v>0</v>
      </c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</row>
    <row r="439" spans="1:239" s="6" customFormat="1" x14ac:dyDescent="0.25">
      <c r="A439" s="11"/>
      <c r="B439" s="100"/>
      <c r="C439" s="10"/>
      <c r="D439" s="10"/>
      <c r="E439" s="5"/>
      <c r="F439" s="5"/>
      <c r="G439" s="5"/>
      <c r="H439" s="5"/>
      <c r="I439" s="5"/>
      <c r="J439" s="10"/>
      <c r="K439" s="10"/>
      <c r="L439" s="10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  <c r="DK439" s="14"/>
      <c r="DL439" s="14"/>
      <c r="DM439" s="14"/>
      <c r="DN439" s="14"/>
      <c r="DO439" s="14"/>
      <c r="DP439" s="14"/>
      <c r="DQ439" s="14"/>
      <c r="DR439" s="14"/>
      <c r="DS439" s="14"/>
      <c r="DT439" s="14"/>
      <c r="DU439" s="14"/>
      <c r="DV439" s="14"/>
      <c r="DW439" s="14"/>
      <c r="DX439" s="14"/>
      <c r="DY439" s="14"/>
      <c r="DZ439" s="14"/>
      <c r="EA439" s="14"/>
      <c r="EB439" s="14"/>
      <c r="EC439" s="14"/>
      <c r="ED439" s="14"/>
      <c r="EE439" s="14"/>
      <c r="EF439" s="14"/>
      <c r="EG439" s="14"/>
      <c r="EH439" s="14"/>
      <c r="EI439" s="14"/>
      <c r="EJ439" s="14"/>
      <c r="EK439" s="14"/>
      <c r="EL439" s="14"/>
      <c r="EM439" s="14"/>
      <c r="EN439" s="14"/>
      <c r="EO439" s="14"/>
      <c r="EP439" s="14"/>
      <c r="EQ439" s="14"/>
      <c r="ER439" s="14"/>
      <c r="ES439" s="14"/>
      <c r="ET439" s="14"/>
      <c r="EU439" s="14"/>
      <c r="EV439" s="14"/>
      <c r="EW439" s="14"/>
      <c r="EX439" s="14"/>
      <c r="EY439" s="14"/>
      <c r="EZ439" s="14"/>
      <c r="FA439" s="14"/>
      <c r="FB439" s="14"/>
      <c r="FC439" s="14"/>
      <c r="FD439" s="14"/>
      <c r="FE439" s="14"/>
      <c r="FF439" s="14"/>
      <c r="FG439" s="14"/>
      <c r="FH439" s="14"/>
      <c r="FI439" s="14"/>
      <c r="FJ439" s="14"/>
      <c r="FK439" s="14"/>
      <c r="FL439" s="14"/>
      <c r="FM439" s="14"/>
      <c r="FN439" s="14"/>
      <c r="FO439" s="14"/>
      <c r="FP439" s="14"/>
      <c r="FQ439" s="14"/>
      <c r="FR439" s="14"/>
      <c r="FS439" s="14"/>
      <c r="FT439" s="14"/>
      <c r="FU439" s="14"/>
      <c r="FV439" s="14"/>
      <c r="FW439" s="14"/>
      <c r="FX439" s="14"/>
      <c r="FY439" s="14"/>
      <c r="FZ439" s="14"/>
      <c r="GA439" s="14"/>
      <c r="GB439" s="14"/>
      <c r="GC439" s="14"/>
      <c r="GD439" s="14"/>
      <c r="GE439" s="14"/>
      <c r="GF439" s="14"/>
      <c r="GG439" s="14"/>
      <c r="GH439" s="14"/>
      <c r="GI439" s="14"/>
      <c r="GJ439" s="14"/>
      <c r="GK439" s="14"/>
      <c r="GL439" s="14"/>
      <c r="GM439" s="14"/>
      <c r="GN439" s="14"/>
      <c r="GO439" s="14"/>
      <c r="GP439" s="14"/>
      <c r="GQ439" s="14"/>
      <c r="GR439" s="14"/>
      <c r="GS439" s="14"/>
      <c r="GT439" s="14"/>
      <c r="GU439" s="14"/>
      <c r="GV439" s="14"/>
      <c r="GW439" s="14"/>
      <c r="GX439" s="14"/>
      <c r="GY439" s="14"/>
      <c r="GZ439" s="14"/>
      <c r="HA439" s="14"/>
      <c r="HB439" s="14"/>
      <c r="HC439" s="14"/>
      <c r="HD439" s="14"/>
      <c r="HE439" s="14"/>
      <c r="HF439" s="14"/>
      <c r="HG439" s="14"/>
      <c r="HH439" s="14"/>
      <c r="HI439" s="14"/>
      <c r="HJ439" s="14"/>
      <c r="HK439" s="14"/>
      <c r="HL439" s="14"/>
      <c r="HM439" s="14"/>
      <c r="HN439" s="14"/>
    </row>
    <row r="440" spans="1:239" s="2" customFormat="1" x14ac:dyDescent="0.25">
      <c r="A440" s="7">
        <v>5</v>
      </c>
      <c r="B440" s="127" t="s">
        <v>164</v>
      </c>
      <c r="C440" s="9" t="s">
        <v>18</v>
      </c>
      <c r="D440" s="9"/>
      <c r="E440" s="9">
        <f>E445*0.3/1000</f>
        <v>0.24176399999999998</v>
      </c>
      <c r="F440" s="9"/>
      <c r="G440" s="9"/>
      <c r="H440" s="9"/>
      <c r="I440" s="9"/>
      <c r="J440" s="9"/>
      <c r="K440" s="204"/>
      <c r="L440" s="204"/>
      <c r="M440" s="230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  <c r="AA440" s="105"/>
      <c r="AB440" s="105"/>
      <c r="AC440" s="105"/>
      <c r="AD440" s="105"/>
      <c r="AE440" s="105"/>
      <c r="AF440" s="105"/>
      <c r="AG440" s="105"/>
      <c r="AH440" s="105"/>
      <c r="AI440" s="105"/>
      <c r="AJ440" s="105"/>
      <c r="AK440" s="105"/>
      <c r="AL440" s="105"/>
      <c r="AM440" s="105"/>
      <c r="AN440" s="105"/>
      <c r="AO440" s="105"/>
      <c r="AP440" s="105"/>
      <c r="AQ440" s="105"/>
      <c r="AR440" s="105"/>
      <c r="AS440" s="105"/>
      <c r="AT440" s="105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  <c r="BT440" s="105"/>
      <c r="BU440" s="105"/>
      <c r="BV440" s="105"/>
      <c r="BW440" s="105"/>
      <c r="BX440" s="105"/>
      <c r="BY440" s="105"/>
      <c r="BZ440" s="105"/>
      <c r="CA440" s="105"/>
      <c r="CB440" s="105"/>
      <c r="CC440" s="105"/>
      <c r="CD440" s="105"/>
      <c r="CE440" s="105"/>
      <c r="CF440" s="105"/>
      <c r="CG440" s="105"/>
      <c r="CH440" s="105"/>
      <c r="CI440" s="105"/>
      <c r="CJ440" s="105"/>
      <c r="CK440" s="105"/>
      <c r="CL440" s="105"/>
      <c r="CM440" s="105"/>
      <c r="CN440" s="105"/>
      <c r="CO440" s="105"/>
      <c r="CP440" s="105"/>
      <c r="CQ440" s="105"/>
      <c r="CR440" s="105"/>
      <c r="CS440" s="105"/>
      <c r="CT440" s="105"/>
      <c r="CU440" s="105"/>
      <c r="CV440" s="105"/>
      <c r="CW440" s="105"/>
      <c r="CX440" s="105"/>
      <c r="CY440" s="105"/>
      <c r="CZ440" s="105"/>
      <c r="DA440" s="105"/>
      <c r="DB440" s="105"/>
      <c r="DC440" s="105"/>
      <c r="DD440" s="105"/>
      <c r="DE440" s="105"/>
      <c r="DF440" s="105"/>
      <c r="DG440" s="105"/>
      <c r="DH440" s="105"/>
      <c r="DI440" s="105"/>
      <c r="DJ440" s="105"/>
      <c r="DK440" s="105"/>
      <c r="DL440" s="105"/>
      <c r="DM440" s="105"/>
      <c r="DN440" s="105"/>
      <c r="DO440" s="105"/>
      <c r="DP440" s="105"/>
      <c r="DQ440" s="105"/>
      <c r="DR440" s="105"/>
      <c r="DS440" s="105"/>
      <c r="DT440" s="105"/>
      <c r="DU440" s="105"/>
      <c r="DV440" s="105"/>
      <c r="DW440" s="105"/>
      <c r="DX440" s="105"/>
      <c r="DY440" s="105"/>
      <c r="DZ440" s="105"/>
      <c r="EA440" s="105"/>
      <c r="EB440" s="105"/>
      <c r="EC440" s="105"/>
      <c r="ED440" s="105"/>
      <c r="EE440" s="105"/>
      <c r="EF440" s="105"/>
      <c r="EG440" s="105"/>
      <c r="EH440" s="105"/>
      <c r="EI440" s="105"/>
      <c r="EJ440" s="105"/>
      <c r="EK440" s="105"/>
      <c r="EL440" s="105"/>
      <c r="EM440" s="105"/>
      <c r="EN440" s="105"/>
      <c r="EO440" s="105"/>
      <c r="EP440" s="105"/>
      <c r="EQ440" s="105"/>
      <c r="ER440" s="105"/>
      <c r="ES440" s="105"/>
      <c r="ET440" s="105"/>
      <c r="EU440" s="105"/>
      <c r="EV440" s="105"/>
      <c r="EW440" s="105"/>
      <c r="EX440" s="105"/>
      <c r="EY440" s="105"/>
      <c r="EZ440" s="105"/>
      <c r="FA440" s="105"/>
      <c r="FB440" s="105"/>
      <c r="FC440" s="105"/>
      <c r="FD440" s="105"/>
      <c r="FE440" s="105"/>
      <c r="FF440" s="105"/>
      <c r="FG440" s="105"/>
      <c r="FH440" s="105"/>
      <c r="FI440" s="105"/>
      <c r="FJ440" s="105"/>
      <c r="FK440" s="105"/>
      <c r="FL440" s="105"/>
      <c r="FM440" s="105"/>
      <c r="FN440" s="105"/>
      <c r="FO440" s="105"/>
      <c r="FP440" s="105"/>
      <c r="FQ440" s="105"/>
      <c r="FR440" s="105"/>
      <c r="FS440" s="105"/>
      <c r="FT440" s="105"/>
      <c r="FU440" s="105"/>
      <c r="FV440" s="105"/>
      <c r="FW440" s="105"/>
      <c r="FX440" s="105"/>
      <c r="FY440" s="105"/>
      <c r="FZ440" s="105"/>
      <c r="GA440" s="105"/>
      <c r="GB440" s="105"/>
      <c r="GC440" s="105"/>
      <c r="GD440" s="105"/>
      <c r="GE440" s="105"/>
      <c r="GF440" s="105"/>
      <c r="GG440" s="105"/>
      <c r="GH440" s="105"/>
      <c r="GI440" s="105"/>
      <c r="GJ440" s="105"/>
      <c r="GK440" s="105"/>
      <c r="GL440" s="105"/>
      <c r="GM440" s="105"/>
      <c r="GN440" s="105"/>
      <c r="GO440" s="105"/>
      <c r="GP440" s="105"/>
      <c r="GQ440" s="105"/>
      <c r="GR440" s="105"/>
      <c r="GS440" s="105"/>
      <c r="GT440" s="105"/>
      <c r="GU440" s="105"/>
      <c r="GV440" s="105"/>
      <c r="GW440" s="105"/>
      <c r="GX440" s="105"/>
      <c r="GY440" s="105"/>
      <c r="GZ440" s="105"/>
      <c r="HA440" s="105"/>
      <c r="HB440" s="105"/>
      <c r="HC440" s="105"/>
      <c r="HD440" s="105"/>
      <c r="HE440" s="105"/>
      <c r="HF440" s="105"/>
      <c r="HG440" s="105"/>
      <c r="HH440" s="105"/>
      <c r="HI440" s="105"/>
      <c r="HJ440" s="105"/>
      <c r="HK440" s="105"/>
      <c r="HL440" s="105"/>
      <c r="HM440" s="105"/>
      <c r="HN440" s="105"/>
      <c r="HO440" s="105"/>
      <c r="HP440" s="105"/>
      <c r="HQ440" s="105"/>
      <c r="HR440" s="105"/>
      <c r="HS440" s="105"/>
      <c r="HT440" s="105"/>
      <c r="HU440" s="105"/>
      <c r="HV440" s="105"/>
      <c r="HW440" s="105"/>
      <c r="HX440" s="105"/>
      <c r="HY440" s="105"/>
      <c r="HZ440" s="105"/>
      <c r="IA440" s="105"/>
      <c r="IB440" s="105"/>
      <c r="IC440" s="105"/>
      <c r="ID440" s="105"/>
    </row>
    <row r="441" spans="1:239" s="6" customFormat="1" x14ac:dyDescent="0.25">
      <c r="A441" s="11"/>
      <c r="B441" s="13"/>
      <c r="C441" s="10" t="s">
        <v>19</v>
      </c>
      <c r="D441" s="10"/>
      <c r="E441" s="92">
        <f>E440</f>
        <v>0.24176399999999998</v>
      </c>
      <c r="F441" s="10"/>
      <c r="G441" s="10"/>
      <c r="H441" s="10"/>
      <c r="I441" s="10"/>
      <c r="J441" s="10"/>
      <c r="K441" s="202"/>
      <c r="L441" s="202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  <c r="DK441" s="14"/>
      <c r="DL441" s="14"/>
      <c r="DM441" s="14"/>
      <c r="DN441" s="14"/>
      <c r="DO441" s="14"/>
      <c r="DP441" s="14"/>
      <c r="DQ441" s="14"/>
      <c r="DR441" s="14"/>
      <c r="DS441" s="14"/>
      <c r="DT441" s="14"/>
      <c r="DU441" s="14"/>
      <c r="DV441" s="14"/>
      <c r="DW441" s="14"/>
      <c r="DX441" s="14"/>
      <c r="DY441" s="14"/>
      <c r="DZ441" s="14"/>
      <c r="EA441" s="14"/>
      <c r="EB441" s="14"/>
      <c r="EC441" s="14"/>
      <c r="ED441" s="14"/>
      <c r="EE441" s="14"/>
      <c r="EF441" s="14"/>
      <c r="EG441" s="14"/>
      <c r="EH441" s="14"/>
      <c r="EI441" s="14"/>
      <c r="EJ441" s="14"/>
      <c r="EK441" s="14"/>
      <c r="EL441" s="14"/>
      <c r="EM441" s="14"/>
      <c r="EN441" s="14"/>
      <c r="EO441" s="14"/>
      <c r="EP441" s="14"/>
      <c r="EQ441" s="14"/>
      <c r="ER441" s="14"/>
      <c r="ES441" s="14"/>
      <c r="ET441" s="14"/>
      <c r="EU441" s="14"/>
      <c r="EV441" s="14"/>
      <c r="EW441" s="14"/>
      <c r="EX441" s="14"/>
      <c r="EY441" s="14"/>
      <c r="EZ441" s="14"/>
      <c r="FA441" s="14"/>
      <c r="FB441" s="14"/>
      <c r="FC441" s="14"/>
      <c r="FD441" s="14"/>
      <c r="FE441" s="14"/>
      <c r="FF441" s="14"/>
      <c r="FG441" s="14"/>
      <c r="FH441" s="14"/>
      <c r="FI441" s="14"/>
      <c r="FJ441" s="14"/>
      <c r="FK441" s="14"/>
      <c r="FL441" s="14"/>
      <c r="FM441" s="14"/>
      <c r="FN441" s="14"/>
      <c r="FO441" s="14"/>
      <c r="FP441" s="14"/>
      <c r="FQ441" s="14"/>
      <c r="FR441" s="14"/>
      <c r="FS441" s="14"/>
      <c r="FT441" s="14"/>
      <c r="FU441" s="14"/>
      <c r="FV441" s="14"/>
      <c r="FW441" s="14"/>
      <c r="FX441" s="14"/>
      <c r="FY441" s="14"/>
      <c r="FZ441" s="14"/>
      <c r="GA441" s="14"/>
      <c r="GB441" s="14"/>
      <c r="GC441" s="14"/>
      <c r="GD441" s="14"/>
      <c r="GE441" s="14"/>
      <c r="GF441" s="14"/>
      <c r="GG441" s="14"/>
      <c r="GH441" s="14"/>
      <c r="GI441" s="14"/>
      <c r="GJ441" s="14"/>
      <c r="GK441" s="14"/>
      <c r="GL441" s="14"/>
      <c r="GM441" s="14"/>
      <c r="GN441" s="14"/>
      <c r="GO441" s="14"/>
      <c r="GP441" s="14"/>
      <c r="GQ441" s="14"/>
      <c r="GR441" s="14"/>
      <c r="GS441" s="14"/>
      <c r="GT441" s="14"/>
      <c r="GU441" s="14"/>
      <c r="GV441" s="14"/>
      <c r="GW441" s="14"/>
      <c r="GX441" s="14"/>
      <c r="GY441" s="14"/>
      <c r="GZ441" s="14"/>
      <c r="HA441" s="14"/>
      <c r="HB441" s="14"/>
      <c r="HC441" s="14"/>
      <c r="HD441" s="14"/>
      <c r="HE441" s="14"/>
      <c r="HF441" s="14"/>
      <c r="HG441" s="14"/>
      <c r="HH441" s="14"/>
      <c r="HI441" s="14"/>
      <c r="HJ441" s="14"/>
      <c r="HK441" s="14"/>
      <c r="HL441" s="14"/>
      <c r="HM441" s="14"/>
      <c r="HN441" s="14"/>
      <c r="HO441" s="14"/>
      <c r="HP441" s="14"/>
      <c r="HQ441" s="14"/>
      <c r="HR441" s="14"/>
      <c r="HS441" s="14"/>
      <c r="HT441" s="14"/>
      <c r="HU441" s="14"/>
      <c r="HV441" s="14"/>
      <c r="HW441" s="14"/>
      <c r="HX441" s="14"/>
      <c r="HY441" s="14"/>
      <c r="HZ441" s="14"/>
      <c r="IA441" s="14"/>
      <c r="IB441" s="14"/>
      <c r="IC441" s="14"/>
      <c r="ID441" s="14"/>
    </row>
    <row r="442" spans="1:239" s="6" customFormat="1" x14ac:dyDescent="0.25">
      <c r="A442" s="11"/>
      <c r="B442" s="129" t="s">
        <v>37</v>
      </c>
      <c r="C442" s="87" t="s">
        <v>20</v>
      </c>
      <c r="D442" s="202">
        <v>0.3</v>
      </c>
      <c r="E442" s="10">
        <f>E441*D442</f>
        <v>7.2529199999999988E-2</v>
      </c>
      <c r="F442" s="10"/>
      <c r="G442" s="10"/>
      <c r="H442" s="10"/>
      <c r="I442" s="10"/>
      <c r="J442" s="5"/>
      <c r="K442" s="10">
        <f>E442*J442</f>
        <v>0</v>
      </c>
      <c r="L442" s="10">
        <f t="shared" ref="L442:L443" si="61">G442+I442+K442</f>
        <v>0</v>
      </c>
      <c r="M442" s="14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</row>
    <row r="443" spans="1:239" s="6" customFormat="1" x14ac:dyDescent="0.25">
      <c r="A443" s="125"/>
      <c r="B443" s="129" t="s">
        <v>32</v>
      </c>
      <c r="C443" s="10" t="s">
        <v>18</v>
      </c>
      <c r="D443" s="202">
        <v>1.03</v>
      </c>
      <c r="E443" s="10">
        <f>D443*E441</f>
        <v>0.24901691999999997</v>
      </c>
      <c r="F443" s="10"/>
      <c r="G443" s="10">
        <f>E443*F443</f>
        <v>0</v>
      </c>
      <c r="H443" s="10"/>
      <c r="I443" s="10"/>
      <c r="J443" s="10"/>
      <c r="K443" s="10"/>
      <c r="L443" s="10">
        <f t="shared" si="61"/>
        <v>0</v>
      </c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</row>
    <row r="444" spans="1:239" s="6" customFormat="1" x14ac:dyDescent="0.25">
      <c r="A444" s="11"/>
      <c r="B444" s="129"/>
      <c r="C444" s="10"/>
      <c r="D444" s="202"/>
      <c r="E444" s="10"/>
      <c r="F444" s="10"/>
      <c r="G444" s="10"/>
      <c r="H444" s="10"/>
      <c r="I444" s="10"/>
      <c r="J444" s="10"/>
      <c r="K444" s="10"/>
      <c r="L444" s="10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  <c r="DK444" s="14"/>
      <c r="DL444" s="14"/>
      <c r="DM444" s="14"/>
      <c r="DN444" s="14"/>
      <c r="DO444" s="14"/>
      <c r="DP444" s="14"/>
      <c r="DQ444" s="14"/>
      <c r="DR444" s="14"/>
      <c r="DS444" s="14"/>
      <c r="DT444" s="14"/>
      <c r="DU444" s="14"/>
      <c r="DV444" s="14"/>
      <c r="DW444" s="14"/>
      <c r="DX444" s="14"/>
      <c r="DY444" s="14"/>
      <c r="DZ444" s="14"/>
      <c r="EA444" s="14"/>
      <c r="EB444" s="14"/>
      <c r="EC444" s="14"/>
      <c r="ED444" s="14"/>
      <c r="EE444" s="14"/>
      <c r="EF444" s="14"/>
      <c r="EG444" s="14"/>
      <c r="EH444" s="14"/>
      <c r="EI444" s="14"/>
      <c r="EJ444" s="14"/>
      <c r="EK444" s="14"/>
      <c r="EL444" s="14"/>
      <c r="EM444" s="14"/>
      <c r="EN444" s="14"/>
      <c r="EO444" s="14"/>
      <c r="EP444" s="14"/>
      <c r="EQ444" s="14"/>
      <c r="ER444" s="14"/>
      <c r="ES444" s="14"/>
      <c r="ET444" s="14"/>
      <c r="EU444" s="14"/>
      <c r="EV444" s="14"/>
      <c r="EW444" s="14"/>
      <c r="EX444" s="14"/>
      <c r="EY444" s="14"/>
      <c r="EZ444" s="14"/>
      <c r="FA444" s="14"/>
      <c r="FB444" s="14"/>
      <c r="FC444" s="14"/>
      <c r="FD444" s="14"/>
      <c r="FE444" s="14"/>
      <c r="FF444" s="14"/>
      <c r="FG444" s="14"/>
      <c r="FH444" s="14"/>
      <c r="FI444" s="14"/>
      <c r="FJ444" s="14"/>
      <c r="FK444" s="14"/>
      <c r="FL444" s="14"/>
      <c r="FM444" s="14"/>
      <c r="FN444" s="14"/>
      <c r="FO444" s="14"/>
      <c r="FP444" s="14"/>
      <c r="FQ444" s="14"/>
      <c r="FR444" s="14"/>
      <c r="FS444" s="14"/>
      <c r="FT444" s="14"/>
      <c r="FU444" s="14"/>
      <c r="FV444" s="14"/>
      <c r="FW444" s="14"/>
      <c r="FX444" s="14"/>
      <c r="FY444" s="14"/>
      <c r="FZ444" s="14"/>
      <c r="GA444" s="14"/>
      <c r="GB444" s="14"/>
      <c r="GC444" s="14"/>
      <c r="GD444" s="14"/>
      <c r="GE444" s="14"/>
      <c r="GF444" s="14"/>
      <c r="GG444" s="14"/>
      <c r="GH444" s="14"/>
      <c r="GI444" s="14"/>
      <c r="GJ444" s="14"/>
      <c r="GK444" s="14"/>
      <c r="GL444" s="14"/>
      <c r="GM444" s="14"/>
      <c r="GN444" s="14"/>
      <c r="GO444" s="14"/>
      <c r="GP444" s="14"/>
      <c r="GQ444" s="14"/>
      <c r="GR444" s="14"/>
      <c r="GS444" s="14"/>
      <c r="GT444" s="14"/>
      <c r="GU444" s="14"/>
      <c r="GV444" s="14"/>
      <c r="GW444" s="14"/>
      <c r="GX444" s="14"/>
      <c r="GY444" s="14"/>
      <c r="GZ444" s="14"/>
      <c r="HA444" s="14"/>
      <c r="HB444" s="14"/>
      <c r="HC444" s="14"/>
      <c r="HD444" s="14"/>
      <c r="HE444" s="14"/>
      <c r="HF444" s="14"/>
      <c r="HG444" s="14"/>
      <c r="HH444" s="14"/>
      <c r="HI444" s="14"/>
      <c r="HJ444" s="14"/>
      <c r="HK444" s="14"/>
      <c r="HL444" s="14"/>
      <c r="HM444" s="14"/>
      <c r="HN444" s="14"/>
      <c r="HO444" s="14"/>
      <c r="HP444" s="14"/>
      <c r="HQ444" s="14"/>
      <c r="HR444" s="14"/>
      <c r="HS444" s="14"/>
      <c r="HT444" s="14"/>
      <c r="HU444" s="14"/>
      <c r="HV444" s="14"/>
      <c r="HW444" s="14"/>
      <c r="HX444" s="14"/>
      <c r="HY444" s="14"/>
      <c r="HZ444" s="14"/>
      <c r="IA444" s="14"/>
      <c r="IB444" s="14"/>
      <c r="IC444" s="14"/>
      <c r="ID444" s="14"/>
    </row>
    <row r="445" spans="1:239" s="2" customFormat="1" ht="25.5" x14ac:dyDescent="0.25">
      <c r="A445" s="7">
        <v>6</v>
      </c>
      <c r="B445" s="131" t="s">
        <v>48</v>
      </c>
      <c r="C445" s="8" t="s">
        <v>23</v>
      </c>
      <c r="D445" s="9"/>
      <c r="E445" s="9">
        <f>201.47*4</f>
        <v>805.88</v>
      </c>
      <c r="F445" s="9"/>
      <c r="G445" s="9"/>
      <c r="H445" s="9"/>
      <c r="I445" s="9"/>
      <c r="J445" s="9"/>
      <c r="K445" s="9"/>
      <c r="L445" s="9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  <c r="AA445" s="105"/>
      <c r="AB445" s="105"/>
      <c r="AC445" s="105"/>
      <c r="AD445" s="105"/>
      <c r="AE445" s="105"/>
      <c r="AF445" s="105"/>
      <c r="AG445" s="105"/>
      <c r="AH445" s="105"/>
      <c r="AI445" s="105"/>
      <c r="AJ445" s="105"/>
      <c r="AK445" s="105"/>
      <c r="AL445" s="105"/>
      <c r="AM445" s="105"/>
      <c r="AN445" s="105"/>
      <c r="AO445" s="105"/>
      <c r="AP445" s="105"/>
      <c r="AQ445" s="105"/>
      <c r="AR445" s="105"/>
      <c r="AS445" s="105"/>
      <c r="AT445" s="105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  <c r="BT445" s="105"/>
      <c r="BU445" s="105"/>
      <c r="BV445" s="105"/>
      <c r="BW445" s="105"/>
      <c r="BX445" s="105"/>
      <c r="BY445" s="105"/>
      <c r="BZ445" s="105"/>
      <c r="CA445" s="105"/>
      <c r="CB445" s="105"/>
      <c r="CC445" s="105"/>
      <c r="CD445" s="105"/>
      <c r="CE445" s="105"/>
      <c r="CF445" s="105"/>
      <c r="CG445" s="105"/>
      <c r="CH445" s="105"/>
      <c r="CI445" s="105"/>
      <c r="CJ445" s="105"/>
      <c r="CK445" s="105"/>
      <c r="CL445" s="105"/>
      <c r="CM445" s="105"/>
      <c r="CN445" s="105"/>
      <c r="CO445" s="105"/>
      <c r="CP445" s="105"/>
      <c r="CQ445" s="105"/>
      <c r="CR445" s="105"/>
      <c r="CS445" s="105"/>
      <c r="CT445" s="105"/>
      <c r="CU445" s="105"/>
      <c r="CV445" s="105"/>
      <c r="CW445" s="105"/>
      <c r="CX445" s="105"/>
      <c r="CY445" s="105"/>
      <c r="CZ445" s="105"/>
      <c r="DA445" s="105"/>
      <c r="DB445" s="105"/>
      <c r="DC445" s="105"/>
      <c r="DD445" s="105"/>
      <c r="DE445" s="105"/>
      <c r="DF445" s="105"/>
      <c r="DG445" s="105"/>
      <c r="DH445" s="105"/>
      <c r="DI445" s="105"/>
      <c r="DJ445" s="105"/>
      <c r="DK445" s="105"/>
      <c r="DL445" s="105"/>
      <c r="DM445" s="105"/>
      <c r="DN445" s="105"/>
      <c r="DO445" s="105"/>
      <c r="DP445" s="105"/>
      <c r="DQ445" s="105"/>
      <c r="DR445" s="105"/>
      <c r="DS445" s="105"/>
      <c r="DT445" s="105"/>
      <c r="DU445" s="105"/>
      <c r="DV445" s="105"/>
      <c r="DW445" s="105"/>
      <c r="DX445" s="105"/>
      <c r="DY445" s="105"/>
      <c r="DZ445" s="105"/>
      <c r="EA445" s="105"/>
      <c r="EB445" s="105"/>
      <c r="EC445" s="105"/>
      <c r="ED445" s="105"/>
      <c r="EE445" s="105"/>
      <c r="EF445" s="105"/>
      <c r="EG445" s="105"/>
      <c r="EH445" s="105"/>
      <c r="EI445" s="105"/>
      <c r="EJ445" s="105"/>
      <c r="EK445" s="105"/>
      <c r="EL445" s="105"/>
      <c r="EM445" s="105"/>
      <c r="EN445" s="105"/>
      <c r="EO445" s="105"/>
      <c r="EP445" s="105"/>
      <c r="EQ445" s="105"/>
      <c r="ER445" s="105"/>
      <c r="ES445" s="105"/>
      <c r="ET445" s="105"/>
      <c r="EU445" s="105"/>
      <c r="EV445" s="105"/>
      <c r="EW445" s="105"/>
      <c r="EX445" s="105"/>
      <c r="EY445" s="105"/>
      <c r="EZ445" s="105"/>
      <c r="FA445" s="105"/>
      <c r="FB445" s="105"/>
      <c r="FC445" s="105"/>
      <c r="FD445" s="105"/>
      <c r="FE445" s="105"/>
      <c r="FF445" s="105"/>
      <c r="FG445" s="105"/>
      <c r="FH445" s="105"/>
      <c r="FI445" s="105"/>
      <c r="FJ445" s="105"/>
      <c r="FK445" s="105"/>
      <c r="FL445" s="105"/>
      <c r="FM445" s="105"/>
      <c r="FN445" s="105"/>
      <c r="FO445" s="105"/>
      <c r="FP445" s="105"/>
      <c r="FQ445" s="105"/>
      <c r="FR445" s="105"/>
      <c r="FS445" s="105"/>
      <c r="FT445" s="105"/>
      <c r="FU445" s="105"/>
      <c r="FV445" s="105"/>
      <c r="FW445" s="105"/>
      <c r="FX445" s="105"/>
      <c r="FY445" s="105"/>
      <c r="FZ445" s="105"/>
      <c r="GA445" s="105"/>
      <c r="GB445" s="105"/>
      <c r="GC445" s="105"/>
      <c r="GD445" s="105"/>
      <c r="GE445" s="105"/>
      <c r="GF445" s="105"/>
      <c r="GG445" s="105"/>
      <c r="GH445" s="105"/>
      <c r="GI445" s="105"/>
      <c r="GJ445" s="105"/>
      <c r="GK445" s="105"/>
      <c r="GL445" s="105"/>
      <c r="GM445" s="105"/>
      <c r="GN445" s="105"/>
      <c r="GO445" s="105"/>
      <c r="GP445" s="105"/>
      <c r="GQ445" s="105"/>
      <c r="GR445" s="105"/>
      <c r="GS445" s="105"/>
      <c r="GT445" s="105"/>
      <c r="GU445" s="105"/>
      <c r="GV445" s="105"/>
      <c r="GW445" s="105"/>
      <c r="GX445" s="105"/>
      <c r="GY445" s="105"/>
      <c r="GZ445" s="105"/>
      <c r="HA445" s="105"/>
      <c r="HB445" s="105"/>
      <c r="HC445" s="105"/>
      <c r="HD445" s="105"/>
      <c r="HE445" s="105"/>
      <c r="HF445" s="105"/>
      <c r="HG445" s="105"/>
      <c r="HH445" s="105"/>
      <c r="HI445" s="105"/>
      <c r="HJ445" s="105"/>
      <c r="HK445" s="105"/>
      <c r="HL445" s="105"/>
      <c r="HM445" s="105"/>
      <c r="HN445" s="105"/>
      <c r="HO445" s="105"/>
      <c r="HP445" s="105"/>
      <c r="HQ445" s="105"/>
      <c r="HR445" s="105"/>
      <c r="HS445" s="105"/>
      <c r="HT445" s="105"/>
      <c r="HU445" s="105"/>
      <c r="HV445" s="105"/>
      <c r="HW445" s="105"/>
      <c r="HX445" s="105"/>
      <c r="HY445" s="105"/>
      <c r="HZ445" s="105"/>
      <c r="IA445" s="105"/>
      <c r="IB445" s="105"/>
      <c r="IC445" s="105"/>
      <c r="ID445" s="105"/>
      <c r="IE445" s="105"/>
    </row>
    <row r="446" spans="1:239" s="6" customFormat="1" x14ac:dyDescent="0.25">
      <c r="A446" s="11"/>
      <c r="B446" s="13"/>
      <c r="C446" s="11" t="s">
        <v>24</v>
      </c>
      <c r="D446" s="10"/>
      <c r="E446" s="92">
        <f>E445/1000</f>
        <v>0.80588000000000004</v>
      </c>
      <c r="F446" s="10"/>
      <c r="G446" s="10"/>
      <c r="H446" s="10"/>
      <c r="I446" s="10"/>
      <c r="J446" s="10"/>
      <c r="K446" s="10"/>
      <c r="L446" s="10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  <c r="DK446" s="14"/>
      <c r="DL446" s="14"/>
      <c r="DM446" s="14"/>
      <c r="DN446" s="14"/>
      <c r="DO446" s="14"/>
      <c r="DP446" s="14"/>
      <c r="DQ446" s="14"/>
      <c r="DR446" s="14"/>
      <c r="DS446" s="14"/>
      <c r="DT446" s="14"/>
      <c r="DU446" s="14"/>
      <c r="DV446" s="14"/>
      <c r="DW446" s="14"/>
      <c r="DX446" s="14"/>
      <c r="DY446" s="14"/>
      <c r="DZ446" s="14"/>
      <c r="EA446" s="14"/>
      <c r="EB446" s="14"/>
      <c r="EC446" s="14"/>
      <c r="ED446" s="14"/>
      <c r="EE446" s="14"/>
      <c r="EF446" s="14"/>
      <c r="EG446" s="14"/>
      <c r="EH446" s="14"/>
      <c r="EI446" s="14"/>
      <c r="EJ446" s="14"/>
      <c r="EK446" s="14"/>
      <c r="EL446" s="14"/>
      <c r="EM446" s="14"/>
      <c r="EN446" s="14"/>
      <c r="EO446" s="14"/>
      <c r="EP446" s="14"/>
      <c r="EQ446" s="14"/>
      <c r="ER446" s="14"/>
      <c r="ES446" s="14"/>
      <c r="ET446" s="14"/>
      <c r="EU446" s="14"/>
      <c r="EV446" s="14"/>
      <c r="EW446" s="14"/>
      <c r="EX446" s="14"/>
      <c r="EY446" s="14"/>
      <c r="EZ446" s="14"/>
      <c r="FA446" s="14"/>
      <c r="FB446" s="14"/>
      <c r="FC446" s="14"/>
      <c r="FD446" s="14"/>
      <c r="FE446" s="14"/>
      <c r="FF446" s="14"/>
      <c r="FG446" s="14"/>
      <c r="FH446" s="14"/>
      <c r="FI446" s="14"/>
      <c r="FJ446" s="14"/>
      <c r="FK446" s="14"/>
      <c r="FL446" s="14"/>
      <c r="FM446" s="14"/>
      <c r="FN446" s="14"/>
      <c r="FO446" s="14"/>
      <c r="FP446" s="14"/>
      <c r="FQ446" s="14"/>
      <c r="FR446" s="14"/>
      <c r="FS446" s="14"/>
      <c r="FT446" s="14"/>
      <c r="FU446" s="14"/>
      <c r="FV446" s="14"/>
      <c r="FW446" s="14"/>
      <c r="FX446" s="14"/>
      <c r="FY446" s="14"/>
      <c r="FZ446" s="14"/>
      <c r="GA446" s="14"/>
      <c r="GB446" s="14"/>
      <c r="GC446" s="14"/>
      <c r="GD446" s="14"/>
      <c r="GE446" s="14"/>
      <c r="GF446" s="14"/>
      <c r="GG446" s="14"/>
      <c r="GH446" s="14"/>
      <c r="GI446" s="14"/>
      <c r="GJ446" s="14"/>
      <c r="GK446" s="14"/>
      <c r="GL446" s="14"/>
      <c r="GM446" s="14"/>
      <c r="GN446" s="14"/>
      <c r="GO446" s="14"/>
      <c r="GP446" s="14"/>
      <c r="GQ446" s="14"/>
      <c r="GR446" s="14"/>
      <c r="GS446" s="14"/>
      <c r="GT446" s="14"/>
      <c r="GU446" s="14"/>
      <c r="GV446" s="14"/>
      <c r="GW446" s="14"/>
      <c r="GX446" s="14"/>
      <c r="GY446" s="14"/>
      <c r="GZ446" s="14"/>
      <c r="HA446" s="14"/>
      <c r="HB446" s="14"/>
      <c r="HC446" s="14"/>
      <c r="HD446" s="14"/>
      <c r="HE446" s="14"/>
      <c r="HF446" s="14"/>
      <c r="HG446" s="14"/>
      <c r="HH446" s="14"/>
      <c r="HI446" s="14"/>
      <c r="HJ446" s="14"/>
      <c r="HK446" s="14"/>
      <c r="HL446" s="14"/>
      <c r="HM446" s="14"/>
      <c r="HN446" s="14"/>
      <c r="HO446" s="14"/>
      <c r="HP446" s="14"/>
      <c r="HQ446" s="14"/>
      <c r="HR446" s="14"/>
      <c r="HS446" s="14"/>
      <c r="HT446" s="14"/>
      <c r="HU446" s="14"/>
      <c r="HV446" s="14"/>
      <c r="HW446" s="14"/>
      <c r="HX446" s="14"/>
      <c r="HY446" s="14"/>
      <c r="HZ446" s="14"/>
      <c r="IA446" s="14"/>
      <c r="IB446" s="14"/>
      <c r="IC446" s="14"/>
      <c r="ID446" s="14"/>
      <c r="IE446" s="14"/>
    </row>
    <row r="447" spans="1:239" s="6" customFormat="1" x14ac:dyDescent="0.25">
      <c r="A447" s="125"/>
      <c r="B447" s="124" t="s">
        <v>21</v>
      </c>
      <c r="C447" s="91" t="s">
        <v>17</v>
      </c>
      <c r="D447" s="10">
        <f>37.5</f>
        <v>37.5</v>
      </c>
      <c r="E447" s="10">
        <f>E446*D447</f>
        <v>30.220500000000001</v>
      </c>
      <c r="F447" s="10"/>
      <c r="G447" s="10"/>
      <c r="H447" s="10"/>
      <c r="I447" s="10">
        <f>E447*H447</f>
        <v>0</v>
      </c>
      <c r="J447" s="10"/>
      <c r="K447" s="10"/>
      <c r="L447" s="10">
        <f t="shared" ref="L447:L453" si="62">G447+I447+K447</f>
        <v>0</v>
      </c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</row>
    <row r="448" spans="1:239" s="6" customFormat="1" x14ac:dyDescent="0.25">
      <c r="A448" s="125"/>
      <c r="B448" s="13" t="s">
        <v>33</v>
      </c>
      <c r="C448" s="91" t="s">
        <v>20</v>
      </c>
      <c r="D448" s="10">
        <v>3.02</v>
      </c>
      <c r="E448" s="10">
        <f>E446*D448</f>
        <v>2.4337576000000003</v>
      </c>
      <c r="F448" s="10"/>
      <c r="G448" s="10"/>
      <c r="H448" s="10"/>
      <c r="I448" s="10"/>
      <c r="J448" s="10"/>
      <c r="K448" s="10">
        <f t="shared" ref="K448:K450" si="63">E448*J448</f>
        <v>0</v>
      </c>
      <c r="L448" s="10">
        <f t="shared" si="62"/>
        <v>0</v>
      </c>
      <c r="M448" s="14"/>
      <c r="N448" s="14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</row>
    <row r="449" spans="1:239" s="6" customFormat="1" x14ac:dyDescent="0.25">
      <c r="A449" s="125"/>
      <c r="B449" s="124" t="s">
        <v>27</v>
      </c>
      <c r="C449" s="91" t="s">
        <v>20</v>
      </c>
      <c r="D449" s="10">
        <v>3.7</v>
      </c>
      <c r="E449" s="10">
        <f>D449*E446</f>
        <v>2.9817560000000003</v>
      </c>
      <c r="F449" s="10"/>
      <c r="G449" s="10"/>
      <c r="H449" s="10"/>
      <c r="I449" s="10"/>
      <c r="J449" s="5"/>
      <c r="K449" s="10">
        <f t="shared" si="63"/>
        <v>0</v>
      </c>
      <c r="L449" s="10">
        <f t="shared" si="62"/>
        <v>0</v>
      </c>
      <c r="M449" s="14"/>
      <c r="N449" s="14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</row>
    <row r="450" spans="1:239" s="6" customFormat="1" x14ac:dyDescent="0.25">
      <c r="A450" s="125"/>
      <c r="B450" s="124" t="s">
        <v>28</v>
      </c>
      <c r="C450" s="91" t="s">
        <v>20</v>
      </c>
      <c r="D450" s="10">
        <v>11.1</v>
      </c>
      <c r="E450" s="5">
        <f>D450*E446</f>
        <v>8.9452680000000004</v>
      </c>
      <c r="F450" s="10"/>
      <c r="G450" s="10"/>
      <c r="H450" s="10"/>
      <c r="I450" s="10"/>
      <c r="J450" s="5"/>
      <c r="K450" s="10">
        <f t="shared" si="63"/>
        <v>0</v>
      </c>
      <c r="L450" s="10">
        <f t="shared" si="62"/>
        <v>0</v>
      </c>
      <c r="M450" s="14"/>
      <c r="N450" s="14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</row>
    <row r="451" spans="1:239" s="6" customFormat="1" x14ac:dyDescent="0.25">
      <c r="A451" s="125"/>
      <c r="B451" s="126" t="s">
        <v>22</v>
      </c>
      <c r="C451" s="11" t="s">
        <v>0</v>
      </c>
      <c r="D451" s="10">
        <v>2.2999999999999998</v>
      </c>
      <c r="E451" s="5">
        <f>D451*E446</f>
        <v>1.8535239999999999</v>
      </c>
      <c r="F451" s="4"/>
      <c r="G451" s="4"/>
      <c r="H451" s="4"/>
      <c r="I451" s="5"/>
      <c r="J451" s="10"/>
      <c r="K451" s="10">
        <f>E451*J451</f>
        <v>0</v>
      </c>
      <c r="L451" s="10">
        <f t="shared" si="62"/>
        <v>0</v>
      </c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</row>
    <row r="452" spans="1:239" s="6" customFormat="1" x14ac:dyDescent="0.25">
      <c r="A452" s="125"/>
      <c r="B452" s="13" t="s">
        <v>34</v>
      </c>
      <c r="C452" s="11" t="s">
        <v>18</v>
      </c>
      <c r="D452" s="10">
        <f>97.4</f>
        <v>97.4</v>
      </c>
      <c r="E452" s="10">
        <f>D452*E446</f>
        <v>78.492712000000012</v>
      </c>
      <c r="F452" s="10"/>
      <c r="G452" s="5">
        <f>E452*F452</f>
        <v>0</v>
      </c>
      <c r="H452" s="5"/>
      <c r="I452" s="5"/>
      <c r="J452" s="10"/>
      <c r="K452" s="10"/>
      <c r="L452" s="10">
        <f t="shared" si="62"/>
        <v>0</v>
      </c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</row>
    <row r="453" spans="1:239" s="6" customFormat="1" x14ac:dyDescent="0.25">
      <c r="A453" s="125"/>
      <c r="B453" s="126" t="s">
        <v>35</v>
      </c>
      <c r="C453" s="11" t="s">
        <v>0</v>
      </c>
      <c r="D453" s="10">
        <f>14.5-2*0.2</f>
        <v>14.1</v>
      </c>
      <c r="E453" s="10">
        <f>D453*E446</f>
        <v>11.362908000000001</v>
      </c>
      <c r="F453" s="5"/>
      <c r="G453" s="5">
        <f>E453*F453</f>
        <v>0</v>
      </c>
      <c r="H453" s="5"/>
      <c r="I453" s="5"/>
      <c r="J453" s="10"/>
      <c r="K453" s="10"/>
      <c r="L453" s="10">
        <f t="shared" si="62"/>
        <v>0</v>
      </c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</row>
    <row r="454" spans="1:239" s="6" customFormat="1" x14ac:dyDescent="0.25">
      <c r="A454" s="125"/>
      <c r="B454" s="126"/>
      <c r="C454" s="11"/>
      <c r="D454" s="10"/>
      <c r="E454" s="10"/>
      <c r="F454" s="5"/>
      <c r="G454" s="5"/>
      <c r="H454" s="5"/>
      <c r="I454" s="5"/>
      <c r="J454" s="10"/>
      <c r="K454" s="10"/>
      <c r="L454" s="10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</row>
    <row r="455" spans="1:239" s="6" customFormat="1" x14ac:dyDescent="0.25">
      <c r="A455" s="11"/>
      <c r="B455" s="117" t="s">
        <v>171</v>
      </c>
      <c r="C455" s="11"/>
      <c r="D455" s="10"/>
      <c r="E455" s="10"/>
      <c r="F455" s="10"/>
      <c r="G455" s="10"/>
      <c r="H455" s="10"/>
      <c r="I455" s="10"/>
      <c r="J455" s="5"/>
      <c r="K455" s="10"/>
      <c r="L455" s="10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  <c r="DK455" s="14"/>
      <c r="DL455" s="14"/>
      <c r="DM455" s="14"/>
      <c r="DN455" s="14"/>
      <c r="DO455" s="14"/>
      <c r="DP455" s="14"/>
      <c r="DQ455" s="14"/>
      <c r="DR455" s="14"/>
      <c r="DS455" s="14"/>
      <c r="DT455" s="14"/>
      <c r="DU455" s="14"/>
      <c r="DV455" s="14"/>
      <c r="DW455" s="14"/>
      <c r="DX455" s="14"/>
      <c r="DY455" s="14"/>
      <c r="DZ455" s="14"/>
      <c r="EA455" s="14"/>
      <c r="EB455" s="14"/>
      <c r="EC455" s="14"/>
      <c r="ED455" s="14"/>
      <c r="EE455" s="14"/>
      <c r="EF455" s="14"/>
      <c r="EG455" s="14"/>
      <c r="EH455" s="14"/>
      <c r="EI455" s="14"/>
      <c r="EJ455" s="14"/>
      <c r="EK455" s="14"/>
      <c r="EL455" s="14"/>
      <c r="EM455" s="14"/>
      <c r="EN455" s="14"/>
      <c r="EO455" s="14"/>
      <c r="EP455" s="14"/>
      <c r="EQ455" s="14"/>
      <c r="ER455" s="14"/>
      <c r="ES455" s="14"/>
      <c r="ET455" s="14"/>
      <c r="EU455" s="14"/>
      <c r="EV455" s="14"/>
      <c r="EW455" s="14"/>
      <c r="EX455" s="14"/>
      <c r="EY455" s="14"/>
      <c r="EZ455" s="14"/>
      <c r="FA455" s="14"/>
      <c r="FB455" s="14"/>
      <c r="FC455" s="14"/>
      <c r="FD455" s="14"/>
      <c r="FE455" s="14"/>
      <c r="FF455" s="14"/>
      <c r="FG455" s="14"/>
      <c r="FH455" s="14"/>
      <c r="FI455" s="14"/>
      <c r="FJ455" s="14"/>
      <c r="FK455" s="14"/>
      <c r="FL455" s="14"/>
      <c r="FM455" s="14"/>
      <c r="FN455" s="14"/>
      <c r="FO455" s="14"/>
      <c r="FP455" s="14"/>
      <c r="FQ455" s="14"/>
      <c r="FR455" s="14"/>
      <c r="FS455" s="14"/>
      <c r="FT455" s="14"/>
      <c r="FU455" s="14"/>
      <c r="FV455" s="14"/>
      <c r="FW455" s="14"/>
      <c r="FX455" s="14"/>
      <c r="FY455" s="14"/>
      <c r="FZ455" s="14"/>
      <c r="GA455" s="14"/>
      <c r="GB455" s="14"/>
      <c r="GC455" s="14"/>
      <c r="GD455" s="14"/>
      <c r="GE455" s="14"/>
      <c r="GF455" s="14"/>
      <c r="GG455" s="14"/>
      <c r="GH455" s="14"/>
      <c r="GI455" s="14"/>
      <c r="GJ455" s="14"/>
      <c r="GK455" s="14"/>
      <c r="GL455" s="14"/>
      <c r="GM455" s="14"/>
      <c r="GN455" s="14"/>
      <c r="GO455" s="14"/>
      <c r="GP455" s="14"/>
      <c r="GQ455" s="14"/>
      <c r="GR455" s="14"/>
      <c r="GS455" s="14"/>
      <c r="GT455" s="14"/>
      <c r="GU455" s="14"/>
      <c r="GV455" s="14"/>
      <c r="GW455" s="14"/>
      <c r="GX455" s="14"/>
      <c r="GY455" s="14"/>
      <c r="GZ455" s="14"/>
      <c r="HA455" s="14"/>
      <c r="HB455" s="14"/>
      <c r="HC455" s="14"/>
      <c r="HD455" s="14"/>
      <c r="HE455" s="14"/>
      <c r="HF455" s="14"/>
      <c r="HG455" s="14"/>
      <c r="HH455" s="14"/>
      <c r="HI455" s="14"/>
      <c r="HJ455" s="14"/>
      <c r="HK455" s="14"/>
      <c r="HL455" s="14"/>
      <c r="HM455" s="14"/>
      <c r="HN455" s="14"/>
      <c r="HO455" s="14"/>
      <c r="HP455" s="14"/>
      <c r="HQ455" s="14"/>
      <c r="HR455" s="14"/>
      <c r="HS455" s="14"/>
      <c r="HT455" s="14"/>
      <c r="HU455" s="14"/>
      <c r="HV455" s="14"/>
      <c r="HW455" s="14"/>
      <c r="HX455" s="14"/>
      <c r="HY455" s="14"/>
      <c r="HZ455" s="14"/>
      <c r="IA455" s="14"/>
      <c r="IB455" s="14"/>
      <c r="IC455" s="14"/>
      <c r="ID455" s="14"/>
      <c r="IE455" s="14"/>
    </row>
    <row r="456" spans="1:239" s="6" customFormat="1" x14ac:dyDescent="0.25">
      <c r="A456" s="11"/>
      <c r="B456" s="117"/>
      <c r="C456" s="11"/>
      <c r="D456" s="10"/>
      <c r="E456" s="10"/>
      <c r="F456" s="10"/>
      <c r="G456" s="10"/>
      <c r="H456" s="10"/>
      <c r="I456" s="10"/>
      <c r="J456" s="5"/>
      <c r="K456" s="10"/>
      <c r="L456" s="10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  <c r="DK456" s="14"/>
      <c r="DL456" s="14"/>
      <c r="DM456" s="14"/>
      <c r="DN456" s="14"/>
      <c r="DO456" s="14"/>
      <c r="DP456" s="14"/>
      <c r="DQ456" s="14"/>
      <c r="DR456" s="14"/>
      <c r="DS456" s="14"/>
      <c r="DT456" s="14"/>
      <c r="DU456" s="14"/>
      <c r="DV456" s="14"/>
      <c r="DW456" s="14"/>
      <c r="DX456" s="14"/>
      <c r="DY456" s="14"/>
      <c r="DZ456" s="14"/>
      <c r="EA456" s="14"/>
      <c r="EB456" s="14"/>
      <c r="EC456" s="14"/>
      <c r="ED456" s="14"/>
      <c r="EE456" s="14"/>
      <c r="EF456" s="14"/>
      <c r="EG456" s="14"/>
      <c r="EH456" s="14"/>
      <c r="EI456" s="14"/>
      <c r="EJ456" s="14"/>
      <c r="EK456" s="14"/>
      <c r="EL456" s="14"/>
      <c r="EM456" s="14"/>
      <c r="EN456" s="14"/>
      <c r="EO456" s="14"/>
      <c r="EP456" s="14"/>
      <c r="EQ456" s="14"/>
      <c r="ER456" s="14"/>
      <c r="ES456" s="14"/>
      <c r="ET456" s="14"/>
      <c r="EU456" s="14"/>
      <c r="EV456" s="14"/>
      <c r="EW456" s="14"/>
      <c r="EX456" s="14"/>
      <c r="EY456" s="14"/>
      <c r="EZ456" s="14"/>
      <c r="FA456" s="14"/>
      <c r="FB456" s="14"/>
      <c r="FC456" s="14"/>
      <c r="FD456" s="14"/>
      <c r="FE456" s="14"/>
      <c r="FF456" s="14"/>
      <c r="FG456" s="14"/>
      <c r="FH456" s="14"/>
      <c r="FI456" s="14"/>
      <c r="FJ456" s="14"/>
      <c r="FK456" s="14"/>
      <c r="FL456" s="14"/>
      <c r="FM456" s="14"/>
      <c r="FN456" s="14"/>
      <c r="FO456" s="14"/>
      <c r="FP456" s="14"/>
      <c r="FQ456" s="14"/>
      <c r="FR456" s="14"/>
      <c r="FS456" s="14"/>
      <c r="FT456" s="14"/>
      <c r="FU456" s="14"/>
      <c r="FV456" s="14"/>
      <c r="FW456" s="14"/>
      <c r="FX456" s="14"/>
      <c r="FY456" s="14"/>
      <c r="FZ456" s="14"/>
      <c r="GA456" s="14"/>
      <c r="GB456" s="14"/>
      <c r="GC456" s="14"/>
      <c r="GD456" s="14"/>
      <c r="GE456" s="14"/>
      <c r="GF456" s="14"/>
      <c r="GG456" s="14"/>
      <c r="GH456" s="14"/>
      <c r="GI456" s="14"/>
      <c r="GJ456" s="14"/>
      <c r="GK456" s="14"/>
      <c r="GL456" s="14"/>
      <c r="GM456" s="14"/>
      <c r="GN456" s="14"/>
      <c r="GO456" s="14"/>
      <c r="GP456" s="14"/>
      <c r="GQ456" s="14"/>
      <c r="GR456" s="14"/>
      <c r="GS456" s="14"/>
      <c r="GT456" s="14"/>
      <c r="GU456" s="14"/>
      <c r="GV456" s="14"/>
      <c r="GW456" s="14"/>
      <c r="GX456" s="14"/>
      <c r="GY456" s="14"/>
      <c r="GZ456" s="14"/>
      <c r="HA456" s="14"/>
      <c r="HB456" s="14"/>
      <c r="HC456" s="14"/>
      <c r="HD456" s="14"/>
      <c r="HE456" s="14"/>
      <c r="HF456" s="14"/>
      <c r="HG456" s="14"/>
      <c r="HH456" s="14"/>
      <c r="HI456" s="14"/>
      <c r="HJ456" s="14"/>
      <c r="HK456" s="14"/>
      <c r="HL456" s="14"/>
      <c r="HM456" s="14"/>
      <c r="HN456" s="14"/>
      <c r="HO456" s="14"/>
      <c r="HP456" s="14"/>
      <c r="HQ456" s="14"/>
      <c r="HR456" s="14"/>
      <c r="HS456" s="14"/>
      <c r="HT456" s="14"/>
      <c r="HU456" s="14"/>
      <c r="HV456" s="14"/>
      <c r="HW456" s="14"/>
      <c r="HX456" s="14"/>
      <c r="HY456" s="14"/>
      <c r="HZ456" s="14"/>
      <c r="IA456" s="14"/>
      <c r="IB456" s="14"/>
      <c r="IC456" s="14"/>
      <c r="ID456" s="14"/>
      <c r="IE456" s="14"/>
    </row>
    <row r="457" spans="1:239" s="2" customFormat="1" x14ac:dyDescent="0.25">
      <c r="A457" s="118">
        <v>4</v>
      </c>
      <c r="B457" s="119" t="s">
        <v>103</v>
      </c>
      <c r="C457" s="79" t="s">
        <v>36</v>
      </c>
      <c r="D457" s="120"/>
      <c r="E457" s="9">
        <v>2088.6</v>
      </c>
      <c r="F457" s="4"/>
      <c r="G457" s="120"/>
      <c r="H457" s="120"/>
      <c r="I457" s="4"/>
      <c r="J457" s="4"/>
      <c r="K457" s="4"/>
      <c r="L457" s="9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21"/>
      <c r="AV457" s="121"/>
      <c r="AW457" s="121"/>
      <c r="AX457" s="121"/>
      <c r="AY457" s="121"/>
      <c r="AZ457" s="121"/>
      <c r="BA457" s="121"/>
      <c r="BB457" s="121"/>
      <c r="BC457" s="121"/>
      <c r="BD457" s="121"/>
      <c r="BE457" s="121"/>
      <c r="BF457" s="121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21"/>
      <c r="BS457" s="121"/>
      <c r="BT457" s="121"/>
      <c r="BU457" s="121"/>
      <c r="BV457" s="121"/>
      <c r="BW457" s="121"/>
      <c r="BX457" s="121"/>
      <c r="BY457" s="121"/>
      <c r="BZ457" s="121"/>
      <c r="CA457" s="121"/>
      <c r="CB457" s="121"/>
      <c r="CC457" s="121"/>
      <c r="CD457" s="121"/>
      <c r="CE457" s="121"/>
      <c r="CF457" s="121"/>
      <c r="CG457" s="121"/>
      <c r="CH457" s="121"/>
      <c r="CI457" s="121"/>
      <c r="CJ457" s="121"/>
      <c r="CK457" s="121"/>
      <c r="CL457" s="121"/>
      <c r="CM457" s="121"/>
      <c r="CN457" s="121"/>
      <c r="CO457" s="121"/>
      <c r="CP457" s="121"/>
      <c r="CQ457" s="121"/>
      <c r="CR457" s="121"/>
      <c r="CS457" s="121"/>
      <c r="CT457" s="121"/>
      <c r="CU457" s="121"/>
      <c r="CV457" s="121"/>
      <c r="CW457" s="121"/>
      <c r="CX457" s="121"/>
      <c r="CY457" s="121"/>
      <c r="CZ457" s="121"/>
      <c r="DA457" s="121"/>
      <c r="DB457" s="121"/>
      <c r="DC457" s="121"/>
      <c r="DD457" s="121"/>
      <c r="DE457" s="121"/>
      <c r="DF457" s="121"/>
      <c r="DG457" s="121"/>
      <c r="DH457" s="121"/>
      <c r="DI457" s="121"/>
      <c r="DJ457" s="121"/>
      <c r="DK457" s="121"/>
      <c r="DL457" s="121"/>
      <c r="DM457" s="121"/>
      <c r="DN457" s="121"/>
      <c r="DO457" s="121"/>
      <c r="DP457" s="121"/>
      <c r="DQ457" s="121"/>
      <c r="DR457" s="121"/>
      <c r="DS457" s="121"/>
      <c r="DT457" s="121"/>
      <c r="DU457" s="121"/>
      <c r="DV457" s="121"/>
      <c r="DW457" s="121"/>
      <c r="DX457" s="121"/>
      <c r="DY457" s="121"/>
      <c r="DZ457" s="121"/>
      <c r="EA457" s="121"/>
      <c r="EB457" s="121"/>
      <c r="EC457" s="121"/>
      <c r="ED457" s="121"/>
      <c r="EE457" s="121"/>
      <c r="EF457" s="121"/>
      <c r="EG457" s="121"/>
      <c r="EH457" s="121"/>
      <c r="EI457" s="121"/>
      <c r="EJ457" s="121"/>
      <c r="EK457" s="121"/>
      <c r="EL457" s="121"/>
      <c r="EM457" s="121"/>
      <c r="EN457" s="121"/>
      <c r="EO457" s="121"/>
      <c r="EP457" s="121"/>
      <c r="EQ457" s="121"/>
      <c r="ER457" s="121"/>
      <c r="ES457" s="121"/>
      <c r="ET457" s="121"/>
      <c r="EU457" s="121"/>
      <c r="EV457" s="121"/>
      <c r="EW457" s="121"/>
      <c r="EX457" s="121"/>
      <c r="EY457" s="121"/>
      <c r="EZ457" s="121"/>
      <c r="FA457" s="121"/>
      <c r="FB457" s="121"/>
      <c r="FC457" s="121"/>
      <c r="FD457" s="121"/>
      <c r="FE457" s="121"/>
      <c r="FF457" s="121"/>
      <c r="FG457" s="121"/>
      <c r="FH457" s="121"/>
      <c r="FI457" s="121"/>
      <c r="FJ457" s="121"/>
      <c r="FK457" s="121"/>
      <c r="FL457" s="121"/>
      <c r="FM457" s="121"/>
      <c r="FN457" s="121"/>
      <c r="FO457" s="121"/>
      <c r="FP457" s="121"/>
      <c r="FQ457" s="121"/>
      <c r="FR457" s="121"/>
      <c r="FS457" s="121"/>
      <c r="FT457" s="121"/>
      <c r="FU457" s="121"/>
      <c r="FV457" s="121"/>
      <c r="FW457" s="121"/>
      <c r="FX457" s="121"/>
      <c r="FY457" s="121"/>
      <c r="FZ457" s="121"/>
      <c r="GA457" s="121"/>
      <c r="GB457" s="121"/>
      <c r="GC457" s="121"/>
      <c r="GD457" s="121"/>
      <c r="GE457" s="121"/>
      <c r="GF457" s="121"/>
      <c r="GG457" s="121"/>
      <c r="GH457" s="121"/>
      <c r="GI457" s="121"/>
      <c r="GJ457" s="121"/>
      <c r="GK457" s="121"/>
      <c r="GL457" s="121"/>
      <c r="GM457" s="121"/>
      <c r="GN457" s="121"/>
      <c r="GO457" s="121"/>
      <c r="GP457" s="121"/>
      <c r="GQ457" s="121"/>
      <c r="GR457" s="121"/>
      <c r="GS457" s="121"/>
      <c r="GT457" s="121"/>
      <c r="GU457" s="121"/>
      <c r="GV457" s="121"/>
      <c r="GW457" s="121"/>
      <c r="GX457" s="121"/>
      <c r="GY457" s="121"/>
      <c r="GZ457" s="121"/>
      <c r="HA457" s="121"/>
      <c r="HB457" s="121"/>
      <c r="HC457" s="121"/>
      <c r="HD457" s="121"/>
      <c r="HE457" s="121"/>
      <c r="HF457" s="121"/>
      <c r="HG457" s="121"/>
      <c r="HH457" s="121"/>
      <c r="HI457" s="121"/>
      <c r="HJ457" s="121"/>
      <c r="HK457" s="121"/>
    </row>
    <row r="458" spans="1:239" s="6" customFormat="1" x14ac:dyDescent="0.25">
      <c r="A458" s="91"/>
      <c r="B458" s="122"/>
      <c r="C458" s="91" t="s">
        <v>24</v>
      </c>
      <c r="D458" s="123"/>
      <c r="E458" s="92">
        <f>E457/1000</f>
        <v>2.0886</v>
      </c>
      <c r="F458" s="5"/>
      <c r="G458" s="123"/>
      <c r="H458" s="123"/>
      <c r="I458" s="5"/>
      <c r="J458" s="5"/>
      <c r="K458" s="5"/>
      <c r="L458" s="5"/>
    </row>
    <row r="459" spans="1:239" s="6" customFormat="1" x14ac:dyDescent="0.25">
      <c r="A459" s="11"/>
      <c r="B459" s="124" t="s">
        <v>21</v>
      </c>
      <c r="C459" s="91" t="s">
        <v>17</v>
      </c>
      <c r="D459" s="10">
        <v>32.1</v>
      </c>
      <c r="E459" s="10">
        <f>E458*D459</f>
        <v>67.044060000000002</v>
      </c>
      <c r="F459" s="5"/>
      <c r="G459" s="120"/>
      <c r="H459" s="5"/>
      <c r="I459" s="10">
        <f>E459*H459</f>
        <v>0</v>
      </c>
      <c r="J459" s="10"/>
      <c r="K459" s="10"/>
      <c r="L459" s="10">
        <f t="shared" ref="L459:L465" si="64">G459+I459+K459</f>
        <v>0</v>
      </c>
      <c r="M459" s="93"/>
      <c r="N459" s="93"/>
      <c r="O459" s="93"/>
      <c r="P459" s="93"/>
      <c r="Q459" s="93"/>
      <c r="R459" s="93"/>
      <c r="S459" s="93"/>
      <c r="T459" s="93"/>
      <c r="U459" s="93"/>
      <c r="V459" s="93"/>
      <c r="W459" s="93"/>
      <c r="X459" s="93"/>
      <c r="Y459" s="93"/>
      <c r="Z459" s="93"/>
      <c r="AA459" s="93"/>
      <c r="AB459" s="93"/>
      <c r="AC459" s="93"/>
      <c r="AD459" s="93"/>
      <c r="AE459" s="93"/>
      <c r="AF459" s="93"/>
      <c r="AG459" s="93"/>
      <c r="AH459" s="93"/>
      <c r="AI459" s="93"/>
      <c r="AJ459" s="93"/>
      <c r="AK459" s="93"/>
      <c r="AL459" s="93"/>
      <c r="AM459" s="93"/>
      <c r="AN459" s="93"/>
      <c r="AO459" s="93"/>
      <c r="AP459" s="93"/>
      <c r="AQ459" s="93"/>
      <c r="AR459" s="93"/>
      <c r="AS459" s="93"/>
      <c r="AT459" s="93"/>
      <c r="AU459" s="93"/>
      <c r="AV459" s="93"/>
      <c r="AW459" s="93"/>
      <c r="AX459" s="93"/>
      <c r="AY459" s="93"/>
      <c r="AZ459" s="93"/>
      <c r="BA459" s="93"/>
      <c r="BB459" s="93"/>
      <c r="BC459" s="93"/>
      <c r="BD459" s="93"/>
      <c r="BE459" s="93"/>
      <c r="BF459" s="93"/>
      <c r="BG459" s="93"/>
      <c r="BH459" s="93"/>
      <c r="BI459" s="93"/>
      <c r="BJ459" s="93"/>
      <c r="BK459" s="93"/>
      <c r="BL459" s="93"/>
      <c r="BM459" s="93"/>
      <c r="BN459" s="93"/>
      <c r="BO459" s="93"/>
      <c r="BP459" s="93"/>
      <c r="BQ459" s="93"/>
      <c r="BR459" s="93"/>
      <c r="BS459" s="93"/>
      <c r="BT459" s="93"/>
      <c r="BU459" s="93"/>
      <c r="BV459" s="93"/>
      <c r="BW459" s="93"/>
      <c r="BX459" s="93"/>
      <c r="BY459" s="93"/>
      <c r="BZ459" s="93"/>
      <c r="CA459" s="93"/>
      <c r="CB459" s="93"/>
      <c r="CC459" s="93"/>
      <c r="CD459" s="93"/>
      <c r="CE459" s="93"/>
      <c r="CF459" s="93"/>
      <c r="CG459" s="93"/>
      <c r="CH459" s="93"/>
      <c r="CI459" s="93"/>
      <c r="CJ459" s="93"/>
      <c r="CK459" s="93"/>
      <c r="CL459" s="93"/>
      <c r="CM459" s="93"/>
      <c r="CN459" s="93"/>
      <c r="CO459" s="93"/>
      <c r="CP459" s="93"/>
      <c r="CQ459" s="93"/>
      <c r="CR459" s="93"/>
      <c r="CS459" s="93"/>
      <c r="CT459" s="93"/>
      <c r="CU459" s="93"/>
      <c r="CV459" s="93"/>
      <c r="CW459" s="93"/>
      <c r="CX459" s="93"/>
      <c r="CY459" s="93"/>
      <c r="CZ459" s="93"/>
      <c r="DA459" s="93"/>
      <c r="DB459" s="93"/>
      <c r="DC459" s="93"/>
      <c r="DD459" s="93"/>
      <c r="DE459" s="93"/>
      <c r="DF459" s="93"/>
      <c r="DG459" s="93"/>
      <c r="DH459" s="93"/>
      <c r="DI459" s="93"/>
      <c r="DJ459" s="93"/>
      <c r="DK459" s="93"/>
      <c r="DL459" s="93"/>
      <c r="DM459" s="93"/>
      <c r="DN459" s="93"/>
      <c r="DO459" s="93"/>
      <c r="DP459" s="93"/>
      <c r="DQ459" s="93"/>
      <c r="DR459" s="93"/>
      <c r="DS459" s="93"/>
      <c r="DT459" s="93"/>
      <c r="DU459" s="93"/>
      <c r="DV459" s="93"/>
      <c r="DW459" s="93"/>
      <c r="DX459" s="93"/>
      <c r="DY459" s="93"/>
      <c r="DZ459" s="93"/>
      <c r="EA459" s="93"/>
      <c r="EB459" s="93"/>
      <c r="EC459" s="93"/>
      <c r="ED459" s="93"/>
      <c r="EE459" s="93"/>
      <c r="EF459" s="93"/>
      <c r="EG459" s="93"/>
      <c r="EH459" s="93"/>
      <c r="EI459" s="93"/>
      <c r="EJ459" s="93"/>
      <c r="EK459" s="93"/>
      <c r="EL459" s="93"/>
      <c r="EM459" s="93"/>
      <c r="EN459" s="93"/>
      <c r="EO459" s="93"/>
      <c r="EP459" s="93"/>
      <c r="EQ459" s="93"/>
      <c r="ER459" s="93"/>
      <c r="ES459" s="93"/>
      <c r="ET459" s="93"/>
      <c r="EU459" s="93"/>
      <c r="EV459" s="93"/>
      <c r="EW459" s="93"/>
      <c r="EX459" s="93"/>
      <c r="EY459" s="93"/>
      <c r="EZ459" s="93"/>
      <c r="FA459" s="93"/>
      <c r="FB459" s="93"/>
      <c r="FC459" s="93"/>
      <c r="FD459" s="93"/>
      <c r="FE459" s="93"/>
      <c r="FF459" s="93"/>
      <c r="FG459" s="93"/>
      <c r="FH459" s="93"/>
      <c r="FI459" s="93"/>
      <c r="FJ459" s="93"/>
      <c r="FK459" s="93"/>
      <c r="FL459" s="93"/>
      <c r="FM459" s="93"/>
      <c r="FN459" s="93"/>
      <c r="FO459" s="93"/>
      <c r="FP459" s="93"/>
      <c r="FQ459" s="93"/>
      <c r="FR459" s="93"/>
      <c r="FS459" s="93"/>
      <c r="FT459" s="93"/>
      <c r="FU459" s="93"/>
      <c r="FV459" s="93"/>
      <c r="FW459" s="93"/>
      <c r="FX459" s="93"/>
      <c r="FY459" s="93"/>
      <c r="FZ459" s="93"/>
      <c r="GA459" s="93"/>
      <c r="GB459" s="93"/>
      <c r="GC459" s="93"/>
      <c r="GD459" s="93"/>
      <c r="GE459" s="93"/>
      <c r="GF459" s="93"/>
      <c r="GG459" s="93"/>
      <c r="GH459" s="93"/>
      <c r="GI459" s="93"/>
      <c r="GJ459" s="93"/>
      <c r="GK459" s="93"/>
      <c r="GL459" s="93"/>
      <c r="GM459" s="93"/>
      <c r="GN459" s="93"/>
      <c r="GO459" s="93"/>
      <c r="GP459" s="93"/>
      <c r="GQ459" s="93"/>
      <c r="GR459" s="93"/>
      <c r="GS459" s="93"/>
      <c r="GT459" s="93"/>
      <c r="GU459" s="93"/>
      <c r="GV459" s="93"/>
      <c r="GW459" s="93"/>
      <c r="GX459" s="93"/>
      <c r="GY459" s="93"/>
      <c r="GZ459" s="93"/>
      <c r="HA459" s="93"/>
      <c r="HB459" s="93"/>
      <c r="HC459" s="93"/>
      <c r="HD459" s="93"/>
      <c r="HE459" s="93"/>
      <c r="HF459" s="93"/>
      <c r="HG459" s="93"/>
      <c r="HH459" s="93"/>
      <c r="HI459" s="93"/>
      <c r="HJ459" s="93"/>
      <c r="HK459" s="93"/>
      <c r="HL459" s="93"/>
      <c r="HM459" s="93"/>
      <c r="HN459" s="93"/>
      <c r="HO459" s="93"/>
      <c r="HP459" s="93"/>
      <c r="HQ459" s="93"/>
      <c r="HR459" s="93"/>
      <c r="HS459" s="93"/>
      <c r="HT459" s="93"/>
      <c r="HU459" s="93"/>
      <c r="HV459" s="93"/>
      <c r="HW459" s="93"/>
      <c r="HX459" s="93"/>
      <c r="HY459" s="93"/>
      <c r="HZ459" s="93"/>
      <c r="IA459" s="93"/>
      <c r="IB459" s="93"/>
      <c r="IC459" s="93"/>
      <c r="ID459" s="93"/>
      <c r="IE459" s="93"/>
    </row>
    <row r="460" spans="1:239" s="6" customFormat="1" x14ac:dyDescent="0.25">
      <c r="A460" s="11"/>
      <c r="B460" s="124" t="s">
        <v>25</v>
      </c>
      <c r="C460" s="91" t="s">
        <v>20</v>
      </c>
      <c r="D460" s="10">
        <v>0.71</v>
      </c>
      <c r="E460" s="10">
        <f>D460*E458</f>
        <v>1.4829059999999998</v>
      </c>
      <c r="F460" s="5"/>
      <c r="G460" s="120"/>
      <c r="H460" s="120"/>
      <c r="I460" s="5"/>
      <c r="J460" s="5"/>
      <c r="K460" s="10">
        <f>E460*J460</f>
        <v>0</v>
      </c>
      <c r="L460" s="10">
        <f t="shared" si="64"/>
        <v>0</v>
      </c>
      <c r="M460" s="93"/>
      <c r="N460" s="93"/>
      <c r="O460" s="93"/>
      <c r="P460" s="93"/>
      <c r="Q460" s="93"/>
      <c r="R460" s="93"/>
      <c r="S460" s="93"/>
      <c r="T460" s="93"/>
      <c r="U460" s="93"/>
      <c r="V460" s="93"/>
      <c r="W460" s="93"/>
      <c r="X460" s="93"/>
      <c r="Y460" s="93"/>
      <c r="Z460" s="93"/>
      <c r="AA460" s="93"/>
      <c r="AB460" s="93"/>
      <c r="AC460" s="93"/>
      <c r="AD460" s="93"/>
      <c r="AE460" s="93"/>
      <c r="AF460" s="93"/>
      <c r="AG460" s="93"/>
      <c r="AH460" s="93"/>
      <c r="AI460" s="93"/>
      <c r="AJ460" s="93"/>
      <c r="AK460" s="93"/>
      <c r="AL460" s="93"/>
      <c r="AM460" s="93"/>
      <c r="AN460" s="93"/>
      <c r="AO460" s="93"/>
      <c r="AP460" s="93"/>
      <c r="AQ460" s="93"/>
      <c r="AR460" s="93"/>
      <c r="AS460" s="93"/>
      <c r="AT460" s="93"/>
      <c r="AU460" s="93"/>
      <c r="AV460" s="93"/>
      <c r="AW460" s="93"/>
      <c r="AX460" s="93"/>
      <c r="AY460" s="93"/>
      <c r="AZ460" s="93"/>
      <c r="BA460" s="93"/>
      <c r="BB460" s="93"/>
      <c r="BC460" s="93"/>
      <c r="BD460" s="93"/>
      <c r="BE460" s="93"/>
      <c r="BF460" s="93"/>
      <c r="BG460" s="93"/>
      <c r="BH460" s="93"/>
      <c r="BI460" s="93"/>
      <c r="BJ460" s="93"/>
      <c r="BK460" s="93"/>
      <c r="BL460" s="93"/>
      <c r="BM460" s="93"/>
      <c r="BN460" s="93"/>
      <c r="BO460" s="93"/>
      <c r="BP460" s="93"/>
      <c r="BQ460" s="93"/>
      <c r="BR460" s="93"/>
      <c r="BS460" s="93"/>
      <c r="BT460" s="93"/>
      <c r="BU460" s="93"/>
      <c r="BV460" s="93"/>
      <c r="BW460" s="93"/>
      <c r="BX460" s="93"/>
      <c r="BY460" s="93"/>
      <c r="BZ460" s="93"/>
      <c r="CA460" s="93"/>
      <c r="CB460" s="93"/>
      <c r="CC460" s="93"/>
      <c r="CD460" s="93"/>
      <c r="CE460" s="93"/>
      <c r="CF460" s="93"/>
      <c r="CG460" s="93"/>
      <c r="CH460" s="93"/>
      <c r="CI460" s="93"/>
      <c r="CJ460" s="93"/>
      <c r="CK460" s="93"/>
      <c r="CL460" s="93"/>
      <c r="CM460" s="93"/>
      <c r="CN460" s="93"/>
      <c r="CO460" s="93"/>
      <c r="CP460" s="93"/>
      <c r="CQ460" s="93"/>
      <c r="CR460" s="93"/>
      <c r="CS460" s="93"/>
      <c r="CT460" s="93"/>
      <c r="CU460" s="93"/>
      <c r="CV460" s="93"/>
      <c r="CW460" s="93"/>
      <c r="CX460" s="93"/>
      <c r="CY460" s="93"/>
      <c r="CZ460" s="93"/>
      <c r="DA460" s="93"/>
      <c r="DB460" s="93"/>
      <c r="DC460" s="93"/>
      <c r="DD460" s="93"/>
      <c r="DE460" s="93"/>
      <c r="DF460" s="93"/>
      <c r="DG460" s="93"/>
      <c r="DH460" s="93"/>
      <c r="DI460" s="93"/>
      <c r="DJ460" s="93"/>
      <c r="DK460" s="93"/>
      <c r="DL460" s="93"/>
      <c r="DM460" s="93"/>
      <c r="DN460" s="93"/>
      <c r="DO460" s="93"/>
      <c r="DP460" s="93"/>
      <c r="DQ460" s="93"/>
      <c r="DR460" s="93"/>
      <c r="DS460" s="93"/>
      <c r="DT460" s="93"/>
      <c r="DU460" s="93"/>
      <c r="DV460" s="93"/>
      <c r="DW460" s="93"/>
      <c r="DX460" s="93"/>
      <c r="DY460" s="93"/>
      <c r="DZ460" s="93"/>
      <c r="EA460" s="93"/>
      <c r="EB460" s="93"/>
      <c r="EC460" s="93"/>
      <c r="ED460" s="93"/>
      <c r="EE460" s="93"/>
      <c r="EF460" s="93"/>
      <c r="EG460" s="93"/>
      <c r="EH460" s="93"/>
      <c r="EI460" s="93"/>
      <c r="EJ460" s="93"/>
      <c r="EK460" s="93"/>
      <c r="EL460" s="93"/>
      <c r="EM460" s="93"/>
      <c r="EN460" s="93"/>
      <c r="EO460" s="93"/>
      <c r="EP460" s="93"/>
      <c r="EQ460" s="93"/>
      <c r="ER460" s="93"/>
      <c r="ES460" s="93"/>
      <c r="ET460" s="93"/>
      <c r="EU460" s="93"/>
      <c r="EV460" s="93"/>
      <c r="EW460" s="93"/>
      <c r="EX460" s="93"/>
      <c r="EY460" s="93"/>
      <c r="EZ460" s="93"/>
      <c r="FA460" s="93"/>
      <c r="FB460" s="93"/>
      <c r="FC460" s="93"/>
      <c r="FD460" s="93"/>
      <c r="FE460" s="93"/>
      <c r="FF460" s="93"/>
      <c r="FG460" s="93"/>
      <c r="FH460" s="93"/>
      <c r="FI460" s="93"/>
      <c r="FJ460" s="93"/>
      <c r="FK460" s="93"/>
      <c r="FL460" s="93"/>
      <c r="FM460" s="93"/>
      <c r="FN460" s="93"/>
      <c r="FO460" s="93"/>
      <c r="FP460" s="93"/>
      <c r="FQ460" s="93"/>
      <c r="FR460" s="93"/>
      <c r="FS460" s="93"/>
      <c r="FT460" s="93"/>
      <c r="FU460" s="93"/>
      <c r="FV460" s="93"/>
      <c r="FW460" s="93"/>
      <c r="FX460" s="93"/>
      <c r="FY460" s="93"/>
      <c r="FZ460" s="93"/>
      <c r="GA460" s="93"/>
      <c r="GB460" s="93"/>
      <c r="GC460" s="93"/>
      <c r="GD460" s="93"/>
      <c r="GE460" s="93"/>
      <c r="GF460" s="93"/>
      <c r="GG460" s="93"/>
      <c r="GH460" s="93"/>
      <c r="GI460" s="93"/>
      <c r="GJ460" s="93"/>
      <c r="GK460" s="93"/>
      <c r="GL460" s="93"/>
      <c r="GM460" s="93"/>
      <c r="GN460" s="93"/>
      <c r="GO460" s="93"/>
      <c r="GP460" s="93"/>
      <c r="GQ460" s="93"/>
      <c r="GR460" s="93"/>
      <c r="GS460" s="93"/>
      <c r="GT460" s="93"/>
      <c r="GU460" s="93"/>
      <c r="GV460" s="93"/>
      <c r="GW460" s="93"/>
      <c r="GX460" s="93"/>
      <c r="GY460" s="93"/>
      <c r="GZ460" s="93"/>
      <c r="HA460" s="93"/>
      <c r="HB460" s="93"/>
      <c r="HC460" s="93"/>
      <c r="HD460" s="93"/>
      <c r="HE460" s="93"/>
      <c r="HF460" s="93"/>
      <c r="HG460" s="93"/>
      <c r="HH460" s="93"/>
      <c r="HI460" s="93"/>
      <c r="HJ460" s="93"/>
      <c r="HK460" s="93"/>
      <c r="HL460" s="93"/>
      <c r="HM460" s="93"/>
      <c r="HN460" s="93"/>
      <c r="HO460" s="93"/>
      <c r="HP460" s="93"/>
      <c r="HQ460" s="93"/>
      <c r="HR460" s="93"/>
      <c r="HS460" s="93"/>
      <c r="HT460" s="93"/>
      <c r="HU460" s="93"/>
      <c r="HV460" s="93"/>
      <c r="HW460" s="93"/>
      <c r="HX460" s="93"/>
      <c r="HY460" s="93"/>
      <c r="HZ460" s="93"/>
      <c r="IA460" s="93"/>
      <c r="IB460" s="93"/>
      <c r="IC460" s="93"/>
      <c r="ID460" s="93"/>
      <c r="IE460" s="93"/>
    </row>
    <row r="461" spans="1:239" s="6" customFormat="1" x14ac:dyDescent="0.25">
      <c r="A461" s="11"/>
      <c r="B461" s="124" t="s">
        <v>26</v>
      </c>
      <c r="C461" s="91" t="s">
        <v>20</v>
      </c>
      <c r="D461" s="10">
        <v>3.88</v>
      </c>
      <c r="E461" s="10">
        <f>E458*D461</f>
        <v>8.1037680000000005</v>
      </c>
      <c r="F461" s="5"/>
      <c r="G461" s="120"/>
      <c r="H461" s="120"/>
      <c r="I461" s="5"/>
      <c r="J461" s="5"/>
      <c r="K461" s="10">
        <f>E461*J461</f>
        <v>0</v>
      </c>
      <c r="L461" s="10">
        <f t="shared" si="64"/>
        <v>0</v>
      </c>
      <c r="M461" s="93"/>
      <c r="N461" s="93"/>
      <c r="O461" s="93"/>
      <c r="P461" s="93"/>
      <c r="Q461" s="93"/>
      <c r="R461" s="93"/>
      <c r="S461" s="93"/>
      <c r="T461" s="93"/>
      <c r="U461" s="93"/>
      <c r="V461" s="93"/>
      <c r="W461" s="93"/>
      <c r="X461" s="93"/>
      <c r="Y461" s="93"/>
      <c r="Z461" s="93"/>
      <c r="AA461" s="93"/>
      <c r="AB461" s="93"/>
      <c r="AC461" s="93"/>
      <c r="AD461" s="93"/>
      <c r="AE461" s="93"/>
      <c r="AF461" s="93"/>
      <c r="AG461" s="93"/>
      <c r="AH461" s="93"/>
      <c r="AI461" s="93"/>
      <c r="AJ461" s="93"/>
      <c r="AK461" s="93"/>
      <c r="AL461" s="93"/>
      <c r="AM461" s="93"/>
      <c r="AN461" s="93"/>
      <c r="AO461" s="93"/>
      <c r="AP461" s="93"/>
      <c r="AQ461" s="93"/>
      <c r="AR461" s="93"/>
      <c r="AS461" s="93"/>
      <c r="AT461" s="93"/>
      <c r="AU461" s="93"/>
      <c r="AV461" s="93"/>
      <c r="AW461" s="93"/>
      <c r="AX461" s="93"/>
      <c r="AY461" s="93"/>
      <c r="AZ461" s="93"/>
      <c r="BA461" s="93"/>
      <c r="BB461" s="93"/>
      <c r="BC461" s="93"/>
      <c r="BD461" s="93"/>
      <c r="BE461" s="93"/>
      <c r="BF461" s="93"/>
      <c r="BG461" s="93"/>
      <c r="BH461" s="93"/>
      <c r="BI461" s="93"/>
      <c r="BJ461" s="93"/>
      <c r="BK461" s="93"/>
      <c r="BL461" s="93"/>
      <c r="BM461" s="93"/>
      <c r="BN461" s="93"/>
      <c r="BO461" s="93"/>
      <c r="BP461" s="93"/>
      <c r="BQ461" s="93"/>
      <c r="BR461" s="93"/>
      <c r="BS461" s="93"/>
      <c r="BT461" s="93"/>
      <c r="BU461" s="93"/>
      <c r="BV461" s="93"/>
      <c r="BW461" s="93"/>
      <c r="BX461" s="93"/>
      <c r="BY461" s="93"/>
      <c r="BZ461" s="93"/>
      <c r="CA461" s="93"/>
      <c r="CB461" s="93"/>
      <c r="CC461" s="93"/>
      <c r="CD461" s="93"/>
      <c r="CE461" s="93"/>
      <c r="CF461" s="93"/>
      <c r="CG461" s="93"/>
      <c r="CH461" s="93"/>
      <c r="CI461" s="93"/>
      <c r="CJ461" s="93"/>
      <c r="CK461" s="93"/>
      <c r="CL461" s="93"/>
      <c r="CM461" s="93"/>
      <c r="CN461" s="93"/>
      <c r="CO461" s="93"/>
      <c r="CP461" s="93"/>
      <c r="CQ461" s="93"/>
      <c r="CR461" s="93"/>
      <c r="CS461" s="93"/>
      <c r="CT461" s="93"/>
      <c r="CU461" s="93"/>
      <c r="CV461" s="93"/>
      <c r="CW461" s="93"/>
      <c r="CX461" s="93"/>
      <c r="CY461" s="93"/>
      <c r="CZ461" s="93"/>
      <c r="DA461" s="93"/>
      <c r="DB461" s="93"/>
      <c r="DC461" s="93"/>
      <c r="DD461" s="93"/>
      <c r="DE461" s="93"/>
      <c r="DF461" s="93"/>
      <c r="DG461" s="93"/>
      <c r="DH461" s="93"/>
      <c r="DI461" s="93"/>
      <c r="DJ461" s="93"/>
      <c r="DK461" s="93"/>
      <c r="DL461" s="93"/>
      <c r="DM461" s="93"/>
      <c r="DN461" s="93"/>
      <c r="DO461" s="93"/>
      <c r="DP461" s="93"/>
      <c r="DQ461" s="93"/>
      <c r="DR461" s="93"/>
      <c r="DS461" s="93"/>
      <c r="DT461" s="93"/>
      <c r="DU461" s="93"/>
      <c r="DV461" s="93"/>
      <c r="DW461" s="93"/>
      <c r="DX461" s="93"/>
      <c r="DY461" s="93"/>
      <c r="DZ461" s="93"/>
      <c r="EA461" s="93"/>
      <c r="EB461" s="93"/>
      <c r="EC461" s="93"/>
      <c r="ED461" s="93"/>
      <c r="EE461" s="93"/>
      <c r="EF461" s="93"/>
      <c r="EG461" s="93"/>
      <c r="EH461" s="93"/>
      <c r="EI461" s="93"/>
      <c r="EJ461" s="93"/>
      <c r="EK461" s="93"/>
      <c r="EL461" s="93"/>
      <c r="EM461" s="93"/>
      <c r="EN461" s="93"/>
      <c r="EO461" s="93"/>
      <c r="EP461" s="93"/>
      <c r="EQ461" s="93"/>
      <c r="ER461" s="93"/>
      <c r="ES461" s="93"/>
      <c r="ET461" s="93"/>
      <c r="EU461" s="93"/>
      <c r="EV461" s="93"/>
      <c r="EW461" s="93"/>
      <c r="EX461" s="93"/>
      <c r="EY461" s="93"/>
      <c r="EZ461" s="93"/>
      <c r="FA461" s="93"/>
      <c r="FB461" s="93"/>
      <c r="FC461" s="93"/>
      <c r="FD461" s="93"/>
      <c r="FE461" s="93"/>
      <c r="FF461" s="93"/>
      <c r="FG461" s="93"/>
      <c r="FH461" s="93"/>
      <c r="FI461" s="93"/>
      <c r="FJ461" s="93"/>
      <c r="FK461" s="93"/>
      <c r="FL461" s="93"/>
      <c r="FM461" s="93"/>
      <c r="FN461" s="93"/>
      <c r="FO461" s="93"/>
      <c r="FP461" s="93"/>
      <c r="FQ461" s="93"/>
      <c r="FR461" s="93"/>
      <c r="FS461" s="93"/>
      <c r="FT461" s="93"/>
      <c r="FU461" s="93"/>
      <c r="FV461" s="93"/>
      <c r="FW461" s="93"/>
      <c r="FX461" s="93"/>
      <c r="FY461" s="93"/>
      <c r="FZ461" s="93"/>
      <c r="GA461" s="93"/>
      <c r="GB461" s="93"/>
      <c r="GC461" s="93"/>
      <c r="GD461" s="93"/>
      <c r="GE461" s="93"/>
      <c r="GF461" s="93"/>
      <c r="GG461" s="93"/>
      <c r="GH461" s="93"/>
      <c r="GI461" s="93"/>
      <c r="GJ461" s="93"/>
      <c r="GK461" s="93"/>
      <c r="GL461" s="93"/>
      <c r="GM461" s="93"/>
      <c r="GN461" s="93"/>
      <c r="GO461" s="93"/>
      <c r="GP461" s="93"/>
      <c r="GQ461" s="93"/>
      <c r="GR461" s="93"/>
      <c r="GS461" s="93"/>
      <c r="GT461" s="93"/>
      <c r="GU461" s="93"/>
      <c r="GV461" s="93"/>
      <c r="GW461" s="93"/>
      <c r="GX461" s="93"/>
      <c r="GY461" s="93"/>
      <c r="GZ461" s="93"/>
      <c r="HA461" s="93"/>
      <c r="HB461" s="93"/>
      <c r="HC461" s="93"/>
      <c r="HD461" s="93"/>
      <c r="HE461" s="93"/>
      <c r="HF461" s="93"/>
      <c r="HG461" s="93"/>
      <c r="HH461" s="93"/>
      <c r="HI461" s="93"/>
      <c r="HJ461" s="93"/>
      <c r="HK461" s="93"/>
      <c r="HL461" s="93"/>
      <c r="HM461" s="93"/>
      <c r="HN461" s="93"/>
      <c r="HO461" s="93"/>
      <c r="HP461" s="93"/>
      <c r="HQ461" s="93"/>
      <c r="HR461" s="93"/>
      <c r="HS461" s="93"/>
      <c r="HT461" s="93"/>
      <c r="HU461" s="93"/>
      <c r="HV461" s="93"/>
      <c r="HW461" s="93"/>
      <c r="HX461" s="93"/>
      <c r="HY461" s="93"/>
      <c r="HZ461" s="93"/>
      <c r="IA461" s="93"/>
      <c r="IB461" s="93"/>
      <c r="IC461" s="93"/>
      <c r="ID461" s="93"/>
      <c r="IE461" s="93"/>
    </row>
    <row r="462" spans="1:239" s="6" customFormat="1" x14ac:dyDescent="0.25">
      <c r="A462" s="11"/>
      <c r="B462" s="124" t="s">
        <v>27</v>
      </c>
      <c r="C462" s="91" t="s">
        <v>20</v>
      </c>
      <c r="D462" s="10">
        <v>6.16</v>
      </c>
      <c r="E462" s="10">
        <f>D462*E458</f>
        <v>12.865776</v>
      </c>
      <c r="F462" s="5"/>
      <c r="G462" s="120"/>
      <c r="H462" s="120"/>
      <c r="I462" s="5"/>
      <c r="J462" s="5"/>
      <c r="K462" s="10">
        <f t="shared" ref="K462:K464" si="65">E462*J462</f>
        <v>0</v>
      </c>
      <c r="L462" s="10">
        <f t="shared" si="64"/>
        <v>0</v>
      </c>
      <c r="M462" s="93"/>
      <c r="N462" s="93"/>
      <c r="O462" s="93"/>
      <c r="P462" s="93"/>
      <c r="Q462" s="93"/>
      <c r="R462" s="93"/>
      <c r="S462" s="93"/>
      <c r="T462" s="93"/>
      <c r="U462" s="93"/>
      <c r="V462" s="93"/>
      <c r="W462" s="93"/>
      <c r="X462" s="93"/>
      <c r="Y462" s="93"/>
      <c r="Z462" s="93"/>
      <c r="AA462" s="93"/>
      <c r="AB462" s="93"/>
      <c r="AC462" s="93"/>
      <c r="AD462" s="93"/>
      <c r="AE462" s="93"/>
      <c r="AF462" s="93"/>
      <c r="AG462" s="93"/>
      <c r="AH462" s="93"/>
      <c r="AI462" s="93"/>
      <c r="AJ462" s="93"/>
      <c r="AK462" s="93"/>
      <c r="AL462" s="93"/>
      <c r="AM462" s="93"/>
      <c r="AN462" s="93"/>
      <c r="AO462" s="93"/>
      <c r="AP462" s="93"/>
      <c r="AQ462" s="93"/>
      <c r="AR462" s="93"/>
      <c r="AS462" s="93"/>
      <c r="AT462" s="93"/>
      <c r="AU462" s="93"/>
      <c r="AV462" s="93"/>
      <c r="AW462" s="93"/>
      <c r="AX462" s="93"/>
      <c r="AY462" s="93"/>
      <c r="AZ462" s="93"/>
      <c r="BA462" s="93"/>
      <c r="BB462" s="93"/>
      <c r="BC462" s="93"/>
      <c r="BD462" s="93"/>
      <c r="BE462" s="93"/>
      <c r="BF462" s="93"/>
      <c r="BG462" s="93"/>
      <c r="BH462" s="93"/>
      <c r="BI462" s="93"/>
      <c r="BJ462" s="93"/>
      <c r="BK462" s="93"/>
      <c r="BL462" s="93"/>
      <c r="BM462" s="93"/>
      <c r="BN462" s="93"/>
      <c r="BO462" s="93"/>
      <c r="BP462" s="93"/>
      <c r="BQ462" s="93"/>
      <c r="BR462" s="93"/>
      <c r="BS462" s="93"/>
      <c r="BT462" s="93"/>
      <c r="BU462" s="93"/>
      <c r="BV462" s="93"/>
      <c r="BW462" s="93"/>
      <c r="BX462" s="93"/>
      <c r="BY462" s="93"/>
      <c r="BZ462" s="93"/>
      <c r="CA462" s="93"/>
      <c r="CB462" s="93"/>
      <c r="CC462" s="93"/>
      <c r="CD462" s="93"/>
      <c r="CE462" s="93"/>
      <c r="CF462" s="93"/>
      <c r="CG462" s="93"/>
      <c r="CH462" s="93"/>
      <c r="CI462" s="93"/>
      <c r="CJ462" s="93"/>
      <c r="CK462" s="93"/>
      <c r="CL462" s="93"/>
      <c r="CM462" s="93"/>
      <c r="CN462" s="93"/>
      <c r="CO462" s="93"/>
      <c r="CP462" s="93"/>
      <c r="CQ462" s="93"/>
      <c r="CR462" s="93"/>
      <c r="CS462" s="93"/>
      <c r="CT462" s="93"/>
      <c r="CU462" s="93"/>
      <c r="CV462" s="93"/>
      <c r="CW462" s="93"/>
      <c r="CX462" s="93"/>
      <c r="CY462" s="93"/>
      <c r="CZ462" s="93"/>
      <c r="DA462" s="93"/>
      <c r="DB462" s="93"/>
      <c r="DC462" s="93"/>
      <c r="DD462" s="93"/>
      <c r="DE462" s="93"/>
      <c r="DF462" s="93"/>
      <c r="DG462" s="93"/>
      <c r="DH462" s="93"/>
      <c r="DI462" s="93"/>
      <c r="DJ462" s="93"/>
      <c r="DK462" s="93"/>
      <c r="DL462" s="93"/>
      <c r="DM462" s="93"/>
      <c r="DN462" s="93"/>
      <c r="DO462" s="93"/>
      <c r="DP462" s="93"/>
      <c r="DQ462" s="93"/>
      <c r="DR462" s="93"/>
      <c r="DS462" s="93"/>
      <c r="DT462" s="93"/>
      <c r="DU462" s="93"/>
      <c r="DV462" s="93"/>
      <c r="DW462" s="93"/>
      <c r="DX462" s="93"/>
      <c r="DY462" s="93"/>
      <c r="DZ462" s="93"/>
      <c r="EA462" s="93"/>
      <c r="EB462" s="93"/>
      <c r="EC462" s="93"/>
      <c r="ED462" s="93"/>
      <c r="EE462" s="93"/>
      <c r="EF462" s="93"/>
      <c r="EG462" s="93"/>
      <c r="EH462" s="93"/>
      <c r="EI462" s="93"/>
      <c r="EJ462" s="93"/>
      <c r="EK462" s="93"/>
      <c r="EL462" s="93"/>
      <c r="EM462" s="93"/>
      <c r="EN462" s="93"/>
      <c r="EO462" s="93"/>
      <c r="EP462" s="93"/>
      <c r="EQ462" s="93"/>
      <c r="ER462" s="93"/>
      <c r="ES462" s="93"/>
      <c r="ET462" s="93"/>
      <c r="EU462" s="93"/>
      <c r="EV462" s="93"/>
      <c r="EW462" s="93"/>
      <c r="EX462" s="93"/>
      <c r="EY462" s="93"/>
      <c r="EZ462" s="93"/>
      <c r="FA462" s="93"/>
      <c r="FB462" s="93"/>
      <c r="FC462" s="93"/>
      <c r="FD462" s="93"/>
      <c r="FE462" s="93"/>
      <c r="FF462" s="93"/>
      <c r="FG462" s="93"/>
      <c r="FH462" s="93"/>
      <c r="FI462" s="93"/>
      <c r="FJ462" s="93"/>
      <c r="FK462" s="93"/>
      <c r="FL462" s="93"/>
      <c r="FM462" s="93"/>
      <c r="FN462" s="93"/>
      <c r="FO462" s="93"/>
      <c r="FP462" s="93"/>
      <c r="FQ462" s="93"/>
      <c r="FR462" s="93"/>
      <c r="FS462" s="93"/>
      <c r="FT462" s="93"/>
      <c r="FU462" s="93"/>
      <c r="FV462" s="93"/>
      <c r="FW462" s="93"/>
      <c r="FX462" s="93"/>
      <c r="FY462" s="93"/>
      <c r="FZ462" s="93"/>
      <c r="GA462" s="93"/>
      <c r="GB462" s="93"/>
      <c r="GC462" s="93"/>
      <c r="GD462" s="93"/>
      <c r="GE462" s="93"/>
      <c r="GF462" s="93"/>
      <c r="GG462" s="93"/>
      <c r="GH462" s="93"/>
      <c r="GI462" s="93"/>
      <c r="GJ462" s="93"/>
      <c r="GK462" s="93"/>
      <c r="GL462" s="93"/>
      <c r="GM462" s="93"/>
      <c r="GN462" s="93"/>
      <c r="GO462" s="93"/>
      <c r="GP462" s="93"/>
      <c r="GQ462" s="93"/>
      <c r="GR462" s="93"/>
      <c r="GS462" s="93"/>
      <c r="GT462" s="93"/>
      <c r="GU462" s="93"/>
      <c r="GV462" s="93"/>
      <c r="GW462" s="93"/>
      <c r="GX462" s="93"/>
      <c r="GY462" s="93"/>
      <c r="GZ462" s="93"/>
      <c r="HA462" s="93"/>
      <c r="HB462" s="93"/>
      <c r="HC462" s="93"/>
      <c r="HD462" s="93"/>
      <c r="HE462" s="93"/>
      <c r="HF462" s="93"/>
      <c r="HG462" s="93"/>
      <c r="HH462" s="93"/>
      <c r="HI462" s="93"/>
      <c r="HJ462" s="93"/>
      <c r="HK462" s="93"/>
      <c r="HL462" s="93"/>
      <c r="HM462" s="93"/>
      <c r="HN462" s="93"/>
      <c r="HO462" s="93"/>
      <c r="HP462" s="93"/>
      <c r="HQ462" s="93"/>
      <c r="HR462" s="93"/>
      <c r="HS462" s="93"/>
      <c r="HT462" s="93"/>
      <c r="HU462" s="93"/>
      <c r="HV462" s="93"/>
      <c r="HW462" s="93"/>
      <c r="HX462" s="93"/>
      <c r="HY462" s="93"/>
      <c r="HZ462" s="93"/>
      <c r="IA462" s="93"/>
      <c r="IB462" s="93"/>
      <c r="IC462" s="93"/>
      <c r="ID462" s="93"/>
      <c r="IE462" s="93"/>
    </row>
    <row r="463" spans="1:239" s="6" customFormat="1" x14ac:dyDescent="0.25">
      <c r="A463" s="11"/>
      <c r="B463" s="124" t="s">
        <v>28</v>
      </c>
      <c r="C463" s="91" t="s">
        <v>20</v>
      </c>
      <c r="D463" s="10">
        <v>4.53</v>
      </c>
      <c r="E463" s="5">
        <f>D463*E458</f>
        <v>9.4613580000000006</v>
      </c>
      <c r="F463" s="5"/>
      <c r="G463" s="120"/>
      <c r="H463" s="120"/>
      <c r="I463" s="5"/>
      <c r="J463" s="5"/>
      <c r="K463" s="10">
        <f t="shared" si="65"/>
        <v>0</v>
      </c>
      <c r="L463" s="10">
        <f t="shared" si="64"/>
        <v>0</v>
      </c>
      <c r="M463" s="93"/>
      <c r="N463" s="93"/>
      <c r="O463" s="93"/>
      <c r="P463" s="93"/>
      <c r="Q463" s="93"/>
      <c r="R463" s="93"/>
      <c r="S463" s="93"/>
      <c r="T463" s="93"/>
      <c r="U463" s="93"/>
      <c r="V463" s="93"/>
      <c r="W463" s="93"/>
      <c r="X463" s="93"/>
      <c r="Y463" s="93"/>
      <c r="Z463" s="93"/>
      <c r="AA463" s="93"/>
      <c r="AB463" s="93"/>
      <c r="AC463" s="93"/>
      <c r="AD463" s="93"/>
      <c r="AE463" s="93"/>
      <c r="AF463" s="93"/>
      <c r="AG463" s="93"/>
      <c r="AH463" s="93"/>
      <c r="AI463" s="93"/>
      <c r="AJ463" s="93"/>
      <c r="AK463" s="93"/>
      <c r="AL463" s="93"/>
      <c r="AM463" s="93"/>
      <c r="AN463" s="93"/>
      <c r="AO463" s="93"/>
      <c r="AP463" s="93"/>
      <c r="AQ463" s="93"/>
      <c r="AR463" s="93"/>
      <c r="AS463" s="93"/>
      <c r="AT463" s="93"/>
      <c r="AU463" s="93"/>
      <c r="AV463" s="93"/>
      <c r="AW463" s="93"/>
      <c r="AX463" s="93"/>
      <c r="AY463" s="93"/>
      <c r="AZ463" s="93"/>
      <c r="BA463" s="93"/>
      <c r="BB463" s="93"/>
      <c r="BC463" s="93"/>
      <c r="BD463" s="93"/>
      <c r="BE463" s="93"/>
      <c r="BF463" s="93"/>
      <c r="BG463" s="93"/>
      <c r="BH463" s="93"/>
      <c r="BI463" s="93"/>
      <c r="BJ463" s="93"/>
      <c r="BK463" s="93"/>
      <c r="BL463" s="93"/>
      <c r="BM463" s="93"/>
      <c r="BN463" s="93"/>
      <c r="BO463" s="93"/>
      <c r="BP463" s="93"/>
      <c r="BQ463" s="93"/>
      <c r="BR463" s="93"/>
      <c r="BS463" s="93"/>
      <c r="BT463" s="93"/>
      <c r="BU463" s="93"/>
      <c r="BV463" s="93"/>
      <c r="BW463" s="93"/>
      <c r="BX463" s="93"/>
      <c r="BY463" s="93"/>
      <c r="BZ463" s="93"/>
      <c r="CA463" s="93"/>
      <c r="CB463" s="93"/>
      <c r="CC463" s="93"/>
      <c r="CD463" s="93"/>
      <c r="CE463" s="93"/>
      <c r="CF463" s="93"/>
      <c r="CG463" s="93"/>
      <c r="CH463" s="93"/>
      <c r="CI463" s="93"/>
      <c r="CJ463" s="93"/>
      <c r="CK463" s="93"/>
      <c r="CL463" s="93"/>
      <c r="CM463" s="93"/>
      <c r="CN463" s="93"/>
      <c r="CO463" s="93"/>
      <c r="CP463" s="93"/>
      <c r="CQ463" s="93"/>
      <c r="CR463" s="93"/>
      <c r="CS463" s="93"/>
      <c r="CT463" s="93"/>
      <c r="CU463" s="93"/>
      <c r="CV463" s="93"/>
      <c r="CW463" s="93"/>
      <c r="CX463" s="93"/>
      <c r="CY463" s="93"/>
      <c r="CZ463" s="93"/>
      <c r="DA463" s="93"/>
      <c r="DB463" s="93"/>
      <c r="DC463" s="93"/>
      <c r="DD463" s="93"/>
      <c r="DE463" s="93"/>
      <c r="DF463" s="93"/>
      <c r="DG463" s="93"/>
      <c r="DH463" s="93"/>
      <c r="DI463" s="93"/>
      <c r="DJ463" s="93"/>
      <c r="DK463" s="93"/>
      <c r="DL463" s="93"/>
      <c r="DM463" s="93"/>
      <c r="DN463" s="93"/>
      <c r="DO463" s="93"/>
      <c r="DP463" s="93"/>
      <c r="DQ463" s="93"/>
      <c r="DR463" s="93"/>
      <c r="DS463" s="93"/>
      <c r="DT463" s="93"/>
      <c r="DU463" s="93"/>
      <c r="DV463" s="93"/>
      <c r="DW463" s="93"/>
      <c r="DX463" s="93"/>
      <c r="DY463" s="93"/>
      <c r="DZ463" s="93"/>
      <c r="EA463" s="93"/>
      <c r="EB463" s="93"/>
      <c r="EC463" s="93"/>
      <c r="ED463" s="93"/>
      <c r="EE463" s="93"/>
      <c r="EF463" s="93"/>
      <c r="EG463" s="93"/>
      <c r="EH463" s="93"/>
      <c r="EI463" s="93"/>
      <c r="EJ463" s="93"/>
      <c r="EK463" s="93"/>
      <c r="EL463" s="93"/>
      <c r="EM463" s="93"/>
      <c r="EN463" s="93"/>
      <c r="EO463" s="93"/>
      <c r="EP463" s="93"/>
      <c r="EQ463" s="93"/>
      <c r="ER463" s="93"/>
      <c r="ES463" s="93"/>
      <c r="ET463" s="93"/>
      <c r="EU463" s="93"/>
      <c r="EV463" s="93"/>
      <c r="EW463" s="93"/>
      <c r="EX463" s="93"/>
      <c r="EY463" s="93"/>
      <c r="EZ463" s="93"/>
      <c r="FA463" s="93"/>
      <c r="FB463" s="93"/>
      <c r="FC463" s="93"/>
      <c r="FD463" s="93"/>
      <c r="FE463" s="93"/>
      <c r="FF463" s="93"/>
      <c r="FG463" s="93"/>
      <c r="FH463" s="93"/>
      <c r="FI463" s="93"/>
      <c r="FJ463" s="93"/>
      <c r="FK463" s="93"/>
      <c r="FL463" s="93"/>
      <c r="FM463" s="93"/>
      <c r="FN463" s="93"/>
      <c r="FO463" s="93"/>
      <c r="FP463" s="93"/>
      <c r="FQ463" s="93"/>
      <c r="FR463" s="93"/>
      <c r="FS463" s="93"/>
      <c r="FT463" s="93"/>
      <c r="FU463" s="93"/>
      <c r="FV463" s="93"/>
      <c r="FW463" s="93"/>
      <c r="FX463" s="93"/>
      <c r="FY463" s="93"/>
      <c r="FZ463" s="93"/>
      <c r="GA463" s="93"/>
      <c r="GB463" s="93"/>
      <c r="GC463" s="93"/>
      <c r="GD463" s="93"/>
      <c r="GE463" s="93"/>
      <c r="GF463" s="93"/>
      <c r="GG463" s="93"/>
      <c r="GH463" s="93"/>
      <c r="GI463" s="93"/>
      <c r="GJ463" s="93"/>
      <c r="GK463" s="93"/>
      <c r="GL463" s="93"/>
      <c r="GM463" s="93"/>
      <c r="GN463" s="93"/>
      <c r="GO463" s="93"/>
      <c r="GP463" s="93"/>
      <c r="GQ463" s="93"/>
      <c r="GR463" s="93"/>
      <c r="GS463" s="93"/>
      <c r="GT463" s="93"/>
      <c r="GU463" s="93"/>
      <c r="GV463" s="93"/>
      <c r="GW463" s="93"/>
      <c r="GX463" s="93"/>
      <c r="GY463" s="93"/>
      <c r="GZ463" s="93"/>
      <c r="HA463" s="93"/>
      <c r="HB463" s="93"/>
      <c r="HC463" s="93"/>
      <c r="HD463" s="93"/>
      <c r="HE463" s="93"/>
      <c r="HF463" s="93"/>
      <c r="HG463" s="93"/>
      <c r="HH463" s="93"/>
      <c r="HI463" s="93"/>
      <c r="HJ463" s="93"/>
      <c r="HK463" s="93"/>
      <c r="HL463" s="93"/>
      <c r="HM463" s="93"/>
      <c r="HN463" s="93"/>
      <c r="HO463" s="93"/>
      <c r="HP463" s="93"/>
      <c r="HQ463" s="93"/>
      <c r="HR463" s="93"/>
      <c r="HS463" s="93"/>
      <c r="HT463" s="93"/>
      <c r="HU463" s="93"/>
      <c r="HV463" s="93"/>
      <c r="HW463" s="93"/>
      <c r="HX463" s="93"/>
      <c r="HY463" s="93"/>
      <c r="HZ463" s="93"/>
      <c r="IA463" s="93"/>
      <c r="IB463" s="93"/>
      <c r="IC463" s="93"/>
      <c r="ID463" s="93"/>
      <c r="IE463" s="93"/>
    </row>
    <row r="464" spans="1:239" s="6" customFormat="1" x14ac:dyDescent="0.25">
      <c r="A464" s="11"/>
      <c r="B464" s="124" t="s">
        <v>29</v>
      </c>
      <c r="C464" s="91" t="s">
        <v>20</v>
      </c>
      <c r="D464" s="10">
        <v>2.0699999999999998</v>
      </c>
      <c r="E464" s="5">
        <f>D464*E458</f>
        <v>4.3234019999999997</v>
      </c>
      <c r="F464" s="5"/>
      <c r="G464" s="120"/>
      <c r="H464" s="120"/>
      <c r="I464" s="5"/>
      <c r="J464" s="5"/>
      <c r="K464" s="10">
        <f t="shared" si="65"/>
        <v>0</v>
      </c>
      <c r="L464" s="10">
        <f t="shared" si="64"/>
        <v>0</v>
      </c>
      <c r="M464" s="93"/>
      <c r="N464" s="93"/>
      <c r="O464" s="93"/>
      <c r="P464" s="93"/>
      <c r="Q464" s="93"/>
      <c r="R464" s="93"/>
      <c r="S464" s="93"/>
      <c r="T464" s="93"/>
      <c r="U464" s="93"/>
      <c r="V464" s="93"/>
      <c r="W464" s="93"/>
      <c r="X464" s="93"/>
      <c r="Y464" s="93"/>
      <c r="Z464" s="93"/>
      <c r="AA464" s="93"/>
      <c r="AB464" s="93"/>
      <c r="AC464" s="93"/>
      <c r="AD464" s="93"/>
      <c r="AE464" s="93"/>
      <c r="AF464" s="93"/>
      <c r="AG464" s="93"/>
      <c r="AH464" s="93"/>
      <c r="AI464" s="93"/>
      <c r="AJ464" s="93"/>
      <c r="AK464" s="93"/>
      <c r="AL464" s="93"/>
      <c r="AM464" s="93"/>
      <c r="AN464" s="93"/>
      <c r="AO464" s="93"/>
      <c r="AP464" s="93"/>
      <c r="AQ464" s="93"/>
      <c r="AR464" s="93"/>
      <c r="AS464" s="93"/>
      <c r="AT464" s="93"/>
      <c r="AU464" s="93"/>
      <c r="AV464" s="93"/>
      <c r="AW464" s="93"/>
      <c r="AX464" s="93"/>
      <c r="AY464" s="93"/>
      <c r="AZ464" s="93"/>
      <c r="BA464" s="93"/>
      <c r="BB464" s="93"/>
      <c r="BC464" s="93"/>
      <c r="BD464" s="93"/>
      <c r="BE464" s="93"/>
      <c r="BF464" s="93"/>
      <c r="BG464" s="93"/>
      <c r="BH464" s="93"/>
      <c r="BI464" s="93"/>
      <c r="BJ464" s="93"/>
      <c r="BK464" s="93"/>
      <c r="BL464" s="93"/>
      <c r="BM464" s="93"/>
      <c r="BN464" s="93"/>
      <c r="BO464" s="93"/>
      <c r="BP464" s="93"/>
      <c r="BQ464" s="93"/>
      <c r="BR464" s="93"/>
      <c r="BS464" s="93"/>
      <c r="BT464" s="93"/>
      <c r="BU464" s="93"/>
      <c r="BV464" s="93"/>
      <c r="BW464" s="93"/>
      <c r="BX464" s="93"/>
      <c r="BY464" s="93"/>
      <c r="BZ464" s="93"/>
      <c r="CA464" s="93"/>
      <c r="CB464" s="93"/>
      <c r="CC464" s="93"/>
      <c r="CD464" s="93"/>
      <c r="CE464" s="93"/>
      <c r="CF464" s="93"/>
      <c r="CG464" s="93"/>
      <c r="CH464" s="93"/>
      <c r="CI464" s="93"/>
      <c r="CJ464" s="93"/>
      <c r="CK464" s="93"/>
      <c r="CL464" s="93"/>
      <c r="CM464" s="93"/>
      <c r="CN464" s="93"/>
      <c r="CO464" s="93"/>
      <c r="CP464" s="93"/>
      <c r="CQ464" s="93"/>
      <c r="CR464" s="93"/>
      <c r="CS464" s="93"/>
      <c r="CT464" s="93"/>
      <c r="CU464" s="93"/>
      <c r="CV464" s="93"/>
      <c r="CW464" s="93"/>
      <c r="CX464" s="93"/>
      <c r="CY464" s="93"/>
      <c r="CZ464" s="93"/>
      <c r="DA464" s="93"/>
      <c r="DB464" s="93"/>
      <c r="DC464" s="93"/>
      <c r="DD464" s="93"/>
      <c r="DE464" s="93"/>
      <c r="DF464" s="93"/>
      <c r="DG464" s="93"/>
      <c r="DH464" s="93"/>
      <c r="DI464" s="93"/>
      <c r="DJ464" s="93"/>
      <c r="DK464" s="93"/>
      <c r="DL464" s="93"/>
      <c r="DM464" s="93"/>
      <c r="DN464" s="93"/>
      <c r="DO464" s="93"/>
      <c r="DP464" s="93"/>
      <c r="DQ464" s="93"/>
      <c r="DR464" s="93"/>
      <c r="DS464" s="93"/>
      <c r="DT464" s="93"/>
      <c r="DU464" s="93"/>
      <c r="DV464" s="93"/>
      <c r="DW464" s="93"/>
      <c r="DX464" s="93"/>
      <c r="DY464" s="93"/>
      <c r="DZ464" s="93"/>
      <c r="EA464" s="93"/>
      <c r="EB464" s="93"/>
      <c r="EC464" s="93"/>
      <c r="ED464" s="93"/>
      <c r="EE464" s="93"/>
      <c r="EF464" s="93"/>
      <c r="EG464" s="93"/>
      <c r="EH464" s="93"/>
      <c r="EI464" s="93"/>
      <c r="EJ464" s="93"/>
      <c r="EK464" s="93"/>
      <c r="EL464" s="93"/>
      <c r="EM464" s="93"/>
      <c r="EN464" s="93"/>
      <c r="EO464" s="93"/>
      <c r="EP464" s="93"/>
      <c r="EQ464" s="93"/>
      <c r="ER464" s="93"/>
      <c r="ES464" s="93"/>
      <c r="ET464" s="93"/>
      <c r="EU464" s="93"/>
      <c r="EV464" s="93"/>
      <c r="EW464" s="93"/>
      <c r="EX464" s="93"/>
      <c r="EY464" s="93"/>
      <c r="EZ464" s="93"/>
      <c r="FA464" s="93"/>
      <c r="FB464" s="93"/>
      <c r="FC464" s="93"/>
      <c r="FD464" s="93"/>
      <c r="FE464" s="93"/>
      <c r="FF464" s="93"/>
      <c r="FG464" s="93"/>
      <c r="FH464" s="93"/>
      <c r="FI464" s="93"/>
      <c r="FJ464" s="93"/>
      <c r="FK464" s="93"/>
      <c r="FL464" s="93"/>
      <c r="FM464" s="93"/>
      <c r="FN464" s="93"/>
      <c r="FO464" s="93"/>
      <c r="FP464" s="93"/>
      <c r="FQ464" s="93"/>
      <c r="FR464" s="93"/>
      <c r="FS464" s="93"/>
      <c r="FT464" s="93"/>
      <c r="FU464" s="93"/>
      <c r="FV464" s="93"/>
      <c r="FW464" s="93"/>
      <c r="FX464" s="93"/>
      <c r="FY464" s="93"/>
      <c r="FZ464" s="93"/>
      <c r="GA464" s="93"/>
      <c r="GB464" s="93"/>
      <c r="GC464" s="93"/>
      <c r="GD464" s="93"/>
      <c r="GE464" s="93"/>
      <c r="GF464" s="93"/>
      <c r="GG464" s="93"/>
      <c r="GH464" s="93"/>
      <c r="GI464" s="93"/>
      <c r="GJ464" s="93"/>
      <c r="GK464" s="93"/>
      <c r="GL464" s="93"/>
      <c r="GM464" s="93"/>
      <c r="GN464" s="93"/>
      <c r="GO464" s="93"/>
      <c r="GP464" s="93"/>
      <c r="GQ464" s="93"/>
      <c r="GR464" s="93"/>
      <c r="GS464" s="93"/>
      <c r="GT464" s="93"/>
      <c r="GU464" s="93"/>
      <c r="GV464" s="93"/>
      <c r="GW464" s="93"/>
      <c r="GX464" s="93"/>
      <c r="GY464" s="93"/>
      <c r="GZ464" s="93"/>
      <c r="HA464" s="93"/>
      <c r="HB464" s="93"/>
      <c r="HC464" s="93"/>
      <c r="HD464" s="93"/>
      <c r="HE464" s="93"/>
      <c r="HF464" s="93"/>
      <c r="HG464" s="93"/>
      <c r="HH464" s="93"/>
      <c r="HI464" s="93"/>
      <c r="HJ464" s="93"/>
      <c r="HK464" s="93"/>
      <c r="HL464" s="93"/>
      <c r="HM464" s="93"/>
      <c r="HN464" s="93"/>
      <c r="HO464" s="93"/>
      <c r="HP464" s="93"/>
      <c r="HQ464" s="93"/>
      <c r="HR464" s="93"/>
      <c r="HS464" s="93"/>
      <c r="HT464" s="93"/>
      <c r="HU464" s="93"/>
      <c r="HV464" s="93"/>
      <c r="HW464" s="93"/>
      <c r="HX464" s="93"/>
      <c r="HY464" s="93"/>
      <c r="HZ464" s="93"/>
      <c r="IA464" s="93"/>
      <c r="IB464" s="93"/>
      <c r="IC464" s="93"/>
      <c r="ID464" s="93"/>
      <c r="IE464" s="93"/>
    </row>
    <row r="465" spans="1:239" s="6" customFormat="1" x14ac:dyDescent="0.25">
      <c r="A465" s="125"/>
      <c r="B465" s="126" t="s">
        <v>22</v>
      </c>
      <c r="C465" s="11" t="s">
        <v>0</v>
      </c>
      <c r="D465" s="10">
        <v>1.02</v>
      </c>
      <c r="E465" s="5">
        <f>D465*E458</f>
        <v>2.1303719999999999</v>
      </c>
      <c r="F465" s="4"/>
      <c r="G465" s="4"/>
      <c r="H465" s="4"/>
      <c r="I465" s="5"/>
      <c r="J465" s="10"/>
      <c r="K465" s="10">
        <f>E465*J465</f>
        <v>0</v>
      </c>
      <c r="L465" s="10">
        <f t="shared" si="64"/>
        <v>0</v>
      </c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</row>
    <row r="466" spans="1:239" s="6" customFormat="1" x14ac:dyDescent="0.25">
      <c r="A466" s="11"/>
      <c r="B466" s="124" t="s">
        <v>41</v>
      </c>
      <c r="C466" s="91" t="s">
        <v>16</v>
      </c>
      <c r="D466" s="10">
        <v>15</v>
      </c>
      <c r="E466" s="10">
        <f>D466*E458</f>
        <v>31.329000000000001</v>
      </c>
      <c r="F466" s="5"/>
      <c r="G466" s="10">
        <f>E466*F466</f>
        <v>0</v>
      </c>
      <c r="H466" s="10"/>
      <c r="I466" s="10"/>
      <c r="J466" s="10"/>
      <c r="K466" s="10"/>
      <c r="L466" s="10">
        <f>G466+I466+K466</f>
        <v>0</v>
      </c>
      <c r="M466" s="93"/>
      <c r="N466" s="93"/>
      <c r="O466" s="93"/>
      <c r="P466" s="93"/>
      <c r="Q466" s="93"/>
      <c r="R466" s="93"/>
      <c r="S466" s="93"/>
      <c r="T466" s="93"/>
      <c r="U466" s="93"/>
      <c r="V466" s="93"/>
      <c r="W466" s="93"/>
      <c r="X466" s="93"/>
      <c r="Y466" s="93"/>
      <c r="Z466" s="93"/>
      <c r="AA466" s="93"/>
      <c r="AB466" s="93"/>
      <c r="AC466" s="93"/>
      <c r="AD466" s="93"/>
      <c r="AE466" s="93"/>
      <c r="AF466" s="93"/>
      <c r="AG466" s="93"/>
      <c r="AH466" s="93"/>
      <c r="AI466" s="93"/>
      <c r="AJ466" s="93"/>
      <c r="AK466" s="93"/>
      <c r="AL466" s="93"/>
      <c r="AM466" s="93"/>
      <c r="AN466" s="93"/>
      <c r="AO466" s="93"/>
      <c r="AP466" s="93"/>
      <c r="AQ466" s="93"/>
      <c r="AR466" s="93"/>
      <c r="AS466" s="93"/>
      <c r="AT466" s="93"/>
      <c r="AU466" s="93"/>
      <c r="AV466" s="93"/>
      <c r="AW466" s="93"/>
      <c r="AX466" s="93"/>
      <c r="AY466" s="93"/>
      <c r="AZ466" s="93"/>
      <c r="BA466" s="93"/>
      <c r="BB466" s="93"/>
      <c r="BC466" s="93"/>
      <c r="BD466" s="93"/>
      <c r="BE466" s="93"/>
      <c r="BF466" s="93"/>
      <c r="BG466" s="93"/>
      <c r="BH466" s="93"/>
      <c r="BI466" s="93"/>
      <c r="BJ466" s="93"/>
      <c r="BK466" s="93"/>
      <c r="BL466" s="93"/>
      <c r="BM466" s="93"/>
      <c r="BN466" s="93"/>
      <c r="BO466" s="93"/>
      <c r="BP466" s="93"/>
      <c r="BQ466" s="93"/>
      <c r="BR466" s="93"/>
      <c r="BS466" s="93"/>
      <c r="BT466" s="93"/>
      <c r="BU466" s="93"/>
      <c r="BV466" s="93"/>
      <c r="BW466" s="93"/>
      <c r="BX466" s="93"/>
      <c r="BY466" s="93"/>
      <c r="BZ466" s="93"/>
      <c r="CA466" s="93"/>
      <c r="CB466" s="93"/>
      <c r="CC466" s="93"/>
      <c r="CD466" s="93"/>
      <c r="CE466" s="93"/>
      <c r="CF466" s="93"/>
      <c r="CG466" s="93"/>
      <c r="CH466" s="93"/>
      <c r="CI466" s="93"/>
      <c r="CJ466" s="93"/>
      <c r="CK466" s="93"/>
      <c r="CL466" s="93"/>
      <c r="CM466" s="93"/>
      <c r="CN466" s="93"/>
      <c r="CO466" s="93"/>
      <c r="CP466" s="93"/>
      <c r="CQ466" s="93"/>
      <c r="CR466" s="93"/>
      <c r="CS466" s="93"/>
      <c r="CT466" s="93"/>
      <c r="CU466" s="93"/>
      <c r="CV466" s="93"/>
      <c r="CW466" s="93"/>
      <c r="CX466" s="93"/>
      <c r="CY466" s="93"/>
      <c r="CZ466" s="93"/>
      <c r="DA466" s="93"/>
      <c r="DB466" s="93"/>
      <c r="DC466" s="93"/>
      <c r="DD466" s="93"/>
      <c r="DE466" s="93"/>
      <c r="DF466" s="93"/>
      <c r="DG466" s="93"/>
      <c r="DH466" s="93"/>
      <c r="DI466" s="93"/>
      <c r="DJ466" s="93"/>
      <c r="DK466" s="93"/>
      <c r="DL466" s="93"/>
      <c r="DM466" s="93"/>
      <c r="DN466" s="93"/>
      <c r="DO466" s="93"/>
      <c r="DP466" s="93"/>
      <c r="DQ466" s="93"/>
      <c r="DR466" s="93"/>
      <c r="DS466" s="93"/>
      <c r="DT466" s="93"/>
      <c r="DU466" s="93"/>
      <c r="DV466" s="93"/>
      <c r="DW466" s="93"/>
      <c r="DX466" s="93"/>
      <c r="DY466" s="93"/>
      <c r="DZ466" s="93"/>
      <c r="EA466" s="93"/>
      <c r="EB466" s="93"/>
      <c r="EC466" s="93"/>
      <c r="ED466" s="93"/>
      <c r="EE466" s="93"/>
      <c r="EF466" s="93"/>
      <c r="EG466" s="93"/>
      <c r="EH466" s="93"/>
      <c r="EI466" s="93"/>
      <c r="EJ466" s="93"/>
      <c r="EK466" s="93"/>
      <c r="EL466" s="93"/>
      <c r="EM466" s="93"/>
      <c r="EN466" s="93"/>
      <c r="EO466" s="93"/>
      <c r="EP466" s="93"/>
      <c r="EQ466" s="93"/>
      <c r="ER466" s="93"/>
      <c r="ES466" s="93"/>
      <c r="ET466" s="93"/>
      <c r="EU466" s="93"/>
      <c r="EV466" s="93"/>
      <c r="EW466" s="93"/>
      <c r="EX466" s="93"/>
      <c r="EY466" s="93"/>
      <c r="EZ466" s="93"/>
      <c r="FA466" s="93"/>
      <c r="FB466" s="93"/>
      <c r="FC466" s="93"/>
      <c r="FD466" s="93"/>
      <c r="FE466" s="93"/>
      <c r="FF466" s="93"/>
      <c r="FG466" s="93"/>
      <c r="FH466" s="93"/>
      <c r="FI466" s="93"/>
      <c r="FJ466" s="93"/>
      <c r="FK466" s="93"/>
      <c r="FL466" s="93"/>
      <c r="FM466" s="93"/>
      <c r="FN466" s="93"/>
      <c r="FO466" s="93"/>
      <c r="FP466" s="93"/>
      <c r="FQ466" s="93"/>
      <c r="FR466" s="93"/>
      <c r="FS466" s="93"/>
      <c r="FT466" s="93"/>
      <c r="FU466" s="93"/>
      <c r="FV466" s="93"/>
      <c r="FW466" s="93"/>
      <c r="FX466" s="93"/>
      <c r="FY466" s="93"/>
      <c r="FZ466" s="93"/>
      <c r="GA466" s="93"/>
      <c r="GB466" s="93"/>
      <c r="GC466" s="93"/>
      <c r="GD466" s="93"/>
      <c r="GE466" s="93"/>
      <c r="GF466" s="93"/>
      <c r="GG466" s="93"/>
      <c r="GH466" s="93"/>
      <c r="GI466" s="93"/>
      <c r="GJ466" s="93"/>
      <c r="GK466" s="93"/>
      <c r="GL466" s="93"/>
      <c r="GM466" s="93"/>
      <c r="GN466" s="93"/>
      <c r="GO466" s="93"/>
      <c r="GP466" s="93"/>
      <c r="GQ466" s="93"/>
      <c r="GR466" s="93"/>
      <c r="GS466" s="93"/>
      <c r="GT466" s="93"/>
      <c r="GU466" s="93"/>
      <c r="GV466" s="93"/>
      <c r="GW466" s="93"/>
      <c r="GX466" s="93"/>
      <c r="GY466" s="93"/>
      <c r="GZ466" s="93"/>
      <c r="HA466" s="93"/>
      <c r="HB466" s="93"/>
      <c r="HC466" s="93"/>
      <c r="HD466" s="93"/>
      <c r="HE466" s="93"/>
      <c r="HF466" s="93"/>
      <c r="HG466" s="93"/>
      <c r="HH466" s="93"/>
      <c r="HI466" s="93"/>
      <c r="HJ466" s="93"/>
      <c r="HK466" s="93"/>
      <c r="HL466" s="93"/>
      <c r="HM466" s="93"/>
      <c r="HN466" s="93"/>
      <c r="HO466" s="93"/>
      <c r="HP466" s="93"/>
      <c r="HQ466" s="93"/>
      <c r="HR466" s="93"/>
      <c r="HS466" s="93"/>
      <c r="HT466" s="93"/>
      <c r="HU466" s="93"/>
      <c r="HV466" s="93"/>
      <c r="HW466" s="93"/>
      <c r="HX466" s="93"/>
      <c r="HY466" s="93"/>
      <c r="HZ466" s="93"/>
      <c r="IA466" s="93"/>
      <c r="IB466" s="93"/>
      <c r="IC466" s="93"/>
      <c r="ID466" s="93"/>
      <c r="IE466" s="93"/>
    </row>
    <row r="467" spans="1:239" s="6" customFormat="1" x14ac:dyDescent="0.25">
      <c r="A467" s="11"/>
      <c r="B467" s="13" t="s">
        <v>42</v>
      </c>
      <c r="C467" s="91" t="s">
        <v>16</v>
      </c>
      <c r="D467" s="10">
        <v>66</v>
      </c>
      <c r="E467" s="10">
        <f>D467*E458</f>
        <v>137.8476</v>
      </c>
      <c r="F467" s="5"/>
      <c r="G467" s="10">
        <f>E467*F467</f>
        <v>0</v>
      </c>
      <c r="H467" s="10"/>
      <c r="I467" s="10"/>
      <c r="J467" s="10"/>
      <c r="K467" s="10"/>
      <c r="L467" s="10">
        <f t="shared" ref="L467" si="66">G467+I467+K467</f>
        <v>0</v>
      </c>
      <c r="M467" s="93"/>
      <c r="N467" s="93"/>
      <c r="O467" s="93"/>
      <c r="P467" s="93"/>
      <c r="Q467" s="93"/>
      <c r="R467" s="93"/>
      <c r="S467" s="93"/>
      <c r="T467" s="93"/>
      <c r="U467" s="93"/>
      <c r="V467" s="93"/>
      <c r="W467" s="93"/>
      <c r="X467" s="93"/>
      <c r="Y467" s="93"/>
      <c r="Z467" s="93"/>
      <c r="AA467" s="93"/>
      <c r="AB467" s="93"/>
      <c r="AC467" s="93"/>
      <c r="AD467" s="93"/>
      <c r="AE467" s="93"/>
      <c r="AF467" s="93"/>
      <c r="AG467" s="93"/>
      <c r="AH467" s="93"/>
      <c r="AI467" s="93"/>
      <c r="AJ467" s="93"/>
      <c r="AK467" s="93"/>
      <c r="AL467" s="93"/>
      <c r="AM467" s="93"/>
      <c r="AN467" s="93"/>
      <c r="AO467" s="93"/>
      <c r="AP467" s="93"/>
      <c r="AQ467" s="93"/>
      <c r="AR467" s="93"/>
      <c r="AS467" s="93"/>
      <c r="AT467" s="93"/>
      <c r="AU467" s="93"/>
      <c r="AV467" s="93"/>
      <c r="AW467" s="93"/>
      <c r="AX467" s="93"/>
      <c r="AY467" s="93"/>
      <c r="AZ467" s="93"/>
      <c r="BA467" s="93"/>
      <c r="BB467" s="93"/>
      <c r="BC467" s="93"/>
      <c r="BD467" s="93"/>
      <c r="BE467" s="93"/>
      <c r="BF467" s="93"/>
      <c r="BG467" s="93"/>
      <c r="BH467" s="93"/>
      <c r="BI467" s="93"/>
      <c r="BJ467" s="93"/>
      <c r="BK467" s="93"/>
      <c r="BL467" s="93"/>
      <c r="BM467" s="93"/>
      <c r="BN467" s="93"/>
      <c r="BO467" s="93"/>
      <c r="BP467" s="93"/>
      <c r="BQ467" s="93"/>
      <c r="BR467" s="93"/>
      <c r="BS467" s="93"/>
      <c r="BT467" s="93"/>
      <c r="BU467" s="93"/>
      <c r="BV467" s="93"/>
      <c r="BW467" s="93"/>
      <c r="BX467" s="93"/>
      <c r="BY467" s="93"/>
      <c r="BZ467" s="93"/>
      <c r="CA467" s="93"/>
      <c r="CB467" s="93"/>
      <c r="CC467" s="93"/>
      <c r="CD467" s="93"/>
      <c r="CE467" s="93"/>
      <c r="CF467" s="93"/>
      <c r="CG467" s="93"/>
      <c r="CH467" s="93"/>
      <c r="CI467" s="93"/>
      <c r="CJ467" s="93"/>
      <c r="CK467" s="93"/>
      <c r="CL467" s="93"/>
      <c r="CM467" s="93"/>
      <c r="CN467" s="93"/>
      <c r="CO467" s="93"/>
      <c r="CP467" s="93"/>
      <c r="CQ467" s="93"/>
      <c r="CR467" s="93"/>
      <c r="CS467" s="93"/>
      <c r="CT467" s="93"/>
      <c r="CU467" s="93"/>
      <c r="CV467" s="93"/>
      <c r="CW467" s="93"/>
      <c r="CX467" s="93"/>
      <c r="CY467" s="93"/>
      <c r="CZ467" s="93"/>
      <c r="DA467" s="93"/>
      <c r="DB467" s="93"/>
      <c r="DC467" s="93"/>
      <c r="DD467" s="93"/>
      <c r="DE467" s="93"/>
      <c r="DF467" s="93"/>
      <c r="DG467" s="93"/>
      <c r="DH467" s="93"/>
      <c r="DI467" s="93"/>
      <c r="DJ467" s="93"/>
      <c r="DK467" s="93"/>
      <c r="DL467" s="93"/>
      <c r="DM467" s="93"/>
      <c r="DN467" s="93"/>
      <c r="DO467" s="93"/>
      <c r="DP467" s="93"/>
      <c r="DQ467" s="93"/>
      <c r="DR467" s="93"/>
      <c r="DS467" s="93"/>
      <c r="DT467" s="93"/>
      <c r="DU467" s="93"/>
      <c r="DV467" s="93"/>
      <c r="DW467" s="93"/>
      <c r="DX467" s="93"/>
      <c r="DY467" s="93"/>
      <c r="DZ467" s="93"/>
      <c r="EA467" s="93"/>
      <c r="EB467" s="93"/>
      <c r="EC467" s="93"/>
      <c r="ED467" s="93"/>
      <c r="EE467" s="93"/>
      <c r="EF467" s="93"/>
      <c r="EG467" s="93"/>
      <c r="EH467" s="93"/>
      <c r="EI467" s="93"/>
      <c r="EJ467" s="93"/>
      <c r="EK467" s="93"/>
      <c r="EL467" s="93"/>
      <c r="EM467" s="93"/>
      <c r="EN467" s="93"/>
      <c r="EO467" s="93"/>
      <c r="EP467" s="93"/>
      <c r="EQ467" s="93"/>
      <c r="ER467" s="93"/>
      <c r="ES467" s="93"/>
      <c r="ET467" s="93"/>
      <c r="EU467" s="93"/>
      <c r="EV467" s="93"/>
      <c r="EW467" s="93"/>
      <c r="EX467" s="93"/>
      <c r="EY467" s="93"/>
      <c r="EZ467" s="93"/>
      <c r="FA467" s="93"/>
      <c r="FB467" s="93"/>
      <c r="FC467" s="93"/>
      <c r="FD467" s="93"/>
      <c r="FE467" s="93"/>
      <c r="FF467" s="93"/>
      <c r="FG467" s="93"/>
      <c r="FH467" s="93"/>
      <c r="FI467" s="93"/>
      <c r="FJ467" s="93"/>
      <c r="FK467" s="93"/>
      <c r="FL467" s="93"/>
      <c r="FM467" s="93"/>
      <c r="FN467" s="93"/>
      <c r="FO467" s="93"/>
      <c r="FP467" s="93"/>
      <c r="FQ467" s="93"/>
      <c r="FR467" s="93"/>
      <c r="FS467" s="93"/>
      <c r="FT467" s="93"/>
      <c r="FU467" s="93"/>
      <c r="FV467" s="93"/>
      <c r="FW467" s="93"/>
      <c r="FX467" s="93"/>
      <c r="FY467" s="93"/>
      <c r="FZ467" s="93"/>
      <c r="GA467" s="93"/>
      <c r="GB467" s="93"/>
      <c r="GC467" s="93"/>
      <c r="GD467" s="93"/>
      <c r="GE467" s="93"/>
      <c r="GF467" s="93"/>
      <c r="GG467" s="93"/>
      <c r="GH467" s="93"/>
      <c r="GI467" s="93"/>
      <c r="GJ467" s="93"/>
      <c r="GK467" s="93"/>
      <c r="GL467" s="93"/>
      <c r="GM467" s="93"/>
      <c r="GN467" s="93"/>
      <c r="GO467" s="93"/>
      <c r="GP467" s="93"/>
      <c r="GQ467" s="93"/>
      <c r="GR467" s="93"/>
      <c r="GS467" s="93"/>
      <c r="GT467" s="93"/>
      <c r="GU467" s="93"/>
      <c r="GV467" s="93"/>
      <c r="GW467" s="93"/>
      <c r="GX467" s="93"/>
      <c r="GY467" s="93"/>
      <c r="GZ467" s="93"/>
      <c r="HA467" s="93"/>
      <c r="HB467" s="93"/>
      <c r="HC467" s="93"/>
      <c r="HD467" s="93"/>
      <c r="HE467" s="93"/>
      <c r="HF467" s="93"/>
      <c r="HG467" s="93"/>
      <c r="HH467" s="93"/>
      <c r="HI467" s="93"/>
      <c r="HJ467" s="93"/>
      <c r="HK467" s="93"/>
      <c r="HL467" s="93"/>
      <c r="HM467" s="93"/>
      <c r="HN467" s="93"/>
      <c r="HO467" s="93"/>
      <c r="HP467" s="93"/>
      <c r="HQ467" s="93"/>
      <c r="HR467" s="93"/>
      <c r="HS467" s="93"/>
      <c r="HT467" s="93"/>
      <c r="HU467" s="93"/>
      <c r="HV467" s="93"/>
      <c r="HW467" s="93"/>
      <c r="HX467" s="93"/>
      <c r="HY467" s="93"/>
      <c r="HZ467" s="93"/>
      <c r="IA467" s="93"/>
      <c r="IB467" s="93"/>
      <c r="IC467" s="93"/>
      <c r="ID467" s="93"/>
      <c r="IE467" s="93"/>
    </row>
    <row r="468" spans="1:239" s="6" customFormat="1" x14ac:dyDescent="0.25">
      <c r="A468" s="11"/>
      <c r="B468" s="13"/>
      <c r="C468" s="91"/>
      <c r="D468" s="10"/>
      <c r="E468" s="10"/>
      <c r="F468" s="5"/>
      <c r="G468" s="10"/>
      <c r="H468" s="10"/>
      <c r="I468" s="10"/>
      <c r="J468" s="10"/>
      <c r="K468" s="10"/>
      <c r="L468" s="10"/>
      <c r="M468" s="93"/>
      <c r="N468" s="93"/>
      <c r="O468" s="93"/>
      <c r="P468" s="93"/>
      <c r="Q468" s="93"/>
      <c r="R468" s="93"/>
      <c r="S468" s="93"/>
      <c r="T468" s="93"/>
      <c r="U468" s="93"/>
      <c r="V468" s="93"/>
      <c r="W468" s="93"/>
      <c r="X468" s="93"/>
      <c r="Y468" s="93"/>
      <c r="Z468" s="93"/>
      <c r="AA468" s="93"/>
      <c r="AB468" s="93"/>
      <c r="AC468" s="93"/>
      <c r="AD468" s="93"/>
      <c r="AE468" s="93"/>
      <c r="AF468" s="93"/>
      <c r="AG468" s="93"/>
      <c r="AH468" s="93"/>
      <c r="AI468" s="93"/>
      <c r="AJ468" s="93"/>
      <c r="AK468" s="93"/>
      <c r="AL468" s="93"/>
      <c r="AM468" s="93"/>
      <c r="AN468" s="93"/>
      <c r="AO468" s="93"/>
      <c r="AP468" s="93"/>
      <c r="AQ468" s="93"/>
      <c r="AR468" s="93"/>
      <c r="AS468" s="93"/>
      <c r="AT468" s="93"/>
      <c r="AU468" s="93"/>
      <c r="AV468" s="93"/>
      <c r="AW468" s="93"/>
      <c r="AX468" s="93"/>
      <c r="AY468" s="93"/>
      <c r="AZ468" s="93"/>
      <c r="BA468" s="93"/>
      <c r="BB468" s="93"/>
      <c r="BC468" s="93"/>
      <c r="BD468" s="93"/>
      <c r="BE468" s="93"/>
      <c r="BF468" s="93"/>
      <c r="BG468" s="93"/>
      <c r="BH468" s="93"/>
      <c r="BI468" s="93"/>
      <c r="BJ468" s="93"/>
      <c r="BK468" s="93"/>
      <c r="BL468" s="93"/>
      <c r="BM468" s="93"/>
      <c r="BN468" s="93"/>
      <c r="BO468" s="93"/>
      <c r="BP468" s="93"/>
      <c r="BQ468" s="93"/>
      <c r="BR468" s="93"/>
      <c r="BS468" s="93"/>
      <c r="BT468" s="93"/>
      <c r="BU468" s="93"/>
      <c r="BV468" s="93"/>
      <c r="BW468" s="93"/>
      <c r="BX468" s="93"/>
      <c r="BY468" s="93"/>
      <c r="BZ468" s="93"/>
      <c r="CA468" s="93"/>
      <c r="CB468" s="93"/>
      <c r="CC468" s="93"/>
      <c r="CD468" s="93"/>
      <c r="CE468" s="93"/>
      <c r="CF468" s="93"/>
      <c r="CG468" s="93"/>
      <c r="CH468" s="93"/>
      <c r="CI468" s="93"/>
      <c r="CJ468" s="93"/>
      <c r="CK468" s="93"/>
      <c r="CL468" s="93"/>
      <c r="CM468" s="93"/>
      <c r="CN468" s="93"/>
      <c r="CO468" s="93"/>
      <c r="CP468" s="93"/>
      <c r="CQ468" s="93"/>
      <c r="CR468" s="93"/>
      <c r="CS468" s="93"/>
      <c r="CT468" s="93"/>
      <c r="CU468" s="93"/>
      <c r="CV468" s="93"/>
      <c r="CW468" s="93"/>
      <c r="CX468" s="93"/>
      <c r="CY468" s="93"/>
      <c r="CZ468" s="93"/>
      <c r="DA468" s="93"/>
      <c r="DB468" s="93"/>
      <c r="DC468" s="93"/>
      <c r="DD468" s="93"/>
      <c r="DE468" s="93"/>
      <c r="DF468" s="93"/>
      <c r="DG468" s="93"/>
      <c r="DH468" s="93"/>
      <c r="DI468" s="93"/>
      <c r="DJ468" s="93"/>
      <c r="DK468" s="93"/>
      <c r="DL468" s="93"/>
      <c r="DM468" s="93"/>
      <c r="DN468" s="93"/>
      <c r="DO468" s="93"/>
      <c r="DP468" s="93"/>
      <c r="DQ468" s="93"/>
      <c r="DR468" s="93"/>
      <c r="DS468" s="93"/>
      <c r="DT468" s="93"/>
      <c r="DU468" s="93"/>
      <c r="DV468" s="93"/>
      <c r="DW468" s="93"/>
      <c r="DX468" s="93"/>
      <c r="DY468" s="93"/>
      <c r="DZ468" s="93"/>
      <c r="EA468" s="93"/>
      <c r="EB468" s="93"/>
      <c r="EC468" s="93"/>
      <c r="ED468" s="93"/>
      <c r="EE468" s="93"/>
      <c r="EF468" s="93"/>
      <c r="EG468" s="93"/>
      <c r="EH468" s="93"/>
      <c r="EI468" s="93"/>
      <c r="EJ468" s="93"/>
      <c r="EK468" s="93"/>
      <c r="EL468" s="93"/>
      <c r="EM468" s="93"/>
      <c r="EN468" s="93"/>
      <c r="EO468" s="93"/>
      <c r="EP468" s="93"/>
      <c r="EQ468" s="93"/>
      <c r="ER468" s="93"/>
      <c r="ES468" s="93"/>
      <c r="ET468" s="93"/>
      <c r="EU468" s="93"/>
      <c r="EV468" s="93"/>
      <c r="EW468" s="93"/>
      <c r="EX468" s="93"/>
      <c r="EY468" s="93"/>
      <c r="EZ468" s="93"/>
      <c r="FA468" s="93"/>
      <c r="FB468" s="93"/>
      <c r="FC468" s="93"/>
      <c r="FD468" s="93"/>
      <c r="FE468" s="93"/>
      <c r="FF468" s="93"/>
      <c r="FG468" s="93"/>
      <c r="FH468" s="93"/>
      <c r="FI468" s="93"/>
      <c r="FJ468" s="93"/>
      <c r="FK468" s="93"/>
      <c r="FL468" s="93"/>
      <c r="FM468" s="93"/>
      <c r="FN468" s="93"/>
      <c r="FO468" s="93"/>
      <c r="FP468" s="93"/>
      <c r="FQ468" s="93"/>
      <c r="FR468" s="93"/>
      <c r="FS468" s="93"/>
      <c r="FT468" s="93"/>
      <c r="FU468" s="93"/>
      <c r="FV468" s="93"/>
      <c r="FW468" s="93"/>
      <c r="FX468" s="93"/>
      <c r="FY468" s="93"/>
      <c r="FZ468" s="93"/>
      <c r="GA468" s="93"/>
      <c r="GB468" s="93"/>
      <c r="GC468" s="93"/>
      <c r="GD468" s="93"/>
      <c r="GE468" s="93"/>
      <c r="GF468" s="93"/>
      <c r="GG468" s="93"/>
      <c r="GH468" s="93"/>
      <c r="GI468" s="93"/>
      <c r="GJ468" s="93"/>
      <c r="GK468" s="93"/>
      <c r="GL468" s="93"/>
      <c r="GM468" s="93"/>
      <c r="GN468" s="93"/>
      <c r="GO468" s="93"/>
      <c r="GP468" s="93"/>
      <c r="GQ468" s="93"/>
      <c r="GR468" s="93"/>
      <c r="GS468" s="93"/>
      <c r="GT468" s="93"/>
      <c r="GU468" s="93"/>
      <c r="GV468" s="93"/>
      <c r="GW468" s="93"/>
      <c r="GX468" s="93"/>
      <c r="GY468" s="93"/>
      <c r="GZ468" s="93"/>
      <c r="HA468" s="93"/>
      <c r="HB468" s="93"/>
      <c r="HC468" s="93"/>
      <c r="HD468" s="93"/>
      <c r="HE468" s="93"/>
      <c r="HF468" s="93"/>
      <c r="HG468" s="93"/>
      <c r="HH468" s="93"/>
      <c r="HI468" s="93"/>
      <c r="HJ468" s="93"/>
      <c r="HK468" s="93"/>
      <c r="HL468" s="93"/>
      <c r="HM468" s="93"/>
      <c r="HN468" s="93"/>
      <c r="HO468" s="93"/>
      <c r="HP468" s="93"/>
      <c r="HQ468" s="93"/>
      <c r="HR468" s="93"/>
      <c r="HS468" s="93"/>
      <c r="HT468" s="93"/>
      <c r="HU468" s="93"/>
      <c r="HV468" s="93"/>
      <c r="HW468" s="93"/>
      <c r="HX468" s="93"/>
      <c r="HY468" s="93"/>
      <c r="HZ468" s="93"/>
      <c r="IA468" s="93"/>
      <c r="IB468" s="93"/>
      <c r="IC468" s="93"/>
      <c r="ID468" s="93"/>
      <c r="IE468" s="93"/>
    </row>
    <row r="469" spans="1:239" s="2" customFormat="1" x14ac:dyDescent="0.25">
      <c r="A469" s="7">
        <v>5</v>
      </c>
      <c r="B469" s="127" t="s">
        <v>30</v>
      </c>
      <c r="C469" s="8" t="s">
        <v>23</v>
      </c>
      <c r="D469" s="9"/>
      <c r="E469" s="9">
        <v>1740.5</v>
      </c>
      <c r="F469" s="9"/>
      <c r="G469" s="120"/>
      <c r="H469" s="9"/>
      <c r="I469" s="9"/>
      <c r="J469" s="120"/>
      <c r="K469" s="9"/>
      <c r="L469" s="9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  <c r="AA469" s="105"/>
      <c r="AB469" s="105"/>
      <c r="AC469" s="105"/>
      <c r="AD469" s="105"/>
      <c r="AE469" s="105"/>
      <c r="AF469" s="105"/>
      <c r="AG469" s="105"/>
      <c r="AH469" s="105"/>
      <c r="AI469" s="105"/>
      <c r="AJ469" s="105"/>
      <c r="AK469" s="105"/>
      <c r="AL469" s="105"/>
      <c r="AM469" s="105"/>
      <c r="AN469" s="105"/>
      <c r="AO469" s="105"/>
      <c r="AP469" s="105"/>
      <c r="AQ469" s="105"/>
      <c r="AR469" s="105"/>
      <c r="AS469" s="105"/>
      <c r="AT469" s="105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  <c r="BT469" s="105"/>
      <c r="BU469" s="105"/>
      <c r="BV469" s="105"/>
      <c r="BW469" s="105"/>
      <c r="BX469" s="105"/>
      <c r="BY469" s="105"/>
      <c r="BZ469" s="105"/>
      <c r="CA469" s="105"/>
      <c r="CB469" s="105"/>
      <c r="CC469" s="105"/>
      <c r="CD469" s="105"/>
      <c r="CE469" s="105"/>
      <c r="CF469" s="105"/>
      <c r="CG469" s="105"/>
      <c r="CH469" s="105"/>
      <c r="CI469" s="105"/>
      <c r="CJ469" s="105"/>
      <c r="CK469" s="105"/>
      <c r="CL469" s="105"/>
      <c r="CM469" s="105"/>
      <c r="CN469" s="105"/>
      <c r="CO469" s="105"/>
      <c r="CP469" s="105"/>
      <c r="CQ469" s="105"/>
      <c r="CR469" s="105"/>
      <c r="CS469" s="105"/>
      <c r="CT469" s="105"/>
      <c r="CU469" s="105"/>
      <c r="CV469" s="105"/>
      <c r="CW469" s="105"/>
      <c r="CX469" s="105"/>
      <c r="CY469" s="105"/>
      <c r="CZ469" s="105"/>
      <c r="DA469" s="105"/>
      <c r="DB469" s="105"/>
      <c r="DC469" s="105"/>
      <c r="DD469" s="105"/>
      <c r="DE469" s="105"/>
      <c r="DF469" s="105"/>
      <c r="DG469" s="105"/>
      <c r="DH469" s="105"/>
      <c r="DI469" s="105"/>
      <c r="DJ469" s="105"/>
      <c r="DK469" s="105"/>
      <c r="DL469" s="105"/>
      <c r="DM469" s="105"/>
      <c r="DN469" s="105"/>
      <c r="DO469" s="105"/>
      <c r="DP469" s="105"/>
      <c r="DQ469" s="105"/>
      <c r="DR469" s="105"/>
      <c r="DS469" s="105"/>
      <c r="DT469" s="105"/>
      <c r="DU469" s="105"/>
      <c r="DV469" s="105"/>
      <c r="DW469" s="105"/>
      <c r="DX469" s="105"/>
      <c r="DY469" s="105"/>
      <c r="DZ469" s="105"/>
      <c r="EA469" s="105"/>
      <c r="EB469" s="105"/>
      <c r="EC469" s="105"/>
      <c r="ED469" s="105"/>
      <c r="EE469" s="105"/>
      <c r="EF469" s="105"/>
      <c r="EG469" s="105"/>
      <c r="EH469" s="105"/>
      <c r="EI469" s="105"/>
      <c r="EJ469" s="105"/>
      <c r="EK469" s="105"/>
      <c r="EL469" s="105"/>
      <c r="EM469" s="105"/>
      <c r="EN469" s="105"/>
      <c r="EO469" s="105"/>
      <c r="EP469" s="105"/>
      <c r="EQ469" s="105"/>
      <c r="ER469" s="105"/>
      <c r="ES469" s="105"/>
      <c r="ET469" s="105"/>
      <c r="EU469" s="105"/>
      <c r="EV469" s="105"/>
      <c r="EW469" s="105"/>
      <c r="EX469" s="105"/>
      <c r="EY469" s="105"/>
      <c r="EZ469" s="105"/>
      <c r="FA469" s="105"/>
      <c r="FB469" s="105"/>
      <c r="FC469" s="105"/>
      <c r="FD469" s="105"/>
      <c r="FE469" s="105"/>
      <c r="FF469" s="105"/>
      <c r="FG469" s="105"/>
      <c r="FH469" s="105"/>
      <c r="FI469" s="105"/>
      <c r="FJ469" s="105"/>
      <c r="FK469" s="105"/>
      <c r="FL469" s="105"/>
      <c r="FM469" s="105"/>
      <c r="FN469" s="105"/>
      <c r="FO469" s="105"/>
      <c r="FP469" s="105"/>
      <c r="FQ469" s="105"/>
      <c r="FR469" s="105"/>
      <c r="FS469" s="105"/>
      <c r="FT469" s="105"/>
      <c r="FU469" s="105"/>
      <c r="FV469" s="105"/>
      <c r="FW469" s="105"/>
      <c r="FX469" s="105"/>
      <c r="FY469" s="105"/>
      <c r="FZ469" s="105"/>
      <c r="GA469" s="105"/>
      <c r="GB469" s="105"/>
      <c r="GC469" s="105"/>
      <c r="GD469" s="105"/>
      <c r="GE469" s="105"/>
      <c r="GF469" s="105"/>
      <c r="GG469" s="105"/>
      <c r="GH469" s="105"/>
      <c r="GI469" s="105"/>
      <c r="GJ469" s="105"/>
      <c r="GK469" s="105"/>
      <c r="GL469" s="105"/>
      <c r="GM469" s="105"/>
      <c r="GN469" s="105"/>
      <c r="GO469" s="105"/>
      <c r="GP469" s="105"/>
      <c r="GQ469" s="105"/>
      <c r="GR469" s="105"/>
      <c r="GS469" s="105"/>
      <c r="GT469" s="105"/>
      <c r="GU469" s="105"/>
      <c r="GV469" s="105"/>
      <c r="GW469" s="105"/>
      <c r="GX469" s="105"/>
      <c r="GY469" s="105"/>
      <c r="GZ469" s="105"/>
      <c r="HA469" s="105"/>
      <c r="HB469" s="105"/>
      <c r="HC469" s="105"/>
      <c r="HD469" s="105"/>
      <c r="HE469" s="105"/>
      <c r="HF469" s="105"/>
      <c r="HG469" s="105"/>
      <c r="HH469" s="105"/>
      <c r="HI469" s="105"/>
      <c r="HJ469" s="105"/>
      <c r="HK469" s="105"/>
      <c r="HL469" s="105"/>
      <c r="HM469" s="105"/>
      <c r="HN469" s="105"/>
      <c r="HO469" s="105"/>
      <c r="HP469" s="105"/>
      <c r="HQ469" s="105"/>
      <c r="HR469" s="105"/>
      <c r="HS469" s="105"/>
      <c r="HT469" s="105"/>
      <c r="HU469" s="105"/>
      <c r="HV469" s="105"/>
      <c r="HW469" s="105"/>
      <c r="HX469" s="105"/>
      <c r="HY469" s="105"/>
      <c r="HZ469" s="105"/>
      <c r="IA469" s="105"/>
      <c r="IB469" s="105"/>
      <c r="IC469" s="105"/>
      <c r="ID469" s="105"/>
      <c r="IE469" s="105"/>
    </row>
    <row r="470" spans="1:239" s="6" customFormat="1" x14ac:dyDescent="0.25">
      <c r="A470" s="125"/>
      <c r="B470" s="128"/>
      <c r="C470" s="11" t="s">
        <v>24</v>
      </c>
      <c r="D470" s="10"/>
      <c r="E470" s="92">
        <f>E469/1000</f>
        <v>1.7404999999999999</v>
      </c>
      <c r="F470" s="10"/>
      <c r="G470" s="123"/>
      <c r="H470" s="10"/>
      <c r="I470" s="10"/>
      <c r="J470" s="123"/>
      <c r="K470" s="10"/>
      <c r="L470" s="10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</row>
    <row r="471" spans="1:239" s="6" customFormat="1" x14ac:dyDescent="0.25">
      <c r="A471" s="125"/>
      <c r="B471" s="124" t="s">
        <v>21</v>
      </c>
      <c r="C471" s="91" t="s">
        <v>17</v>
      </c>
      <c r="D471" s="10">
        <v>42.9</v>
      </c>
      <c r="E471" s="10">
        <f>E470*D471</f>
        <v>74.667449999999988</v>
      </c>
      <c r="F471" s="10"/>
      <c r="G471" s="120"/>
      <c r="H471" s="10"/>
      <c r="I471" s="10">
        <f>E471*H471</f>
        <v>0</v>
      </c>
      <c r="J471" s="10"/>
      <c r="K471" s="10"/>
      <c r="L471" s="10">
        <f t="shared" ref="L471:L476" si="67">G471+I471+K471</f>
        <v>0</v>
      </c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</row>
    <row r="472" spans="1:239" s="6" customFormat="1" x14ac:dyDescent="0.25">
      <c r="A472" s="125"/>
      <c r="B472" s="124" t="s">
        <v>26</v>
      </c>
      <c r="C472" s="91" t="s">
        <v>20</v>
      </c>
      <c r="D472" s="10">
        <v>2.69</v>
      </c>
      <c r="E472" s="10">
        <f>E470*D472</f>
        <v>4.6819449999999998</v>
      </c>
      <c r="F472" s="10"/>
      <c r="G472" s="120"/>
      <c r="H472" s="10"/>
      <c r="I472" s="10"/>
      <c r="J472" s="5"/>
      <c r="K472" s="10">
        <f>E472*J472</f>
        <v>0</v>
      </c>
      <c r="L472" s="10">
        <f t="shared" si="67"/>
        <v>0</v>
      </c>
      <c r="M472" s="14"/>
      <c r="N472" s="14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</row>
    <row r="473" spans="1:239" s="6" customFormat="1" x14ac:dyDescent="0.25">
      <c r="A473" s="125"/>
      <c r="B473" s="124" t="s">
        <v>27</v>
      </c>
      <c r="C473" s="91" t="s">
        <v>20</v>
      </c>
      <c r="D473" s="10">
        <v>7.6</v>
      </c>
      <c r="E473" s="10">
        <f>D473*E470</f>
        <v>13.227799999999998</v>
      </c>
      <c r="F473" s="10"/>
      <c r="G473" s="120"/>
      <c r="H473" s="10"/>
      <c r="I473" s="10"/>
      <c r="J473" s="5"/>
      <c r="K473" s="10">
        <f>E473*J473</f>
        <v>0</v>
      </c>
      <c r="L473" s="10">
        <f t="shared" si="67"/>
        <v>0</v>
      </c>
      <c r="M473" s="14"/>
      <c r="N473" s="14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</row>
    <row r="474" spans="1:239" s="6" customFormat="1" x14ac:dyDescent="0.25">
      <c r="A474" s="125"/>
      <c r="B474" s="124" t="s">
        <v>28</v>
      </c>
      <c r="C474" s="91" t="s">
        <v>20</v>
      </c>
      <c r="D474" s="10">
        <v>7.4</v>
      </c>
      <c r="E474" s="5">
        <f>D474*E470</f>
        <v>12.8797</v>
      </c>
      <c r="F474" s="10"/>
      <c r="G474" s="120"/>
      <c r="H474" s="10"/>
      <c r="I474" s="10"/>
      <c r="J474" s="5"/>
      <c r="K474" s="10">
        <f>E474*J474</f>
        <v>0</v>
      </c>
      <c r="L474" s="10">
        <f t="shared" si="67"/>
        <v>0</v>
      </c>
      <c r="M474" s="14"/>
      <c r="N474" s="14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</row>
    <row r="475" spans="1:239" s="6" customFormat="1" x14ac:dyDescent="0.25">
      <c r="A475" s="125"/>
      <c r="B475" s="129" t="s">
        <v>31</v>
      </c>
      <c r="C475" s="91" t="s">
        <v>20</v>
      </c>
      <c r="D475" s="10">
        <v>0.41</v>
      </c>
      <c r="E475" s="10">
        <f>D475*E470</f>
        <v>0.71360499999999993</v>
      </c>
      <c r="F475" s="10"/>
      <c r="G475" s="120"/>
      <c r="H475" s="10"/>
      <c r="I475" s="10"/>
      <c r="J475" s="10"/>
      <c r="K475" s="10">
        <f>E475*J475</f>
        <v>0</v>
      </c>
      <c r="L475" s="10">
        <f t="shared" si="67"/>
        <v>0</v>
      </c>
      <c r="M475" s="14"/>
      <c r="N475" s="14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</row>
    <row r="476" spans="1:239" s="6" customFormat="1" x14ac:dyDescent="0.25">
      <c r="A476" s="125"/>
      <c r="B476" s="124" t="s">
        <v>29</v>
      </c>
      <c r="C476" s="91" t="s">
        <v>20</v>
      </c>
      <c r="D476" s="10">
        <v>1.48</v>
      </c>
      <c r="E476" s="5">
        <f>D476*E470</f>
        <v>2.5759399999999997</v>
      </c>
      <c r="F476" s="10"/>
      <c r="G476" s="120"/>
      <c r="H476" s="10"/>
      <c r="I476" s="10"/>
      <c r="J476" s="5"/>
      <c r="K476" s="10">
        <f>E476*J476</f>
        <v>0</v>
      </c>
      <c r="L476" s="10">
        <f t="shared" si="67"/>
        <v>0</v>
      </c>
      <c r="M476" s="14"/>
      <c r="N476" s="14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</row>
    <row r="477" spans="1:239" s="6" customFormat="1" x14ac:dyDescent="0.25">
      <c r="A477" s="125"/>
      <c r="B477" s="124" t="s">
        <v>41</v>
      </c>
      <c r="C477" s="91" t="s">
        <v>16</v>
      </c>
      <c r="D477" s="10">
        <v>11</v>
      </c>
      <c r="E477" s="10">
        <f>D477*E470</f>
        <v>19.145499999999998</v>
      </c>
      <c r="F477" s="5"/>
      <c r="G477" s="10">
        <f>E477*F477</f>
        <v>0</v>
      </c>
      <c r="H477" s="10"/>
      <c r="I477" s="10"/>
      <c r="J477" s="10"/>
      <c r="K477" s="10"/>
      <c r="L477" s="10">
        <f>G477+I477+K477</f>
        <v>0</v>
      </c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</row>
    <row r="478" spans="1:239" s="6" customFormat="1" x14ac:dyDescent="0.25">
      <c r="A478" s="125"/>
      <c r="B478" s="13" t="s">
        <v>43</v>
      </c>
      <c r="C478" s="91" t="s">
        <v>16</v>
      </c>
      <c r="D478" s="10">
        <f>149-2*12.4</f>
        <v>124.2</v>
      </c>
      <c r="E478" s="10">
        <f>D478*E470</f>
        <v>216.17009999999999</v>
      </c>
      <c r="F478" s="5"/>
      <c r="G478" s="10">
        <f>F478*E478</f>
        <v>0</v>
      </c>
      <c r="H478" s="10"/>
      <c r="I478" s="10"/>
      <c r="J478" s="10"/>
      <c r="K478" s="10"/>
      <c r="L478" s="10">
        <f t="shared" ref="L478" si="68">G478+I478+K478</f>
        <v>0</v>
      </c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</row>
    <row r="479" spans="1:239" s="6" customFormat="1" x14ac:dyDescent="0.25">
      <c r="A479" s="11"/>
      <c r="B479" s="129"/>
      <c r="C479" s="91"/>
      <c r="D479" s="10"/>
      <c r="E479" s="10"/>
      <c r="F479" s="5"/>
      <c r="G479" s="10"/>
      <c r="H479" s="10"/>
      <c r="I479" s="10"/>
      <c r="J479" s="10"/>
      <c r="K479" s="10"/>
      <c r="L479" s="10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  <c r="DK479" s="14"/>
      <c r="DL479" s="14"/>
      <c r="DM479" s="14"/>
      <c r="DN479" s="14"/>
      <c r="DO479" s="14"/>
      <c r="DP479" s="14"/>
      <c r="DQ479" s="14"/>
      <c r="DR479" s="14"/>
      <c r="DS479" s="14"/>
      <c r="DT479" s="14"/>
      <c r="DU479" s="14"/>
      <c r="DV479" s="14"/>
      <c r="DW479" s="14"/>
      <c r="DX479" s="14"/>
      <c r="DY479" s="14"/>
      <c r="DZ479" s="14"/>
      <c r="EA479" s="14"/>
      <c r="EB479" s="14"/>
      <c r="EC479" s="14"/>
      <c r="ED479" s="14"/>
      <c r="EE479" s="14"/>
      <c r="EF479" s="14"/>
      <c r="EG479" s="14"/>
      <c r="EH479" s="14"/>
      <c r="EI479" s="14"/>
      <c r="EJ479" s="14"/>
      <c r="EK479" s="14"/>
      <c r="EL479" s="14"/>
      <c r="EM479" s="14"/>
      <c r="EN479" s="14"/>
      <c r="EO479" s="14"/>
      <c r="EP479" s="14"/>
      <c r="EQ479" s="14"/>
      <c r="ER479" s="14"/>
      <c r="ES479" s="14"/>
      <c r="ET479" s="14"/>
      <c r="EU479" s="14"/>
      <c r="EV479" s="14"/>
      <c r="EW479" s="14"/>
      <c r="EX479" s="14"/>
      <c r="EY479" s="14"/>
      <c r="EZ479" s="14"/>
      <c r="FA479" s="14"/>
      <c r="FB479" s="14"/>
      <c r="FC479" s="14"/>
      <c r="FD479" s="14"/>
      <c r="FE479" s="14"/>
      <c r="FF479" s="14"/>
      <c r="FG479" s="14"/>
      <c r="FH479" s="14"/>
      <c r="FI479" s="14"/>
      <c r="FJ479" s="14"/>
      <c r="FK479" s="14"/>
      <c r="FL479" s="14"/>
      <c r="FM479" s="14"/>
      <c r="FN479" s="14"/>
      <c r="FO479" s="14"/>
      <c r="FP479" s="14"/>
      <c r="FQ479" s="14"/>
      <c r="FR479" s="14"/>
      <c r="FS479" s="14"/>
      <c r="FT479" s="14"/>
      <c r="FU479" s="14"/>
      <c r="FV479" s="14"/>
      <c r="FW479" s="14"/>
      <c r="FX479" s="14"/>
      <c r="FY479" s="14"/>
      <c r="FZ479" s="14"/>
      <c r="GA479" s="14"/>
      <c r="GB479" s="14"/>
      <c r="GC479" s="14"/>
      <c r="GD479" s="14"/>
      <c r="GE479" s="14"/>
      <c r="GF479" s="14"/>
      <c r="GG479" s="14"/>
      <c r="GH479" s="14"/>
      <c r="GI479" s="14"/>
      <c r="GJ479" s="14"/>
      <c r="GK479" s="14"/>
      <c r="GL479" s="14"/>
      <c r="GM479" s="14"/>
      <c r="GN479" s="14"/>
      <c r="GO479" s="14"/>
      <c r="GP479" s="14"/>
      <c r="GQ479" s="14"/>
      <c r="GR479" s="14"/>
      <c r="GS479" s="14"/>
      <c r="GT479" s="14"/>
      <c r="GU479" s="14"/>
      <c r="GV479" s="14"/>
      <c r="GW479" s="14"/>
      <c r="GX479" s="14"/>
      <c r="GY479" s="14"/>
      <c r="GZ479" s="14"/>
      <c r="HA479" s="14"/>
      <c r="HB479" s="14"/>
      <c r="HC479" s="14"/>
      <c r="HD479" s="14"/>
      <c r="HE479" s="14"/>
      <c r="HF479" s="14"/>
      <c r="HG479" s="14"/>
      <c r="HH479" s="14"/>
      <c r="HI479" s="14"/>
      <c r="HJ479" s="14"/>
      <c r="HK479" s="14"/>
      <c r="HL479" s="14"/>
      <c r="HM479" s="14"/>
      <c r="HN479" s="14"/>
      <c r="HO479" s="14"/>
      <c r="HP479" s="14"/>
      <c r="HQ479" s="14"/>
      <c r="HR479" s="14"/>
      <c r="HS479" s="14"/>
      <c r="HT479" s="14"/>
      <c r="HU479" s="14"/>
      <c r="HV479" s="14"/>
      <c r="HW479" s="14"/>
      <c r="HX479" s="14"/>
      <c r="HY479" s="14"/>
      <c r="HZ479" s="14"/>
      <c r="IA479" s="14"/>
      <c r="IB479" s="14"/>
      <c r="IC479" s="14"/>
      <c r="ID479" s="14"/>
      <c r="IE479" s="14"/>
    </row>
    <row r="480" spans="1:239" s="2" customFormat="1" x14ac:dyDescent="0.25">
      <c r="A480" s="7">
        <v>6</v>
      </c>
      <c r="B480" s="127" t="s">
        <v>38</v>
      </c>
      <c r="C480" s="8" t="s">
        <v>18</v>
      </c>
      <c r="D480" s="9"/>
      <c r="E480" s="80">
        <f>E486*0.6</f>
        <v>1.0443</v>
      </c>
      <c r="F480" s="9"/>
      <c r="G480" s="9"/>
      <c r="H480" s="9"/>
      <c r="I480" s="9"/>
      <c r="J480" s="9"/>
      <c r="K480" s="130"/>
      <c r="L480" s="9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  <c r="AA480" s="105"/>
      <c r="AB480" s="105"/>
      <c r="AC480" s="105"/>
      <c r="AD480" s="105"/>
      <c r="AE480" s="105"/>
      <c r="AF480" s="105"/>
      <c r="AG480" s="105"/>
      <c r="AH480" s="105"/>
      <c r="AI480" s="105"/>
      <c r="AJ480" s="105"/>
      <c r="AK480" s="105"/>
      <c r="AL480" s="105"/>
      <c r="AM480" s="105"/>
      <c r="AN480" s="105"/>
      <c r="AO480" s="105"/>
      <c r="AP480" s="105"/>
      <c r="AQ480" s="105"/>
      <c r="AR480" s="105"/>
      <c r="AS480" s="105"/>
      <c r="AT480" s="105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  <c r="BT480" s="105"/>
      <c r="BU480" s="105"/>
      <c r="BV480" s="105"/>
      <c r="BW480" s="105"/>
      <c r="BX480" s="105"/>
      <c r="BY480" s="105"/>
      <c r="BZ480" s="105"/>
      <c r="CA480" s="105"/>
      <c r="CB480" s="105"/>
      <c r="CC480" s="105"/>
      <c r="CD480" s="105"/>
      <c r="CE480" s="105"/>
      <c r="CF480" s="105"/>
      <c r="CG480" s="105"/>
      <c r="CH480" s="105"/>
      <c r="CI480" s="105"/>
      <c r="CJ480" s="105"/>
      <c r="CK480" s="105"/>
      <c r="CL480" s="105"/>
      <c r="CM480" s="105"/>
      <c r="CN480" s="105"/>
      <c r="CO480" s="105"/>
      <c r="CP480" s="105"/>
      <c r="CQ480" s="105"/>
      <c r="CR480" s="105"/>
      <c r="CS480" s="105"/>
      <c r="CT480" s="105"/>
      <c r="CU480" s="105"/>
      <c r="CV480" s="105"/>
      <c r="CW480" s="105"/>
      <c r="CX480" s="105"/>
      <c r="CY480" s="105"/>
      <c r="CZ480" s="105"/>
      <c r="DA480" s="105"/>
      <c r="DB480" s="105"/>
      <c r="DC480" s="105"/>
      <c r="DD480" s="105"/>
      <c r="DE480" s="105"/>
      <c r="DF480" s="105"/>
      <c r="DG480" s="105"/>
      <c r="DH480" s="105"/>
      <c r="DI480" s="105"/>
      <c r="DJ480" s="105"/>
      <c r="DK480" s="105"/>
      <c r="DL480" s="105"/>
      <c r="DM480" s="105"/>
      <c r="DN480" s="105"/>
      <c r="DO480" s="105"/>
      <c r="DP480" s="105"/>
      <c r="DQ480" s="105"/>
      <c r="DR480" s="105"/>
      <c r="DS480" s="105"/>
      <c r="DT480" s="105"/>
      <c r="DU480" s="105"/>
      <c r="DV480" s="105"/>
      <c r="DW480" s="105"/>
      <c r="DX480" s="105"/>
      <c r="DY480" s="105"/>
      <c r="DZ480" s="105"/>
      <c r="EA480" s="105"/>
      <c r="EB480" s="105"/>
      <c r="EC480" s="105"/>
      <c r="ED480" s="105"/>
      <c r="EE480" s="105"/>
      <c r="EF480" s="105"/>
      <c r="EG480" s="105"/>
      <c r="EH480" s="105"/>
      <c r="EI480" s="105"/>
      <c r="EJ480" s="105"/>
      <c r="EK480" s="105"/>
      <c r="EL480" s="105"/>
      <c r="EM480" s="105"/>
      <c r="EN480" s="105"/>
      <c r="EO480" s="105"/>
      <c r="EP480" s="105"/>
      <c r="EQ480" s="105"/>
      <c r="ER480" s="105"/>
      <c r="ES480" s="105"/>
      <c r="ET480" s="105"/>
      <c r="EU480" s="105"/>
      <c r="EV480" s="105"/>
      <c r="EW480" s="105"/>
      <c r="EX480" s="105"/>
      <c r="EY480" s="105"/>
      <c r="EZ480" s="105"/>
      <c r="FA480" s="105"/>
      <c r="FB480" s="105"/>
      <c r="FC480" s="105"/>
      <c r="FD480" s="105"/>
      <c r="FE480" s="105"/>
      <c r="FF480" s="105"/>
      <c r="FG480" s="105"/>
      <c r="FH480" s="105"/>
      <c r="FI480" s="105"/>
      <c r="FJ480" s="105"/>
      <c r="FK480" s="105"/>
      <c r="FL480" s="105"/>
      <c r="FM480" s="105"/>
      <c r="FN480" s="105"/>
      <c r="FO480" s="105"/>
      <c r="FP480" s="105"/>
      <c r="FQ480" s="105"/>
      <c r="FR480" s="105"/>
      <c r="FS480" s="105"/>
      <c r="FT480" s="105"/>
      <c r="FU480" s="105"/>
      <c r="FV480" s="105"/>
      <c r="FW480" s="105"/>
      <c r="FX480" s="105"/>
      <c r="FY480" s="105"/>
      <c r="FZ480" s="105"/>
      <c r="GA480" s="105"/>
      <c r="GB480" s="105"/>
      <c r="GC480" s="105"/>
      <c r="GD480" s="105"/>
      <c r="GE480" s="105"/>
      <c r="GF480" s="105"/>
      <c r="GG480" s="105"/>
      <c r="GH480" s="105"/>
      <c r="GI480" s="105"/>
      <c r="GJ480" s="105"/>
      <c r="GK480" s="105"/>
      <c r="GL480" s="105"/>
      <c r="GM480" s="105"/>
      <c r="GN480" s="105"/>
      <c r="GO480" s="105"/>
      <c r="GP480" s="105"/>
      <c r="GQ480" s="105"/>
      <c r="GR480" s="105"/>
      <c r="GS480" s="105"/>
      <c r="GT480" s="105"/>
      <c r="GU480" s="105"/>
      <c r="GV480" s="105"/>
      <c r="GW480" s="105"/>
      <c r="GX480" s="105"/>
      <c r="GY480" s="105"/>
      <c r="GZ480" s="105"/>
      <c r="HA480" s="105"/>
      <c r="HB480" s="105"/>
      <c r="HC480" s="105"/>
      <c r="HD480" s="105"/>
      <c r="HE480" s="105"/>
      <c r="HF480" s="105"/>
      <c r="HG480" s="105"/>
      <c r="HH480" s="105"/>
      <c r="HI480" s="105"/>
      <c r="HJ480" s="105"/>
      <c r="HK480" s="105"/>
      <c r="HL480" s="105"/>
      <c r="HM480" s="105"/>
      <c r="HN480" s="105"/>
      <c r="HO480" s="105"/>
      <c r="HP480" s="105"/>
      <c r="HQ480" s="105"/>
      <c r="HR480" s="105"/>
      <c r="HS480" s="105"/>
      <c r="HT480" s="105"/>
      <c r="HU480" s="105"/>
      <c r="HV480" s="105"/>
      <c r="HW480" s="105"/>
      <c r="HX480" s="105"/>
      <c r="HY480" s="105"/>
      <c r="HZ480" s="105"/>
      <c r="IA480" s="105"/>
      <c r="IB480" s="105"/>
      <c r="IC480" s="105"/>
      <c r="ID480" s="105"/>
      <c r="IE480" s="105"/>
    </row>
    <row r="481" spans="1:239" s="6" customFormat="1" x14ac:dyDescent="0.25">
      <c r="A481" s="11"/>
      <c r="B481" s="13"/>
      <c r="C481" s="11" t="s">
        <v>19</v>
      </c>
      <c r="D481" s="10"/>
      <c r="E481" s="92">
        <f>E480</f>
        <v>1.0443</v>
      </c>
      <c r="F481" s="10"/>
      <c r="G481" s="10"/>
      <c r="H481" s="10"/>
      <c r="I481" s="10"/>
      <c r="J481" s="10"/>
      <c r="K481" s="110"/>
      <c r="L481" s="110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  <c r="DK481" s="14"/>
      <c r="DL481" s="14"/>
      <c r="DM481" s="14"/>
      <c r="DN481" s="14"/>
      <c r="DO481" s="14"/>
      <c r="DP481" s="14"/>
      <c r="DQ481" s="14"/>
      <c r="DR481" s="14"/>
      <c r="DS481" s="14"/>
      <c r="DT481" s="14"/>
      <c r="DU481" s="14"/>
      <c r="DV481" s="14"/>
      <c r="DW481" s="14"/>
      <c r="DX481" s="14"/>
      <c r="DY481" s="14"/>
      <c r="DZ481" s="14"/>
      <c r="EA481" s="14"/>
      <c r="EB481" s="14"/>
      <c r="EC481" s="14"/>
      <c r="ED481" s="14"/>
      <c r="EE481" s="14"/>
      <c r="EF481" s="14"/>
      <c r="EG481" s="14"/>
      <c r="EH481" s="14"/>
      <c r="EI481" s="14"/>
      <c r="EJ481" s="14"/>
      <c r="EK481" s="14"/>
      <c r="EL481" s="14"/>
      <c r="EM481" s="14"/>
      <c r="EN481" s="14"/>
      <c r="EO481" s="14"/>
      <c r="EP481" s="14"/>
      <c r="EQ481" s="14"/>
      <c r="ER481" s="14"/>
      <c r="ES481" s="14"/>
      <c r="ET481" s="14"/>
      <c r="EU481" s="14"/>
      <c r="EV481" s="14"/>
      <c r="EW481" s="14"/>
      <c r="EX481" s="14"/>
      <c r="EY481" s="14"/>
      <c r="EZ481" s="14"/>
      <c r="FA481" s="14"/>
      <c r="FB481" s="14"/>
      <c r="FC481" s="14"/>
      <c r="FD481" s="14"/>
      <c r="FE481" s="14"/>
      <c r="FF481" s="14"/>
      <c r="FG481" s="14"/>
      <c r="FH481" s="14"/>
      <c r="FI481" s="14"/>
      <c r="FJ481" s="14"/>
      <c r="FK481" s="14"/>
      <c r="FL481" s="14"/>
      <c r="FM481" s="14"/>
      <c r="FN481" s="14"/>
      <c r="FO481" s="14"/>
      <c r="FP481" s="14"/>
      <c r="FQ481" s="14"/>
      <c r="FR481" s="14"/>
      <c r="FS481" s="14"/>
      <c r="FT481" s="14"/>
      <c r="FU481" s="14"/>
      <c r="FV481" s="14"/>
      <c r="FW481" s="14"/>
      <c r="FX481" s="14"/>
      <c r="FY481" s="14"/>
      <c r="FZ481" s="14"/>
      <c r="GA481" s="14"/>
      <c r="GB481" s="14"/>
      <c r="GC481" s="14"/>
      <c r="GD481" s="14"/>
      <c r="GE481" s="14"/>
      <c r="GF481" s="14"/>
      <c r="GG481" s="14"/>
      <c r="GH481" s="14"/>
      <c r="GI481" s="14"/>
      <c r="GJ481" s="14"/>
      <c r="GK481" s="14"/>
      <c r="GL481" s="14"/>
      <c r="GM481" s="14"/>
      <c r="GN481" s="14"/>
      <c r="GO481" s="14"/>
      <c r="GP481" s="14"/>
      <c r="GQ481" s="14"/>
      <c r="GR481" s="14"/>
      <c r="GS481" s="14"/>
      <c r="GT481" s="14"/>
      <c r="GU481" s="14"/>
      <c r="GV481" s="14"/>
      <c r="GW481" s="14"/>
      <c r="GX481" s="14"/>
      <c r="GY481" s="14"/>
      <c r="GZ481" s="14"/>
      <c r="HA481" s="14"/>
      <c r="HB481" s="14"/>
      <c r="HC481" s="14"/>
      <c r="HD481" s="14"/>
      <c r="HE481" s="14"/>
      <c r="HF481" s="14"/>
      <c r="HG481" s="14"/>
      <c r="HH481" s="14"/>
      <c r="HI481" s="14"/>
      <c r="HJ481" s="14"/>
      <c r="HK481" s="14"/>
      <c r="HL481" s="14"/>
      <c r="HM481" s="14"/>
      <c r="HN481" s="14"/>
      <c r="HO481" s="14"/>
      <c r="HP481" s="14"/>
      <c r="HQ481" s="14"/>
      <c r="HR481" s="14"/>
      <c r="HS481" s="14"/>
      <c r="HT481" s="14"/>
      <c r="HU481" s="14"/>
      <c r="HV481" s="14"/>
      <c r="HW481" s="14"/>
      <c r="HX481" s="14"/>
      <c r="HY481" s="14"/>
      <c r="HZ481" s="14"/>
      <c r="IA481" s="14"/>
      <c r="IB481" s="14"/>
      <c r="IC481" s="14"/>
      <c r="ID481" s="14"/>
      <c r="IE481" s="14"/>
    </row>
    <row r="482" spans="1:239" s="6" customFormat="1" x14ac:dyDescent="0.25">
      <c r="A482" s="125"/>
      <c r="B482" s="126" t="s">
        <v>37</v>
      </c>
      <c r="C482" s="91" t="s">
        <v>20</v>
      </c>
      <c r="D482" s="110">
        <v>0.3</v>
      </c>
      <c r="E482" s="10">
        <f>E481*D482</f>
        <v>0.31329000000000001</v>
      </c>
      <c r="F482" s="10"/>
      <c r="G482" s="10"/>
      <c r="H482" s="10"/>
      <c r="I482" s="10"/>
      <c r="J482" s="5"/>
      <c r="K482" s="10">
        <f>E482*J482</f>
        <v>0</v>
      </c>
      <c r="L482" s="10">
        <f t="shared" ref="L482:L483" si="69">G482+I482+K482</f>
        <v>0</v>
      </c>
      <c r="M482" s="14"/>
      <c r="N482" s="14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</row>
    <row r="483" spans="1:239" s="6" customFormat="1" x14ac:dyDescent="0.25">
      <c r="A483" s="125"/>
      <c r="B483" s="126" t="s">
        <v>32</v>
      </c>
      <c r="C483" s="11" t="s">
        <v>18</v>
      </c>
      <c r="D483" s="110">
        <v>1.03</v>
      </c>
      <c r="E483" s="10">
        <f>D483*E481</f>
        <v>1.0756289999999999</v>
      </c>
      <c r="F483" s="10"/>
      <c r="G483" s="10">
        <f>E483*F483</f>
        <v>0</v>
      </c>
      <c r="H483" s="10"/>
      <c r="I483" s="10"/>
      <c r="J483" s="10"/>
      <c r="K483" s="10"/>
      <c r="L483" s="10">
        <f t="shared" si="69"/>
        <v>0</v>
      </c>
      <c r="M483" s="1"/>
      <c r="N483" s="1">
        <f>670+171</f>
        <v>841</v>
      </c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</row>
    <row r="484" spans="1:239" s="6" customFormat="1" x14ac:dyDescent="0.25">
      <c r="A484" s="11"/>
      <c r="B484" s="126"/>
      <c r="C484" s="11"/>
      <c r="D484" s="110"/>
      <c r="E484" s="10"/>
      <c r="F484" s="10"/>
      <c r="G484" s="10"/>
      <c r="H484" s="10"/>
      <c r="I484" s="10"/>
      <c r="J484" s="10"/>
      <c r="K484" s="10"/>
      <c r="L484" s="10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  <c r="DK484" s="14"/>
      <c r="DL484" s="14"/>
      <c r="DM484" s="14"/>
      <c r="DN484" s="14"/>
      <c r="DO484" s="14"/>
      <c r="DP484" s="14"/>
      <c r="DQ484" s="14"/>
      <c r="DR484" s="14"/>
      <c r="DS484" s="14"/>
      <c r="DT484" s="14"/>
      <c r="DU484" s="14"/>
      <c r="DV484" s="14"/>
      <c r="DW484" s="14"/>
      <c r="DX484" s="14"/>
      <c r="DY484" s="14"/>
      <c r="DZ484" s="14"/>
      <c r="EA484" s="14"/>
      <c r="EB484" s="14"/>
      <c r="EC484" s="14"/>
      <c r="ED484" s="14"/>
      <c r="EE484" s="14"/>
      <c r="EF484" s="14"/>
      <c r="EG484" s="14"/>
      <c r="EH484" s="14"/>
      <c r="EI484" s="14"/>
      <c r="EJ484" s="14"/>
      <c r="EK484" s="14"/>
      <c r="EL484" s="14"/>
      <c r="EM484" s="14"/>
      <c r="EN484" s="14"/>
      <c r="EO484" s="14"/>
      <c r="EP484" s="14"/>
      <c r="EQ484" s="14"/>
      <c r="ER484" s="14"/>
      <c r="ES484" s="14"/>
      <c r="ET484" s="14"/>
      <c r="EU484" s="14"/>
      <c r="EV484" s="14"/>
      <c r="EW484" s="14"/>
      <c r="EX484" s="14"/>
      <c r="EY484" s="14"/>
      <c r="EZ484" s="14"/>
      <c r="FA484" s="14"/>
      <c r="FB484" s="14"/>
      <c r="FC484" s="14"/>
      <c r="FD484" s="14"/>
      <c r="FE484" s="14"/>
      <c r="FF484" s="14"/>
      <c r="FG484" s="14"/>
      <c r="FH484" s="14"/>
      <c r="FI484" s="14"/>
      <c r="FJ484" s="14"/>
      <c r="FK484" s="14"/>
      <c r="FL484" s="14"/>
      <c r="FM484" s="14"/>
      <c r="FN484" s="14"/>
      <c r="FO484" s="14"/>
      <c r="FP484" s="14"/>
      <c r="FQ484" s="14"/>
      <c r="FR484" s="14"/>
      <c r="FS484" s="14"/>
      <c r="FT484" s="14"/>
      <c r="FU484" s="14"/>
      <c r="FV484" s="14"/>
      <c r="FW484" s="14"/>
      <c r="FX484" s="14"/>
      <c r="FY484" s="14"/>
      <c r="FZ484" s="14"/>
      <c r="GA484" s="14"/>
      <c r="GB484" s="14"/>
      <c r="GC484" s="14"/>
      <c r="GD484" s="14"/>
      <c r="GE484" s="14"/>
      <c r="GF484" s="14"/>
      <c r="GG484" s="14"/>
      <c r="GH484" s="14"/>
      <c r="GI484" s="14"/>
      <c r="GJ484" s="14"/>
      <c r="GK484" s="14"/>
      <c r="GL484" s="14"/>
      <c r="GM484" s="14"/>
      <c r="GN484" s="14"/>
      <c r="GO484" s="14"/>
      <c r="GP484" s="14"/>
      <c r="GQ484" s="14"/>
      <c r="GR484" s="14"/>
      <c r="GS484" s="14"/>
      <c r="GT484" s="14"/>
      <c r="GU484" s="14"/>
      <c r="GV484" s="14"/>
      <c r="GW484" s="14"/>
      <c r="GX484" s="14"/>
      <c r="GY484" s="14"/>
      <c r="GZ484" s="14"/>
      <c r="HA484" s="14"/>
      <c r="HB484" s="14"/>
      <c r="HC484" s="14"/>
      <c r="HD484" s="14"/>
      <c r="HE484" s="14"/>
      <c r="HF484" s="14"/>
      <c r="HG484" s="14"/>
      <c r="HH484" s="14"/>
      <c r="HI484" s="14"/>
      <c r="HJ484" s="14"/>
      <c r="HK484" s="14"/>
      <c r="HL484" s="14"/>
      <c r="HM484" s="14"/>
      <c r="HN484" s="14"/>
      <c r="HO484" s="14"/>
      <c r="HP484" s="14"/>
      <c r="HQ484" s="14"/>
      <c r="HR484" s="14"/>
      <c r="HS484" s="14"/>
      <c r="HT484" s="14"/>
      <c r="HU484" s="14"/>
      <c r="HV484" s="14"/>
      <c r="HW484" s="14"/>
      <c r="HX484" s="14"/>
      <c r="HY484" s="14"/>
      <c r="HZ484" s="14"/>
      <c r="IA484" s="14"/>
      <c r="IB484" s="14"/>
      <c r="IC484" s="14"/>
      <c r="ID484" s="14"/>
      <c r="IE484" s="14"/>
    </row>
    <row r="485" spans="1:239" s="2" customFormat="1" ht="25.5" x14ac:dyDescent="0.25">
      <c r="A485" s="7">
        <v>7</v>
      </c>
      <c r="B485" s="131" t="s">
        <v>143</v>
      </c>
      <c r="C485" s="8" t="s">
        <v>23</v>
      </c>
      <c r="D485" s="9"/>
      <c r="E485" s="9">
        <f>E469</f>
        <v>1740.5</v>
      </c>
      <c r="F485" s="9"/>
      <c r="G485" s="9"/>
      <c r="H485" s="9"/>
      <c r="I485" s="9"/>
      <c r="J485" s="9"/>
      <c r="K485" s="9"/>
      <c r="L485" s="9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  <c r="AA485" s="105"/>
      <c r="AB485" s="105"/>
      <c r="AC485" s="105"/>
      <c r="AD485" s="105"/>
      <c r="AE485" s="105"/>
      <c r="AF485" s="105"/>
      <c r="AG485" s="105"/>
      <c r="AH485" s="105"/>
      <c r="AI485" s="105"/>
      <c r="AJ485" s="105"/>
      <c r="AK485" s="105"/>
      <c r="AL485" s="105"/>
      <c r="AM485" s="105"/>
      <c r="AN485" s="105"/>
      <c r="AO485" s="105"/>
      <c r="AP485" s="105"/>
      <c r="AQ485" s="105"/>
      <c r="AR485" s="105"/>
      <c r="AS485" s="105"/>
      <c r="AT485" s="105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  <c r="BT485" s="105"/>
      <c r="BU485" s="105"/>
      <c r="BV485" s="105"/>
      <c r="BW485" s="105"/>
      <c r="BX485" s="105"/>
      <c r="BY485" s="105"/>
      <c r="BZ485" s="105"/>
      <c r="CA485" s="105"/>
      <c r="CB485" s="105"/>
      <c r="CC485" s="105"/>
      <c r="CD485" s="105"/>
      <c r="CE485" s="105"/>
      <c r="CF485" s="105"/>
      <c r="CG485" s="105"/>
      <c r="CH485" s="105"/>
      <c r="CI485" s="105"/>
      <c r="CJ485" s="105"/>
      <c r="CK485" s="105"/>
      <c r="CL485" s="105"/>
      <c r="CM485" s="105"/>
      <c r="CN485" s="105"/>
      <c r="CO485" s="105"/>
      <c r="CP485" s="105"/>
      <c r="CQ485" s="105"/>
      <c r="CR485" s="105"/>
      <c r="CS485" s="105"/>
      <c r="CT485" s="105"/>
      <c r="CU485" s="105"/>
      <c r="CV485" s="105"/>
      <c r="CW485" s="105"/>
      <c r="CX485" s="105"/>
      <c r="CY485" s="105"/>
      <c r="CZ485" s="105"/>
      <c r="DA485" s="105"/>
      <c r="DB485" s="105"/>
      <c r="DC485" s="105"/>
      <c r="DD485" s="105"/>
      <c r="DE485" s="105"/>
      <c r="DF485" s="105"/>
      <c r="DG485" s="105"/>
      <c r="DH485" s="105"/>
      <c r="DI485" s="105"/>
      <c r="DJ485" s="105"/>
      <c r="DK485" s="105"/>
      <c r="DL485" s="105"/>
      <c r="DM485" s="105"/>
      <c r="DN485" s="105"/>
      <c r="DO485" s="105"/>
      <c r="DP485" s="105"/>
      <c r="DQ485" s="105"/>
      <c r="DR485" s="105"/>
      <c r="DS485" s="105"/>
      <c r="DT485" s="105"/>
      <c r="DU485" s="105"/>
      <c r="DV485" s="105"/>
      <c r="DW485" s="105"/>
      <c r="DX485" s="105"/>
      <c r="DY485" s="105"/>
      <c r="DZ485" s="105"/>
      <c r="EA485" s="105"/>
      <c r="EB485" s="105"/>
      <c r="EC485" s="105"/>
      <c r="ED485" s="105"/>
      <c r="EE485" s="105"/>
      <c r="EF485" s="105"/>
      <c r="EG485" s="105"/>
      <c r="EH485" s="105"/>
      <c r="EI485" s="105"/>
      <c r="EJ485" s="105"/>
      <c r="EK485" s="105"/>
      <c r="EL485" s="105"/>
      <c r="EM485" s="105"/>
      <c r="EN485" s="105"/>
      <c r="EO485" s="105"/>
      <c r="EP485" s="105"/>
      <c r="EQ485" s="105"/>
      <c r="ER485" s="105"/>
      <c r="ES485" s="105"/>
      <c r="ET485" s="105"/>
      <c r="EU485" s="105"/>
      <c r="EV485" s="105"/>
      <c r="EW485" s="105"/>
      <c r="EX485" s="105"/>
      <c r="EY485" s="105"/>
      <c r="EZ485" s="105"/>
      <c r="FA485" s="105"/>
      <c r="FB485" s="105"/>
      <c r="FC485" s="105"/>
      <c r="FD485" s="105"/>
      <c r="FE485" s="105"/>
      <c r="FF485" s="105"/>
      <c r="FG485" s="105"/>
      <c r="FH485" s="105"/>
      <c r="FI485" s="105"/>
      <c r="FJ485" s="105"/>
      <c r="FK485" s="105"/>
      <c r="FL485" s="105"/>
      <c r="FM485" s="105"/>
      <c r="FN485" s="105"/>
      <c r="FO485" s="105"/>
      <c r="FP485" s="105"/>
      <c r="FQ485" s="105"/>
      <c r="FR485" s="105"/>
      <c r="FS485" s="105"/>
      <c r="FT485" s="105"/>
      <c r="FU485" s="105"/>
      <c r="FV485" s="105"/>
      <c r="FW485" s="105"/>
      <c r="FX485" s="105"/>
      <c r="FY485" s="105"/>
      <c r="FZ485" s="105"/>
      <c r="GA485" s="105"/>
      <c r="GB485" s="105"/>
      <c r="GC485" s="105"/>
      <c r="GD485" s="105"/>
      <c r="GE485" s="105"/>
      <c r="GF485" s="105"/>
      <c r="GG485" s="105"/>
      <c r="GH485" s="105"/>
      <c r="GI485" s="105"/>
      <c r="GJ485" s="105"/>
      <c r="GK485" s="105"/>
      <c r="GL485" s="105"/>
      <c r="GM485" s="105"/>
      <c r="GN485" s="105"/>
      <c r="GO485" s="105"/>
      <c r="GP485" s="105"/>
      <c r="GQ485" s="105"/>
      <c r="GR485" s="105"/>
      <c r="GS485" s="105"/>
      <c r="GT485" s="105"/>
      <c r="GU485" s="105"/>
      <c r="GV485" s="105"/>
      <c r="GW485" s="105"/>
      <c r="GX485" s="105"/>
      <c r="GY485" s="105"/>
      <c r="GZ485" s="105"/>
      <c r="HA485" s="105"/>
      <c r="HB485" s="105"/>
      <c r="HC485" s="105"/>
      <c r="HD485" s="105"/>
      <c r="HE485" s="105"/>
      <c r="HF485" s="105"/>
      <c r="HG485" s="105"/>
      <c r="HH485" s="105"/>
      <c r="HI485" s="105"/>
      <c r="HJ485" s="105"/>
      <c r="HK485" s="105"/>
      <c r="HL485" s="105"/>
      <c r="HM485" s="105"/>
      <c r="HN485" s="105"/>
      <c r="HO485" s="105"/>
      <c r="HP485" s="105"/>
      <c r="HQ485" s="105"/>
      <c r="HR485" s="105"/>
      <c r="HS485" s="105"/>
      <c r="HT485" s="105"/>
      <c r="HU485" s="105"/>
      <c r="HV485" s="105"/>
      <c r="HW485" s="105"/>
      <c r="HX485" s="105"/>
      <c r="HY485" s="105"/>
      <c r="HZ485" s="105"/>
      <c r="IA485" s="105"/>
      <c r="IB485" s="105"/>
      <c r="IC485" s="105"/>
      <c r="ID485" s="105"/>
      <c r="IE485" s="105"/>
    </row>
    <row r="486" spans="1:239" s="6" customFormat="1" x14ac:dyDescent="0.25">
      <c r="A486" s="11"/>
      <c r="B486" s="13"/>
      <c r="C486" s="11" t="s">
        <v>24</v>
      </c>
      <c r="D486" s="10"/>
      <c r="E486" s="92">
        <f>E485/1000</f>
        <v>1.7404999999999999</v>
      </c>
      <c r="F486" s="10"/>
      <c r="G486" s="10"/>
      <c r="H486" s="10"/>
      <c r="I486" s="10"/>
      <c r="J486" s="10"/>
      <c r="K486" s="10"/>
      <c r="L486" s="10"/>
      <c r="M486" s="105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  <c r="DK486" s="14"/>
      <c r="DL486" s="14"/>
      <c r="DM486" s="14"/>
      <c r="DN486" s="14"/>
      <c r="DO486" s="14"/>
      <c r="DP486" s="14"/>
      <c r="DQ486" s="14"/>
      <c r="DR486" s="14"/>
      <c r="DS486" s="14"/>
      <c r="DT486" s="14"/>
      <c r="DU486" s="14"/>
      <c r="DV486" s="14"/>
      <c r="DW486" s="14"/>
      <c r="DX486" s="14"/>
      <c r="DY486" s="14"/>
      <c r="DZ486" s="14"/>
      <c r="EA486" s="14"/>
      <c r="EB486" s="14"/>
      <c r="EC486" s="14"/>
      <c r="ED486" s="14"/>
      <c r="EE486" s="14"/>
      <c r="EF486" s="14"/>
      <c r="EG486" s="14"/>
      <c r="EH486" s="14"/>
      <c r="EI486" s="14"/>
      <c r="EJ486" s="14"/>
      <c r="EK486" s="14"/>
      <c r="EL486" s="14"/>
      <c r="EM486" s="14"/>
      <c r="EN486" s="14"/>
      <c r="EO486" s="14"/>
      <c r="EP486" s="14"/>
      <c r="EQ486" s="14"/>
      <c r="ER486" s="14"/>
      <c r="ES486" s="14"/>
      <c r="ET486" s="14"/>
      <c r="EU486" s="14"/>
      <c r="EV486" s="14"/>
      <c r="EW486" s="14"/>
      <c r="EX486" s="14"/>
      <c r="EY486" s="14"/>
      <c r="EZ486" s="14"/>
      <c r="FA486" s="14"/>
      <c r="FB486" s="14"/>
      <c r="FC486" s="14"/>
      <c r="FD486" s="14"/>
      <c r="FE486" s="14"/>
      <c r="FF486" s="14"/>
      <c r="FG486" s="14"/>
      <c r="FH486" s="14"/>
      <c r="FI486" s="14"/>
      <c r="FJ486" s="14"/>
      <c r="FK486" s="14"/>
      <c r="FL486" s="14"/>
      <c r="FM486" s="14"/>
      <c r="FN486" s="14"/>
      <c r="FO486" s="14"/>
      <c r="FP486" s="14"/>
      <c r="FQ486" s="14"/>
      <c r="FR486" s="14"/>
      <c r="FS486" s="14"/>
      <c r="FT486" s="14"/>
      <c r="FU486" s="14"/>
      <c r="FV486" s="14"/>
      <c r="FW486" s="14"/>
      <c r="FX486" s="14"/>
      <c r="FY486" s="14"/>
      <c r="FZ486" s="14"/>
      <c r="GA486" s="14"/>
      <c r="GB486" s="14"/>
      <c r="GC486" s="14"/>
      <c r="GD486" s="14"/>
      <c r="GE486" s="14"/>
      <c r="GF486" s="14"/>
      <c r="GG486" s="14"/>
      <c r="GH486" s="14"/>
      <c r="GI486" s="14"/>
      <c r="GJ486" s="14"/>
      <c r="GK486" s="14"/>
      <c r="GL486" s="14"/>
      <c r="GM486" s="14"/>
      <c r="GN486" s="14"/>
      <c r="GO486" s="14"/>
      <c r="GP486" s="14"/>
      <c r="GQ486" s="14"/>
      <c r="GR486" s="14"/>
      <c r="GS486" s="14"/>
      <c r="GT486" s="14"/>
      <c r="GU486" s="14"/>
      <c r="GV486" s="14"/>
      <c r="GW486" s="14"/>
      <c r="GX486" s="14"/>
      <c r="GY486" s="14"/>
      <c r="GZ486" s="14"/>
      <c r="HA486" s="14"/>
      <c r="HB486" s="14"/>
      <c r="HC486" s="14"/>
      <c r="HD486" s="14"/>
      <c r="HE486" s="14"/>
      <c r="HF486" s="14"/>
      <c r="HG486" s="14"/>
      <c r="HH486" s="14"/>
      <c r="HI486" s="14"/>
      <c r="HJ486" s="14"/>
      <c r="HK486" s="14"/>
      <c r="HL486" s="14"/>
      <c r="HM486" s="14"/>
      <c r="HN486" s="14"/>
      <c r="HO486" s="14"/>
      <c r="HP486" s="14"/>
      <c r="HQ486" s="14"/>
      <c r="HR486" s="14"/>
      <c r="HS486" s="14"/>
      <c r="HT486" s="14"/>
      <c r="HU486" s="14"/>
      <c r="HV486" s="14"/>
      <c r="HW486" s="14"/>
      <c r="HX486" s="14"/>
      <c r="HY486" s="14"/>
      <c r="HZ486" s="14"/>
      <c r="IA486" s="14"/>
      <c r="IB486" s="14"/>
      <c r="IC486" s="14"/>
      <c r="ID486" s="14"/>
      <c r="IE486" s="14"/>
    </row>
    <row r="487" spans="1:239" s="6" customFormat="1" x14ac:dyDescent="0.25">
      <c r="A487" s="125"/>
      <c r="B487" s="124" t="s">
        <v>21</v>
      </c>
      <c r="C487" s="91" t="s">
        <v>17</v>
      </c>
      <c r="D487" s="10">
        <f>37.5+4*0.07</f>
        <v>37.78</v>
      </c>
      <c r="E487" s="10">
        <f>E486*D487</f>
        <v>65.75609</v>
      </c>
      <c r="F487" s="10"/>
      <c r="G487" s="10"/>
      <c r="H487" s="10"/>
      <c r="I487" s="10">
        <f>E487*H487</f>
        <v>0</v>
      </c>
      <c r="J487" s="10"/>
      <c r="K487" s="10"/>
      <c r="L487" s="10">
        <f t="shared" ref="L487:L493" si="70">G487+I487+K487</f>
        <v>0</v>
      </c>
      <c r="M487" s="105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</row>
    <row r="488" spans="1:239" s="6" customFormat="1" x14ac:dyDescent="0.25">
      <c r="A488" s="125"/>
      <c r="B488" s="13" t="s">
        <v>33</v>
      </c>
      <c r="C488" s="91" t="s">
        <v>20</v>
      </c>
      <c r="D488" s="10">
        <v>3.02</v>
      </c>
      <c r="E488" s="10">
        <f>E486*D488</f>
        <v>5.25631</v>
      </c>
      <c r="F488" s="10"/>
      <c r="G488" s="10"/>
      <c r="H488" s="10"/>
      <c r="I488" s="10"/>
      <c r="J488" s="10"/>
      <c r="K488" s="10">
        <f t="shared" ref="K488:K490" si="71">E488*J488</f>
        <v>0</v>
      </c>
      <c r="L488" s="10">
        <f t="shared" si="70"/>
        <v>0</v>
      </c>
      <c r="M488" s="105"/>
      <c r="N488" s="14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</row>
    <row r="489" spans="1:239" s="6" customFormat="1" x14ac:dyDescent="0.25">
      <c r="A489" s="125"/>
      <c r="B489" s="124" t="s">
        <v>27</v>
      </c>
      <c r="C489" s="91" t="s">
        <v>20</v>
      </c>
      <c r="D489" s="10">
        <v>3.7</v>
      </c>
      <c r="E489" s="10">
        <f>D489*E486</f>
        <v>6.4398499999999999</v>
      </c>
      <c r="F489" s="10"/>
      <c r="G489" s="10"/>
      <c r="H489" s="10"/>
      <c r="I489" s="10"/>
      <c r="J489" s="5"/>
      <c r="K489" s="10">
        <f t="shared" si="71"/>
        <v>0</v>
      </c>
      <c r="L489" s="10">
        <f t="shared" si="70"/>
        <v>0</v>
      </c>
      <c r="M489" s="105"/>
      <c r="N489" s="14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</row>
    <row r="490" spans="1:239" s="6" customFormat="1" x14ac:dyDescent="0.25">
      <c r="A490" s="125"/>
      <c r="B490" s="124" t="s">
        <v>28</v>
      </c>
      <c r="C490" s="91" t="s">
        <v>20</v>
      </c>
      <c r="D490" s="10">
        <v>11.1</v>
      </c>
      <c r="E490" s="5">
        <f>D490*E486</f>
        <v>19.31955</v>
      </c>
      <c r="F490" s="10"/>
      <c r="G490" s="10"/>
      <c r="H490" s="10"/>
      <c r="I490" s="10"/>
      <c r="J490" s="5"/>
      <c r="K490" s="10">
        <f t="shared" si="71"/>
        <v>0</v>
      </c>
      <c r="L490" s="10">
        <f t="shared" si="70"/>
        <v>0</v>
      </c>
      <c r="M490" s="105"/>
      <c r="N490" s="14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</row>
    <row r="491" spans="1:239" s="6" customFormat="1" x14ac:dyDescent="0.25">
      <c r="A491" s="125"/>
      <c r="B491" s="126" t="s">
        <v>22</v>
      </c>
      <c r="C491" s="11" t="s">
        <v>0</v>
      </c>
      <c r="D491" s="10">
        <v>2.2999999999999998</v>
      </c>
      <c r="E491" s="5">
        <f>D491*E486</f>
        <v>4.0031499999999998</v>
      </c>
      <c r="F491" s="4"/>
      <c r="G491" s="4"/>
      <c r="H491" s="4"/>
      <c r="I491" s="5"/>
      <c r="J491" s="10"/>
      <c r="K491" s="10">
        <f>E491*J491</f>
        <v>0</v>
      </c>
      <c r="L491" s="10">
        <f t="shared" si="70"/>
        <v>0</v>
      </c>
      <c r="M491" s="105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</row>
    <row r="492" spans="1:239" s="6" customFormat="1" x14ac:dyDescent="0.25">
      <c r="A492" s="125"/>
      <c r="B492" s="13" t="s">
        <v>39</v>
      </c>
      <c r="C492" s="11" t="s">
        <v>18</v>
      </c>
      <c r="D492" s="10">
        <f>97.4+4*12.1</f>
        <v>145.80000000000001</v>
      </c>
      <c r="E492" s="10">
        <f>D492*E486</f>
        <v>253.76490000000001</v>
      </c>
      <c r="F492" s="10"/>
      <c r="G492" s="5">
        <f>E492*F492</f>
        <v>0</v>
      </c>
      <c r="H492" s="5"/>
      <c r="I492" s="5"/>
      <c r="J492" s="10"/>
      <c r="K492" s="10"/>
      <c r="L492" s="10">
        <f t="shared" si="70"/>
        <v>0</v>
      </c>
      <c r="M492" s="105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</row>
    <row r="493" spans="1:239" s="6" customFormat="1" x14ac:dyDescent="0.25">
      <c r="A493" s="125"/>
      <c r="B493" s="126" t="s">
        <v>35</v>
      </c>
      <c r="C493" s="11" t="s">
        <v>0</v>
      </c>
      <c r="D493" s="10">
        <f>14.5+4*0.2</f>
        <v>15.3</v>
      </c>
      <c r="E493" s="10">
        <f>D493*E486</f>
        <v>26.629650000000002</v>
      </c>
      <c r="F493" s="5"/>
      <c r="G493" s="5">
        <f>E493*F493</f>
        <v>0</v>
      </c>
      <c r="H493" s="5"/>
      <c r="I493" s="5"/>
      <c r="J493" s="10"/>
      <c r="K493" s="10"/>
      <c r="L493" s="10">
        <f t="shared" si="70"/>
        <v>0</v>
      </c>
      <c r="M493" s="105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</row>
    <row r="494" spans="1:239" s="6" customFormat="1" x14ac:dyDescent="0.25">
      <c r="A494" s="11"/>
      <c r="B494" s="126"/>
      <c r="C494" s="11"/>
      <c r="D494" s="10"/>
      <c r="E494" s="10"/>
      <c r="F494" s="5"/>
      <c r="G494" s="5"/>
      <c r="H494" s="5"/>
      <c r="I494" s="5"/>
      <c r="J494" s="10"/>
      <c r="K494" s="10"/>
      <c r="L494" s="10"/>
      <c r="M494" s="105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  <c r="DK494" s="14"/>
      <c r="DL494" s="14"/>
      <c r="DM494" s="14"/>
      <c r="DN494" s="14"/>
      <c r="DO494" s="14"/>
      <c r="DP494" s="14"/>
      <c r="DQ494" s="14"/>
      <c r="DR494" s="14"/>
      <c r="DS494" s="14"/>
      <c r="DT494" s="14"/>
      <c r="DU494" s="14"/>
      <c r="DV494" s="14"/>
      <c r="DW494" s="14"/>
      <c r="DX494" s="14"/>
      <c r="DY494" s="14"/>
      <c r="DZ494" s="14"/>
      <c r="EA494" s="14"/>
      <c r="EB494" s="14"/>
      <c r="EC494" s="14"/>
      <c r="ED494" s="14"/>
      <c r="EE494" s="14"/>
      <c r="EF494" s="14"/>
      <c r="EG494" s="14"/>
      <c r="EH494" s="14"/>
      <c r="EI494" s="14"/>
      <c r="EJ494" s="14"/>
      <c r="EK494" s="14"/>
      <c r="EL494" s="14"/>
      <c r="EM494" s="14"/>
      <c r="EN494" s="14"/>
      <c r="EO494" s="14"/>
      <c r="EP494" s="14"/>
      <c r="EQ494" s="14"/>
      <c r="ER494" s="14"/>
      <c r="ES494" s="14"/>
      <c r="ET494" s="14"/>
      <c r="EU494" s="14"/>
      <c r="EV494" s="14"/>
      <c r="EW494" s="14"/>
      <c r="EX494" s="14"/>
      <c r="EY494" s="14"/>
      <c r="EZ494" s="14"/>
      <c r="FA494" s="14"/>
      <c r="FB494" s="14"/>
      <c r="FC494" s="14"/>
      <c r="FD494" s="14"/>
      <c r="FE494" s="14"/>
      <c r="FF494" s="14"/>
      <c r="FG494" s="14"/>
      <c r="FH494" s="14"/>
      <c r="FI494" s="14"/>
      <c r="FJ494" s="14"/>
      <c r="FK494" s="14"/>
      <c r="FL494" s="14"/>
      <c r="FM494" s="14"/>
      <c r="FN494" s="14"/>
      <c r="FO494" s="14"/>
      <c r="FP494" s="14"/>
      <c r="FQ494" s="14"/>
      <c r="FR494" s="14"/>
      <c r="FS494" s="14"/>
      <c r="FT494" s="14"/>
      <c r="FU494" s="14"/>
      <c r="FV494" s="14"/>
      <c r="FW494" s="14"/>
      <c r="FX494" s="14"/>
      <c r="FY494" s="14"/>
      <c r="FZ494" s="14"/>
      <c r="GA494" s="14"/>
      <c r="GB494" s="14"/>
      <c r="GC494" s="14"/>
      <c r="GD494" s="14"/>
      <c r="GE494" s="14"/>
      <c r="GF494" s="14"/>
      <c r="GG494" s="14"/>
      <c r="GH494" s="14"/>
      <c r="GI494" s="14"/>
      <c r="GJ494" s="14"/>
      <c r="GK494" s="14"/>
      <c r="GL494" s="14"/>
      <c r="GM494" s="14"/>
      <c r="GN494" s="14"/>
      <c r="GO494" s="14"/>
      <c r="GP494" s="14"/>
      <c r="GQ494" s="14"/>
      <c r="GR494" s="14"/>
      <c r="GS494" s="14"/>
      <c r="GT494" s="14"/>
      <c r="GU494" s="14"/>
      <c r="GV494" s="14"/>
      <c r="GW494" s="14"/>
      <c r="GX494" s="14"/>
      <c r="GY494" s="14"/>
      <c r="GZ494" s="14"/>
      <c r="HA494" s="14"/>
      <c r="HB494" s="14"/>
      <c r="HC494" s="14"/>
      <c r="HD494" s="14"/>
      <c r="HE494" s="14"/>
      <c r="HF494" s="14"/>
      <c r="HG494" s="14"/>
      <c r="HH494" s="14"/>
      <c r="HI494" s="14"/>
      <c r="HJ494" s="14"/>
      <c r="HK494" s="14"/>
      <c r="HL494" s="14"/>
      <c r="HM494" s="14"/>
      <c r="HN494" s="14"/>
      <c r="HO494" s="14"/>
      <c r="HP494" s="14"/>
      <c r="HQ494" s="14"/>
      <c r="HR494" s="14"/>
      <c r="HS494" s="14"/>
      <c r="HT494" s="14"/>
      <c r="HU494" s="14"/>
      <c r="HV494" s="14"/>
      <c r="HW494" s="14"/>
      <c r="HX494" s="14"/>
      <c r="HY494" s="14"/>
      <c r="HZ494" s="14"/>
      <c r="IA494" s="14"/>
      <c r="IB494" s="14"/>
      <c r="IC494" s="14"/>
      <c r="ID494" s="14"/>
      <c r="IE494" s="14"/>
    </row>
    <row r="495" spans="1:239" s="2" customFormat="1" x14ac:dyDescent="0.25">
      <c r="A495" s="7">
        <v>8</v>
      </c>
      <c r="B495" s="127" t="s">
        <v>40</v>
      </c>
      <c r="C495" s="8" t="s">
        <v>18</v>
      </c>
      <c r="D495" s="9"/>
      <c r="E495" s="9">
        <f>E486*0.3</f>
        <v>0.52215</v>
      </c>
      <c r="F495" s="9"/>
      <c r="G495" s="9"/>
      <c r="H495" s="9"/>
      <c r="I495" s="9"/>
      <c r="J495" s="9"/>
      <c r="K495" s="130"/>
      <c r="L495" s="9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  <c r="AA495" s="105"/>
      <c r="AB495" s="105"/>
      <c r="AC495" s="105"/>
      <c r="AD495" s="105"/>
      <c r="AE495" s="105"/>
      <c r="AF495" s="105"/>
      <c r="AG495" s="105"/>
      <c r="AH495" s="105"/>
      <c r="AI495" s="105"/>
      <c r="AJ495" s="105"/>
      <c r="AK495" s="105"/>
      <c r="AL495" s="105"/>
      <c r="AM495" s="105"/>
      <c r="AN495" s="105"/>
      <c r="AO495" s="105"/>
      <c r="AP495" s="105"/>
      <c r="AQ495" s="105"/>
      <c r="AR495" s="105"/>
      <c r="AS495" s="105"/>
      <c r="AT495" s="105"/>
      <c r="AU495" s="105"/>
      <c r="AV495" s="105"/>
      <c r="AW495" s="105"/>
      <c r="AX495" s="105"/>
      <c r="AY495" s="105"/>
      <c r="AZ495" s="105"/>
      <c r="BA495" s="105"/>
      <c r="BB495" s="105"/>
      <c r="BC495" s="105"/>
      <c r="BD495" s="105"/>
      <c r="BE495" s="105"/>
      <c r="BF495" s="105"/>
      <c r="BG495" s="105"/>
      <c r="BH495" s="105"/>
      <c r="BI495" s="105"/>
      <c r="BJ495" s="105"/>
      <c r="BK495" s="105"/>
      <c r="BL495" s="105"/>
      <c r="BM495" s="105"/>
      <c r="BN495" s="105"/>
      <c r="BO495" s="105"/>
      <c r="BP495" s="105"/>
      <c r="BQ495" s="105"/>
      <c r="BR495" s="105"/>
      <c r="BS495" s="105"/>
      <c r="BT495" s="105"/>
      <c r="BU495" s="105"/>
      <c r="BV495" s="105"/>
      <c r="BW495" s="105"/>
      <c r="BX495" s="105"/>
      <c r="BY495" s="105"/>
      <c r="BZ495" s="105"/>
      <c r="CA495" s="105"/>
      <c r="CB495" s="105"/>
      <c r="CC495" s="105"/>
      <c r="CD495" s="105"/>
      <c r="CE495" s="105"/>
      <c r="CF495" s="105"/>
      <c r="CG495" s="105"/>
      <c r="CH495" s="105"/>
      <c r="CI495" s="105"/>
      <c r="CJ495" s="105"/>
      <c r="CK495" s="105"/>
      <c r="CL495" s="105"/>
      <c r="CM495" s="105"/>
      <c r="CN495" s="105"/>
      <c r="CO495" s="105"/>
      <c r="CP495" s="105"/>
      <c r="CQ495" s="105"/>
      <c r="CR495" s="105"/>
      <c r="CS495" s="105"/>
      <c r="CT495" s="105"/>
      <c r="CU495" s="105"/>
      <c r="CV495" s="105"/>
      <c r="CW495" s="105"/>
      <c r="CX495" s="105"/>
      <c r="CY495" s="105"/>
      <c r="CZ495" s="105"/>
      <c r="DA495" s="105"/>
      <c r="DB495" s="105"/>
      <c r="DC495" s="105"/>
      <c r="DD495" s="105"/>
      <c r="DE495" s="105"/>
      <c r="DF495" s="105"/>
      <c r="DG495" s="105"/>
      <c r="DH495" s="105"/>
      <c r="DI495" s="105"/>
      <c r="DJ495" s="105"/>
      <c r="DK495" s="105"/>
      <c r="DL495" s="105"/>
      <c r="DM495" s="105"/>
      <c r="DN495" s="105"/>
      <c r="DO495" s="105"/>
      <c r="DP495" s="105"/>
      <c r="DQ495" s="105"/>
      <c r="DR495" s="105"/>
      <c r="DS495" s="105"/>
      <c r="DT495" s="105"/>
      <c r="DU495" s="105"/>
      <c r="DV495" s="105"/>
      <c r="DW495" s="105"/>
      <c r="DX495" s="105"/>
      <c r="DY495" s="105"/>
      <c r="DZ495" s="105"/>
      <c r="EA495" s="105"/>
      <c r="EB495" s="105"/>
      <c r="EC495" s="105"/>
      <c r="ED495" s="105"/>
      <c r="EE495" s="105"/>
      <c r="EF495" s="105"/>
      <c r="EG495" s="105"/>
      <c r="EH495" s="105"/>
      <c r="EI495" s="105"/>
      <c r="EJ495" s="105"/>
      <c r="EK495" s="105"/>
      <c r="EL495" s="105"/>
      <c r="EM495" s="105"/>
      <c r="EN495" s="105"/>
      <c r="EO495" s="105"/>
      <c r="EP495" s="105"/>
      <c r="EQ495" s="105"/>
      <c r="ER495" s="105"/>
      <c r="ES495" s="105"/>
      <c r="ET495" s="105"/>
      <c r="EU495" s="105"/>
      <c r="EV495" s="105"/>
      <c r="EW495" s="105"/>
      <c r="EX495" s="105"/>
      <c r="EY495" s="105"/>
      <c r="EZ495" s="105"/>
      <c r="FA495" s="105"/>
      <c r="FB495" s="105"/>
      <c r="FC495" s="105"/>
      <c r="FD495" s="105"/>
      <c r="FE495" s="105"/>
      <c r="FF495" s="105"/>
      <c r="FG495" s="105"/>
      <c r="FH495" s="105"/>
      <c r="FI495" s="105"/>
      <c r="FJ495" s="105"/>
      <c r="FK495" s="105"/>
      <c r="FL495" s="105"/>
      <c r="FM495" s="105"/>
      <c r="FN495" s="105"/>
      <c r="FO495" s="105"/>
      <c r="FP495" s="105"/>
      <c r="FQ495" s="105"/>
      <c r="FR495" s="105"/>
      <c r="FS495" s="105"/>
      <c r="FT495" s="105"/>
      <c r="FU495" s="105"/>
      <c r="FV495" s="105"/>
      <c r="FW495" s="105"/>
      <c r="FX495" s="105"/>
      <c r="FY495" s="105"/>
      <c r="FZ495" s="105"/>
      <c r="GA495" s="105"/>
      <c r="GB495" s="105"/>
      <c r="GC495" s="105"/>
      <c r="GD495" s="105"/>
      <c r="GE495" s="105"/>
      <c r="GF495" s="105"/>
      <c r="GG495" s="105"/>
      <c r="GH495" s="105"/>
      <c r="GI495" s="105"/>
      <c r="GJ495" s="105"/>
      <c r="GK495" s="105"/>
      <c r="GL495" s="105"/>
      <c r="GM495" s="105"/>
      <c r="GN495" s="105"/>
      <c r="GO495" s="105"/>
      <c r="GP495" s="105"/>
      <c r="GQ495" s="105"/>
      <c r="GR495" s="105"/>
      <c r="GS495" s="105"/>
      <c r="GT495" s="105"/>
      <c r="GU495" s="105"/>
      <c r="GV495" s="105"/>
      <c r="GW495" s="105"/>
      <c r="GX495" s="105"/>
      <c r="GY495" s="105"/>
      <c r="GZ495" s="105"/>
      <c r="HA495" s="105"/>
      <c r="HB495" s="105"/>
      <c r="HC495" s="105"/>
      <c r="HD495" s="105"/>
      <c r="HE495" s="105"/>
      <c r="HF495" s="105"/>
      <c r="HG495" s="105"/>
      <c r="HH495" s="105"/>
      <c r="HI495" s="105"/>
      <c r="HJ495" s="105"/>
      <c r="HK495" s="105"/>
      <c r="HL495" s="105"/>
      <c r="HM495" s="105"/>
      <c r="HN495" s="105"/>
      <c r="HO495" s="105"/>
      <c r="HP495" s="105"/>
      <c r="HQ495" s="105"/>
      <c r="HR495" s="105"/>
      <c r="HS495" s="105"/>
      <c r="HT495" s="105"/>
      <c r="HU495" s="105"/>
      <c r="HV495" s="105"/>
      <c r="HW495" s="105"/>
      <c r="HX495" s="105"/>
      <c r="HY495" s="105"/>
      <c r="HZ495" s="105"/>
      <c r="IA495" s="105"/>
      <c r="IB495" s="105"/>
      <c r="IC495" s="105"/>
      <c r="ID495" s="105"/>
      <c r="IE495" s="105"/>
    </row>
    <row r="496" spans="1:239" s="6" customFormat="1" x14ac:dyDescent="0.25">
      <c r="A496" s="11"/>
      <c r="B496" s="13"/>
      <c r="C496" s="11" t="s">
        <v>19</v>
      </c>
      <c r="D496" s="10"/>
      <c r="E496" s="92">
        <f>E495</f>
        <v>0.52215</v>
      </c>
      <c r="F496" s="10"/>
      <c r="G496" s="10"/>
      <c r="H496" s="10"/>
      <c r="I496" s="10"/>
      <c r="J496" s="10"/>
      <c r="K496" s="110"/>
      <c r="L496" s="110"/>
      <c r="M496" s="105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  <c r="DK496" s="14"/>
      <c r="DL496" s="14"/>
      <c r="DM496" s="14"/>
      <c r="DN496" s="14"/>
      <c r="DO496" s="14"/>
      <c r="DP496" s="14"/>
      <c r="DQ496" s="14"/>
      <c r="DR496" s="14"/>
      <c r="DS496" s="14"/>
      <c r="DT496" s="14"/>
      <c r="DU496" s="14"/>
      <c r="DV496" s="14"/>
      <c r="DW496" s="14"/>
      <c r="DX496" s="14"/>
      <c r="DY496" s="14"/>
      <c r="DZ496" s="14"/>
      <c r="EA496" s="14"/>
      <c r="EB496" s="14"/>
      <c r="EC496" s="14"/>
      <c r="ED496" s="14"/>
      <c r="EE496" s="14"/>
      <c r="EF496" s="14"/>
      <c r="EG496" s="14"/>
      <c r="EH496" s="14"/>
      <c r="EI496" s="14"/>
      <c r="EJ496" s="14"/>
      <c r="EK496" s="14"/>
      <c r="EL496" s="14"/>
      <c r="EM496" s="14"/>
      <c r="EN496" s="14"/>
      <c r="EO496" s="14"/>
      <c r="EP496" s="14"/>
      <c r="EQ496" s="14"/>
      <c r="ER496" s="14"/>
      <c r="ES496" s="14"/>
      <c r="ET496" s="14"/>
      <c r="EU496" s="14"/>
      <c r="EV496" s="14"/>
      <c r="EW496" s="14"/>
      <c r="EX496" s="14"/>
      <c r="EY496" s="14"/>
      <c r="EZ496" s="14"/>
      <c r="FA496" s="14"/>
      <c r="FB496" s="14"/>
      <c r="FC496" s="14"/>
      <c r="FD496" s="14"/>
      <c r="FE496" s="14"/>
      <c r="FF496" s="14"/>
      <c r="FG496" s="14"/>
      <c r="FH496" s="14"/>
      <c r="FI496" s="14"/>
      <c r="FJ496" s="14"/>
      <c r="FK496" s="14"/>
      <c r="FL496" s="14"/>
      <c r="FM496" s="14"/>
      <c r="FN496" s="14"/>
      <c r="FO496" s="14"/>
      <c r="FP496" s="14"/>
      <c r="FQ496" s="14"/>
      <c r="FR496" s="14"/>
      <c r="FS496" s="14"/>
      <c r="FT496" s="14"/>
      <c r="FU496" s="14"/>
      <c r="FV496" s="14"/>
      <c r="FW496" s="14"/>
      <c r="FX496" s="14"/>
      <c r="FY496" s="14"/>
      <c r="FZ496" s="14"/>
      <c r="GA496" s="14"/>
      <c r="GB496" s="14"/>
      <c r="GC496" s="14"/>
      <c r="GD496" s="14"/>
      <c r="GE496" s="14"/>
      <c r="GF496" s="14"/>
      <c r="GG496" s="14"/>
      <c r="GH496" s="14"/>
      <c r="GI496" s="14"/>
      <c r="GJ496" s="14"/>
      <c r="GK496" s="14"/>
      <c r="GL496" s="14"/>
      <c r="GM496" s="14"/>
      <c r="GN496" s="14"/>
      <c r="GO496" s="14"/>
      <c r="GP496" s="14"/>
      <c r="GQ496" s="14"/>
      <c r="GR496" s="14"/>
      <c r="GS496" s="14"/>
      <c r="GT496" s="14"/>
      <c r="GU496" s="14"/>
      <c r="GV496" s="14"/>
      <c r="GW496" s="14"/>
      <c r="GX496" s="14"/>
      <c r="GY496" s="14"/>
      <c r="GZ496" s="14"/>
      <c r="HA496" s="14"/>
      <c r="HB496" s="14"/>
      <c r="HC496" s="14"/>
      <c r="HD496" s="14"/>
      <c r="HE496" s="14"/>
      <c r="HF496" s="14"/>
      <c r="HG496" s="14"/>
      <c r="HH496" s="14"/>
      <c r="HI496" s="14"/>
      <c r="HJ496" s="14"/>
      <c r="HK496" s="14"/>
      <c r="HL496" s="14"/>
      <c r="HM496" s="14"/>
      <c r="HN496" s="14"/>
      <c r="HO496" s="14"/>
      <c r="HP496" s="14"/>
      <c r="HQ496" s="14"/>
      <c r="HR496" s="14"/>
      <c r="HS496" s="14"/>
      <c r="HT496" s="14"/>
      <c r="HU496" s="14"/>
      <c r="HV496" s="14"/>
      <c r="HW496" s="14"/>
      <c r="HX496" s="14"/>
      <c r="HY496" s="14"/>
      <c r="HZ496" s="14"/>
      <c r="IA496" s="14"/>
      <c r="IB496" s="14"/>
      <c r="IC496" s="14"/>
      <c r="ID496" s="14"/>
      <c r="IE496" s="14"/>
    </row>
    <row r="497" spans="1:239" s="6" customFormat="1" x14ac:dyDescent="0.25">
      <c r="A497" s="125"/>
      <c r="B497" s="126" t="s">
        <v>37</v>
      </c>
      <c r="C497" s="91" t="s">
        <v>20</v>
      </c>
      <c r="D497" s="110">
        <v>0.3</v>
      </c>
      <c r="E497" s="10">
        <f>E496*D497</f>
        <v>0.15664500000000001</v>
      </c>
      <c r="F497" s="10"/>
      <c r="G497" s="10"/>
      <c r="H497" s="10"/>
      <c r="I497" s="10"/>
      <c r="J497" s="5"/>
      <c r="K497" s="10">
        <f>E497*J497</f>
        <v>0</v>
      </c>
      <c r="L497" s="10">
        <f t="shared" ref="L497:L498" si="72">G497+I497+K497</f>
        <v>0</v>
      </c>
      <c r="M497" s="14"/>
      <c r="N497" s="14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</row>
    <row r="498" spans="1:239" s="6" customFormat="1" x14ac:dyDescent="0.25">
      <c r="A498" s="125"/>
      <c r="B498" s="126" t="s">
        <v>32</v>
      </c>
      <c r="C498" s="11" t="s">
        <v>18</v>
      </c>
      <c r="D498" s="110">
        <v>1.03</v>
      </c>
      <c r="E498" s="10">
        <f>D498*E496</f>
        <v>0.53781449999999997</v>
      </c>
      <c r="F498" s="10"/>
      <c r="G498" s="10">
        <f>E498*F498</f>
        <v>0</v>
      </c>
      <c r="H498" s="10"/>
      <c r="I498" s="10"/>
      <c r="J498" s="10"/>
      <c r="K498" s="10"/>
      <c r="L498" s="10">
        <f t="shared" si="72"/>
        <v>0</v>
      </c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</row>
    <row r="499" spans="1:239" s="6" customFormat="1" x14ac:dyDescent="0.25">
      <c r="A499" s="11"/>
      <c r="B499" s="126"/>
      <c r="C499" s="11"/>
      <c r="D499" s="110"/>
      <c r="E499" s="10"/>
      <c r="F499" s="10"/>
      <c r="G499" s="10"/>
      <c r="H499" s="10"/>
      <c r="I499" s="10"/>
      <c r="J499" s="10"/>
      <c r="K499" s="10"/>
      <c r="L499" s="10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  <c r="DK499" s="14"/>
      <c r="DL499" s="14"/>
      <c r="DM499" s="14"/>
      <c r="DN499" s="14"/>
      <c r="DO499" s="14"/>
      <c r="DP499" s="14"/>
      <c r="DQ499" s="14"/>
      <c r="DR499" s="14"/>
      <c r="DS499" s="14"/>
      <c r="DT499" s="14"/>
      <c r="DU499" s="14"/>
      <c r="DV499" s="14"/>
      <c r="DW499" s="14"/>
      <c r="DX499" s="14"/>
      <c r="DY499" s="14"/>
      <c r="DZ499" s="14"/>
      <c r="EA499" s="14"/>
      <c r="EB499" s="14"/>
      <c r="EC499" s="14"/>
      <c r="ED499" s="14"/>
      <c r="EE499" s="14"/>
      <c r="EF499" s="14"/>
      <c r="EG499" s="14"/>
      <c r="EH499" s="14"/>
      <c r="EI499" s="14"/>
      <c r="EJ499" s="14"/>
      <c r="EK499" s="14"/>
      <c r="EL499" s="14"/>
      <c r="EM499" s="14"/>
      <c r="EN499" s="14"/>
      <c r="EO499" s="14"/>
      <c r="EP499" s="14"/>
      <c r="EQ499" s="14"/>
      <c r="ER499" s="14"/>
      <c r="ES499" s="14"/>
      <c r="ET499" s="14"/>
      <c r="EU499" s="14"/>
      <c r="EV499" s="14"/>
      <c r="EW499" s="14"/>
      <c r="EX499" s="14"/>
      <c r="EY499" s="14"/>
      <c r="EZ499" s="14"/>
      <c r="FA499" s="14"/>
      <c r="FB499" s="14"/>
      <c r="FC499" s="14"/>
      <c r="FD499" s="14"/>
      <c r="FE499" s="14"/>
      <c r="FF499" s="14"/>
      <c r="FG499" s="14"/>
      <c r="FH499" s="14"/>
      <c r="FI499" s="14"/>
      <c r="FJ499" s="14"/>
      <c r="FK499" s="14"/>
      <c r="FL499" s="14"/>
      <c r="FM499" s="14"/>
      <c r="FN499" s="14"/>
      <c r="FO499" s="14"/>
      <c r="FP499" s="14"/>
      <c r="FQ499" s="14"/>
      <c r="FR499" s="14"/>
      <c r="FS499" s="14"/>
      <c r="FT499" s="14"/>
      <c r="FU499" s="14"/>
      <c r="FV499" s="14"/>
      <c r="FW499" s="14"/>
      <c r="FX499" s="14"/>
      <c r="FY499" s="14"/>
      <c r="FZ499" s="14"/>
      <c r="GA499" s="14"/>
      <c r="GB499" s="14"/>
      <c r="GC499" s="14"/>
      <c r="GD499" s="14"/>
      <c r="GE499" s="14"/>
      <c r="GF499" s="14"/>
      <c r="GG499" s="14"/>
      <c r="GH499" s="14"/>
      <c r="GI499" s="14"/>
      <c r="GJ499" s="14"/>
      <c r="GK499" s="14"/>
      <c r="GL499" s="14"/>
      <c r="GM499" s="14"/>
      <c r="GN499" s="14"/>
      <c r="GO499" s="14"/>
      <c r="GP499" s="14"/>
      <c r="GQ499" s="14"/>
      <c r="GR499" s="14"/>
      <c r="GS499" s="14"/>
      <c r="GT499" s="14"/>
      <c r="GU499" s="14"/>
      <c r="GV499" s="14"/>
      <c r="GW499" s="14"/>
      <c r="GX499" s="14"/>
      <c r="GY499" s="14"/>
      <c r="GZ499" s="14"/>
      <c r="HA499" s="14"/>
      <c r="HB499" s="14"/>
      <c r="HC499" s="14"/>
      <c r="HD499" s="14"/>
      <c r="HE499" s="14"/>
      <c r="HF499" s="14"/>
      <c r="HG499" s="14"/>
      <c r="HH499" s="14"/>
      <c r="HI499" s="14"/>
      <c r="HJ499" s="14"/>
      <c r="HK499" s="14"/>
      <c r="HL499" s="14"/>
      <c r="HM499" s="14"/>
      <c r="HN499" s="14"/>
      <c r="HO499" s="14"/>
      <c r="HP499" s="14"/>
      <c r="HQ499" s="14"/>
      <c r="HR499" s="14"/>
      <c r="HS499" s="14"/>
      <c r="HT499" s="14"/>
      <c r="HU499" s="14"/>
      <c r="HV499" s="14"/>
      <c r="HW499" s="14"/>
      <c r="HX499" s="14"/>
      <c r="HY499" s="14"/>
      <c r="HZ499" s="14"/>
      <c r="IA499" s="14"/>
      <c r="IB499" s="14"/>
      <c r="IC499" s="14"/>
      <c r="ID499" s="14"/>
      <c r="IE499" s="14"/>
    </row>
    <row r="500" spans="1:239" s="2" customFormat="1" ht="25.5" x14ac:dyDescent="0.25">
      <c r="A500" s="7">
        <v>9</v>
      </c>
      <c r="B500" s="131" t="s">
        <v>48</v>
      </c>
      <c r="C500" s="8" t="s">
        <v>23</v>
      </c>
      <c r="D500" s="9"/>
      <c r="E500" s="9">
        <f>E485</f>
        <v>1740.5</v>
      </c>
      <c r="F500" s="9"/>
      <c r="G500" s="9"/>
      <c r="H500" s="9"/>
      <c r="I500" s="9"/>
      <c r="J500" s="9"/>
      <c r="K500" s="9"/>
      <c r="L500" s="9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  <c r="AA500" s="105"/>
      <c r="AB500" s="105"/>
      <c r="AC500" s="105"/>
      <c r="AD500" s="105"/>
      <c r="AE500" s="105"/>
      <c r="AF500" s="105"/>
      <c r="AG500" s="105"/>
      <c r="AH500" s="105"/>
      <c r="AI500" s="105"/>
      <c r="AJ500" s="105"/>
      <c r="AK500" s="105"/>
      <c r="AL500" s="105"/>
      <c r="AM500" s="105"/>
      <c r="AN500" s="105"/>
      <c r="AO500" s="105"/>
      <c r="AP500" s="105"/>
      <c r="AQ500" s="105"/>
      <c r="AR500" s="105"/>
      <c r="AS500" s="105"/>
      <c r="AT500" s="105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  <c r="BT500" s="105"/>
      <c r="BU500" s="105"/>
      <c r="BV500" s="105"/>
      <c r="BW500" s="105"/>
      <c r="BX500" s="105"/>
      <c r="BY500" s="105"/>
      <c r="BZ500" s="105"/>
      <c r="CA500" s="105"/>
      <c r="CB500" s="105"/>
      <c r="CC500" s="105"/>
      <c r="CD500" s="105"/>
      <c r="CE500" s="105"/>
      <c r="CF500" s="105"/>
      <c r="CG500" s="105"/>
      <c r="CH500" s="105"/>
      <c r="CI500" s="105"/>
      <c r="CJ500" s="105"/>
      <c r="CK500" s="105"/>
      <c r="CL500" s="105"/>
      <c r="CM500" s="105"/>
      <c r="CN500" s="105"/>
      <c r="CO500" s="105"/>
      <c r="CP500" s="105"/>
      <c r="CQ500" s="105"/>
      <c r="CR500" s="105"/>
      <c r="CS500" s="105"/>
      <c r="CT500" s="105"/>
      <c r="CU500" s="105"/>
      <c r="CV500" s="105"/>
      <c r="CW500" s="105"/>
      <c r="CX500" s="105"/>
      <c r="CY500" s="105"/>
      <c r="CZ500" s="105"/>
      <c r="DA500" s="105"/>
      <c r="DB500" s="105"/>
      <c r="DC500" s="105"/>
      <c r="DD500" s="105"/>
      <c r="DE500" s="105"/>
      <c r="DF500" s="105"/>
      <c r="DG500" s="105"/>
      <c r="DH500" s="105"/>
      <c r="DI500" s="105"/>
      <c r="DJ500" s="105"/>
      <c r="DK500" s="105"/>
      <c r="DL500" s="105"/>
      <c r="DM500" s="105"/>
      <c r="DN500" s="105"/>
      <c r="DO500" s="105"/>
      <c r="DP500" s="105"/>
      <c r="DQ500" s="105"/>
      <c r="DR500" s="105"/>
      <c r="DS500" s="105"/>
      <c r="DT500" s="105"/>
      <c r="DU500" s="105"/>
      <c r="DV500" s="105"/>
      <c r="DW500" s="105"/>
      <c r="DX500" s="105"/>
      <c r="DY500" s="105"/>
      <c r="DZ500" s="105"/>
      <c r="EA500" s="105"/>
      <c r="EB500" s="105"/>
      <c r="EC500" s="105"/>
      <c r="ED500" s="105"/>
      <c r="EE500" s="105"/>
      <c r="EF500" s="105"/>
      <c r="EG500" s="105"/>
      <c r="EH500" s="105"/>
      <c r="EI500" s="105"/>
      <c r="EJ500" s="105"/>
      <c r="EK500" s="105"/>
      <c r="EL500" s="105"/>
      <c r="EM500" s="105"/>
      <c r="EN500" s="105"/>
      <c r="EO500" s="105"/>
      <c r="EP500" s="105"/>
      <c r="EQ500" s="105"/>
      <c r="ER500" s="105"/>
      <c r="ES500" s="105"/>
      <c r="ET500" s="105"/>
      <c r="EU500" s="105"/>
      <c r="EV500" s="105"/>
      <c r="EW500" s="105"/>
      <c r="EX500" s="105"/>
      <c r="EY500" s="105"/>
      <c r="EZ500" s="105"/>
      <c r="FA500" s="105"/>
      <c r="FB500" s="105"/>
      <c r="FC500" s="105"/>
      <c r="FD500" s="105"/>
      <c r="FE500" s="105"/>
      <c r="FF500" s="105"/>
      <c r="FG500" s="105"/>
      <c r="FH500" s="105"/>
      <c r="FI500" s="105"/>
      <c r="FJ500" s="105"/>
      <c r="FK500" s="105"/>
      <c r="FL500" s="105"/>
      <c r="FM500" s="105"/>
      <c r="FN500" s="105"/>
      <c r="FO500" s="105"/>
      <c r="FP500" s="105"/>
      <c r="FQ500" s="105"/>
      <c r="FR500" s="105"/>
      <c r="FS500" s="105"/>
      <c r="FT500" s="105"/>
      <c r="FU500" s="105"/>
      <c r="FV500" s="105"/>
      <c r="FW500" s="105"/>
      <c r="FX500" s="105"/>
      <c r="FY500" s="105"/>
      <c r="FZ500" s="105"/>
      <c r="GA500" s="105"/>
      <c r="GB500" s="105"/>
      <c r="GC500" s="105"/>
      <c r="GD500" s="105"/>
      <c r="GE500" s="105"/>
      <c r="GF500" s="105"/>
      <c r="GG500" s="105"/>
      <c r="GH500" s="105"/>
      <c r="GI500" s="105"/>
      <c r="GJ500" s="105"/>
      <c r="GK500" s="105"/>
      <c r="GL500" s="105"/>
      <c r="GM500" s="105"/>
      <c r="GN500" s="105"/>
      <c r="GO500" s="105"/>
      <c r="GP500" s="105"/>
      <c r="GQ500" s="105"/>
      <c r="GR500" s="105"/>
      <c r="GS500" s="105"/>
      <c r="GT500" s="105"/>
      <c r="GU500" s="105"/>
      <c r="GV500" s="105"/>
      <c r="GW500" s="105"/>
      <c r="GX500" s="105"/>
      <c r="GY500" s="105"/>
      <c r="GZ500" s="105"/>
      <c r="HA500" s="105"/>
      <c r="HB500" s="105"/>
      <c r="HC500" s="105"/>
      <c r="HD500" s="105"/>
      <c r="HE500" s="105"/>
      <c r="HF500" s="105"/>
      <c r="HG500" s="105"/>
      <c r="HH500" s="105"/>
      <c r="HI500" s="105"/>
      <c r="HJ500" s="105"/>
      <c r="HK500" s="105"/>
      <c r="HL500" s="105"/>
      <c r="HM500" s="105"/>
      <c r="HN500" s="105"/>
      <c r="HO500" s="105"/>
      <c r="HP500" s="105"/>
      <c r="HQ500" s="105"/>
      <c r="HR500" s="105"/>
      <c r="HS500" s="105"/>
      <c r="HT500" s="105"/>
      <c r="HU500" s="105"/>
      <c r="HV500" s="105"/>
      <c r="HW500" s="105"/>
      <c r="HX500" s="105"/>
      <c r="HY500" s="105"/>
      <c r="HZ500" s="105"/>
      <c r="IA500" s="105"/>
      <c r="IB500" s="105"/>
      <c r="IC500" s="105"/>
      <c r="ID500" s="105"/>
      <c r="IE500" s="105"/>
    </row>
    <row r="501" spans="1:239" s="6" customFormat="1" x14ac:dyDescent="0.25">
      <c r="A501" s="11"/>
      <c r="B501" s="13"/>
      <c r="C501" s="11" t="s">
        <v>24</v>
      </c>
      <c r="D501" s="10"/>
      <c r="E501" s="92">
        <f>E500/1000</f>
        <v>1.7404999999999999</v>
      </c>
      <c r="F501" s="10"/>
      <c r="G501" s="10"/>
      <c r="H501" s="10"/>
      <c r="I501" s="10"/>
      <c r="J501" s="10"/>
      <c r="K501" s="10"/>
      <c r="L501" s="10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  <c r="DK501" s="14"/>
      <c r="DL501" s="14"/>
      <c r="DM501" s="14"/>
      <c r="DN501" s="14"/>
      <c r="DO501" s="14"/>
      <c r="DP501" s="14"/>
      <c r="DQ501" s="14"/>
      <c r="DR501" s="14"/>
      <c r="DS501" s="14"/>
      <c r="DT501" s="14"/>
      <c r="DU501" s="14"/>
      <c r="DV501" s="14"/>
      <c r="DW501" s="14"/>
      <c r="DX501" s="14"/>
      <c r="DY501" s="14"/>
      <c r="DZ501" s="14"/>
      <c r="EA501" s="14"/>
      <c r="EB501" s="14"/>
      <c r="EC501" s="14"/>
      <c r="ED501" s="14"/>
      <c r="EE501" s="14"/>
      <c r="EF501" s="14"/>
      <c r="EG501" s="14"/>
      <c r="EH501" s="14"/>
      <c r="EI501" s="14"/>
      <c r="EJ501" s="14"/>
      <c r="EK501" s="14"/>
      <c r="EL501" s="14"/>
      <c r="EM501" s="14"/>
      <c r="EN501" s="14"/>
      <c r="EO501" s="14"/>
      <c r="EP501" s="14"/>
      <c r="EQ501" s="14"/>
      <c r="ER501" s="14"/>
      <c r="ES501" s="14"/>
      <c r="ET501" s="14"/>
      <c r="EU501" s="14"/>
      <c r="EV501" s="14"/>
      <c r="EW501" s="14"/>
      <c r="EX501" s="14"/>
      <c r="EY501" s="14"/>
      <c r="EZ501" s="14"/>
      <c r="FA501" s="14"/>
      <c r="FB501" s="14"/>
      <c r="FC501" s="14"/>
      <c r="FD501" s="14"/>
      <c r="FE501" s="14"/>
      <c r="FF501" s="14"/>
      <c r="FG501" s="14"/>
      <c r="FH501" s="14"/>
      <c r="FI501" s="14"/>
      <c r="FJ501" s="14"/>
      <c r="FK501" s="14"/>
      <c r="FL501" s="14"/>
      <c r="FM501" s="14"/>
      <c r="FN501" s="14"/>
      <c r="FO501" s="14"/>
      <c r="FP501" s="14"/>
      <c r="FQ501" s="14"/>
      <c r="FR501" s="14"/>
      <c r="FS501" s="14"/>
      <c r="FT501" s="14"/>
      <c r="FU501" s="14"/>
      <c r="FV501" s="14"/>
      <c r="FW501" s="14"/>
      <c r="FX501" s="14"/>
      <c r="FY501" s="14"/>
      <c r="FZ501" s="14"/>
      <c r="GA501" s="14"/>
      <c r="GB501" s="14"/>
      <c r="GC501" s="14"/>
      <c r="GD501" s="14"/>
      <c r="GE501" s="14"/>
      <c r="GF501" s="14"/>
      <c r="GG501" s="14"/>
      <c r="GH501" s="14"/>
      <c r="GI501" s="14"/>
      <c r="GJ501" s="14"/>
      <c r="GK501" s="14"/>
      <c r="GL501" s="14"/>
      <c r="GM501" s="14"/>
      <c r="GN501" s="14"/>
      <c r="GO501" s="14"/>
      <c r="GP501" s="14"/>
      <c r="GQ501" s="14"/>
      <c r="GR501" s="14"/>
      <c r="GS501" s="14"/>
      <c r="GT501" s="14"/>
      <c r="GU501" s="14"/>
      <c r="GV501" s="14"/>
      <c r="GW501" s="14"/>
      <c r="GX501" s="14"/>
      <c r="GY501" s="14"/>
      <c r="GZ501" s="14"/>
      <c r="HA501" s="14"/>
      <c r="HB501" s="14"/>
      <c r="HC501" s="14"/>
      <c r="HD501" s="14"/>
      <c r="HE501" s="14"/>
      <c r="HF501" s="14"/>
      <c r="HG501" s="14"/>
      <c r="HH501" s="14"/>
      <c r="HI501" s="14"/>
      <c r="HJ501" s="14"/>
      <c r="HK501" s="14"/>
      <c r="HL501" s="14"/>
      <c r="HM501" s="14"/>
      <c r="HN501" s="14"/>
      <c r="HO501" s="14"/>
      <c r="HP501" s="14"/>
      <c r="HQ501" s="14"/>
      <c r="HR501" s="14"/>
      <c r="HS501" s="14"/>
      <c r="HT501" s="14"/>
      <c r="HU501" s="14"/>
      <c r="HV501" s="14"/>
      <c r="HW501" s="14"/>
      <c r="HX501" s="14"/>
      <c r="HY501" s="14"/>
      <c r="HZ501" s="14"/>
      <c r="IA501" s="14"/>
      <c r="IB501" s="14"/>
      <c r="IC501" s="14"/>
      <c r="ID501" s="14"/>
      <c r="IE501" s="14"/>
    </row>
    <row r="502" spans="1:239" s="6" customFormat="1" x14ac:dyDescent="0.25">
      <c r="A502" s="125"/>
      <c r="B502" s="124" t="s">
        <v>21</v>
      </c>
      <c r="C502" s="91" t="s">
        <v>17</v>
      </c>
      <c r="D502" s="10">
        <f>37.5</f>
        <v>37.5</v>
      </c>
      <c r="E502" s="10">
        <f>E501*D502</f>
        <v>65.268749999999997</v>
      </c>
      <c r="F502" s="10"/>
      <c r="G502" s="10"/>
      <c r="H502" s="10"/>
      <c r="I502" s="10">
        <f>E502*H502</f>
        <v>0</v>
      </c>
      <c r="J502" s="10"/>
      <c r="K502" s="10"/>
      <c r="L502" s="10">
        <f t="shared" ref="L502:L508" si="73">G502+I502+K502</f>
        <v>0</v>
      </c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</row>
    <row r="503" spans="1:239" s="6" customFormat="1" x14ac:dyDescent="0.25">
      <c r="A503" s="125"/>
      <c r="B503" s="13" t="s">
        <v>33</v>
      </c>
      <c r="C503" s="91" t="s">
        <v>20</v>
      </c>
      <c r="D503" s="10">
        <v>3.02</v>
      </c>
      <c r="E503" s="10">
        <f>E501*D503</f>
        <v>5.25631</v>
      </c>
      <c r="F503" s="10"/>
      <c r="G503" s="10"/>
      <c r="H503" s="10"/>
      <c r="I503" s="10"/>
      <c r="J503" s="10"/>
      <c r="K503" s="10">
        <f t="shared" ref="K503:K505" si="74">E503*J503</f>
        <v>0</v>
      </c>
      <c r="L503" s="10">
        <f t="shared" si="73"/>
        <v>0</v>
      </c>
      <c r="M503" s="14"/>
      <c r="N503" s="14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</row>
    <row r="504" spans="1:239" s="6" customFormat="1" x14ac:dyDescent="0.25">
      <c r="A504" s="125"/>
      <c r="B504" s="124" t="s">
        <v>27</v>
      </c>
      <c r="C504" s="91" t="s">
        <v>20</v>
      </c>
      <c r="D504" s="10">
        <v>3.7</v>
      </c>
      <c r="E504" s="10">
        <f>D504*E501</f>
        <v>6.4398499999999999</v>
      </c>
      <c r="F504" s="10"/>
      <c r="G504" s="10"/>
      <c r="H504" s="10"/>
      <c r="I504" s="10"/>
      <c r="J504" s="5"/>
      <c r="K504" s="10">
        <f t="shared" si="74"/>
        <v>0</v>
      </c>
      <c r="L504" s="10">
        <f t="shared" si="73"/>
        <v>0</v>
      </c>
      <c r="M504" s="14"/>
      <c r="N504" s="14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</row>
    <row r="505" spans="1:239" s="6" customFormat="1" x14ac:dyDescent="0.25">
      <c r="A505" s="125"/>
      <c r="B505" s="124" t="s">
        <v>28</v>
      </c>
      <c r="C505" s="91" t="s">
        <v>20</v>
      </c>
      <c r="D505" s="10">
        <v>11.1</v>
      </c>
      <c r="E505" s="5">
        <f>D505*E501</f>
        <v>19.31955</v>
      </c>
      <c r="F505" s="10"/>
      <c r="G505" s="10"/>
      <c r="H505" s="10"/>
      <c r="I505" s="10"/>
      <c r="J505" s="5"/>
      <c r="K505" s="10">
        <f t="shared" si="74"/>
        <v>0</v>
      </c>
      <c r="L505" s="10">
        <f t="shared" si="73"/>
        <v>0</v>
      </c>
      <c r="M505" s="14"/>
      <c r="N505" s="14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</row>
    <row r="506" spans="1:239" s="6" customFormat="1" x14ac:dyDescent="0.25">
      <c r="A506" s="125"/>
      <c r="B506" s="126" t="s">
        <v>22</v>
      </c>
      <c r="C506" s="11" t="s">
        <v>0</v>
      </c>
      <c r="D506" s="10">
        <v>2.2999999999999998</v>
      </c>
      <c r="E506" s="5">
        <f>D506*E501</f>
        <v>4.0031499999999998</v>
      </c>
      <c r="F506" s="4"/>
      <c r="G506" s="4"/>
      <c r="H506" s="4"/>
      <c r="I506" s="5"/>
      <c r="J506" s="10"/>
      <c r="K506" s="10">
        <f>E506*J506</f>
        <v>0</v>
      </c>
      <c r="L506" s="10">
        <f t="shared" si="73"/>
        <v>0</v>
      </c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</row>
    <row r="507" spans="1:239" s="6" customFormat="1" x14ac:dyDescent="0.25">
      <c r="A507" s="125"/>
      <c r="B507" s="13" t="s">
        <v>34</v>
      </c>
      <c r="C507" s="11" t="s">
        <v>18</v>
      </c>
      <c r="D507" s="10">
        <f>97.4</f>
        <v>97.4</v>
      </c>
      <c r="E507" s="10">
        <f>D507*E501</f>
        <v>169.5247</v>
      </c>
      <c r="F507" s="10"/>
      <c r="G507" s="5">
        <f>E507*F507</f>
        <v>0</v>
      </c>
      <c r="H507" s="5"/>
      <c r="I507" s="5"/>
      <c r="J507" s="10"/>
      <c r="K507" s="10"/>
      <c r="L507" s="10">
        <f t="shared" si="73"/>
        <v>0</v>
      </c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</row>
    <row r="508" spans="1:239" s="6" customFormat="1" x14ac:dyDescent="0.25">
      <c r="A508" s="125"/>
      <c r="B508" s="126" t="s">
        <v>35</v>
      </c>
      <c r="C508" s="11" t="s">
        <v>0</v>
      </c>
      <c r="D508" s="10">
        <f>14.5-2*0.2</f>
        <v>14.1</v>
      </c>
      <c r="E508" s="10">
        <f>D508*E501</f>
        <v>24.541049999999998</v>
      </c>
      <c r="F508" s="5"/>
      <c r="G508" s="5">
        <f>E508*F508</f>
        <v>0</v>
      </c>
      <c r="H508" s="5"/>
      <c r="I508" s="5"/>
      <c r="J508" s="10"/>
      <c r="K508" s="10"/>
      <c r="L508" s="10">
        <f t="shared" si="73"/>
        <v>0</v>
      </c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</row>
    <row r="509" spans="1:239" s="6" customFormat="1" x14ac:dyDescent="0.25">
      <c r="A509" s="125"/>
      <c r="B509" s="126"/>
      <c r="C509" s="11"/>
      <c r="D509" s="10"/>
      <c r="E509" s="10"/>
      <c r="F509" s="5"/>
      <c r="G509" s="5"/>
      <c r="H509" s="5"/>
      <c r="I509" s="5"/>
      <c r="J509" s="10"/>
      <c r="K509" s="10"/>
      <c r="L509" s="10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</row>
    <row r="510" spans="1:239" s="2" customFormat="1" ht="26.25" customHeight="1" x14ac:dyDescent="0.25">
      <c r="A510" s="8">
        <v>10</v>
      </c>
      <c r="B510" s="131" t="s">
        <v>44</v>
      </c>
      <c r="C510" s="8" t="s">
        <v>23</v>
      </c>
      <c r="D510" s="9"/>
      <c r="E510" s="9">
        <v>549.57000000000005</v>
      </c>
      <c r="F510" s="9"/>
      <c r="G510" s="9"/>
      <c r="H510" s="9"/>
      <c r="I510" s="9"/>
      <c r="J510" s="9"/>
      <c r="K510" s="9"/>
      <c r="L510" s="9"/>
      <c r="M510" s="132"/>
      <c r="N510" s="132"/>
      <c r="O510" s="132"/>
      <c r="P510" s="132"/>
      <c r="Q510" s="132"/>
      <c r="R510" s="132"/>
      <c r="S510" s="132"/>
      <c r="T510" s="132"/>
      <c r="U510" s="132"/>
      <c r="V510" s="132"/>
      <c r="W510" s="132"/>
      <c r="X510" s="132"/>
      <c r="Y510" s="132"/>
      <c r="Z510" s="132"/>
      <c r="AA510" s="132"/>
      <c r="AB510" s="132"/>
      <c r="AC510" s="132"/>
      <c r="AD510" s="132"/>
      <c r="AE510" s="132"/>
      <c r="AF510" s="132"/>
      <c r="AG510" s="132"/>
      <c r="AH510" s="132"/>
      <c r="AI510" s="132"/>
      <c r="AJ510" s="132"/>
      <c r="AK510" s="132"/>
      <c r="AL510" s="132"/>
      <c r="AM510" s="132"/>
      <c r="AN510" s="132"/>
      <c r="AO510" s="132"/>
      <c r="AP510" s="132"/>
      <c r="AQ510" s="132"/>
      <c r="AR510" s="132"/>
      <c r="AS510" s="132"/>
      <c r="AT510" s="132"/>
      <c r="AU510" s="132"/>
      <c r="AV510" s="132"/>
      <c r="AW510" s="132"/>
      <c r="AX510" s="132"/>
      <c r="AY510" s="132"/>
      <c r="AZ510" s="132"/>
      <c r="BA510" s="132"/>
      <c r="BB510" s="132"/>
      <c r="BC510" s="132"/>
      <c r="BD510" s="132"/>
      <c r="BE510" s="132"/>
      <c r="BF510" s="132"/>
      <c r="BG510" s="132"/>
      <c r="BH510" s="132"/>
      <c r="BI510" s="132"/>
      <c r="BJ510" s="132"/>
      <c r="BK510" s="132"/>
      <c r="BL510" s="132"/>
      <c r="BM510" s="132"/>
      <c r="BN510" s="132"/>
      <c r="BO510" s="132"/>
      <c r="BP510" s="132"/>
      <c r="BQ510" s="132"/>
      <c r="BR510" s="132"/>
      <c r="BS510" s="132"/>
      <c r="BT510" s="132"/>
      <c r="BU510" s="132"/>
      <c r="BV510" s="132"/>
      <c r="BW510" s="132"/>
      <c r="BX510" s="132"/>
      <c r="BY510" s="132"/>
      <c r="BZ510" s="132"/>
      <c r="CA510" s="132"/>
      <c r="CB510" s="132"/>
      <c r="CC510" s="132"/>
      <c r="CD510" s="132"/>
      <c r="CE510" s="132"/>
      <c r="CF510" s="132"/>
      <c r="CG510" s="132"/>
      <c r="CH510" s="132"/>
      <c r="CI510" s="132"/>
      <c r="CJ510" s="132"/>
      <c r="CK510" s="132"/>
      <c r="CL510" s="132"/>
      <c r="CM510" s="132"/>
      <c r="CN510" s="132"/>
      <c r="CO510" s="132"/>
      <c r="CP510" s="132"/>
      <c r="CQ510" s="132"/>
      <c r="CR510" s="132"/>
      <c r="CS510" s="132"/>
      <c r="CT510" s="132"/>
      <c r="CU510" s="132"/>
      <c r="CV510" s="132"/>
      <c r="CW510" s="132"/>
      <c r="CX510" s="132"/>
      <c r="CY510" s="132"/>
      <c r="CZ510" s="132"/>
      <c r="DA510" s="132"/>
      <c r="DB510" s="132"/>
      <c r="DC510" s="132"/>
      <c r="DD510" s="132"/>
      <c r="DE510" s="132"/>
      <c r="DF510" s="132"/>
      <c r="DG510" s="132"/>
      <c r="DH510" s="132"/>
      <c r="DI510" s="132"/>
      <c r="DJ510" s="132"/>
      <c r="DK510" s="132"/>
      <c r="DL510" s="132"/>
      <c r="DM510" s="132"/>
      <c r="DN510" s="132"/>
      <c r="DO510" s="132"/>
      <c r="DP510" s="132"/>
      <c r="DQ510" s="132"/>
      <c r="DR510" s="132"/>
      <c r="DS510" s="132"/>
      <c r="DT510" s="132"/>
      <c r="DU510" s="132"/>
      <c r="DV510" s="132"/>
      <c r="DW510" s="132"/>
      <c r="DX510" s="132"/>
      <c r="DY510" s="132"/>
      <c r="DZ510" s="132"/>
      <c r="EA510" s="132"/>
      <c r="EB510" s="132"/>
      <c r="EC510" s="132"/>
      <c r="ED510" s="132"/>
      <c r="EE510" s="132"/>
      <c r="EF510" s="132"/>
      <c r="EG510" s="132"/>
      <c r="EH510" s="132"/>
      <c r="EI510" s="132"/>
      <c r="EJ510" s="132"/>
      <c r="EK510" s="132"/>
      <c r="EL510" s="132"/>
      <c r="EM510" s="132"/>
      <c r="EN510" s="132"/>
      <c r="EO510" s="132"/>
      <c r="EP510" s="132"/>
      <c r="EQ510" s="132"/>
      <c r="ER510" s="132"/>
      <c r="ES510" s="132"/>
      <c r="ET510" s="132"/>
      <c r="EU510" s="132"/>
      <c r="EV510" s="132"/>
      <c r="EW510" s="132"/>
      <c r="EX510" s="132"/>
      <c r="EY510" s="132"/>
      <c r="EZ510" s="132"/>
      <c r="FA510" s="132"/>
      <c r="FB510" s="132"/>
      <c r="FC510" s="132"/>
      <c r="FD510" s="132"/>
      <c r="FE510" s="132"/>
      <c r="FF510" s="132"/>
      <c r="FG510" s="132"/>
      <c r="FH510" s="132"/>
      <c r="FI510" s="132"/>
      <c r="FJ510" s="132"/>
      <c r="FK510" s="132"/>
      <c r="FL510" s="132"/>
      <c r="FM510" s="132"/>
      <c r="FN510" s="132"/>
      <c r="FO510" s="132"/>
      <c r="FP510" s="132"/>
      <c r="FQ510" s="132"/>
      <c r="FR510" s="132"/>
      <c r="FS510" s="132"/>
      <c r="FT510" s="132"/>
      <c r="FU510" s="132"/>
      <c r="FV510" s="132"/>
      <c r="FW510" s="132"/>
      <c r="FX510" s="132"/>
      <c r="FY510" s="132"/>
      <c r="FZ510" s="132"/>
      <c r="GA510" s="132"/>
      <c r="GB510" s="132"/>
      <c r="GC510" s="132"/>
      <c r="GD510" s="132"/>
      <c r="GE510" s="132"/>
      <c r="GF510" s="132"/>
      <c r="GG510" s="132"/>
      <c r="GH510" s="132"/>
      <c r="GI510" s="132"/>
      <c r="GJ510" s="132"/>
      <c r="GK510" s="132"/>
      <c r="GL510" s="132"/>
      <c r="GM510" s="132"/>
      <c r="GN510" s="132"/>
      <c r="GO510" s="132"/>
      <c r="GP510" s="132"/>
      <c r="GQ510" s="132"/>
      <c r="GR510" s="132"/>
      <c r="GS510" s="132"/>
      <c r="GT510" s="132"/>
      <c r="GU510" s="132"/>
      <c r="GV510" s="132"/>
      <c r="GW510" s="132"/>
      <c r="GX510" s="132"/>
      <c r="GY510" s="132"/>
      <c r="GZ510" s="132"/>
      <c r="HA510" s="132"/>
      <c r="HB510" s="132"/>
      <c r="HC510" s="132"/>
      <c r="HD510" s="132"/>
      <c r="HE510" s="132"/>
      <c r="HF510" s="132"/>
      <c r="HG510" s="132"/>
      <c r="HH510" s="132"/>
      <c r="HI510" s="132"/>
      <c r="HJ510" s="132"/>
      <c r="HK510" s="132"/>
      <c r="HL510" s="132"/>
      <c r="HM510" s="132"/>
      <c r="HN510" s="132"/>
      <c r="HO510" s="132"/>
      <c r="HP510" s="132"/>
      <c r="HQ510" s="132"/>
      <c r="HR510" s="132"/>
      <c r="HS510" s="132"/>
      <c r="HT510" s="132"/>
      <c r="HU510" s="132"/>
      <c r="HV510" s="132"/>
      <c r="HW510" s="132"/>
      <c r="HX510" s="132"/>
      <c r="HY510" s="132"/>
      <c r="HZ510" s="132"/>
      <c r="IA510" s="132"/>
      <c r="IB510" s="132"/>
      <c r="IC510" s="132"/>
      <c r="ID510" s="132"/>
      <c r="IE510" s="132"/>
    </row>
    <row r="511" spans="1:239" s="6" customFormat="1" x14ac:dyDescent="0.25">
      <c r="A511" s="11"/>
      <c r="B511" s="13"/>
      <c r="C511" s="11" t="s">
        <v>24</v>
      </c>
      <c r="D511" s="10"/>
      <c r="E511" s="92">
        <f>E510/1000</f>
        <v>0.54957</v>
      </c>
      <c r="F511" s="10"/>
      <c r="G511" s="10"/>
      <c r="H511" s="10"/>
      <c r="I511" s="10"/>
      <c r="J511" s="10"/>
      <c r="K511" s="10"/>
      <c r="L511" s="10"/>
      <c r="M511" s="14"/>
      <c r="N511" s="14"/>
      <c r="O511" s="14"/>
      <c r="P511" s="14"/>
      <c r="Q511" s="14"/>
      <c r="R511" s="14"/>
      <c r="S511" s="14"/>
      <c r="T511" s="14"/>
      <c r="U511" s="14"/>
      <c r="V511" s="1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  <c r="DG511" s="14"/>
      <c r="DH511" s="14"/>
      <c r="DI511" s="14"/>
      <c r="DJ511" s="14"/>
      <c r="DK511" s="14"/>
      <c r="DL511" s="14"/>
      <c r="DM511" s="14"/>
      <c r="DN511" s="14"/>
      <c r="DO511" s="14"/>
      <c r="DP511" s="14"/>
      <c r="DQ511" s="14"/>
      <c r="DR511" s="14"/>
      <c r="DS511" s="14"/>
      <c r="DT511" s="14"/>
      <c r="DU511" s="14"/>
      <c r="DV511" s="14"/>
      <c r="DW511" s="14"/>
      <c r="DX511" s="14"/>
      <c r="DY511" s="14"/>
      <c r="DZ511" s="14"/>
      <c r="EA511" s="14"/>
      <c r="EB511" s="14"/>
      <c r="EC511" s="14"/>
      <c r="ED511" s="14"/>
      <c r="EE511" s="14"/>
      <c r="EF511" s="14"/>
      <c r="EG511" s="14"/>
      <c r="EH511" s="14"/>
      <c r="EI511" s="14"/>
      <c r="EJ511" s="14"/>
      <c r="EK511" s="14"/>
      <c r="EL511" s="14"/>
      <c r="EM511" s="14"/>
      <c r="EN511" s="14"/>
      <c r="EO511" s="14"/>
      <c r="EP511" s="14"/>
      <c r="EQ511" s="14"/>
      <c r="ER511" s="14"/>
      <c r="ES511" s="14"/>
      <c r="ET511" s="14"/>
      <c r="EU511" s="14"/>
      <c r="EV511" s="14"/>
      <c r="EW511" s="14"/>
      <c r="EX511" s="14"/>
      <c r="EY511" s="14"/>
      <c r="EZ511" s="14"/>
      <c r="FA511" s="14"/>
      <c r="FB511" s="14"/>
      <c r="FC511" s="14"/>
      <c r="FD511" s="14"/>
      <c r="FE511" s="14"/>
      <c r="FF511" s="14"/>
      <c r="FG511" s="14"/>
      <c r="FH511" s="14"/>
      <c r="FI511" s="14"/>
      <c r="FJ511" s="14"/>
      <c r="FK511" s="14"/>
      <c r="FL511" s="14"/>
      <c r="FM511" s="14"/>
      <c r="FN511" s="14"/>
      <c r="FO511" s="14"/>
      <c r="FP511" s="14"/>
      <c r="FQ511" s="14"/>
      <c r="FR511" s="14"/>
      <c r="FS511" s="14"/>
      <c r="FT511" s="14"/>
      <c r="FU511" s="14"/>
      <c r="FV511" s="14"/>
      <c r="FW511" s="14"/>
      <c r="FX511" s="14"/>
      <c r="FY511" s="14"/>
      <c r="FZ511" s="14"/>
      <c r="GA511" s="14"/>
      <c r="GB511" s="14"/>
      <c r="GC511" s="14"/>
      <c r="GD511" s="14"/>
      <c r="GE511" s="14"/>
      <c r="GF511" s="14"/>
      <c r="GG511" s="14"/>
      <c r="GH511" s="14"/>
      <c r="GI511" s="14"/>
      <c r="GJ511" s="14"/>
      <c r="GK511" s="14"/>
      <c r="GL511" s="14"/>
      <c r="GM511" s="14"/>
      <c r="GN511" s="14"/>
      <c r="GO511" s="14"/>
      <c r="GP511" s="14"/>
      <c r="GQ511" s="14"/>
      <c r="GR511" s="14"/>
      <c r="GS511" s="14"/>
      <c r="GT511" s="14"/>
      <c r="GU511" s="14"/>
      <c r="GV511" s="14"/>
      <c r="GW511" s="14"/>
      <c r="GX511" s="14"/>
      <c r="GY511" s="14"/>
      <c r="GZ511" s="14"/>
      <c r="HA511" s="14"/>
      <c r="HB511" s="14"/>
      <c r="HC511" s="14"/>
      <c r="HD511" s="14"/>
      <c r="HE511" s="14"/>
      <c r="HF511" s="14"/>
      <c r="HG511" s="14"/>
      <c r="HH511" s="14"/>
      <c r="HI511" s="14"/>
      <c r="HJ511" s="14"/>
      <c r="HK511" s="14"/>
      <c r="HL511" s="14"/>
      <c r="HM511" s="14"/>
      <c r="HN511" s="14"/>
      <c r="HO511" s="14"/>
      <c r="HP511" s="14"/>
      <c r="HQ511" s="14"/>
      <c r="HR511" s="14"/>
      <c r="HS511" s="14"/>
      <c r="HT511" s="14"/>
      <c r="HU511" s="14"/>
      <c r="HV511" s="14"/>
      <c r="HW511" s="14"/>
      <c r="HX511" s="14"/>
      <c r="HY511" s="14"/>
      <c r="HZ511" s="14"/>
      <c r="IA511" s="14"/>
      <c r="IB511" s="14"/>
      <c r="IC511" s="14"/>
      <c r="ID511" s="14"/>
      <c r="IE511" s="14"/>
    </row>
    <row r="512" spans="1:239" s="2" customFormat="1" x14ac:dyDescent="0.25">
      <c r="A512" s="7"/>
      <c r="B512" s="124" t="s">
        <v>21</v>
      </c>
      <c r="C512" s="91" t="s">
        <v>17</v>
      </c>
      <c r="D512" s="10">
        <v>31.7</v>
      </c>
      <c r="E512" s="10">
        <f>E511*D512</f>
        <v>17.421368999999999</v>
      </c>
      <c r="F512" s="10"/>
      <c r="G512" s="10"/>
      <c r="H512" s="10"/>
      <c r="I512" s="10">
        <f>E512*H512</f>
        <v>0</v>
      </c>
      <c r="J512" s="10"/>
      <c r="K512" s="10"/>
      <c r="L512" s="10">
        <f t="shared" ref="L512:L516" si="75">G512+I512+K512</f>
        <v>0</v>
      </c>
      <c r="M512" s="1"/>
      <c r="N512" s="1"/>
      <c r="O512" s="1"/>
      <c r="P512" s="1"/>
      <c r="Q512" s="1"/>
      <c r="R512" s="1"/>
      <c r="S512" s="1"/>
      <c r="T512" s="1"/>
      <c r="U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</row>
    <row r="513" spans="1:239" s="2" customFormat="1" x14ac:dyDescent="0.25">
      <c r="A513" s="7"/>
      <c r="B513" s="124" t="s">
        <v>26</v>
      </c>
      <c r="C513" s="91" t="s">
        <v>20</v>
      </c>
      <c r="D513" s="10">
        <v>3.51</v>
      </c>
      <c r="E513" s="10">
        <f>E511*D513</f>
        <v>1.9289906999999999</v>
      </c>
      <c r="F513" s="5"/>
      <c r="G513" s="120"/>
      <c r="H513" s="120"/>
      <c r="I513" s="5"/>
      <c r="J513" s="5"/>
      <c r="K513" s="10">
        <f>E513*J513</f>
        <v>0</v>
      </c>
      <c r="L513" s="10">
        <f t="shared" si="75"/>
        <v>0</v>
      </c>
      <c r="M513" s="14"/>
      <c r="N513" s="14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</row>
    <row r="514" spans="1:239" s="2" customFormat="1" x14ac:dyDescent="0.25">
      <c r="A514" s="7"/>
      <c r="B514" s="124" t="s">
        <v>27</v>
      </c>
      <c r="C514" s="91" t="s">
        <v>20</v>
      </c>
      <c r="D514" s="10">
        <v>11</v>
      </c>
      <c r="E514" s="10">
        <f>D514*E511</f>
        <v>6.0452700000000004</v>
      </c>
      <c r="F514" s="10"/>
      <c r="G514" s="10"/>
      <c r="H514" s="10"/>
      <c r="I514" s="10"/>
      <c r="J514" s="5"/>
      <c r="K514" s="10">
        <f>E514*J514</f>
        <v>0</v>
      </c>
      <c r="L514" s="10">
        <f t="shared" si="75"/>
        <v>0</v>
      </c>
      <c r="M514" s="14"/>
      <c r="N514" s="14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</row>
    <row r="515" spans="1:239" s="2" customFormat="1" x14ac:dyDescent="0.25">
      <c r="A515" s="7"/>
      <c r="B515" s="129" t="s">
        <v>31</v>
      </c>
      <c r="C515" s="91" t="s">
        <v>20</v>
      </c>
      <c r="D515" s="10">
        <v>0.45</v>
      </c>
      <c r="E515" s="10">
        <f>D515*E511</f>
        <v>0.24730650000000001</v>
      </c>
      <c r="F515" s="10"/>
      <c r="G515" s="120"/>
      <c r="H515" s="10"/>
      <c r="I515" s="10"/>
      <c r="J515" s="10"/>
      <c r="K515" s="10">
        <f>E515*J515</f>
        <v>0</v>
      </c>
      <c r="L515" s="10">
        <f t="shared" si="75"/>
        <v>0</v>
      </c>
      <c r="M515" s="14"/>
      <c r="N515" s="14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</row>
    <row r="516" spans="1:239" s="2" customFormat="1" x14ac:dyDescent="0.25">
      <c r="A516" s="7"/>
      <c r="B516" s="124" t="s">
        <v>29</v>
      </c>
      <c r="C516" s="91" t="s">
        <v>20</v>
      </c>
      <c r="D516" s="10">
        <v>0.97</v>
      </c>
      <c r="E516" s="5">
        <f>D516*E511</f>
        <v>0.53308290000000003</v>
      </c>
      <c r="F516" s="5"/>
      <c r="G516" s="120"/>
      <c r="H516" s="120"/>
      <c r="I516" s="5"/>
      <c r="J516" s="5"/>
      <c r="K516" s="10">
        <f>E516*J516</f>
        <v>0</v>
      </c>
      <c r="L516" s="10">
        <f t="shared" si="75"/>
        <v>0</v>
      </c>
      <c r="M516" s="14"/>
      <c r="N516" s="14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</row>
    <row r="517" spans="1:239" s="2" customFormat="1" x14ac:dyDescent="0.25">
      <c r="A517" s="7"/>
      <c r="B517" s="124" t="s">
        <v>41</v>
      </c>
      <c r="C517" s="91" t="s">
        <v>16</v>
      </c>
      <c r="D517" s="10">
        <v>7</v>
      </c>
      <c r="E517" s="10">
        <f>D517*E511</f>
        <v>3.8469899999999999</v>
      </c>
      <c r="F517" s="5"/>
      <c r="G517" s="10">
        <f>E517*F517</f>
        <v>0</v>
      </c>
      <c r="H517" s="10"/>
      <c r="I517" s="5"/>
      <c r="J517" s="10"/>
      <c r="K517" s="10"/>
      <c r="L517" s="10">
        <f>G517+I517+K517</f>
        <v>0</v>
      </c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</row>
    <row r="518" spans="1:239" s="2" customFormat="1" x14ac:dyDescent="0.25">
      <c r="A518" s="7"/>
      <c r="B518" s="13" t="s">
        <v>42</v>
      </c>
      <c r="C518" s="11" t="s">
        <v>16</v>
      </c>
      <c r="D518" s="10">
        <f>124+14*12.4</f>
        <v>297.60000000000002</v>
      </c>
      <c r="E518" s="10">
        <f>D518*E511</f>
        <v>163.55203200000003</v>
      </c>
      <c r="F518" s="5"/>
      <c r="G518" s="10">
        <f>F518*E518</f>
        <v>0</v>
      </c>
      <c r="H518" s="10"/>
      <c r="I518" s="5"/>
      <c r="J518" s="10"/>
      <c r="K518" s="10"/>
      <c r="L518" s="10">
        <f t="shared" ref="L518" si="76">G518+I518+K518</f>
        <v>0</v>
      </c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</row>
    <row r="519" spans="1:239" s="2" customFormat="1" x14ac:dyDescent="0.25">
      <c r="A519" s="7"/>
      <c r="B519" s="13"/>
      <c r="C519" s="11"/>
      <c r="D519" s="10"/>
      <c r="E519" s="10"/>
      <c r="F519" s="5"/>
      <c r="G519" s="10"/>
      <c r="H519" s="10"/>
      <c r="I519" s="5"/>
      <c r="J519" s="10"/>
      <c r="K519" s="10"/>
      <c r="L519" s="10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</row>
    <row r="520" spans="1:239" s="2" customFormat="1" ht="25.5" x14ac:dyDescent="0.25">
      <c r="A520" s="15"/>
      <c r="B520" s="75" t="s">
        <v>160</v>
      </c>
      <c r="C520" s="15"/>
      <c r="D520" s="4"/>
      <c r="E520" s="4"/>
      <c r="F520" s="4"/>
      <c r="G520" s="4"/>
      <c r="H520" s="4"/>
      <c r="I520" s="4"/>
      <c r="J520" s="4"/>
      <c r="K520" s="4"/>
      <c r="L520" s="4"/>
    </row>
    <row r="521" spans="1:239" s="6" customFormat="1" x14ac:dyDescent="0.25">
      <c r="A521" s="42"/>
      <c r="B521" s="186"/>
      <c r="C521" s="42"/>
      <c r="D521" s="5"/>
      <c r="E521" s="5"/>
      <c r="F521" s="5"/>
      <c r="G521" s="5"/>
      <c r="H521" s="5"/>
      <c r="I521" s="5"/>
      <c r="J521" s="5"/>
      <c r="K521" s="5"/>
      <c r="L521" s="5"/>
    </row>
    <row r="522" spans="1:239" s="115" customFormat="1" x14ac:dyDescent="0.2">
      <c r="A522" s="118">
        <v>18</v>
      </c>
      <c r="B522" s="187" t="s">
        <v>138</v>
      </c>
      <c r="C522" s="8" t="s">
        <v>16</v>
      </c>
      <c r="D522" s="9"/>
      <c r="E522" s="9">
        <f>1*0.8*654</f>
        <v>523.20000000000005</v>
      </c>
      <c r="F522" s="10"/>
      <c r="G522" s="10"/>
      <c r="H522" s="10"/>
      <c r="I522" s="10"/>
      <c r="J522" s="10"/>
      <c r="K522" s="102"/>
      <c r="L522" s="102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  <c r="AA522" s="105"/>
      <c r="AB522" s="105"/>
      <c r="AC522" s="105"/>
      <c r="AD522" s="105"/>
      <c r="AE522" s="105"/>
      <c r="AF522" s="105"/>
      <c r="AG522" s="105"/>
      <c r="AH522" s="105"/>
      <c r="AI522" s="105"/>
      <c r="AJ522" s="105"/>
      <c r="AK522" s="105"/>
      <c r="AL522" s="105"/>
      <c r="AM522" s="105"/>
      <c r="AN522" s="105"/>
      <c r="AO522" s="105"/>
      <c r="AP522" s="105"/>
      <c r="AQ522" s="105"/>
      <c r="AR522" s="105"/>
      <c r="AS522" s="105"/>
      <c r="AT522" s="105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  <c r="BT522" s="105"/>
      <c r="BU522" s="105"/>
      <c r="BV522" s="105"/>
      <c r="BW522" s="105"/>
      <c r="BX522" s="105"/>
      <c r="BY522" s="105"/>
      <c r="BZ522" s="105"/>
      <c r="CA522" s="105"/>
      <c r="CB522" s="105"/>
      <c r="CC522" s="105"/>
      <c r="CD522" s="105"/>
      <c r="CE522" s="105"/>
      <c r="CF522" s="105"/>
      <c r="CG522" s="105"/>
      <c r="CH522" s="105"/>
      <c r="CI522" s="105"/>
      <c r="CJ522" s="105"/>
      <c r="CK522" s="105"/>
      <c r="CL522" s="105"/>
      <c r="CM522" s="105"/>
      <c r="CN522" s="105"/>
      <c r="CO522" s="105"/>
      <c r="CP522" s="105"/>
      <c r="CQ522" s="105"/>
      <c r="CR522" s="105"/>
      <c r="CS522" s="105"/>
      <c r="CT522" s="105"/>
      <c r="CU522" s="105"/>
      <c r="CV522" s="105"/>
      <c r="CW522" s="105"/>
      <c r="CX522" s="105"/>
      <c r="CY522" s="105"/>
      <c r="CZ522" s="105"/>
      <c r="DA522" s="105"/>
      <c r="DB522" s="105"/>
      <c r="DC522" s="105"/>
      <c r="DD522" s="105"/>
      <c r="DE522" s="105"/>
      <c r="DF522" s="105"/>
      <c r="DG522" s="105"/>
      <c r="DH522" s="105"/>
      <c r="DI522" s="105"/>
      <c r="DJ522" s="105"/>
      <c r="DK522" s="105"/>
      <c r="DL522" s="105"/>
      <c r="DM522" s="105"/>
      <c r="DN522" s="105"/>
      <c r="DO522" s="105"/>
      <c r="DP522" s="105"/>
      <c r="DQ522" s="105"/>
      <c r="DR522" s="105"/>
      <c r="DS522" s="105"/>
      <c r="DT522" s="105"/>
      <c r="DU522" s="105"/>
      <c r="DV522" s="105"/>
      <c r="DW522" s="105"/>
      <c r="DX522" s="105"/>
      <c r="DY522" s="105"/>
      <c r="DZ522" s="105"/>
      <c r="EA522" s="105"/>
      <c r="EB522" s="105"/>
      <c r="EC522" s="105"/>
      <c r="ED522" s="105"/>
      <c r="EE522" s="105"/>
      <c r="EF522" s="105"/>
      <c r="EG522" s="105"/>
      <c r="EH522" s="105"/>
      <c r="EI522" s="105"/>
      <c r="EJ522" s="105"/>
      <c r="EK522" s="105"/>
      <c r="EL522" s="105"/>
      <c r="EM522" s="105"/>
      <c r="EN522" s="105"/>
      <c r="EO522" s="105"/>
      <c r="EP522" s="105"/>
      <c r="EQ522" s="105"/>
      <c r="ER522" s="105"/>
      <c r="ES522" s="105"/>
      <c r="ET522" s="105"/>
      <c r="EU522" s="105"/>
      <c r="EV522" s="105"/>
      <c r="EW522" s="105"/>
      <c r="EX522" s="105"/>
      <c r="EY522" s="105"/>
      <c r="EZ522" s="105"/>
      <c r="FA522" s="105"/>
      <c r="FB522" s="105"/>
      <c r="FC522" s="105"/>
      <c r="FD522" s="105"/>
      <c r="FE522" s="105"/>
      <c r="FF522" s="105"/>
      <c r="FG522" s="105"/>
      <c r="FH522" s="105"/>
      <c r="FI522" s="105"/>
      <c r="FJ522" s="105"/>
      <c r="FK522" s="105"/>
      <c r="FL522" s="105"/>
      <c r="FM522" s="105"/>
      <c r="FN522" s="105"/>
      <c r="FO522" s="105"/>
      <c r="FP522" s="105"/>
      <c r="FQ522" s="105"/>
      <c r="FR522" s="105"/>
      <c r="FS522" s="105"/>
      <c r="FT522" s="105"/>
      <c r="FU522" s="105"/>
      <c r="FV522" s="105"/>
      <c r="FW522" s="105"/>
      <c r="FX522" s="105"/>
      <c r="FY522" s="105"/>
      <c r="FZ522" s="105"/>
      <c r="GA522" s="105"/>
      <c r="GB522" s="105"/>
      <c r="GC522" s="105"/>
      <c r="GD522" s="105"/>
      <c r="GE522" s="105"/>
      <c r="GF522" s="105"/>
      <c r="GG522" s="105"/>
      <c r="GH522" s="105"/>
      <c r="GI522" s="105"/>
      <c r="GJ522" s="105"/>
      <c r="GK522" s="105"/>
      <c r="GL522" s="105"/>
      <c r="GM522" s="105"/>
      <c r="GN522" s="105"/>
      <c r="GO522" s="105"/>
      <c r="GP522" s="105"/>
      <c r="GQ522" s="105"/>
      <c r="GR522" s="105"/>
      <c r="GS522" s="105"/>
      <c r="GT522" s="105"/>
      <c r="GU522" s="105"/>
      <c r="GV522" s="105"/>
      <c r="GW522" s="105"/>
    </row>
    <row r="523" spans="1:239" s="6" customFormat="1" x14ac:dyDescent="0.25">
      <c r="A523" s="8"/>
      <c r="B523" s="76"/>
      <c r="C523" s="11" t="s">
        <v>49</v>
      </c>
      <c r="D523" s="10"/>
      <c r="E523" s="107">
        <f>E522/1000</f>
        <v>0.5232</v>
      </c>
      <c r="F523" s="10"/>
      <c r="G523" s="10"/>
      <c r="H523" s="10"/>
      <c r="I523" s="10"/>
      <c r="J523" s="10"/>
      <c r="K523" s="102"/>
      <c r="L523" s="102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  <c r="DG523" s="14"/>
      <c r="DH523" s="14"/>
      <c r="DI523" s="14"/>
      <c r="DJ523" s="14"/>
      <c r="DK523" s="14"/>
      <c r="DL523" s="14"/>
      <c r="DM523" s="14"/>
      <c r="DN523" s="14"/>
      <c r="DO523" s="14"/>
      <c r="DP523" s="14"/>
      <c r="DQ523" s="14"/>
      <c r="DR523" s="14"/>
      <c r="DS523" s="14"/>
      <c r="DT523" s="14"/>
      <c r="DU523" s="14"/>
      <c r="DV523" s="14"/>
      <c r="DW523" s="14"/>
      <c r="DX523" s="14"/>
      <c r="DY523" s="14"/>
      <c r="DZ523" s="14"/>
      <c r="EA523" s="14"/>
      <c r="EB523" s="14"/>
      <c r="EC523" s="14"/>
      <c r="ED523" s="14"/>
      <c r="EE523" s="14"/>
      <c r="EF523" s="14"/>
      <c r="EG523" s="14"/>
      <c r="EH523" s="14"/>
      <c r="EI523" s="14"/>
      <c r="EJ523" s="14"/>
      <c r="EK523" s="14"/>
      <c r="EL523" s="14"/>
      <c r="EM523" s="14"/>
      <c r="EN523" s="14"/>
      <c r="EO523" s="14"/>
      <c r="EP523" s="14"/>
      <c r="EQ523" s="14"/>
      <c r="ER523" s="14"/>
      <c r="ES523" s="14"/>
      <c r="ET523" s="14"/>
      <c r="EU523" s="14"/>
      <c r="EV523" s="14"/>
      <c r="EW523" s="14"/>
      <c r="EX523" s="14"/>
      <c r="EY523" s="14"/>
      <c r="EZ523" s="14"/>
      <c r="FA523" s="14"/>
      <c r="FB523" s="14"/>
      <c r="FC523" s="14"/>
      <c r="FD523" s="14"/>
      <c r="FE523" s="14"/>
      <c r="FF523" s="14"/>
      <c r="FG523" s="14"/>
      <c r="FH523" s="14"/>
      <c r="FI523" s="14"/>
      <c r="FJ523" s="14"/>
      <c r="FK523" s="14"/>
      <c r="FL523" s="14"/>
      <c r="FM523" s="14"/>
      <c r="FN523" s="14"/>
      <c r="FO523" s="14"/>
      <c r="FP523" s="14"/>
      <c r="FQ523" s="14"/>
      <c r="FR523" s="14"/>
      <c r="FS523" s="14"/>
      <c r="FT523" s="14"/>
      <c r="FU523" s="14"/>
      <c r="FV523" s="14"/>
      <c r="FW523" s="14"/>
      <c r="FX523" s="14"/>
      <c r="FY523" s="14"/>
      <c r="FZ523" s="14"/>
      <c r="GA523" s="14"/>
      <c r="GB523" s="14"/>
      <c r="GC523" s="14"/>
      <c r="GD523" s="14"/>
      <c r="GE523" s="14"/>
      <c r="GF523" s="14"/>
      <c r="GG523" s="14"/>
      <c r="GH523" s="14"/>
      <c r="GI523" s="14"/>
      <c r="GJ523" s="14"/>
      <c r="GK523" s="14"/>
      <c r="GL523" s="14"/>
      <c r="GM523" s="14"/>
      <c r="GN523" s="14"/>
      <c r="GO523" s="14"/>
      <c r="GP523" s="14"/>
      <c r="GQ523" s="14"/>
      <c r="GR523" s="14"/>
      <c r="GS523" s="14"/>
      <c r="GT523" s="14"/>
      <c r="GU523" s="14"/>
      <c r="GV523" s="14"/>
      <c r="GW523" s="14"/>
      <c r="GX523" s="14"/>
      <c r="GY523" s="14"/>
      <c r="GZ523" s="14"/>
      <c r="HA523" s="14"/>
      <c r="HB523" s="14"/>
      <c r="HC523" s="14"/>
      <c r="HD523" s="14"/>
      <c r="HE523" s="14"/>
      <c r="HF523" s="14"/>
      <c r="HG523" s="14"/>
      <c r="HH523" s="14"/>
      <c r="HI523" s="14"/>
      <c r="HJ523" s="14"/>
      <c r="HK523" s="14"/>
      <c r="HL523" s="14"/>
      <c r="HM523" s="14"/>
      <c r="HN523" s="14"/>
      <c r="HO523" s="14"/>
      <c r="HP523" s="14"/>
      <c r="HQ523" s="14"/>
      <c r="HR523" s="14"/>
      <c r="HS523" s="14"/>
      <c r="HT523" s="14"/>
      <c r="HU523" s="14"/>
      <c r="HV523" s="14"/>
      <c r="HW523" s="14"/>
      <c r="HX523" s="14"/>
      <c r="HY523" s="14"/>
      <c r="HZ523" s="14"/>
      <c r="IA523" s="14"/>
      <c r="IB523" s="14"/>
      <c r="IC523" s="14"/>
      <c r="ID523" s="14"/>
      <c r="IE523" s="14"/>
    </row>
    <row r="524" spans="1:239" s="2" customFormat="1" x14ac:dyDescent="0.25">
      <c r="A524" s="7"/>
      <c r="B524" s="188" t="s">
        <v>21</v>
      </c>
      <c r="C524" s="91" t="s">
        <v>17</v>
      </c>
      <c r="D524" s="10">
        <v>60.8</v>
      </c>
      <c r="E524" s="10">
        <f>D524*E523</f>
        <v>31.810559999999999</v>
      </c>
      <c r="F524" s="10"/>
      <c r="G524" s="10"/>
      <c r="H524" s="10"/>
      <c r="I524" s="10">
        <f>E524*H524</f>
        <v>0</v>
      </c>
      <c r="J524" s="10"/>
      <c r="K524" s="10"/>
      <c r="L524" s="10">
        <f>G524+I524+K524</f>
        <v>0</v>
      </c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</row>
    <row r="525" spans="1:239" s="2" customFormat="1" x14ac:dyDescent="0.25">
      <c r="A525" s="7"/>
      <c r="B525" s="189" t="s">
        <v>120</v>
      </c>
      <c r="C525" s="91" t="s">
        <v>20</v>
      </c>
      <c r="D525" s="10">
        <v>143</v>
      </c>
      <c r="E525" s="10">
        <f>D525*E523</f>
        <v>74.817599999999999</v>
      </c>
      <c r="F525" s="10"/>
      <c r="G525" s="10"/>
      <c r="H525" s="10"/>
      <c r="I525" s="10"/>
      <c r="J525" s="10"/>
      <c r="K525" s="10">
        <f>E525*J525</f>
        <v>0</v>
      </c>
      <c r="L525" s="10">
        <f>G525+I525+K525</f>
        <v>0</v>
      </c>
      <c r="M525" s="14"/>
      <c r="N525" s="14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</row>
    <row r="526" spans="1:239" s="2" customFormat="1" x14ac:dyDescent="0.25">
      <c r="A526" s="7"/>
      <c r="B526" s="189" t="s">
        <v>22</v>
      </c>
      <c r="C526" s="11" t="s">
        <v>0</v>
      </c>
      <c r="D526" s="10">
        <v>6.89</v>
      </c>
      <c r="E526" s="10">
        <f>D526*E523</f>
        <v>3.6048479999999996</v>
      </c>
      <c r="F526" s="10"/>
      <c r="G526" s="10"/>
      <c r="H526" s="10"/>
      <c r="I526" s="10"/>
      <c r="J526" s="10"/>
      <c r="K526" s="10">
        <f>E526*J526</f>
        <v>0</v>
      </c>
      <c r="L526" s="10">
        <f>G526+I526+K526</f>
        <v>0</v>
      </c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</row>
    <row r="527" spans="1:239" s="6" customFormat="1" x14ac:dyDescent="0.25">
      <c r="A527" s="8"/>
      <c r="B527" s="189"/>
      <c r="C527" s="11"/>
      <c r="D527" s="10"/>
      <c r="E527" s="10"/>
      <c r="F527" s="10"/>
      <c r="G527" s="10"/>
      <c r="H527" s="10"/>
      <c r="I527" s="10"/>
      <c r="J527" s="10"/>
      <c r="K527" s="10"/>
      <c r="L527" s="10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  <c r="DG527" s="14"/>
      <c r="DH527" s="14"/>
      <c r="DI527" s="14"/>
      <c r="DJ527" s="14"/>
      <c r="DK527" s="14"/>
      <c r="DL527" s="14"/>
      <c r="DM527" s="14"/>
      <c r="DN527" s="14"/>
      <c r="DO527" s="14"/>
      <c r="DP527" s="14"/>
      <c r="DQ527" s="14"/>
      <c r="DR527" s="14"/>
      <c r="DS527" s="14"/>
      <c r="DT527" s="14"/>
      <c r="DU527" s="14"/>
      <c r="DV527" s="14"/>
      <c r="DW527" s="14"/>
      <c r="DX527" s="14"/>
      <c r="DY527" s="14"/>
      <c r="DZ527" s="14"/>
      <c r="EA527" s="14"/>
      <c r="EB527" s="14"/>
      <c r="EC527" s="14"/>
      <c r="ED527" s="14"/>
      <c r="EE527" s="14"/>
      <c r="EF527" s="14"/>
      <c r="EG527" s="14"/>
      <c r="EH527" s="14"/>
      <c r="EI527" s="14"/>
      <c r="EJ527" s="14"/>
      <c r="EK527" s="14"/>
      <c r="EL527" s="14"/>
      <c r="EM527" s="14"/>
      <c r="EN527" s="14"/>
      <c r="EO527" s="14"/>
      <c r="EP527" s="14"/>
      <c r="EQ527" s="14"/>
      <c r="ER527" s="14"/>
      <c r="ES527" s="14"/>
      <c r="ET527" s="14"/>
      <c r="EU527" s="14"/>
      <c r="EV527" s="14"/>
      <c r="EW527" s="14"/>
      <c r="EX527" s="14"/>
      <c r="EY527" s="14"/>
      <c r="EZ527" s="14"/>
      <c r="FA527" s="14"/>
      <c r="FB527" s="14"/>
      <c r="FC527" s="14"/>
      <c r="FD527" s="14"/>
      <c r="FE527" s="14"/>
      <c r="FF527" s="14"/>
      <c r="FG527" s="14"/>
      <c r="FH527" s="14"/>
      <c r="FI527" s="14"/>
      <c r="FJ527" s="14"/>
      <c r="FK527" s="14"/>
      <c r="FL527" s="14"/>
      <c r="FM527" s="14"/>
      <c r="FN527" s="14"/>
      <c r="FO527" s="14"/>
      <c r="FP527" s="14"/>
      <c r="FQ527" s="14"/>
      <c r="FR527" s="14"/>
      <c r="FS527" s="14"/>
      <c r="FT527" s="14"/>
      <c r="FU527" s="14"/>
      <c r="FV527" s="14"/>
      <c r="FW527" s="14"/>
      <c r="FX527" s="14"/>
      <c r="FY527" s="14"/>
      <c r="FZ527" s="14"/>
      <c r="GA527" s="14"/>
      <c r="GB527" s="14"/>
      <c r="GC527" s="14"/>
      <c r="GD527" s="14"/>
      <c r="GE527" s="14"/>
      <c r="GF527" s="14"/>
      <c r="GG527" s="14"/>
      <c r="GH527" s="14"/>
      <c r="GI527" s="14"/>
      <c r="GJ527" s="14"/>
      <c r="GK527" s="14"/>
      <c r="GL527" s="14"/>
      <c r="GM527" s="14"/>
      <c r="GN527" s="14"/>
      <c r="GO527" s="14"/>
      <c r="GP527" s="14"/>
      <c r="GQ527" s="14"/>
      <c r="GR527" s="14"/>
      <c r="GS527" s="14"/>
      <c r="GT527" s="14"/>
      <c r="GU527" s="14"/>
      <c r="GV527" s="14"/>
      <c r="GW527" s="14"/>
      <c r="GX527" s="14"/>
      <c r="GY527" s="14"/>
      <c r="GZ527" s="14"/>
      <c r="HA527" s="14"/>
      <c r="HB527" s="14"/>
      <c r="HC527" s="14"/>
      <c r="HD527" s="14"/>
      <c r="HE527" s="14"/>
      <c r="HF527" s="14"/>
      <c r="HG527" s="14"/>
      <c r="HH527" s="14"/>
      <c r="HI527" s="14"/>
      <c r="HJ527" s="14"/>
      <c r="HK527" s="14"/>
      <c r="HL527" s="14"/>
      <c r="HM527" s="14"/>
      <c r="HN527" s="14"/>
      <c r="HO527" s="14"/>
      <c r="HP527" s="14"/>
      <c r="HQ527" s="14"/>
      <c r="HR527" s="14"/>
      <c r="HS527" s="14"/>
      <c r="HT527" s="14"/>
      <c r="HU527" s="14"/>
      <c r="HV527" s="14"/>
      <c r="HW527" s="14"/>
      <c r="HX527" s="14"/>
      <c r="HY527" s="14"/>
      <c r="HZ527" s="14"/>
      <c r="IA527" s="14"/>
      <c r="IB527" s="14"/>
      <c r="IC527" s="14"/>
      <c r="ID527" s="14"/>
      <c r="IE527" s="14"/>
    </row>
    <row r="528" spans="1:239" s="2" customFormat="1" x14ac:dyDescent="0.25">
      <c r="A528" s="8">
        <v>19</v>
      </c>
      <c r="B528" s="190" t="s">
        <v>106</v>
      </c>
      <c r="C528" s="8" t="s">
        <v>64</v>
      </c>
      <c r="D528" s="9"/>
      <c r="E528" s="9">
        <f>E522</f>
        <v>523.20000000000005</v>
      </c>
      <c r="F528" s="9"/>
      <c r="G528" s="9"/>
      <c r="H528" s="9"/>
      <c r="I528" s="9"/>
      <c r="J528" s="9"/>
      <c r="K528" s="9"/>
      <c r="L528" s="9"/>
      <c r="M528" s="191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  <c r="AA528" s="105"/>
      <c r="AB528" s="105"/>
      <c r="AC528" s="105"/>
      <c r="AD528" s="105"/>
      <c r="AE528" s="105"/>
      <c r="AF528" s="105"/>
      <c r="AG528" s="105"/>
      <c r="AH528" s="105"/>
      <c r="AI528" s="105"/>
      <c r="AJ528" s="105"/>
      <c r="AK528" s="105"/>
      <c r="AL528" s="105"/>
      <c r="AM528" s="105"/>
      <c r="AN528" s="105"/>
      <c r="AO528" s="105"/>
      <c r="AP528" s="105"/>
      <c r="AQ528" s="105"/>
      <c r="AR528" s="105"/>
      <c r="AS528" s="105"/>
      <c r="AT528" s="105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  <c r="BT528" s="105"/>
      <c r="BU528" s="105"/>
      <c r="BV528" s="105"/>
      <c r="BW528" s="105"/>
      <c r="BX528" s="105"/>
      <c r="BY528" s="105"/>
      <c r="BZ528" s="105"/>
      <c r="CA528" s="105"/>
      <c r="CB528" s="105"/>
      <c r="CC528" s="105"/>
      <c r="CD528" s="105"/>
      <c r="CE528" s="105"/>
      <c r="CF528" s="105"/>
      <c r="CG528" s="105"/>
      <c r="CH528" s="105"/>
      <c r="CI528" s="105"/>
      <c r="CJ528" s="105"/>
      <c r="CK528" s="105"/>
      <c r="CL528" s="105"/>
      <c r="CM528" s="105"/>
      <c r="CN528" s="105"/>
      <c r="CO528" s="105"/>
      <c r="CP528" s="105"/>
      <c r="CQ528" s="105"/>
      <c r="CR528" s="105"/>
      <c r="CS528" s="105"/>
      <c r="CT528" s="105"/>
      <c r="CU528" s="105"/>
      <c r="CV528" s="105"/>
      <c r="CW528" s="105"/>
      <c r="CX528" s="105"/>
      <c r="CY528" s="105"/>
      <c r="CZ528" s="105"/>
      <c r="DA528" s="105"/>
      <c r="DB528" s="105"/>
      <c r="DC528" s="105"/>
      <c r="DD528" s="105"/>
      <c r="DE528" s="105"/>
      <c r="DF528" s="105"/>
      <c r="DG528" s="105"/>
      <c r="DH528" s="105"/>
      <c r="DI528" s="105"/>
      <c r="DJ528" s="105"/>
      <c r="DK528" s="105"/>
      <c r="DL528" s="105"/>
      <c r="DM528" s="105"/>
      <c r="DN528" s="105"/>
      <c r="DO528" s="105"/>
      <c r="DP528" s="105"/>
      <c r="DQ528" s="105"/>
      <c r="DR528" s="105"/>
      <c r="DS528" s="105"/>
      <c r="DT528" s="105"/>
      <c r="DU528" s="105"/>
      <c r="DV528" s="105"/>
      <c r="DW528" s="105"/>
      <c r="DX528" s="105"/>
      <c r="DY528" s="105"/>
      <c r="DZ528" s="105"/>
      <c r="EA528" s="105"/>
      <c r="EB528" s="105"/>
      <c r="EC528" s="105"/>
      <c r="ED528" s="105"/>
      <c r="EE528" s="105"/>
      <c r="EF528" s="105"/>
      <c r="EG528" s="105"/>
      <c r="EH528" s="105"/>
      <c r="EI528" s="105"/>
      <c r="EJ528" s="105"/>
      <c r="EK528" s="105"/>
      <c r="EL528" s="105"/>
      <c r="EM528" s="105"/>
      <c r="EN528" s="105"/>
      <c r="EO528" s="105"/>
      <c r="EP528" s="105"/>
      <c r="EQ528" s="105"/>
      <c r="ER528" s="105"/>
      <c r="ES528" s="105"/>
      <c r="ET528" s="105"/>
      <c r="EU528" s="105"/>
      <c r="EV528" s="105"/>
      <c r="EW528" s="105"/>
      <c r="EX528" s="105"/>
      <c r="EY528" s="105"/>
      <c r="EZ528" s="105"/>
      <c r="FA528" s="105"/>
      <c r="FB528" s="105"/>
      <c r="FC528" s="105"/>
      <c r="FD528" s="105"/>
      <c r="FE528" s="105"/>
      <c r="FF528" s="105"/>
      <c r="FG528" s="105"/>
      <c r="FH528" s="105"/>
      <c r="FI528" s="105"/>
      <c r="FJ528" s="105"/>
      <c r="FK528" s="105"/>
      <c r="FL528" s="105"/>
      <c r="FM528" s="105"/>
      <c r="FN528" s="105"/>
      <c r="FO528" s="105"/>
      <c r="FP528" s="105"/>
      <c r="FQ528" s="105"/>
      <c r="FR528" s="105"/>
      <c r="FS528" s="105"/>
      <c r="FT528" s="105"/>
      <c r="FU528" s="105"/>
      <c r="FV528" s="105"/>
      <c r="FW528" s="105"/>
      <c r="FX528" s="105"/>
      <c r="FY528" s="105"/>
      <c r="FZ528" s="105"/>
      <c r="GA528" s="105"/>
      <c r="GB528" s="105"/>
      <c r="GC528" s="105"/>
      <c r="GD528" s="105"/>
      <c r="GE528" s="105"/>
      <c r="GF528" s="105"/>
      <c r="GG528" s="105"/>
      <c r="GH528" s="105"/>
      <c r="GI528" s="105"/>
      <c r="GJ528" s="105"/>
      <c r="GK528" s="105"/>
      <c r="GL528" s="105"/>
      <c r="GM528" s="105"/>
      <c r="GN528" s="105"/>
      <c r="GO528" s="105"/>
      <c r="GP528" s="105"/>
      <c r="GQ528" s="105"/>
      <c r="GR528" s="105"/>
      <c r="GS528" s="105"/>
      <c r="GT528" s="105"/>
      <c r="GU528" s="105"/>
      <c r="GV528" s="105"/>
      <c r="GW528" s="105"/>
    </row>
    <row r="529" spans="1:255" s="6" customFormat="1" x14ac:dyDescent="0.25">
      <c r="A529" s="11"/>
      <c r="B529" s="192"/>
      <c r="C529" s="11" t="s">
        <v>59</v>
      </c>
      <c r="D529" s="10"/>
      <c r="E529" s="92">
        <f>E528/100</f>
        <v>5.2320000000000002</v>
      </c>
      <c r="F529" s="10"/>
      <c r="G529" s="10"/>
      <c r="H529" s="10"/>
      <c r="I529" s="10"/>
      <c r="J529" s="10"/>
      <c r="K529" s="10"/>
      <c r="L529" s="10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  <c r="DK529" s="14"/>
      <c r="DL529" s="14"/>
      <c r="DM529" s="14"/>
      <c r="DN529" s="14"/>
      <c r="DO529" s="14"/>
      <c r="DP529" s="14"/>
      <c r="DQ529" s="14"/>
      <c r="DR529" s="14"/>
      <c r="DS529" s="14"/>
      <c r="DT529" s="14"/>
      <c r="DU529" s="14"/>
      <c r="DV529" s="14"/>
      <c r="DW529" s="14"/>
      <c r="DX529" s="14"/>
      <c r="DY529" s="14"/>
      <c r="DZ529" s="14"/>
      <c r="EA529" s="14"/>
      <c r="EB529" s="14"/>
      <c r="EC529" s="14"/>
      <c r="ED529" s="14"/>
      <c r="EE529" s="14"/>
      <c r="EF529" s="14"/>
      <c r="EG529" s="14"/>
      <c r="EH529" s="14"/>
      <c r="EI529" s="14"/>
      <c r="EJ529" s="14"/>
      <c r="EK529" s="14"/>
      <c r="EL529" s="14"/>
      <c r="EM529" s="14"/>
      <c r="EN529" s="14"/>
      <c r="EO529" s="14"/>
      <c r="EP529" s="14"/>
      <c r="EQ529" s="14"/>
      <c r="ER529" s="14"/>
      <c r="ES529" s="14"/>
      <c r="ET529" s="14"/>
      <c r="EU529" s="14"/>
      <c r="EV529" s="14"/>
      <c r="EW529" s="14"/>
      <c r="EX529" s="14"/>
      <c r="EY529" s="14"/>
      <c r="EZ529" s="14"/>
      <c r="FA529" s="14"/>
      <c r="FB529" s="14"/>
      <c r="FC529" s="14"/>
      <c r="FD529" s="14"/>
      <c r="FE529" s="14"/>
      <c r="FF529" s="14"/>
      <c r="FG529" s="14"/>
      <c r="FH529" s="14"/>
      <c r="FI529" s="14"/>
      <c r="FJ529" s="14"/>
      <c r="FK529" s="14"/>
      <c r="FL529" s="14"/>
      <c r="FM529" s="14"/>
      <c r="FN529" s="14"/>
      <c r="FO529" s="14"/>
      <c r="FP529" s="14"/>
      <c r="FQ529" s="14"/>
      <c r="FR529" s="14"/>
      <c r="FS529" s="14"/>
      <c r="FT529" s="14"/>
      <c r="FU529" s="14"/>
      <c r="FV529" s="14"/>
      <c r="FW529" s="14"/>
      <c r="FX529" s="14"/>
      <c r="FY529" s="14"/>
      <c r="FZ529" s="14"/>
      <c r="GA529" s="14"/>
      <c r="GB529" s="14"/>
      <c r="GC529" s="14"/>
      <c r="GD529" s="14"/>
      <c r="GE529" s="14"/>
      <c r="GF529" s="14"/>
      <c r="GG529" s="14"/>
      <c r="GH529" s="14"/>
      <c r="GI529" s="14"/>
      <c r="GJ529" s="14"/>
      <c r="GK529" s="14"/>
      <c r="GL529" s="14"/>
      <c r="GM529" s="14"/>
      <c r="GN529" s="14"/>
      <c r="GO529" s="14"/>
      <c r="GP529" s="14"/>
      <c r="GQ529" s="14"/>
      <c r="GR529" s="14"/>
      <c r="GS529" s="14"/>
      <c r="GT529" s="14"/>
      <c r="GU529" s="14"/>
      <c r="GV529" s="14"/>
      <c r="GW529" s="14"/>
      <c r="GX529" s="14"/>
      <c r="GY529" s="14"/>
      <c r="GZ529" s="14"/>
      <c r="HA529" s="14"/>
      <c r="HB529" s="14"/>
      <c r="HC529" s="14"/>
      <c r="HD529" s="14"/>
      <c r="HE529" s="14"/>
      <c r="HF529" s="14"/>
      <c r="HG529" s="14"/>
      <c r="HH529" s="14"/>
      <c r="HI529" s="14"/>
      <c r="HJ529" s="14"/>
      <c r="HK529" s="14"/>
      <c r="HL529" s="14"/>
      <c r="HM529" s="14"/>
      <c r="HN529" s="14"/>
      <c r="HO529" s="14"/>
      <c r="HP529" s="14"/>
      <c r="HQ529" s="14"/>
      <c r="HR529" s="14"/>
      <c r="HS529" s="14"/>
      <c r="HT529" s="14"/>
      <c r="HU529" s="14"/>
      <c r="HV529" s="14"/>
      <c r="HW529" s="14"/>
      <c r="HX529" s="14"/>
      <c r="HY529" s="14"/>
      <c r="HZ529" s="14"/>
      <c r="IA529" s="14"/>
      <c r="IB529" s="14"/>
      <c r="IC529" s="14"/>
      <c r="ID529" s="14"/>
      <c r="IE529" s="14"/>
    </row>
    <row r="530" spans="1:255" s="6" customFormat="1" x14ac:dyDescent="0.25">
      <c r="A530" s="11"/>
      <c r="B530" s="100" t="s">
        <v>107</v>
      </c>
      <c r="C530" s="11" t="s">
        <v>20</v>
      </c>
      <c r="D530" s="10">
        <v>2.7</v>
      </c>
      <c r="E530" s="10">
        <f>D530*E529</f>
        <v>14.126400000000002</v>
      </c>
      <c r="F530" s="10"/>
      <c r="G530" s="10"/>
      <c r="H530" s="10"/>
      <c r="I530" s="10"/>
      <c r="J530" s="10"/>
      <c r="K530" s="10">
        <f>E530*J530</f>
        <v>0</v>
      </c>
      <c r="L530" s="10">
        <f t="shared" ref="L530" si="77">G530+I530+K530</f>
        <v>0</v>
      </c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  <c r="DK530" s="14"/>
      <c r="DL530" s="14"/>
      <c r="DM530" s="14"/>
      <c r="DN530" s="14"/>
      <c r="DO530" s="14"/>
      <c r="DP530" s="14"/>
      <c r="DQ530" s="14"/>
      <c r="DR530" s="14"/>
      <c r="DS530" s="14"/>
      <c r="DT530" s="14"/>
      <c r="DU530" s="14"/>
      <c r="DV530" s="14"/>
      <c r="DW530" s="14"/>
      <c r="DX530" s="14"/>
      <c r="DY530" s="14"/>
      <c r="DZ530" s="14"/>
      <c r="EA530" s="14"/>
      <c r="EB530" s="14"/>
      <c r="EC530" s="14"/>
      <c r="ED530" s="14"/>
      <c r="EE530" s="14"/>
      <c r="EF530" s="14"/>
      <c r="EG530" s="14"/>
      <c r="EH530" s="14"/>
      <c r="EI530" s="14"/>
      <c r="EJ530" s="14"/>
      <c r="EK530" s="14"/>
      <c r="EL530" s="14"/>
      <c r="EM530" s="14"/>
      <c r="EN530" s="14"/>
      <c r="EO530" s="14"/>
      <c r="EP530" s="14"/>
      <c r="EQ530" s="14"/>
      <c r="ER530" s="14"/>
      <c r="ES530" s="14"/>
      <c r="ET530" s="14"/>
      <c r="EU530" s="14"/>
      <c r="EV530" s="14"/>
      <c r="EW530" s="14"/>
      <c r="EX530" s="14"/>
      <c r="EY530" s="14"/>
      <c r="EZ530" s="14"/>
      <c r="FA530" s="14"/>
      <c r="FB530" s="14"/>
      <c r="FC530" s="14"/>
      <c r="FD530" s="14"/>
      <c r="FE530" s="14"/>
      <c r="FF530" s="14"/>
      <c r="FG530" s="14"/>
      <c r="FH530" s="14"/>
      <c r="FI530" s="14"/>
      <c r="FJ530" s="14"/>
      <c r="FK530" s="14"/>
      <c r="FL530" s="14"/>
      <c r="FM530" s="14"/>
      <c r="FN530" s="14"/>
      <c r="FO530" s="14"/>
      <c r="FP530" s="14"/>
      <c r="FQ530" s="14"/>
      <c r="FR530" s="14"/>
      <c r="FS530" s="14"/>
      <c r="FT530" s="14"/>
      <c r="FU530" s="14"/>
      <c r="FV530" s="14"/>
      <c r="FW530" s="14"/>
      <c r="FX530" s="14"/>
      <c r="FY530" s="14"/>
      <c r="FZ530" s="14"/>
      <c r="GA530" s="14"/>
      <c r="GB530" s="14"/>
      <c r="GC530" s="14"/>
      <c r="GD530" s="14"/>
      <c r="GE530" s="14"/>
      <c r="GF530" s="14"/>
      <c r="GG530" s="14"/>
      <c r="GH530" s="14"/>
      <c r="GI530" s="14"/>
      <c r="GJ530" s="14"/>
      <c r="GK530" s="14"/>
      <c r="GL530" s="14"/>
      <c r="GM530" s="14"/>
      <c r="GN530" s="14"/>
      <c r="GO530" s="14"/>
      <c r="GP530" s="14"/>
      <c r="GQ530" s="14"/>
      <c r="GR530" s="14"/>
      <c r="GS530" s="14"/>
      <c r="GT530" s="14"/>
      <c r="GU530" s="14"/>
      <c r="GV530" s="14"/>
      <c r="GW530" s="14"/>
      <c r="GX530" s="14"/>
      <c r="GY530" s="14"/>
      <c r="GZ530" s="14"/>
      <c r="HA530" s="14"/>
      <c r="HB530" s="14"/>
      <c r="HC530" s="14"/>
      <c r="HD530" s="14"/>
      <c r="HE530" s="14"/>
      <c r="HF530" s="14"/>
      <c r="HG530" s="14"/>
      <c r="HH530" s="14"/>
      <c r="HI530" s="14"/>
      <c r="HJ530" s="14"/>
      <c r="HK530" s="14"/>
      <c r="HL530" s="14"/>
      <c r="HM530" s="14"/>
      <c r="HN530" s="14"/>
      <c r="HO530" s="14"/>
      <c r="HP530" s="14"/>
      <c r="HQ530" s="14"/>
      <c r="HR530" s="14"/>
      <c r="HS530" s="14"/>
      <c r="HT530" s="14"/>
      <c r="HU530" s="14"/>
      <c r="HV530" s="14"/>
      <c r="HW530" s="14"/>
      <c r="HX530" s="14"/>
      <c r="HY530" s="14"/>
      <c r="HZ530" s="14"/>
      <c r="IA530" s="14"/>
      <c r="IB530" s="14"/>
      <c r="IC530" s="14"/>
      <c r="ID530" s="14"/>
      <c r="IE530" s="14"/>
    </row>
    <row r="531" spans="1:255" s="6" customFormat="1" x14ac:dyDescent="0.25">
      <c r="A531" s="11"/>
      <c r="B531" s="192"/>
      <c r="C531" s="11"/>
      <c r="D531" s="10"/>
      <c r="E531" s="10"/>
      <c r="F531" s="10"/>
      <c r="G531" s="10"/>
      <c r="H531" s="10"/>
      <c r="I531" s="10"/>
      <c r="J531" s="10"/>
      <c r="K531" s="10"/>
      <c r="L531" s="10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  <c r="DK531" s="14"/>
      <c r="DL531" s="14"/>
      <c r="DM531" s="14"/>
      <c r="DN531" s="14"/>
      <c r="DO531" s="14"/>
      <c r="DP531" s="14"/>
      <c r="DQ531" s="14"/>
      <c r="DR531" s="14"/>
      <c r="DS531" s="14"/>
      <c r="DT531" s="14"/>
      <c r="DU531" s="14"/>
      <c r="DV531" s="14"/>
      <c r="DW531" s="14"/>
      <c r="DX531" s="14"/>
      <c r="DY531" s="14"/>
      <c r="DZ531" s="14"/>
      <c r="EA531" s="14"/>
      <c r="EB531" s="14"/>
      <c r="EC531" s="14"/>
      <c r="ED531" s="14"/>
      <c r="EE531" s="14"/>
      <c r="EF531" s="14"/>
      <c r="EG531" s="14"/>
      <c r="EH531" s="14"/>
      <c r="EI531" s="14"/>
      <c r="EJ531" s="14"/>
      <c r="EK531" s="14"/>
      <c r="EL531" s="14"/>
      <c r="EM531" s="14"/>
      <c r="EN531" s="14"/>
      <c r="EO531" s="14"/>
      <c r="EP531" s="14"/>
      <c r="EQ531" s="14"/>
      <c r="ER531" s="14"/>
      <c r="ES531" s="14"/>
      <c r="ET531" s="14"/>
      <c r="EU531" s="14"/>
      <c r="EV531" s="14"/>
      <c r="EW531" s="14"/>
      <c r="EX531" s="14"/>
      <c r="EY531" s="14"/>
      <c r="EZ531" s="14"/>
      <c r="FA531" s="14"/>
      <c r="FB531" s="14"/>
      <c r="FC531" s="14"/>
      <c r="FD531" s="14"/>
      <c r="FE531" s="14"/>
      <c r="FF531" s="14"/>
      <c r="FG531" s="14"/>
      <c r="FH531" s="14"/>
      <c r="FI531" s="14"/>
      <c r="FJ531" s="14"/>
      <c r="FK531" s="14"/>
      <c r="FL531" s="14"/>
      <c r="FM531" s="14"/>
      <c r="FN531" s="14"/>
      <c r="FO531" s="14"/>
      <c r="FP531" s="14"/>
      <c r="FQ531" s="14"/>
      <c r="FR531" s="14"/>
      <c r="FS531" s="14"/>
      <c r="FT531" s="14"/>
      <c r="FU531" s="14"/>
      <c r="FV531" s="14"/>
      <c r="FW531" s="14"/>
      <c r="FX531" s="14"/>
      <c r="FY531" s="14"/>
      <c r="FZ531" s="14"/>
      <c r="GA531" s="14"/>
      <c r="GB531" s="14"/>
      <c r="GC531" s="14"/>
      <c r="GD531" s="14"/>
      <c r="GE531" s="14"/>
      <c r="GF531" s="14"/>
      <c r="GG531" s="14"/>
      <c r="GH531" s="14"/>
      <c r="GI531" s="14"/>
      <c r="GJ531" s="14"/>
      <c r="GK531" s="14"/>
      <c r="GL531" s="14"/>
      <c r="GM531" s="14"/>
      <c r="GN531" s="14"/>
      <c r="GO531" s="14"/>
      <c r="GP531" s="14"/>
      <c r="GQ531" s="14"/>
      <c r="GR531" s="14"/>
      <c r="GS531" s="14"/>
      <c r="GT531" s="14"/>
      <c r="GU531" s="14"/>
      <c r="GV531" s="14"/>
      <c r="GW531" s="14"/>
      <c r="GX531" s="14"/>
      <c r="GY531" s="14"/>
      <c r="GZ531" s="14"/>
      <c r="HA531" s="14"/>
      <c r="HB531" s="14"/>
      <c r="HC531" s="14"/>
      <c r="HD531" s="14"/>
      <c r="HE531" s="14"/>
      <c r="HF531" s="14"/>
      <c r="HG531" s="14"/>
      <c r="HH531" s="14"/>
      <c r="HI531" s="14"/>
      <c r="HJ531" s="14"/>
      <c r="HK531" s="14"/>
      <c r="HL531" s="14"/>
      <c r="HM531" s="14"/>
      <c r="HN531" s="14"/>
      <c r="HO531" s="14"/>
      <c r="HP531" s="14"/>
      <c r="HQ531" s="14"/>
      <c r="HR531" s="14"/>
      <c r="HS531" s="14"/>
      <c r="HT531" s="14"/>
      <c r="HU531" s="14"/>
      <c r="HV531" s="14"/>
      <c r="HW531" s="14"/>
      <c r="HX531" s="14"/>
      <c r="HY531" s="14"/>
      <c r="HZ531" s="14"/>
      <c r="IA531" s="14"/>
      <c r="IB531" s="14"/>
      <c r="IC531" s="14"/>
      <c r="ID531" s="14"/>
      <c r="IE531" s="14"/>
    </row>
    <row r="532" spans="1:255" s="115" customFormat="1" x14ac:dyDescent="0.2">
      <c r="A532" s="118">
        <v>20</v>
      </c>
      <c r="B532" s="187" t="s">
        <v>102</v>
      </c>
      <c r="C532" s="8" t="s">
        <v>18</v>
      </c>
      <c r="D532" s="10">
        <v>1.85</v>
      </c>
      <c r="E532" s="9">
        <f>E522*D532</f>
        <v>967.92000000000019</v>
      </c>
      <c r="F532" s="9"/>
      <c r="G532" s="9"/>
      <c r="H532" s="9"/>
      <c r="I532" s="9"/>
      <c r="J532" s="4"/>
      <c r="K532" s="9"/>
      <c r="L532" s="9"/>
      <c r="M532" s="193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  <c r="AA532" s="105"/>
      <c r="AB532" s="105"/>
      <c r="AC532" s="105"/>
      <c r="AD532" s="105"/>
      <c r="AE532" s="105"/>
      <c r="AF532" s="105"/>
      <c r="AG532" s="105"/>
      <c r="AH532" s="105"/>
      <c r="AI532" s="105"/>
      <c r="AJ532" s="105"/>
      <c r="AK532" s="105"/>
      <c r="AL532" s="105"/>
      <c r="AM532" s="105"/>
      <c r="AN532" s="105"/>
      <c r="AO532" s="105"/>
      <c r="AP532" s="105"/>
      <c r="AQ532" s="105"/>
      <c r="AR532" s="105"/>
      <c r="AS532" s="105"/>
      <c r="AT532" s="105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  <c r="BT532" s="105"/>
      <c r="BU532" s="105"/>
      <c r="BV532" s="105"/>
      <c r="BW532" s="105"/>
      <c r="BX532" s="105"/>
      <c r="BY532" s="105"/>
      <c r="BZ532" s="105"/>
      <c r="CA532" s="105"/>
      <c r="CB532" s="105"/>
      <c r="CC532" s="105"/>
      <c r="CD532" s="105"/>
      <c r="CE532" s="105"/>
      <c r="CF532" s="105"/>
      <c r="CG532" s="105"/>
      <c r="CH532" s="105"/>
      <c r="CI532" s="105"/>
      <c r="CJ532" s="105"/>
      <c r="CK532" s="105"/>
      <c r="CL532" s="105"/>
      <c r="CM532" s="105"/>
      <c r="CN532" s="105"/>
      <c r="CO532" s="105"/>
      <c r="CP532" s="105"/>
      <c r="CQ532" s="105"/>
      <c r="CR532" s="105"/>
      <c r="CS532" s="105"/>
      <c r="CT532" s="105"/>
      <c r="CU532" s="105"/>
      <c r="CV532" s="105"/>
      <c r="CW532" s="105"/>
      <c r="CX532" s="105"/>
      <c r="CY532" s="105"/>
      <c r="CZ532" s="105"/>
      <c r="DA532" s="105"/>
      <c r="DB532" s="105"/>
      <c r="DC532" s="105"/>
      <c r="DD532" s="105"/>
      <c r="DE532" s="105"/>
      <c r="DF532" s="105"/>
      <c r="DG532" s="105"/>
      <c r="DH532" s="105"/>
      <c r="DI532" s="105"/>
      <c r="DJ532" s="105"/>
      <c r="DK532" s="105"/>
      <c r="DL532" s="105"/>
      <c r="DM532" s="105"/>
      <c r="DN532" s="105"/>
      <c r="DO532" s="105"/>
      <c r="DP532" s="105"/>
      <c r="DQ532" s="105"/>
      <c r="DR532" s="105"/>
      <c r="DS532" s="105"/>
      <c r="DT532" s="105"/>
      <c r="DU532" s="105"/>
      <c r="DV532" s="105"/>
      <c r="DW532" s="105"/>
      <c r="DX532" s="105"/>
      <c r="DY532" s="105"/>
      <c r="DZ532" s="105"/>
      <c r="EA532" s="105"/>
      <c r="EB532" s="105"/>
      <c r="EC532" s="105"/>
      <c r="ED532" s="105"/>
      <c r="EE532" s="105"/>
      <c r="EF532" s="105"/>
      <c r="EG532" s="105"/>
      <c r="EH532" s="105"/>
      <c r="EI532" s="105"/>
      <c r="EJ532" s="105"/>
      <c r="EK532" s="105"/>
      <c r="EL532" s="105"/>
      <c r="EM532" s="105"/>
      <c r="EN532" s="105"/>
      <c r="EO532" s="105"/>
      <c r="EP532" s="105"/>
      <c r="EQ532" s="105"/>
      <c r="ER532" s="105"/>
      <c r="ES532" s="105"/>
      <c r="ET532" s="105"/>
      <c r="EU532" s="105"/>
      <c r="EV532" s="105"/>
      <c r="EW532" s="105"/>
      <c r="EX532" s="105"/>
      <c r="EY532" s="105"/>
      <c r="EZ532" s="105"/>
      <c r="FA532" s="105"/>
      <c r="FB532" s="105"/>
      <c r="FC532" s="105"/>
      <c r="FD532" s="105"/>
      <c r="FE532" s="105"/>
      <c r="FF532" s="105"/>
      <c r="FG532" s="105"/>
      <c r="FH532" s="105"/>
      <c r="FI532" s="105"/>
      <c r="FJ532" s="105"/>
      <c r="FK532" s="105"/>
      <c r="FL532" s="105"/>
      <c r="FM532" s="105"/>
      <c r="FN532" s="105"/>
      <c r="FO532" s="105"/>
      <c r="FP532" s="105"/>
      <c r="FQ532" s="105"/>
      <c r="FR532" s="105"/>
      <c r="FS532" s="105"/>
      <c r="FT532" s="105"/>
      <c r="FU532" s="105"/>
      <c r="FV532" s="105"/>
      <c r="FW532" s="105"/>
      <c r="FX532" s="105"/>
      <c r="FY532" s="105"/>
      <c r="FZ532" s="105"/>
      <c r="GA532" s="105"/>
      <c r="GB532" s="105"/>
      <c r="GC532" s="105"/>
      <c r="GD532" s="105"/>
      <c r="GE532" s="105"/>
      <c r="GF532" s="105"/>
      <c r="GG532" s="105"/>
      <c r="GH532" s="105"/>
      <c r="GI532" s="105"/>
      <c r="GJ532" s="105"/>
      <c r="GK532" s="105"/>
      <c r="GL532" s="105"/>
      <c r="GM532" s="105"/>
      <c r="GN532" s="105"/>
      <c r="GO532" s="105"/>
      <c r="GP532" s="105"/>
      <c r="GQ532" s="105"/>
      <c r="GR532" s="105"/>
      <c r="GS532" s="105"/>
      <c r="GT532" s="105"/>
      <c r="GU532" s="105"/>
      <c r="GV532" s="105"/>
      <c r="GW532" s="105"/>
    </row>
    <row r="533" spans="1:255" s="6" customFormat="1" x14ac:dyDescent="0.25">
      <c r="A533" s="8"/>
      <c r="B533" s="76"/>
      <c r="C533" s="11"/>
      <c r="D533" s="10"/>
      <c r="E533" s="10"/>
      <c r="F533" s="10"/>
      <c r="G533" s="10"/>
      <c r="H533" s="10"/>
      <c r="I533" s="10"/>
      <c r="J533" s="5"/>
      <c r="K533" s="10"/>
      <c r="L533" s="10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  <c r="DG533" s="14"/>
      <c r="DH533" s="14"/>
      <c r="DI533" s="14"/>
      <c r="DJ533" s="14"/>
      <c r="DK533" s="14"/>
      <c r="DL533" s="14"/>
      <c r="DM533" s="14"/>
      <c r="DN533" s="14"/>
      <c r="DO533" s="14"/>
      <c r="DP533" s="14"/>
      <c r="DQ533" s="14"/>
      <c r="DR533" s="14"/>
      <c r="DS533" s="14"/>
      <c r="DT533" s="14"/>
      <c r="DU533" s="14"/>
      <c r="DV533" s="14"/>
      <c r="DW533" s="14"/>
      <c r="DX533" s="14"/>
      <c r="DY533" s="14"/>
      <c r="DZ533" s="14"/>
      <c r="EA533" s="14"/>
      <c r="EB533" s="14"/>
      <c r="EC533" s="14"/>
      <c r="ED533" s="14"/>
      <c r="EE533" s="14"/>
      <c r="EF533" s="14"/>
      <c r="EG533" s="14"/>
      <c r="EH533" s="14"/>
      <c r="EI533" s="14"/>
      <c r="EJ533" s="14"/>
      <c r="EK533" s="14"/>
      <c r="EL533" s="14"/>
      <c r="EM533" s="14"/>
      <c r="EN533" s="14"/>
      <c r="EO533" s="14"/>
      <c r="EP533" s="14"/>
      <c r="EQ533" s="14"/>
      <c r="ER533" s="14"/>
      <c r="ES533" s="14"/>
      <c r="ET533" s="14"/>
      <c r="EU533" s="14"/>
      <c r="EV533" s="14"/>
      <c r="EW533" s="14"/>
      <c r="EX533" s="14"/>
      <c r="EY533" s="14"/>
      <c r="EZ533" s="14"/>
      <c r="FA533" s="14"/>
      <c r="FB533" s="14"/>
      <c r="FC533" s="14"/>
      <c r="FD533" s="14"/>
      <c r="FE533" s="14"/>
      <c r="FF533" s="14"/>
      <c r="FG533" s="14"/>
      <c r="FH533" s="14"/>
      <c r="FI533" s="14"/>
      <c r="FJ533" s="14"/>
      <c r="FK533" s="14"/>
      <c r="FL533" s="14"/>
      <c r="FM533" s="14"/>
      <c r="FN533" s="14"/>
      <c r="FO533" s="14"/>
      <c r="FP533" s="14"/>
      <c r="FQ533" s="14"/>
      <c r="FR533" s="14"/>
      <c r="FS533" s="14"/>
      <c r="FT533" s="14"/>
      <c r="FU533" s="14"/>
      <c r="FV533" s="14"/>
      <c r="FW533" s="14"/>
      <c r="FX533" s="14"/>
      <c r="FY533" s="14"/>
      <c r="FZ533" s="14"/>
      <c r="GA533" s="14"/>
      <c r="GB533" s="14"/>
      <c r="GC533" s="14"/>
      <c r="GD533" s="14"/>
      <c r="GE533" s="14"/>
      <c r="GF533" s="14"/>
      <c r="GG533" s="14"/>
      <c r="GH533" s="14"/>
      <c r="GI533" s="14"/>
      <c r="GJ533" s="14"/>
      <c r="GK533" s="14"/>
      <c r="GL533" s="14"/>
      <c r="GM533" s="14"/>
      <c r="GN533" s="14"/>
      <c r="GO533" s="14"/>
      <c r="GP533" s="14"/>
      <c r="GQ533" s="14"/>
      <c r="GR533" s="14"/>
      <c r="GS533" s="14"/>
      <c r="GT533" s="14"/>
      <c r="GU533" s="14"/>
      <c r="GV533" s="14"/>
      <c r="GW533" s="14"/>
      <c r="GX533" s="14"/>
      <c r="GY533" s="14"/>
      <c r="GZ533" s="14"/>
      <c r="HA533" s="14"/>
      <c r="HB533" s="14"/>
      <c r="HC533" s="14"/>
      <c r="HD533" s="14"/>
      <c r="HE533" s="14"/>
      <c r="HF533" s="14"/>
      <c r="HG533" s="14"/>
      <c r="HH533" s="14"/>
      <c r="HI533" s="14"/>
      <c r="HJ533" s="14"/>
      <c r="HK533" s="14"/>
      <c r="HL533" s="14"/>
      <c r="HM533" s="14"/>
      <c r="HN533" s="14"/>
      <c r="HO533" s="14"/>
      <c r="HP533" s="14"/>
      <c r="HQ533" s="14"/>
      <c r="HR533" s="14"/>
      <c r="HS533" s="14"/>
      <c r="HT533" s="14"/>
      <c r="HU533" s="14"/>
      <c r="HV533" s="14"/>
      <c r="HW533" s="14"/>
      <c r="HX533" s="14"/>
      <c r="HY533" s="14"/>
      <c r="HZ533" s="14"/>
      <c r="IA533" s="14"/>
      <c r="IB533" s="14"/>
      <c r="IC533" s="14"/>
      <c r="ID533" s="14"/>
      <c r="IE533" s="14"/>
    </row>
    <row r="534" spans="1:255" s="6" customFormat="1" x14ac:dyDescent="0.25">
      <c r="A534" s="8"/>
      <c r="B534" s="76" t="s">
        <v>58</v>
      </c>
      <c r="C534" s="11" t="s">
        <v>18</v>
      </c>
      <c r="D534" s="10">
        <v>1</v>
      </c>
      <c r="E534" s="10">
        <f>D534*E532</f>
        <v>967.92000000000019</v>
      </c>
      <c r="F534" s="10"/>
      <c r="G534" s="10"/>
      <c r="H534" s="10"/>
      <c r="I534" s="10"/>
      <c r="J534" s="10"/>
      <c r="K534" s="10">
        <f>E534*J534</f>
        <v>0</v>
      </c>
      <c r="L534" s="10">
        <f>G534+I534+K534</f>
        <v>0</v>
      </c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  <c r="DC534" s="14"/>
      <c r="DD534" s="14"/>
      <c r="DE534" s="14"/>
      <c r="DF534" s="14"/>
      <c r="DG534" s="14"/>
      <c r="DH534" s="14"/>
      <c r="DI534" s="14"/>
      <c r="DJ534" s="14"/>
      <c r="DK534" s="14"/>
      <c r="DL534" s="14"/>
      <c r="DM534" s="14"/>
      <c r="DN534" s="14"/>
      <c r="DO534" s="14"/>
      <c r="DP534" s="14"/>
      <c r="DQ534" s="14"/>
      <c r="DR534" s="14"/>
      <c r="DS534" s="14"/>
      <c r="DT534" s="14"/>
      <c r="DU534" s="14"/>
      <c r="DV534" s="14"/>
      <c r="DW534" s="14"/>
      <c r="DX534" s="14"/>
      <c r="DY534" s="14"/>
      <c r="DZ534" s="14"/>
      <c r="EA534" s="14"/>
      <c r="EB534" s="14"/>
      <c r="EC534" s="14"/>
      <c r="ED534" s="14"/>
      <c r="EE534" s="14"/>
      <c r="EF534" s="14"/>
      <c r="EG534" s="14"/>
      <c r="EH534" s="14"/>
      <c r="EI534" s="14"/>
      <c r="EJ534" s="14"/>
      <c r="EK534" s="14"/>
      <c r="EL534" s="14"/>
      <c r="EM534" s="14"/>
      <c r="EN534" s="14"/>
      <c r="EO534" s="14"/>
      <c r="EP534" s="14"/>
      <c r="EQ534" s="14"/>
      <c r="ER534" s="14"/>
      <c r="ES534" s="14"/>
      <c r="ET534" s="14"/>
      <c r="EU534" s="14"/>
      <c r="EV534" s="14"/>
      <c r="EW534" s="14"/>
      <c r="EX534" s="14"/>
      <c r="EY534" s="14"/>
      <c r="EZ534" s="14"/>
      <c r="FA534" s="14"/>
      <c r="FB534" s="14"/>
      <c r="FC534" s="14"/>
      <c r="FD534" s="14"/>
      <c r="FE534" s="14"/>
      <c r="FF534" s="14"/>
      <c r="FG534" s="14"/>
      <c r="FH534" s="14"/>
      <c r="FI534" s="14"/>
      <c r="FJ534" s="14"/>
      <c r="FK534" s="14"/>
      <c r="FL534" s="14"/>
      <c r="FM534" s="14"/>
      <c r="FN534" s="14"/>
      <c r="FO534" s="14"/>
      <c r="FP534" s="14"/>
      <c r="FQ534" s="14"/>
      <c r="FR534" s="14"/>
      <c r="FS534" s="14"/>
      <c r="FT534" s="14"/>
      <c r="FU534" s="14"/>
      <c r="FV534" s="14"/>
      <c r="FW534" s="14"/>
      <c r="FX534" s="14"/>
      <c r="FY534" s="14"/>
      <c r="FZ534" s="14"/>
      <c r="GA534" s="14"/>
      <c r="GB534" s="14"/>
      <c r="GC534" s="14"/>
      <c r="GD534" s="14"/>
      <c r="GE534" s="14"/>
      <c r="GF534" s="14"/>
      <c r="GG534" s="14"/>
      <c r="GH534" s="14"/>
      <c r="GI534" s="14"/>
      <c r="GJ534" s="14"/>
      <c r="GK534" s="14"/>
      <c r="GL534" s="14"/>
      <c r="GM534" s="14"/>
      <c r="GN534" s="14"/>
      <c r="GO534" s="14"/>
      <c r="GP534" s="14"/>
      <c r="GQ534" s="14"/>
      <c r="GR534" s="14"/>
      <c r="GS534" s="14"/>
      <c r="GT534" s="14"/>
      <c r="GU534" s="14"/>
      <c r="GV534" s="14"/>
      <c r="GW534" s="14"/>
      <c r="GX534" s="14"/>
      <c r="GY534" s="14"/>
      <c r="GZ534" s="14"/>
      <c r="HA534" s="14"/>
      <c r="HB534" s="14"/>
      <c r="HC534" s="14"/>
      <c r="HD534" s="14"/>
      <c r="HE534" s="14"/>
      <c r="HF534" s="14"/>
      <c r="HG534" s="14"/>
      <c r="HH534" s="14"/>
      <c r="HI534" s="14"/>
      <c r="HJ534" s="14"/>
      <c r="HK534" s="14"/>
      <c r="HL534" s="14"/>
      <c r="HM534" s="14"/>
      <c r="HN534" s="14"/>
      <c r="HO534" s="14"/>
      <c r="HP534" s="14"/>
      <c r="HQ534" s="14"/>
      <c r="HR534" s="14"/>
      <c r="HS534" s="14"/>
      <c r="HT534" s="14"/>
      <c r="HU534" s="14"/>
      <c r="HV534" s="14"/>
      <c r="HW534" s="14"/>
      <c r="HX534" s="14"/>
      <c r="HY534" s="14"/>
      <c r="HZ534" s="14"/>
      <c r="IA534" s="14"/>
      <c r="IB534" s="14"/>
      <c r="IC534" s="14"/>
      <c r="ID534" s="14"/>
      <c r="IE534" s="14"/>
    </row>
    <row r="535" spans="1:255" s="6" customFormat="1" x14ac:dyDescent="0.25">
      <c r="A535" s="8"/>
      <c r="B535" s="76"/>
      <c r="C535" s="11"/>
      <c r="D535" s="10"/>
      <c r="E535" s="10"/>
      <c r="F535" s="10"/>
      <c r="G535" s="10"/>
      <c r="H535" s="10"/>
      <c r="I535" s="10"/>
      <c r="J535" s="5"/>
      <c r="K535" s="10"/>
      <c r="L535" s="10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  <c r="DC535" s="14"/>
      <c r="DD535" s="14"/>
      <c r="DE535" s="14"/>
      <c r="DF535" s="14"/>
      <c r="DG535" s="14"/>
      <c r="DH535" s="14"/>
      <c r="DI535" s="14"/>
      <c r="DJ535" s="14"/>
      <c r="DK535" s="14"/>
      <c r="DL535" s="14"/>
      <c r="DM535" s="14"/>
      <c r="DN535" s="14"/>
      <c r="DO535" s="14"/>
      <c r="DP535" s="14"/>
      <c r="DQ535" s="14"/>
      <c r="DR535" s="14"/>
      <c r="DS535" s="14"/>
      <c r="DT535" s="14"/>
      <c r="DU535" s="14"/>
      <c r="DV535" s="14"/>
      <c r="DW535" s="14"/>
      <c r="DX535" s="14"/>
      <c r="DY535" s="14"/>
      <c r="DZ535" s="14"/>
      <c r="EA535" s="14"/>
      <c r="EB535" s="14"/>
      <c r="EC535" s="14"/>
      <c r="ED535" s="14"/>
      <c r="EE535" s="14"/>
      <c r="EF535" s="14"/>
      <c r="EG535" s="14"/>
      <c r="EH535" s="14"/>
      <c r="EI535" s="14"/>
      <c r="EJ535" s="14"/>
      <c r="EK535" s="14"/>
      <c r="EL535" s="14"/>
      <c r="EM535" s="14"/>
      <c r="EN535" s="14"/>
      <c r="EO535" s="14"/>
      <c r="EP535" s="14"/>
      <c r="EQ535" s="14"/>
      <c r="ER535" s="14"/>
      <c r="ES535" s="14"/>
      <c r="ET535" s="14"/>
      <c r="EU535" s="14"/>
      <c r="EV535" s="14"/>
      <c r="EW535" s="14"/>
      <c r="EX535" s="14"/>
      <c r="EY535" s="14"/>
      <c r="EZ535" s="14"/>
      <c r="FA535" s="14"/>
      <c r="FB535" s="14"/>
      <c r="FC535" s="14"/>
      <c r="FD535" s="14"/>
      <c r="FE535" s="14"/>
      <c r="FF535" s="14"/>
      <c r="FG535" s="14"/>
      <c r="FH535" s="14"/>
      <c r="FI535" s="14"/>
      <c r="FJ535" s="14"/>
      <c r="FK535" s="14"/>
      <c r="FL535" s="14"/>
      <c r="FM535" s="14"/>
      <c r="FN535" s="14"/>
      <c r="FO535" s="14"/>
      <c r="FP535" s="14"/>
      <c r="FQ535" s="14"/>
      <c r="FR535" s="14"/>
      <c r="FS535" s="14"/>
      <c r="FT535" s="14"/>
      <c r="FU535" s="14"/>
      <c r="FV535" s="14"/>
      <c r="FW535" s="14"/>
      <c r="FX535" s="14"/>
      <c r="FY535" s="14"/>
      <c r="FZ535" s="14"/>
      <c r="GA535" s="14"/>
      <c r="GB535" s="14"/>
      <c r="GC535" s="14"/>
      <c r="GD535" s="14"/>
      <c r="GE535" s="14"/>
      <c r="GF535" s="14"/>
      <c r="GG535" s="14"/>
      <c r="GH535" s="14"/>
      <c r="GI535" s="14"/>
      <c r="GJ535" s="14"/>
      <c r="GK535" s="14"/>
      <c r="GL535" s="14"/>
      <c r="GM535" s="14"/>
      <c r="GN535" s="14"/>
      <c r="GO535" s="14"/>
      <c r="GP535" s="14"/>
      <c r="GQ535" s="14"/>
      <c r="GR535" s="14"/>
      <c r="GS535" s="14"/>
      <c r="GT535" s="14"/>
      <c r="GU535" s="14"/>
      <c r="GV535" s="14"/>
      <c r="GW535" s="14"/>
      <c r="GX535" s="14"/>
      <c r="GY535" s="14"/>
      <c r="GZ535" s="14"/>
      <c r="HA535" s="14"/>
      <c r="HB535" s="14"/>
      <c r="HC535" s="14"/>
      <c r="HD535" s="14"/>
      <c r="HE535" s="14"/>
      <c r="HF535" s="14"/>
      <c r="HG535" s="14"/>
      <c r="HH535" s="14"/>
      <c r="HI535" s="14"/>
      <c r="HJ535" s="14"/>
      <c r="HK535" s="14"/>
      <c r="HL535" s="14"/>
      <c r="HM535" s="14"/>
      <c r="HN535" s="14"/>
      <c r="HO535" s="14"/>
      <c r="HP535" s="14"/>
      <c r="HQ535" s="14"/>
      <c r="HR535" s="14"/>
      <c r="HS535" s="14"/>
      <c r="HT535" s="14"/>
      <c r="HU535" s="14"/>
      <c r="HV535" s="14"/>
      <c r="HW535" s="14"/>
      <c r="HX535" s="14"/>
      <c r="HY535" s="14"/>
      <c r="HZ535" s="14"/>
      <c r="IA535" s="14"/>
      <c r="IB535" s="14"/>
      <c r="IC535" s="14"/>
      <c r="ID535" s="14"/>
      <c r="IE535" s="14"/>
    </row>
    <row r="536" spans="1:255" s="2" customFormat="1" x14ac:dyDescent="0.25">
      <c r="A536" s="118">
        <v>21</v>
      </c>
      <c r="B536" s="187" t="s">
        <v>145</v>
      </c>
      <c r="C536" s="8" t="s">
        <v>16</v>
      </c>
      <c r="D536" s="9"/>
      <c r="E536" s="80">
        <f>0.9*0.1*654</f>
        <v>58.860000000000007</v>
      </c>
      <c r="F536" s="9"/>
      <c r="G536" s="9"/>
      <c r="H536" s="9"/>
      <c r="I536" s="9"/>
      <c r="J536" s="9"/>
      <c r="K536" s="9"/>
      <c r="L536" s="9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  <c r="AA536" s="105"/>
      <c r="AB536" s="105"/>
      <c r="AC536" s="105"/>
      <c r="AD536" s="105"/>
      <c r="AE536" s="105"/>
      <c r="AF536" s="105"/>
      <c r="AG536" s="105"/>
      <c r="AH536" s="105"/>
      <c r="AI536" s="105"/>
      <c r="AJ536" s="105"/>
      <c r="AK536" s="105"/>
      <c r="AL536" s="105"/>
      <c r="AM536" s="105"/>
      <c r="AN536" s="105"/>
      <c r="AO536" s="105"/>
      <c r="AP536" s="105"/>
      <c r="AQ536" s="105"/>
      <c r="AR536" s="105"/>
      <c r="AS536" s="105"/>
      <c r="AT536" s="105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  <c r="BT536" s="105"/>
      <c r="BU536" s="105"/>
      <c r="BV536" s="105"/>
      <c r="BW536" s="105"/>
      <c r="BX536" s="105"/>
      <c r="BY536" s="105"/>
      <c r="BZ536" s="105"/>
      <c r="CA536" s="105"/>
      <c r="CB536" s="105"/>
      <c r="CC536" s="105"/>
      <c r="CD536" s="105"/>
      <c r="CE536" s="105"/>
      <c r="CF536" s="105"/>
      <c r="CG536" s="105"/>
      <c r="CH536" s="105"/>
      <c r="CI536" s="105"/>
      <c r="CJ536" s="105"/>
      <c r="CK536" s="105"/>
      <c r="CL536" s="105"/>
      <c r="CM536" s="105"/>
      <c r="CN536" s="105"/>
      <c r="CO536" s="105"/>
      <c r="CP536" s="105"/>
      <c r="CQ536" s="105"/>
      <c r="CR536" s="105"/>
      <c r="CS536" s="105"/>
      <c r="CT536" s="105"/>
      <c r="CU536" s="105"/>
      <c r="CV536" s="105"/>
      <c r="CW536" s="105"/>
      <c r="CX536" s="105"/>
      <c r="CY536" s="105"/>
      <c r="CZ536" s="105"/>
      <c r="DA536" s="105"/>
      <c r="DB536" s="105"/>
      <c r="DC536" s="105"/>
      <c r="DD536" s="105"/>
      <c r="DE536" s="105"/>
      <c r="DF536" s="105"/>
      <c r="DG536" s="105"/>
      <c r="DH536" s="105"/>
      <c r="DI536" s="105"/>
      <c r="DJ536" s="105"/>
      <c r="DK536" s="105"/>
      <c r="DL536" s="105"/>
      <c r="DM536" s="105"/>
      <c r="DN536" s="105"/>
      <c r="DO536" s="105"/>
      <c r="DP536" s="105"/>
      <c r="DQ536" s="105"/>
      <c r="DR536" s="105"/>
      <c r="DS536" s="105"/>
      <c r="DT536" s="105"/>
      <c r="DU536" s="105"/>
      <c r="DV536" s="105"/>
      <c r="DW536" s="105"/>
      <c r="DX536" s="105"/>
      <c r="DY536" s="105"/>
      <c r="DZ536" s="105"/>
      <c r="EA536" s="105"/>
      <c r="EB536" s="105"/>
      <c r="EC536" s="105"/>
      <c r="ED536" s="105"/>
      <c r="EE536" s="105"/>
      <c r="EF536" s="105"/>
      <c r="EG536" s="105"/>
      <c r="EH536" s="105"/>
      <c r="EI536" s="105"/>
      <c r="EJ536" s="105"/>
      <c r="EK536" s="105"/>
      <c r="EL536" s="105"/>
      <c r="EM536" s="105"/>
      <c r="EN536" s="105"/>
      <c r="EO536" s="105"/>
      <c r="EP536" s="105"/>
      <c r="EQ536" s="105"/>
      <c r="ER536" s="105"/>
      <c r="ES536" s="105"/>
      <c r="ET536" s="105"/>
      <c r="EU536" s="105"/>
      <c r="EV536" s="105"/>
      <c r="EW536" s="105"/>
      <c r="EX536" s="105"/>
      <c r="EY536" s="105"/>
      <c r="EZ536" s="105"/>
      <c r="FA536" s="105"/>
      <c r="FB536" s="105"/>
      <c r="FC536" s="105"/>
      <c r="FD536" s="105"/>
      <c r="FE536" s="105"/>
      <c r="FF536" s="105"/>
      <c r="FG536" s="105"/>
      <c r="FH536" s="105"/>
      <c r="FI536" s="105"/>
      <c r="FJ536" s="105"/>
      <c r="FK536" s="105"/>
      <c r="FL536" s="105"/>
      <c r="FM536" s="105"/>
      <c r="FN536" s="105"/>
      <c r="FO536" s="105"/>
      <c r="FP536" s="105"/>
      <c r="FQ536" s="105"/>
      <c r="FR536" s="105"/>
      <c r="FS536" s="105"/>
      <c r="FT536" s="105"/>
      <c r="FU536" s="105"/>
      <c r="FV536" s="105"/>
      <c r="FW536" s="105"/>
      <c r="FX536" s="105"/>
      <c r="FY536" s="105"/>
      <c r="FZ536" s="105"/>
      <c r="GA536" s="105"/>
      <c r="GB536" s="105"/>
      <c r="GC536" s="105"/>
      <c r="GD536" s="105"/>
      <c r="GE536" s="105"/>
      <c r="GF536" s="105"/>
      <c r="GG536" s="105"/>
      <c r="GH536" s="105"/>
      <c r="GI536" s="105"/>
      <c r="GJ536" s="105"/>
      <c r="GK536" s="105"/>
      <c r="GL536" s="105"/>
      <c r="GM536" s="105"/>
      <c r="GN536" s="105"/>
      <c r="GO536" s="105"/>
      <c r="GP536" s="105"/>
      <c r="GQ536" s="105"/>
      <c r="GR536" s="105"/>
      <c r="GS536" s="105"/>
      <c r="GT536" s="105"/>
      <c r="GU536" s="105"/>
      <c r="GV536" s="105"/>
      <c r="GW536" s="105"/>
      <c r="GX536" s="105"/>
      <c r="GY536" s="105"/>
      <c r="GZ536" s="105"/>
      <c r="HA536" s="105"/>
      <c r="HB536" s="105"/>
      <c r="HC536" s="105"/>
      <c r="HD536" s="105"/>
      <c r="HE536" s="105"/>
      <c r="HF536" s="105"/>
      <c r="HG536" s="105"/>
      <c r="HH536" s="105"/>
      <c r="HI536" s="105"/>
      <c r="HJ536" s="105"/>
      <c r="HK536" s="105"/>
      <c r="HL536" s="105"/>
      <c r="HM536" s="105"/>
      <c r="HN536" s="105"/>
      <c r="HO536" s="105"/>
    </row>
    <row r="537" spans="1:255" s="6" customFormat="1" x14ac:dyDescent="0.25">
      <c r="A537" s="151"/>
      <c r="B537" s="194"/>
      <c r="C537" s="151" t="s">
        <v>62</v>
      </c>
      <c r="D537" s="153"/>
      <c r="E537" s="107">
        <f>E536/10</f>
        <v>5.886000000000001</v>
      </c>
      <c r="F537" s="153"/>
      <c r="G537" s="153"/>
      <c r="H537" s="153"/>
      <c r="I537" s="153"/>
      <c r="J537" s="153"/>
      <c r="K537" s="153"/>
      <c r="L537" s="153"/>
      <c r="M537" s="154"/>
      <c r="N537" s="154"/>
      <c r="O537" s="154"/>
      <c r="P537" s="154"/>
      <c r="Q537" s="154"/>
      <c r="R537" s="154"/>
      <c r="S537" s="154"/>
      <c r="T537" s="154"/>
      <c r="U537" s="154"/>
      <c r="V537" s="154"/>
      <c r="W537" s="154"/>
      <c r="X537" s="154"/>
      <c r="Y537" s="154"/>
      <c r="Z537" s="154"/>
      <c r="AA537" s="154"/>
      <c r="AB537" s="154"/>
      <c r="AC537" s="154"/>
      <c r="AD537" s="154"/>
      <c r="AE537" s="154"/>
      <c r="AF537" s="154"/>
      <c r="AG537" s="154"/>
      <c r="AH537" s="154"/>
      <c r="AI537" s="154"/>
      <c r="AJ537" s="154"/>
      <c r="AK537" s="154"/>
      <c r="AL537" s="154"/>
      <c r="AM537" s="154"/>
      <c r="AN537" s="154"/>
      <c r="AO537" s="154"/>
      <c r="AP537" s="154"/>
      <c r="AQ537" s="154"/>
      <c r="AR537" s="154"/>
      <c r="AS537" s="154"/>
      <c r="AT537" s="154"/>
      <c r="AU537" s="154"/>
      <c r="AV537" s="154"/>
      <c r="AW537" s="154"/>
      <c r="AX537" s="154"/>
      <c r="AY537" s="154"/>
      <c r="AZ537" s="154"/>
      <c r="BA537" s="154"/>
      <c r="BB537" s="154"/>
      <c r="BC537" s="154"/>
      <c r="BD537" s="154"/>
      <c r="BE537" s="154"/>
      <c r="BF537" s="154"/>
      <c r="BG537" s="154"/>
      <c r="BH537" s="154"/>
      <c r="BI537" s="154"/>
      <c r="BJ537" s="154"/>
      <c r="BK537" s="154"/>
      <c r="BL537" s="154"/>
      <c r="BM537" s="154"/>
      <c r="BN537" s="154"/>
      <c r="BO537" s="154"/>
      <c r="BP537" s="154"/>
      <c r="BQ537" s="154"/>
      <c r="BR537" s="154"/>
      <c r="BS537" s="154"/>
      <c r="BT537" s="154"/>
      <c r="BU537" s="154"/>
      <c r="BV537" s="154"/>
      <c r="BW537" s="154"/>
      <c r="BX537" s="154"/>
      <c r="BY537" s="154"/>
      <c r="BZ537" s="154"/>
      <c r="CA537" s="154"/>
      <c r="CB537" s="154"/>
      <c r="CC537" s="154"/>
      <c r="CD537" s="154"/>
      <c r="CE537" s="154"/>
      <c r="CF537" s="154"/>
      <c r="CG537" s="154"/>
      <c r="CH537" s="154"/>
      <c r="CI537" s="154"/>
      <c r="CJ537" s="154"/>
      <c r="CK537" s="154"/>
      <c r="CL537" s="154"/>
      <c r="CM537" s="154"/>
      <c r="CN537" s="154"/>
      <c r="CO537" s="154"/>
      <c r="CP537" s="154"/>
      <c r="CQ537" s="154"/>
      <c r="CR537" s="154"/>
      <c r="CS537" s="154"/>
      <c r="CT537" s="154"/>
      <c r="CU537" s="154"/>
      <c r="CV537" s="154"/>
      <c r="CW537" s="154"/>
      <c r="CX537" s="154"/>
      <c r="CY537" s="154"/>
      <c r="CZ537" s="154"/>
      <c r="DA537" s="154"/>
      <c r="DB537" s="154"/>
      <c r="DC537" s="154"/>
      <c r="DD537" s="154"/>
      <c r="DE537" s="154"/>
      <c r="DF537" s="154"/>
      <c r="DG537" s="154"/>
      <c r="DH537" s="154"/>
      <c r="DI537" s="154"/>
      <c r="DJ537" s="154"/>
      <c r="DK537" s="154"/>
      <c r="DL537" s="154"/>
      <c r="DM537" s="154"/>
      <c r="DN537" s="154"/>
      <c r="DO537" s="154"/>
      <c r="DP537" s="154"/>
      <c r="DQ537" s="154"/>
      <c r="DR537" s="154"/>
      <c r="DS537" s="154"/>
      <c r="DT537" s="154"/>
      <c r="DU537" s="154"/>
      <c r="DV537" s="154"/>
      <c r="DW537" s="154"/>
      <c r="DX537" s="154"/>
      <c r="DY537" s="154"/>
      <c r="DZ537" s="154"/>
      <c r="EA537" s="154"/>
      <c r="EB537" s="154"/>
      <c r="EC537" s="154"/>
      <c r="ED537" s="154"/>
      <c r="EE537" s="154"/>
      <c r="EF537" s="154"/>
      <c r="EG537" s="154"/>
      <c r="EH537" s="154"/>
      <c r="EI537" s="154"/>
      <c r="EJ537" s="154"/>
      <c r="EK537" s="154"/>
      <c r="EL537" s="154"/>
      <c r="EM537" s="154"/>
      <c r="EN537" s="154"/>
      <c r="EO537" s="154"/>
      <c r="EP537" s="154"/>
      <c r="EQ537" s="154"/>
      <c r="ER537" s="154"/>
      <c r="ES537" s="154"/>
      <c r="ET537" s="154"/>
      <c r="EU537" s="154"/>
      <c r="EV537" s="154"/>
      <c r="EW537" s="154"/>
      <c r="EX537" s="154"/>
      <c r="EY537" s="154"/>
      <c r="EZ537" s="154"/>
      <c r="FA537" s="154"/>
      <c r="FB537" s="154"/>
      <c r="FC537" s="154"/>
      <c r="FD537" s="154"/>
      <c r="FE537" s="154"/>
      <c r="FF537" s="154"/>
      <c r="FG537" s="154"/>
      <c r="FH537" s="154"/>
      <c r="FI537" s="154"/>
      <c r="FJ537" s="154"/>
      <c r="FK537" s="154"/>
      <c r="FL537" s="154"/>
      <c r="FM537" s="154"/>
      <c r="FN537" s="154"/>
      <c r="FO537" s="154"/>
      <c r="FP537" s="154"/>
      <c r="FQ537" s="154"/>
      <c r="FR537" s="154"/>
      <c r="FS537" s="154"/>
      <c r="FT537" s="154"/>
      <c r="FU537" s="154"/>
      <c r="FV537" s="154"/>
      <c r="FW537" s="154"/>
      <c r="FX537" s="154"/>
      <c r="FY537" s="154"/>
      <c r="FZ537" s="154"/>
      <c r="GA537" s="154"/>
      <c r="GB537" s="154"/>
      <c r="GC537" s="154"/>
      <c r="GD537" s="154"/>
      <c r="GE537" s="154"/>
      <c r="GF537" s="154"/>
      <c r="GG537" s="154"/>
      <c r="GH537" s="154"/>
      <c r="GI537" s="154"/>
      <c r="GJ537" s="154"/>
      <c r="GK537" s="154"/>
      <c r="GL537" s="154"/>
      <c r="GM537" s="154"/>
      <c r="GN537" s="154"/>
      <c r="GO537" s="154"/>
      <c r="GP537" s="154"/>
      <c r="GQ537" s="154"/>
      <c r="GR537" s="154"/>
      <c r="GS537" s="154"/>
      <c r="GT537" s="154"/>
      <c r="GU537" s="154"/>
      <c r="GV537" s="154"/>
      <c r="GW537" s="154"/>
      <c r="GX537" s="154"/>
      <c r="GY537" s="154"/>
      <c r="GZ537" s="154"/>
      <c r="HA537" s="154"/>
      <c r="HB537" s="154"/>
      <c r="HC537" s="154"/>
      <c r="HD537" s="154"/>
      <c r="HE537" s="154"/>
      <c r="HF537" s="154"/>
      <c r="HG537" s="154"/>
      <c r="HH537" s="154"/>
      <c r="HI537" s="154"/>
      <c r="HJ537" s="154"/>
      <c r="HK537" s="154"/>
      <c r="HL537" s="154"/>
      <c r="HM537" s="154"/>
      <c r="HN537" s="154"/>
      <c r="HO537" s="154"/>
      <c r="HP537" s="154"/>
      <c r="HQ537" s="154"/>
      <c r="HR537" s="154"/>
      <c r="HS537" s="154"/>
      <c r="HT537" s="154"/>
      <c r="HU537" s="154"/>
      <c r="HV537" s="154"/>
      <c r="HW537" s="154"/>
      <c r="HX537" s="154"/>
      <c r="HY537" s="154"/>
      <c r="HZ537" s="154"/>
      <c r="IA537" s="154"/>
      <c r="IB537" s="154"/>
      <c r="IC537" s="154"/>
      <c r="ID537" s="154"/>
      <c r="IE537" s="154"/>
    </row>
    <row r="538" spans="1:255" s="2" customFormat="1" x14ac:dyDescent="0.25">
      <c r="A538" s="157"/>
      <c r="B538" s="188" t="s">
        <v>94</v>
      </c>
      <c r="C538" s="91" t="s">
        <v>17</v>
      </c>
      <c r="D538" s="10">
        <v>17.8</v>
      </c>
      <c r="E538" s="153">
        <f>D538*E537</f>
        <v>104.77080000000002</v>
      </c>
      <c r="F538" s="153"/>
      <c r="G538" s="153"/>
      <c r="H538" s="10"/>
      <c r="I538" s="10">
        <f>E538*H538</f>
        <v>0</v>
      </c>
      <c r="J538" s="10"/>
      <c r="K538" s="10"/>
      <c r="L538" s="10">
        <f>G538+I538+K538</f>
        <v>0</v>
      </c>
      <c r="M538" s="156"/>
      <c r="N538" s="156"/>
      <c r="O538" s="156"/>
      <c r="P538" s="156"/>
      <c r="Q538" s="156"/>
      <c r="R538" s="156"/>
      <c r="S538" s="156"/>
      <c r="T538" s="156"/>
      <c r="U538" s="156"/>
      <c r="V538" s="156"/>
      <c r="W538" s="156"/>
      <c r="X538" s="156"/>
      <c r="Y538" s="156"/>
      <c r="Z538" s="156"/>
      <c r="AA538" s="156"/>
      <c r="AB538" s="156"/>
      <c r="AC538" s="156"/>
      <c r="AD538" s="156"/>
      <c r="AE538" s="156"/>
      <c r="AF538" s="156"/>
      <c r="AG538" s="156"/>
      <c r="AH538" s="156"/>
      <c r="AI538" s="156"/>
      <c r="AJ538" s="156"/>
      <c r="AK538" s="156"/>
      <c r="AL538" s="156"/>
      <c r="AM538" s="156"/>
      <c r="AN538" s="156"/>
      <c r="AO538" s="156"/>
      <c r="AP538" s="156"/>
      <c r="AQ538" s="156"/>
      <c r="AR538" s="156"/>
      <c r="AS538" s="156"/>
      <c r="AT538" s="156"/>
      <c r="AU538" s="156"/>
      <c r="AV538" s="156"/>
      <c r="AW538" s="156"/>
      <c r="AX538" s="156"/>
      <c r="AY538" s="156"/>
      <c r="AZ538" s="156"/>
      <c r="BA538" s="156"/>
      <c r="BB538" s="156"/>
      <c r="BC538" s="156"/>
      <c r="BD538" s="156"/>
      <c r="BE538" s="156"/>
      <c r="BF538" s="156"/>
      <c r="BG538" s="156"/>
      <c r="BH538" s="156"/>
      <c r="BI538" s="156"/>
      <c r="BJ538" s="156"/>
      <c r="BK538" s="156"/>
      <c r="BL538" s="156"/>
      <c r="BM538" s="156"/>
      <c r="BN538" s="156"/>
      <c r="BO538" s="156"/>
      <c r="BP538" s="156"/>
      <c r="BQ538" s="156"/>
      <c r="BR538" s="156"/>
      <c r="BS538" s="156"/>
      <c r="BT538" s="156"/>
      <c r="BU538" s="156"/>
      <c r="BV538" s="156"/>
      <c r="BW538" s="156"/>
      <c r="BX538" s="156"/>
      <c r="BY538" s="156"/>
      <c r="BZ538" s="156"/>
      <c r="CA538" s="156"/>
      <c r="CB538" s="156"/>
      <c r="CC538" s="156"/>
      <c r="CD538" s="156"/>
      <c r="CE538" s="156"/>
      <c r="CF538" s="156"/>
      <c r="CG538" s="156"/>
      <c r="CH538" s="156"/>
      <c r="CI538" s="156"/>
      <c r="CJ538" s="156"/>
      <c r="CK538" s="156"/>
      <c r="CL538" s="156"/>
      <c r="CM538" s="156"/>
      <c r="CN538" s="156"/>
      <c r="CO538" s="156"/>
      <c r="CP538" s="156"/>
      <c r="CQ538" s="156"/>
      <c r="CR538" s="156"/>
      <c r="CS538" s="156"/>
      <c r="CT538" s="156"/>
      <c r="CU538" s="156"/>
      <c r="CV538" s="156"/>
      <c r="CW538" s="156"/>
      <c r="CX538" s="156"/>
      <c r="CY538" s="156"/>
      <c r="CZ538" s="156"/>
      <c r="DA538" s="156"/>
      <c r="DB538" s="156"/>
      <c r="DC538" s="156"/>
      <c r="DD538" s="156"/>
      <c r="DE538" s="156"/>
      <c r="DF538" s="156"/>
      <c r="DG538" s="156"/>
      <c r="DH538" s="156"/>
      <c r="DI538" s="156"/>
      <c r="DJ538" s="156"/>
      <c r="DK538" s="156"/>
      <c r="DL538" s="156"/>
      <c r="DM538" s="156"/>
      <c r="DN538" s="156"/>
      <c r="DO538" s="156"/>
      <c r="DP538" s="156"/>
      <c r="DQ538" s="156"/>
      <c r="DR538" s="156"/>
      <c r="DS538" s="156"/>
      <c r="DT538" s="156"/>
      <c r="DU538" s="156"/>
      <c r="DV538" s="156"/>
      <c r="DW538" s="156"/>
      <c r="DX538" s="156"/>
      <c r="DY538" s="156"/>
      <c r="DZ538" s="156"/>
      <c r="EA538" s="156"/>
      <c r="EB538" s="156"/>
      <c r="EC538" s="156"/>
      <c r="ED538" s="156"/>
      <c r="EE538" s="156"/>
      <c r="EF538" s="156"/>
      <c r="EG538" s="156"/>
      <c r="EH538" s="156"/>
      <c r="EI538" s="156"/>
      <c r="EJ538" s="156"/>
      <c r="EK538" s="156"/>
      <c r="EL538" s="156"/>
      <c r="EM538" s="156"/>
      <c r="EN538" s="156"/>
      <c r="EO538" s="156"/>
      <c r="EP538" s="156"/>
      <c r="EQ538" s="156"/>
      <c r="ER538" s="156"/>
      <c r="ES538" s="156"/>
      <c r="ET538" s="156"/>
      <c r="EU538" s="156"/>
      <c r="EV538" s="156"/>
      <c r="EW538" s="156"/>
      <c r="EX538" s="156"/>
      <c r="EY538" s="156"/>
      <c r="EZ538" s="156"/>
      <c r="FA538" s="156"/>
      <c r="FB538" s="156"/>
      <c r="FC538" s="156"/>
      <c r="FD538" s="156"/>
      <c r="FE538" s="156"/>
      <c r="FF538" s="156"/>
      <c r="FG538" s="156"/>
      <c r="FH538" s="156"/>
      <c r="FI538" s="156"/>
      <c r="FJ538" s="156"/>
      <c r="FK538" s="156"/>
      <c r="FL538" s="156"/>
      <c r="FM538" s="156"/>
      <c r="FN538" s="156"/>
      <c r="FO538" s="156"/>
      <c r="FP538" s="156"/>
      <c r="FQ538" s="156"/>
      <c r="FR538" s="156"/>
      <c r="FS538" s="156"/>
      <c r="FT538" s="156"/>
      <c r="FU538" s="156"/>
      <c r="FV538" s="156"/>
      <c r="FW538" s="156"/>
      <c r="FX538" s="156"/>
      <c r="FY538" s="156"/>
      <c r="FZ538" s="156"/>
      <c r="GA538" s="156"/>
      <c r="GB538" s="156"/>
      <c r="GC538" s="156"/>
      <c r="GD538" s="156"/>
      <c r="GE538" s="156"/>
      <c r="GF538" s="156"/>
      <c r="GG538" s="156"/>
      <c r="GH538" s="156"/>
      <c r="GI538" s="156"/>
      <c r="GJ538" s="156"/>
      <c r="GK538" s="156"/>
      <c r="GL538" s="156"/>
      <c r="GM538" s="156"/>
      <c r="GN538" s="156"/>
      <c r="GO538" s="156"/>
      <c r="GP538" s="156"/>
      <c r="GQ538" s="156"/>
      <c r="GR538" s="156"/>
      <c r="GS538" s="156"/>
      <c r="GT538" s="156"/>
      <c r="GU538" s="156"/>
      <c r="GV538" s="156"/>
      <c r="GW538" s="156"/>
      <c r="GX538" s="156"/>
      <c r="GY538" s="156"/>
      <c r="GZ538" s="156"/>
      <c r="HA538" s="156"/>
      <c r="HB538" s="156"/>
      <c r="HC538" s="156"/>
      <c r="HD538" s="156"/>
      <c r="HE538" s="156"/>
      <c r="HF538" s="156"/>
      <c r="HG538" s="156"/>
      <c r="HH538" s="156"/>
      <c r="HI538" s="156"/>
      <c r="HJ538" s="156"/>
      <c r="HK538" s="156"/>
      <c r="HL538" s="156"/>
      <c r="HM538" s="156"/>
      <c r="HN538" s="156"/>
      <c r="HO538" s="156"/>
      <c r="HP538" s="156"/>
      <c r="HQ538" s="156"/>
      <c r="HR538" s="156"/>
      <c r="HS538" s="156"/>
      <c r="HT538" s="156"/>
      <c r="HU538" s="156"/>
      <c r="HV538" s="156"/>
      <c r="HW538" s="156"/>
      <c r="HX538" s="156"/>
      <c r="HY538" s="156"/>
      <c r="HZ538" s="156"/>
      <c r="IA538" s="156"/>
      <c r="IB538" s="156"/>
      <c r="IC538" s="156"/>
      <c r="ID538" s="156"/>
      <c r="IE538" s="156"/>
    </row>
    <row r="539" spans="1:255" s="2" customFormat="1" x14ac:dyDescent="0.25">
      <c r="A539" s="157"/>
      <c r="B539" s="194" t="s">
        <v>146</v>
      </c>
      <c r="C539" s="151" t="s">
        <v>16</v>
      </c>
      <c r="D539" s="10">
        <v>11</v>
      </c>
      <c r="E539" s="86">
        <f>D539*E537</f>
        <v>64.746000000000009</v>
      </c>
      <c r="F539" s="5"/>
      <c r="G539" s="153">
        <f>E539*F539</f>
        <v>0</v>
      </c>
      <c r="H539" s="153"/>
      <c r="I539" s="153"/>
      <c r="J539" s="153"/>
      <c r="K539" s="153"/>
      <c r="L539" s="153">
        <f>G539+I539+K539</f>
        <v>0</v>
      </c>
      <c r="M539" s="156"/>
      <c r="N539" s="156"/>
      <c r="O539" s="156"/>
      <c r="P539" s="156"/>
      <c r="Q539" s="156"/>
      <c r="R539" s="156"/>
      <c r="S539" s="156"/>
      <c r="T539" s="156"/>
      <c r="U539" s="156"/>
      <c r="V539" s="156"/>
      <c r="W539" s="156"/>
      <c r="X539" s="156"/>
      <c r="Y539" s="156"/>
      <c r="Z539" s="156"/>
      <c r="AA539" s="156"/>
      <c r="AB539" s="156"/>
      <c r="AC539" s="156"/>
      <c r="AD539" s="156"/>
      <c r="AE539" s="156"/>
      <c r="AF539" s="156"/>
      <c r="AG539" s="156"/>
      <c r="AH539" s="156"/>
      <c r="AI539" s="156"/>
      <c r="AJ539" s="156"/>
      <c r="AK539" s="156"/>
      <c r="AL539" s="156"/>
      <c r="AM539" s="156"/>
      <c r="AN539" s="156"/>
      <c r="AO539" s="156"/>
      <c r="AP539" s="156"/>
      <c r="AQ539" s="156"/>
      <c r="AR539" s="156"/>
      <c r="AS539" s="156"/>
      <c r="AT539" s="156"/>
      <c r="AU539" s="156"/>
      <c r="AV539" s="156"/>
      <c r="AW539" s="156"/>
      <c r="AX539" s="156"/>
      <c r="AY539" s="156"/>
      <c r="AZ539" s="156"/>
      <c r="BA539" s="156"/>
      <c r="BB539" s="156"/>
      <c r="BC539" s="156"/>
      <c r="BD539" s="156"/>
      <c r="BE539" s="156"/>
      <c r="BF539" s="156"/>
      <c r="BG539" s="156"/>
      <c r="BH539" s="156"/>
      <c r="BI539" s="156"/>
      <c r="BJ539" s="156"/>
      <c r="BK539" s="156"/>
      <c r="BL539" s="156"/>
      <c r="BM539" s="156"/>
      <c r="BN539" s="156"/>
      <c r="BO539" s="156"/>
      <c r="BP539" s="156"/>
      <c r="BQ539" s="156"/>
      <c r="BR539" s="156"/>
      <c r="BS539" s="156"/>
      <c r="BT539" s="156"/>
      <c r="BU539" s="156"/>
      <c r="BV539" s="156"/>
      <c r="BW539" s="156"/>
      <c r="BX539" s="156"/>
      <c r="BY539" s="156"/>
      <c r="BZ539" s="156"/>
      <c r="CA539" s="156"/>
      <c r="CB539" s="156"/>
      <c r="CC539" s="156"/>
      <c r="CD539" s="156"/>
      <c r="CE539" s="156"/>
      <c r="CF539" s="156"/>
      <c r="CG539" s="156"/>
      <c r="CH539" s="156"/>
      <c r="CI539" s="156"/>
      <c r="CJ539" s="156"/>
      <c r="CK539" s="156"/>
      <c r="CL539" s="156"/>
      <c r="CM539" s="156"/>
      <c r="CN539" s="156"/>
      <c r="CO539" s="156"/>
      <c r="CP539" s="156"/>
      <c r="CQ539" s="156"/>
      <c r="CR539" s="156"/>
      <c r="CS539" s="156"/>
      <c r="CT539" s="156"/>
      <c r="CU539" s="156"/>
      <c r="CV539" s="156"/>
      <c r="CW539" s="156"/>
      <c r="CX539" s="156"/>
      <c r="CY539" s="156"/>
      <c r="CZ539" s="156"/>
      <c r="DA539" s="156"/>
      <c r="DB539" s="156"/>
      <c r="DC539" s="156"/>
      <c r="DD539" s="156"/>
      <c r="DE539" s="156"/>
      <c r="DF539" s="156"/>
      <c r="DG539" s="156"/>
      <c r="DH539" s="156"/>
      <c r="DI539" s="156"/>
      <c r="DJ539" s="156"/>
      <c r="DK539" s="156"/>
      <c r="DL539" s="156"/>
      <c r="DM539" s="156"/>
      <c r="DN539" s="156"/>
      <c r="DO539" s="156"/>
      <c r="DP539" s="156"/>
      <c r="DQ539" s="156"/>
      <c r="DR539" s="156"/>
      <c r="DS539" s="156"/>
      <c r="DT539" s="156"/>
      <c r="DU539" s="156"/>
      <c r="DV539" s="156"/>
      <c r="DW539" s="156"/>
      <c r="DX539" s="156"/>
      <c r="DY539" s="156"/>
      <c r="DZ539" s="156"/>
      <c r="EA539" s="156"/>
      <c r="EB539" s="156"/>
      <c r="EC539" s="156"/>
      <c r="ED539" s="156"/>
      <c r="EE539" s="156"/>
      <c r="EF539" s="156"/>
      <c r="EG539" s="156"/>
      <c r="EH539" s="156"/>
      <c r="EI539" s="156"/>
      <c r="EJ539" s="156"/>
      <c r="EK539" s="156"/>
      <c r="EL539" s="156"/>
      <c r="EM539" s="156"/>
      <c r="EN539" s="156"/>
      <c r="EO539" s="156"/>
      <c r="EP539" s="156"/>
      <c r="EQ539" s="156"/>
      <c r="ER539" s="156"/>
      <c r="ES539" s="156"/>
      <c r="ET539" s="156"/>
      <c r="EU539" s="156"/>
      <c r="EV539" s="156"/>
      <c r="EW539" s="156"/>
      <c r="EX539" s="156"/>
      <c r="EY539" s="156"/>
      <c r="EZ539" s="156"/>
      <c r="FA539" s="156"/>
      <c r="FB539" s="156"/>
      <c r="FC539" s="156"/>
      <c r="FD539" s="156"/>
      <c r="FE539" s="156"/>
      <c r="FF539" s="156"/>
      <c r="FG539" s="156"/>
      <c r="FH539" s="156"/>
      <c r="FI539" s="156"/>
      <c r="FJ539" s="156"/>
      <c r="FK539" s="156"/>
      <c r="FL539" s="156"/>
      <c r="FM539" s="156"/>
      <c r="FN539" s="156"/>
      <c r="FO539" s="156"/>
      <c r="FP539" s="156"/>
      <c r="FQ539" s="156"/>
      <c r="FR539" s="156"/>
      <c r="FS539" s="156"/>
      <c r="FT539" s="156"/>
      <c r="FU539" s="156"/>
      <c r="FV539" s="156"/>
      <c r="FW539" s="156"/>
      <c r="FX539" s="156"/>
      <c r="FY539" s="156"/>
      <c r="FZ539" s="156"/>
      <c r="GA539" s="156"/>
      <c r="GB539" s="156"/>
      <c r="GC539" s="156"/>
      <c r="GD539" s="156"/>
      <c r="GE539" s="156"/>
      <c r="GF539" s="156"/>
      <c r="GG539" s="156"/>
      <c r="GH539" s="156"/>
      <c r="GI539" s="156"/>
      <c r="GJ539" s="156"/>
      <c r="GK539" s="156"/>
      <c r="GL539" s="156"/>
      <c r="GM539" s="156"/>
      <c r="GN539" s="156"/>
      <c r="GO539" s="156"/>
      <c r="GP539" s="156"/>
      <c r="GQ539" s="156"/>
      <c r="GR539" s="156"/>
      <c r="GS539" s="156"/>
      <c r="GT539" s="156"/>
      <c r="GU539" s="156"/>
      <c r="GV539" s="156"/>
      <c r="GW539" s="156"/>
      <c r="GX539" s="156"/>
      <c r="GY539" s="156"/>
      <c r="GZ539" s="156"/>
      <c r="HA539" s="156"/>
      <c r="HB539" s="156"/>
      <c r="HC539" s="156"/>
      <c r="HD539" s="156"/>
      <c r="HE539" s="156"/>
      <c r="HF539" s="156"/>
      <c r="HG539" s="156"/>
      <c r="HH539" s="156"/>
      <c r="HI539" s="156"/>
      <c r="HJ539" s="156"/>
      <c r="HK539" s="156"/>
      <c r="HL539" s="156"/>
      <c r="HM539" s="156"/>
      <c r="HN539" s="156"/>
      <c r="HO539" s="156"/>
      <c r="HP539" s="156"/>
      <c r="HQ539" s="156"/>
      <c r="HR539" s="156"/>
      <c r="HS539" s="156"/>
      <c r="HT539" s="156"/>
      <c r="HU539" s="156"/>
      <c r="HV539" s="156"/>
      <c r="HW539" s="156"/>
      <c r="HX539" s="156"/>
      <c r="HY539" s="156"/>
      <c r="HZ539" s="156"/>
      <c r="IA539" s="156"/>
      <c r="IB539" s="156"/>
      <c r="IC539" s="156"/>
      <c r="ID539" s="156"/>
      <c r="IE539" s="156"/>
    </row>
    <row r="540" spans="1:255" s="6" customFormat="1" x14ac:dyDescent="0.25">
      <c r="A540" s="151"/>
      <c r="B540" s="194"/>
      <c r="C540" s="151"/>
      <c r="D540" s="10"/>
      <c r="E540" s="86"/>
      <c r="F540" s="5"/>
      <c r="G540" s="153"/>
      <c r="H540" s="153"/>
      <c r="I540" s="153"/>
      <c r="J540" s="153"/>
      <c r="K540" s="153"/>
      <c r="L540" s="153"/>
      <c r="M540" s="154"/>
      <c r="N540" s="154"/>
      <c r="O540" s="154"/>
      <c r="P540" s="154"/>
      <c r="Q540" s="154"/>
      <c r="R540" s="154"/>
      <c r="S540" s="154"/>
      <c r="T540" s="154"/>
      <c r="U540" s="154"/>
      <c r="V540" s="154"/>
      <c r="W540" s="154"/>
      <c r="X540" s="154"/>
      <c r="Y540" s="154"/>
      <c r="Z540" s="154"/>
      <c r="AA540" s="154"/>
      <c r="AB540" s="154"/>
      <c r="AC540" s="154"/>
      <c r="AD540" s="154"/>
      <c r="AE540" s="154"/>
      <c r="AF540" s="154"/>
      <c r="AG540" s="154"/>
      <c r="AH540" s="154"/>
      <c r="AI540" s="154"/>
      <c r="AJ540" s="154"/>
      <c r="AK540" s="154"/>
      <c r="AL540" s="154"/>
      <c r="AM540" s="154"/>
      <c r="AN540" s="154"/>
      <c r="AO540" s="154"/>
      <c r="AP540" s="154"/>
      <c r="AQ540" s="154"/>
      <c r="AR540" s="154"/>
      <c r="AS540" s="154"/>
      <c r="AT540" s="154"/>
      <c r="AU540" s="154"/>
      <c r="AV540" s="154"/>
      <c r="AW540" s="154"/>
      <c r="AX540" s="154"/>
      <c r="AY540" s="154"/>
      <c r="AZ540" s="154"/>
      <c r="BA540" s="154"/>
      <c r="BB540" s="154"/>
      <c r="BC540" s="154"/>
      <c r="BD540" s="154"/>
      <c r="BE540" s="154"/>
      <c r="BF540" s="154"/>
      <c r="BG540" s="154"/>
      <c r="BH540" s="154"/>
      <c r="BI540" s="154"/>
      <c r="BJ540" s="154"/>
      <c r="BK540" s="154"/>
      <c r="BL540" s="154"/>
      <c r="BM540" s="154"/>
      <c r="BN540" s="154"/>
      <c r="BO540" s="154"/>
      <c r="BP540" s="154"/>
      <c r="BQ540" s="154"/>
      <c r="BR540" s="154"/>
      <c r="BS540" s="154"/>
      <c r="BT540" s="154"/>
      <c r="BU540" s="154"/>
      <c r="BV540" s="154"/>
      <c r="BW540" s="154"/>
      <c r="BX540" s="154"/>
      <c r="BY540" s="154"/>
      <c r="BZ540" s="154"/>
      <c r="CA540" s="154"/>
      <c r="CB540" s="154"/>
      <c r="CC540" s="154"/>
      <c r="CD540" s="154"/>
      <c r="CE540" s="154"/>
      <c r="CF540" s="154"/>
      <c r="CG540" s="154"/>
      <c r="CH540" s="154"/>
      <c r="CI540" s="154"/>
      <c r="CJ540" s="154"/>
      <c r="CK540" s="154"/>
      <c r="CL540" s="154"/>
      <c r="CM540" s="154"/>
      <c r="CN540" s="154"/>
      <c r="CO540" s="154"/>
      <c r="CP540" s="154"/>
      <c r="CQ540" s="154"/>
      <c r="CR540" s="154"/>
      <c r="CS540" s="154"/>
      <c r="CT540" s="154"/>
      <c r="CU540" s="154"/>
      <c r="CV540" s="154"/>
      <c r="CW540" s="154"/>
      <c r="CX540" s="154"/>
      <c r="CY540" s="154"/>
      <c r="CZ540" s="154"/>
      <c r="DA540" s="154"/>
      <c r="DB540" s="154"/>
      <c r="DC540" s="154"/>
      <c r="DD540" s="154"/>
      <c r="DE540" s="154"/>
      <c r="DF540" s="154"/>
      <c r="DG540" s="154"/>
      <c r="DH540" s="154"/>
      <c r="DI540" s="154"/>
      <c r="DJ540" s="154"/>
      <c r="DK540" s="154"/>
      <c r="DL540" s="154"/>
      <c r="DM540" s="154"/>
      <c r="DN540" s="154"/>
      <c r="DO540" s="154"/>
      <c r="DP540" s="154"/>
      <c r="DQ540" s="154"/>
      <c r="DR540" s="154"/>
      <c r="DS540" s="154"/>
      <c r="DT540" s="154"/>
      <c r="DU540" s="154"/>
      <c r="DV540" s="154"/>
      <c r="DW540" s="154"/>
      <c r="DX540" s="154"/>
      <c r="DY540" s="154"/>
      <c r="DZ540" s="154"/>
      <c r="EA540" s="154"/>
      <c r="EB540" s="154"/>
      <c r="EC540" s="154"/>
      <c r="ED540" s="154"/>
      <c r="EE540" s="154"/>
      <c r="EF540" s="154"/>
      <c r="EG540" s="154"/>
      <c r="EH540" s="154"/>
      <c r="EI540" s="154"/>
      <c r="EJ540" s="154"/>
      <c r="EK540" s="154"/>
      <c r="EL540" s="154"/>
      <c r="EM540" s="154"/>
      <c r="EN540" s="154"/>
      <c r="EO540" s="154"/>
      <c r="EP540" s="154"/>
      <c r="EQ540" s="154"/>
      <c r="ER540" s="154"/>
      <c r="ES540" s="154"/>
      <c r="ET540" s="154"/>
      <c r="EU540" s="154"/>
      <c r="EV540" s="154"/>
      <c r="EW540" s="154"/>
      <c r="EX540" s="154"/>
      <c r="EY540" s="154"/>
      <c r="EZ540" s="154"/>
      <c r="FA540" s="154"/>
      <c r="FB540" s="154"/>
      <c r="FC540" s="154"/>
      <c r="FD540" s="154"/>
      <c r="FE540" s="154"/>
      <c r="FF540" s="154"/>
      <c r="FG540" s="154"/>
      <c r="FH540" s="154"/>
      <c r="FI540" s="154"/>
      <c r="FJ540" s="154"/>
      <c r="FK540" s="154"/>
      <c r="FL540" s="154"/>
      <c r="FM540" s="154"/>
      <c r="FN540" s="154"/>
      <c r="FO540" s="154"/>
      <c r="FP540" s="154"/>
      <c r="FQ540" s="154"/>
      <c r="FR540" s="154"/>
      <c r="FS540" s="154"/>
      <c r="FT540" s="154"/>
      <c r="FU540" s="154"/>
      <c r="FV540" s="154"/>
      <c r="FW540" s="154"/>
      <c r="FX540" s="154"/>
      <c r="FY540" s="154"/>
      <c r="FZ540" s="154"/>
      <c r="GA540" s="154"/>
      <c r="GB540" s="154"/>
      <c r="GC540" s="154"/>
      <c r="GD540" s="154"/>
      <c r="GE540" s="154"/>
      <c r="GF540" s="154"/>
      <c r="GG540" s="154"/>
      <c r="GH540" s="154"/>
      <c r="GI540" s="154"/>
      <c r="GJ540" s="154"/>
      <c r="GK540" s="154"/>
      <c r="GL540" s="154"/>
      <c r="GM540" s="154"/>
      <c r="GN540" s="154"/>
      <c r="GO540" s="154"/>
      <c r="GP540" s="154"/>
      <c r="GQ540" s="154"/>
      <c r="GR540" s="154"/>
      <c r="GS540" s="154"/>
      <c r="GT540" s="154"/>
      <c r="GU540" s="154"/>
      <c r="GV540" s="154"/>
      <c r="GW540" s="154"/>
      <c r="GX540" s="154"/>
      <c r="GY540" s="154"/>
      <c r="GZ540" s="154"/>
      <c r="HA540" s="154"/>
      <c r="HB540" s="154"/>
      <c r="HC540" s="154"/>
      <c r="HD540" s="154"/>
      <c r="HE540" s="154"/>
      <c r="HF540" s="154"/>
      <c r="HG540" s="154"/>
      <c r="HH540" s="154"/>
      <c r="HI540" s="154"/>
      <c r="HJ540" s="154"/>
      <c r="HK540" s="154"/>
      <c r="HL540" s="154"/>
      <c r="HM540" s="154"/>
      <c r="HN540" s="154"/>
      <c r="HO540" s="154"/>
      <c r="HP540" s="154"/>
      <c r="HQ540" s="154"/>
      <c r="HR540" s="154"/>
      <c r="HS540" s="154"/>
      <c r="HT540" s="154"/>
      <c r="HU540" s="154"/>
      <c r="HV540" s="154"/>
      <c r="HW540" s="154"/>
      <c r="HX540" s="154"/>
      <c r="HY540" s="154"/>
      <c r="HZ540" s="154"/>
      <c r="IA540" s="154"/>
      <c r="IB540" s="154"/>
      <c r="IC540" s="154"/>
      <c r="ID540" s="154"/>
      <c r="IE540" s="154"/>
    </row>
    <row r="541" spans="1:255" s="2" customFormat="1" x14ac:dyDescent="0.25">
      <c r="A541" s="118">
        <v>22</v>
      </c>
      <c r="B541" s="187" t="s">
        <v>147</v>
      </c>
      <c r="C541" s="8" t="s">
        <v>16</v>
      </c>
      <c r="D541" s="9"/>
      <c r="E541" s="9">
        <f>0.315*654</f>
        <v>206.01</v>
      </c>
      <c r="F541" s="9"/>
      <c r="G541" s="9"/>
      <c r="H541" s="9"/>
      <c r="I541" s="9"/>
      <c r="J541" s="9"/>
      <c r="K541" s="9"/>
      <c r="L541" s="9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  <c r="AA541" s="105"/>
      <c r="AB541" s="105"/>
      <c r="AC541" s="105"/>
      <c r="AD541" s="105"/>
      <c r="AE541" s="105"/>
      <c r="AF541" s="105"/>
      <c r="AG541" s="105"/>
      <c r="AH541" s="105"/>
      <c r="AI541" s="105"/>
      <c r="AJ541" s="105"/>
      <c r="AK541" s="105"/>
      <c r="AL541" s="105"/>
      <c r="AM541" s="105"/>
      <c r="AN541" s="105"/>
      <c r="AO541" s="105"/>
      <c r="AP541" s="105"/>
      <c r="AQ541" s="105"/>
      <c r="AR541" s="105"/>
      <c r="AS541" s="105"/>
      <c r="AT541" s="105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  <c r="BT541" s="105"/>
      <c r="BU541" s="105"/>
      <c r="BV541" s="105"/>
      <c r="BW541" s="105"/>
      <c r="BX541" s="105"/>
      <c r="BY541" s="105"/>
      <c r="BZ541" s="105"/>
      <c r="CA541" s="105"/>
      <c r="CB541" s="105"/>
      <c r="CC541" s="105"/>
      <c r="CD541" s="105"/>
      <c r="CE541" s="105"/>
      <c r="CF541" s="105"/>
      <c r="CG541" s="105"/>
      <c r="CH541" s="105"/>
      <c r="CI541" s="105"/>
      <c r="CJ541" s="105"/>
      <c r="CK541" s="105"/>
      <c r="CL541" s="105"/>
      <c r="CM541" s="105"/>
      <c r="CN541" s="105"/>
      <c r="CO541" s="105"/>
      <c r="CP541" s="105"/>
      <c r="CQ541" s="105"/>
      <c r="CR541" s="105"/>
      <c r="CS541" s="105"/>
      <c r="CT541" s="105"/>
      <c r="CU541" s="105"/>
      <c r="CV541" s="105"/>
      <c r="CW541" s="105"/>
      <c r="CX541" s="105"/>
      <c r="CY541" s="105"/>
      <c r="CZ541" s="105"/>
      <c r="DA541" s="105"/>
      <c r="DB541" s="105"/>
      <c r="DC541" s="105"/>
      <c r="DD541" s="105"/>
      <c r="DE541" s="105"/>
      <c r="DF541" s="105"/>
      <c r="DG541" s="105"/>
      <c r="DH541" s="105"/>
      <c r="DI541" s="105"/>
      <c r="DJ541" s="105"/>
      <c r="DK541" s="105"/>
      <c r="DL541" s="105"/>
      <c r="DM541" s="105"/>
      <c r="DN541" s="105"/>
      <c r="DO541" s="105"/>
      <c r="DP541" s="105"/>
      <c r="DQ541" s="105"/>
      <c r="DR541" s="105"/>
      <c r="DS541" s="105"/>
      <c r="DT541" s="105"/>
      <c r="DU541" s="105"/>
      <c r="DV541" s="105"/>
      <c r="DW541" s="105"/>
      <c r="DX541" s="105"/>
      <c r="DY541" s="105"/>
      <c r="DZ541" s="105"/>
      <c r="EA541" s="105"/>
      <c r="EB541" s="105"/>
      <c r="EC541" s="105"/>
      <c r="ED541" s="105"/>
      <c r="EE541" s="105"/>
      <c r="EF541" s="105"/>
      <c r="EG541" s="105"/>
      <c r="EH541" s="105"/>
      <c r="EI541" s="105"/>
      <c r="EJ541" s="105"/>
      <c r="EK541" s="105"/>
      <c r="EL541" s="105"/>
      <c r="EM541" s="105"/>
      <c r="EN541" s="105"/>
      <c r="EO541" s="105"/>
      <c r="EP541" s="105"/>
      <c r="EQ541" s="105"/>
      <c r="ER541" s="105"/>
      <c r="ES541" s="105"/>
      <c r="ET541" s="105"/>
      <c r="EU541" s="105"/>
      <c r="EV541" s="105"/>
      <c r="EW541" s="105"/>
      <c r="EX541" s="105"/>
      <c r="EY541" s="105"/>
      <c r="EZ541" s="105"/>
      <c r="FA541" s="105"/>
      <c r="FB541" s="105"/>
      <c r="FC541" s="105"/>
      <c r="FD541" s="105"/>
      <c r="FE541" s="105"/>
      <c r="FF541" s="105"/>
      <c r="FG541" s="105"/>
      <c r="FH541" s="105"/>
      <c r="FI541" s="105"/>
      <c r="FJ541" s="105"/>
      <c r="FK541" s="105"/>
      <c r="FL541" s="105"/>
      <c r="FM541" s="105"/>
      <c r="FN541" s="105"/>
      <c r="FO541" s="105"/>
      <c r="FP541" s="105"/>
      <c r="FQ541" s="105"/>
      <c r="FR541" s="105"/>
      <c r="FS541" s="105"/>
      <c r="FT541" s="105"/>
      <c r="FU541" s="105"/>
      <c r="FV541" s="105"/>
      <c r="FW541" s="105"/>
      <c r="FX541" s="105"/>
      <c r="FY541" s="105"/>
      <c r="FZ541" s="105"/>
      <c r="GA541" s="105"/>
      <c r="GB541" s="105"/>
      <c r="GC541" s="105"/>
      <c r="GD541" s="105"/>
      <c r="GE541" s="105"/>
      <c r="GF541" s="105"/>
      <c r="GG541" s="105"/>
      <c r="GH541" s="105"/>
      <c r="GI541" s="105"/>
      <c r="GJ541" s="105"/>
      <c r="GK541" s="105"/>
      <c r="GL541" s="105"/>
      <c r="GM541" s="105"/>
      <c r="GN541" s="105"/>
      <c r="GO541" s="105"/>
      <c r="GP541" s="105"/>
      <c r="GQ541" s="105"/>
      <c r="GR541" s="105"/>
      <c r="GS541" s="105"/>
      <c r="GT541" s="105"/>
      <c r="GU541" s="105"/>
      <c r="GV541" s="105"/>
      <c r="GW541" s="105"/>
      <c r="GX541" s="105"/>
      <c r="GY541" s="105"/>
      <c r="GZ541" s="105"/>
      <c r="HA541" s="105"/>
      <c r="HB541" s="105"/>
      <c r="HC541" s="105"/>
      <c r="HD541" s="105"/>
      <c r="HE541" s="105"/>
      <c r="HF541" s="105"/>
      <c r="HG541" s="105"/>
      <c r="HH541" s="105"/>
      <c r="HI541" s="105"/>
      <c r="HJ541" s="105"/>
      <c r="HK541" s="105"/>
      <c r="HL541" s="105"/>
      <c r="HM541" s="105"/>
      <c r="HN541" s="105"/>
      <c r="HO541" s="105"/>
    </row>
    <row r="542" spans="1:255" s="195" customFormat="1" x14ac:dyDescent="0.2">
      <c r="A542" s="11"/>
      <c r="B542" s="76"/>
      <c r="C542" s="11" t="s">
        <v>59</v>
      </c>
      <c r="D542" s="10"/>
      <c r="E542" s="92">
        <f>E541/100</f>
        <v>2.0600999999999998</v>
      </c>
      <c r="F542" s="10"/>
      <c r="G542" s="10"/>
      <c r="H542" s="10"/>
      <c r="I542" s="10"/>
      <c r="J542" s="10"/>
      <c r="K542" s="10"/>
      <c r="L542" s="10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  <c r="DC542" s="14"/>
      <c r="DD542" s="14"/>
      <c r="DE542" s="14"/>
      <c r="DF542" s="14"/>
      <c r="DG542" s="14"/>
      <c r="DH542" s="14"/>
      <c r="DI542" s="14"/>
      <c r="DJ542" s="14"/>
      <c r="DK542" s="14"/>
      <c r="DL542" s="14"/>
      <c r="DM542" s="14"/>
      <c r="DN542" s="14"/>
      <c r="DO542" s="14"/>
      <c r="DP542" s="14"/>
      <c r="DQ542" s="14"/>
      <c r="DR542" s="14"/>
      <c r="DS542" s="14"/>
      <c r="DT542" s="14"/>
      <c r="DU542" s="14"/>
      <c r="DV542" s="14"/>
      <c r="DW542" s="14"/>
      <c r="DX542" s="14"/>
      <c r="DY542" s="14"/>
      <c r="DZ542" s="14"/>
      <c r="EA542" s="14"/>
      <c r="EB542" s="14"/>
      <c r="EC542" s="14"/>
      <c r="ED542" s="14"/>
      <c r="EE542" s="14"/>
      <c r="EF542" s="14"/>
      <c r="EG542" s="14"/>
      <c r="EH542" s="14"/>
      <c r="EI542" s="14"/>
      <c r="EJ542" s="14"/>
      <c r="EK542" s="14"/>
      <c r="EL542" s="14"/>
      <c r="EM542" s="14"/>
      <c r="EN542" s="14"/>
      <c r="EO542" s="14"/>
      <c r="EP542" s="14"/>
      <c r="EQ542" s="14"/>
      <c r="ER542" s="14"/>
      <c r="ES542" s="14"/>
      <c r="ET542" s="14"/>
      <c r="EU542" s="14"/>
      <c r="EV542" s="14"/>
      <c r="EW542" s="14"/>
      <c r="EX542" s="14"/>
      <c r="EY542" s="14"/>
      <c r="EZ542" s="14"/>
      <c r="FA542" s="14"/>
      <c r="FB542" s="14"/>
      <c r="FC542" s="14"/>
      <c r="FD542" s="14"/>
      <c r="FE542" s="14"/>
      <c r="FF542" s="14"/>
      <c r="FG542" s="14"/>
      <c r="FH542" s="14"/>
      <c r="FI542" s="14"/>
      <c r="FJ542" s="14"/>
      <c r="FK542" s="14"/>
      <c r="FL542" s="14"/>
      <c r="FM542" s="14"/>
      <c r="FN542" s="14"/>
      <c r="FO542" s="14"/>
      <c r="FP542" s="14"/>
      <c r="FQ542" s="14"/>
      <c r="FR542" s="14"/>
      <c r="FS542" s="14"/>
      <c r="FT542" s="14"/>
      <c r="FU542" s="14"/>
      <c r="FV542" s="14"/>
      <c r="FW542" s="14"/>
      <c r="FX542" s="14"/>
      <c r="FY542" s="14"/>
      <c r="FZ542" s="14"/>
      <c r="GA542" s="14"/>
      <c r="GB542" s="14"/>
      <c r="GC542" s="14"/>
      <c r="GD542" s="14"/>
      <c r="GE542" s="14"/>
      <c r="GF542" s="14"/>
      <c r="GG542" s="14"/>
      <c r="GH542" s="14"/>
      <c r="GI542" s="14"/>
      <c r="GJ542" s="14"/>
      <c r="GK542" s="14"/>
      <c r="GL542" s="14"/>
      <c r="GM542" s="14"/>
      <c r="GN542" s="14"/>
      <c r="GO542" s="14"/>
      <c r="GP542" s="14"/>
      <c r="GQ542" s="14"/>
      <c r="GR542" s="14"/>
      <c r="GS542" s="14"/>
      <c r="GT542" s="14"/>
      <c r="GU542" s="14"/>
      <c r="GV542" s="14"/>
      <c r="GW542" s="14"/>
      <c r="GX542" s="14"/>
      <c r="GY542" s="14"/>
      <c r="GZ542" s="14"/>
      <c r="HA542" s="14"/>
      <c r="HB542" s="14"/>
      <c r="HC542" s="14"/>
      <c r="HD542" s="14"/>
      <c r="HE542" s="14"/>
      <c r="HF542" s="14"/>
      <c r="HG542" s="14"/>
      <c r="HH542" s="14"/>
      <c r="HI542" s="14"/>
      <c r="HJ542" s="14"/>
      <c r="HK542" s="14"/>
      <c r="HL542" s="14"/>
      <c r="HM542" s="14"/>
      <c r="HN542" s="14"/>
      <c r="HO542" s="14"/>
      <c r="HP542" s="14"/>
      <c r="HQ542" s="14"/>
      <c r="HR542" s="14"/>
      <c r="HS542" s="14"/>
      <c r="HT542" s="14"/>
      <c r="HU542" s="14"/>
      <c r="HV542" s="14"/>
      <c r="HW542" s="14"/>
      <c r="HX542" s="14"/>
      <c r="HY542" s="14"/>
      <c r="HZ542" s="14"/>
      <c r="IA542" s="14"/>
      <c r="IB542" s="14"/>
      <c r="IC542" s="14"/>
      <c r="ID542" s="14"/>
      <c r="IE542" s="14"/>
      <c r="IF542" s="14"/>
      <c r="IG542" s="14"/>
      <c r="IH542" s="14"/>
      <c r="II542" s="14"/>
      <c r="IJ542" s="14"/>
      <c r="IK542" s="14"/>
      <c r="IL542" s="14"/>
      <c r="IM542" s="14"/>
      <c r="IN542" s="14"/>
      <c r="IO542" s="14"/>
      <c r="IP542" s="14"/>
      <c r="IQ542" s="14"/>
      <c r="IR542" s="14"/>
      <c r="IS542" s="14"/>
      <c r="IT542" s="14"/>
      <c r="IU542" s="14"/>
    </row>
    <row r="543" spans="1:255" s="115" customFormat="1" x14ac:dyDescent="0.2">
      <c r="A543" s="8"/>
      <c r="B543" s="188" t="s">
        <v>94</v>
      </c>
      <c r="C543" s="91" t="s">
        <v>17</v>
      </c>
      <c r="D543" s="10">
        <v>1120</v>
      </c>
      <c r="E543" s="10">
        <f>D543*E542</f>
        <v>2307.3119999999999</v>
      </c>
      <c r="F543" s="10"/>
      <c r="G543" s="10"/>
      <c r="H543" s="10"/>
      <c r="I543" s="10">
        <f>H543*E543</f>
        <v>0</v>
      </c>
      <c r="J543" s="10"/>
      <c r="K543" s="10"/>
      <c r="L543" s="10">
        <f t="shared" ref="L543:L549" si="78">G543+I543+K543</f>
        <v>0</v>
      </c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</row>
    <row r="544" spans="1:255" s="115" customFormat="1" x14ac:dyDescent="0.2">
      <c r="A544" s="8"/>
      <c r="B544" s="196" t="s">
        <v>134</v>
      </c>
      <c r="C544" s="11" t="s">
        <v>0</v>
      </c>
      <c r="D544" s="10">
        <v>79</v>
      </c>
      <c r="E544" s="10">
        <f>D544*E542</f>
        <v>162.74789999999999</v>
      </c>
      <c r="F544" s="10"/>
      <c r="G544" s="10"/>
      <c r="H544" s="10"/>
      <c r="I544" s="10"/>
      <c r="J544" s="10"/>
      <c r="K544" s="10">
        <f>J544*E544</f>
        <v>0</v>
      </c>
      <c r="L544" s="10">
        <f t="shared" si="78"/>
        <v>0</v>
      </c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</row>
    <row r="545" spans="1:255" s="115" customFormat="1" x14ac:dyDescent="0.2">
      <c r="A545" s="8"/>
      <c r="B545" s="189" t="s">
        <v>148</v>
      </c>
      <c r="C545" s="11" t="s">
        <v>18</v>
      </c>
      <c r="D545" s="10" t="s">
        <v>63</v>
      </c>
      <c r="E545" s="143">
        <f>0.0013*654</f>
        <v>0.85019999999999996</v>
      </c>
      <c r="F545" s="110"/>
      <c r="G545" s="10">
        <f>F545*E545</f>
        <v>0</v>
      </c>
      <c r="H545" s="10"/>
      <c r="I545" s="10"/>
      <c r="J545" s="10"/>
      <c r="K545" s="10"/>
      <c r="L545" s="10">
        <f t="shared" si="78"/>
        <v>0</v>
      </c>
      <c r="M545" s="2"/>
      <c r="N545" s="197"/>
      <c r="O545" s="197"/>
      <c r="P545" s="197"/>
      <c r="Q545" s="197"/>
      <c r="R545" s="197"/>
      <c r="S545" s="197"/>
      <c r="T545" s="197"/>
      <c r="U545" s="197"/>
      <c r="V545" s="197"/>
      <c r="W545" s="197"/>
      <c r="X545" s="197"/>
      <c r="Y545" s="197"/>
      <c r="Z545" s="197"/>
      <c r="AA545" s="197"/>
      <c r="AB545" s="197"/>
      <c r="AC545" s="197"/>
      <c r="AD545" s="197"/>
      <c r="AE545" s="197"/>
      <c r="AF545" s="197"/>
      <c r="AG545" s="197"/>
      <c r="AH545" s="197"/>
      <c r="AI545" s="197"/>
      <c r="AJ545" s="197"/>
      <c r="AK545" s="197"/>
      <c r="AL545" s="197"/>
      <c r="AM545" s="197"/>
      <c r="AN545" s="197"/>
      <c r="AO545" s="197"/>
      <c r="AP545" s="197"/>
      <c r="AQ545" s="197"/>
      <c r="AR545" s="197"/>
      <c r="AS545" s="197"/>
      <c r="AT545" s="197"/>
      <c r="AU545" s="197"/>
      <c r="AV545" s="197"/>
      <c r="AW545" s="197"/>
      <c r="AX545" s="197"/>
      <c r="AY545" s="197"/>
      <c r="AZ545" s="197"/>
      <c r="BA545" s="197"/>
      <c r="BB545" s="197"/>
      <c r="BC545" s="197"/>
      <c r="BD545" s="197"/>
      <c r="BE545" s="197"/>
      <c r="BF545" s="197"/>
      <c r="BG545" s="197"/>
      <c r="BH545" s="197"/>
      <c r="BI545" s="197"/>
      <c r="BJ545" s="197"/>
      <c r="BK545" s="197"/>
      <c r="BL545" s="197"/>
      <c r="BM545" s="197"/>
      <c r="BN545" s="197"/>
      <c r="BO545" s="197"/>
      <c r="BP545" s="197"/>
      <c r="BQ545" s="197"/>
      <c r="BR545" s="197"/>
      <c r="BS545" s="197"/>
      <c r="BT545" s="197"/>
      <c r="BU545" s="197"/>
      <c r="BV545" s="197"/>
      <c r="BW545" s="197"/>
      <c r="BX545" s="197"/>
      <c r="BY545" s="197"/>
      <c r="BZ545" s="197"/>
      <c r="CA545" s="197"/>
      <c r="CB545" s="197"/>
      <c r="CC545" s="197"/>
      <c r="CD545" s="197"/>
      <c r="CE545" s="197"/>
      <c r="CF545" s="197"/>
      <c r="CG545" s="197"/>
      <c r="CH545" s="197"/>
      <c r="CI545" s="197"/>
      <c r="CJ545" s="197"/>
      <c r="CK545" s="197"/>
      <c r="CL545" s="197"/>
      <c r="CM545" s="197"/>
      <c r="CN545" s="197"/>
      <c r="CO545" s="197"/>
      <c r="CP545" s="197"/>
      <c r="CQ545" s="197"/>
      <c r="CR545" s="197"/>
      <c r="CS545" s="197"/>
      <c r="CT545" s="197"/>
      <c r="CU545" s="197"/>
      <c r="CV545" s="197"/>
      <c r="CW545" s="197"/>
      <c r="CX545" s="197"/>
      <c r="CY545" s="197"/>
      <c r="CZ545" s="197"/>
      <c r="DA545" s="197"/>
      <c r="DB545" s="197"/>
      <c r="DC545" s="197"/>
      <c r="DD545" s="197"/>
      <c r="DE545" s="197"/>
      <c r="DF545" s="197"/>
      <c r="DG545" s="197"/>
      <c r="DH545" s="197"/>
      <c r="DI545" s="197"/>
      <c r="DJ545" s="197"/>
      <c r="DK545" s="197"/>
      <c r="DL545" s="197"/>
      <c r="DM545" s="197"/>
      <c r="DN545" s="197"/>
      <c r="DO545" s="197"/>
      <c r="DP545" s="197"/>
      <c r="DQ545" s="197"/>
      <c r="DR545" s="197"/>
      <c r="DS545" s="197"/>
      <c r="DT545" s="197"/>
      <c r="DU545" s="197"/>
      <c r="DV545" s="197"/>
      <c r="DW545" s="197"/>
      <c r="DX545" s="197"/>
      <c r="DY545" s="197"/>
      <c r="DZ545" s="197"/>
      <c r="EA545" s="197"/>
      <c r="EB545" s="197"/>
      <c r="EC545" s="197"/>
      <c r="ED545" s="197"/>
      <c r="EE545" s="197"/>
      <c r="EF545" s="197"/>
      <c r="EG545" s="197"/>
      <c r="EH545" s="197"/>
      <c r="EI545" s="197"/>
      <c r="EJ545" s="197"/>
      <c r="EK545" s="197"/>
      <c r="EL545" s="197"/>
      <c r="EM545" s="197"/>
      <c r="EN545" s="197"/>
      <c r="EO545" s="197"/>
      <c r="EP545" s="197"/>
      <c r="EQ545" s="197"/>
      <c r="ER545" s="197"/>
      <c r="ES545" s="197"/>
      <c r="ET545" s="197"/>
      <c r="EU545" s="197"/>
      <c r="EV545" s="197"/>
      <c r="EW545" s="197"/>
      <c r="EX545" s="197"/>
      <c r="EY545" s="197"/>
      <c r="EZ545" s="197"/>
      <c r="FA545" s="197"/>
      <c r="FB545" s="197"/>
      <c r="FC545" s="197"/>
      <c r="FD545" s="197"/>
      <c r="FE545" s="197"/>
      <c r="FF545" s="197"/>
      <c r="FG545" s="197"/>
      <c r="FH545" s="197"/>
      <c r="FI545" s="197"/>
      <c r="FJ545" s="197"/>
      <c r="FK545" s="197"/>
      <c r="FL545" s="197"/>
      <c r="FM545" s="197"/>
      <c r="FN545" s="197"/>
      <c r="FO545" s="197"/>
      <c r="FP545" s="197"/>
      <c r="FQ545" s="197"/>
      <c r="FR545" s="197"/>
      <c r="FS545" s="197"/>
      <c r="FT545" s="197"/>
      <c r="FU545" s="197"/>
      <c r="FV545" s="197"/>
      <c r="FW545" s="197"/>
      <c r="FX545" s="197"/>
      <c r="FY545" s="197"/>
      <c r="FZ545" s="197"/>
      <c r="GA545" s="197"/>
      <c r="GB545" s="197"/>
      <c r="GC545" s="197"/>
      <c r="GD545" s="197"/>
      <c r="GE545" s="197"/>
      <c r="GF545" s="197"/>
      <c r="GG545" s="197"/>
      <c r="GH545" s="197"/>
      <c r="GI545" s="197"/>
      <c r="GJ545" s="197"/>
      <c r="GK545" s="197"/>
      <c r="GL545" s="197"/>
      <c r="GM545" s="197"/>
      <c r="GN545" s="197"/>
      <c r="GO545" s="197"/>
      <c r="GP545" s="197"/>
      <c r="GQ545" s="197"/>
      <c r="GR545" s="197"/>
      <c r="GS545" s="197"/>
      <c r="GT545" s="197"/>
      <c r="GU545" s="197"/>
      <c r="GV545" s="197"/>
      <c r="GW545" s="197"/>
      <c r="GX545" s="197"/>
      <c r="GY545" s="197"/>
      <c r="GZ545" s="197"/>
      <c r="HA545" s="197"/>
      <c r="HB545" s="197"/>
      <c r="HC545" s="197"/>
      <c r="HD545" s="197"/>
      <c r="HE545" s="197"/>
      <c r="HF545" s="197"/>
      <c r="HG545" s="197"/>
      <c r="HH545" s="197"/>
      <c r="HI545" s="197"/>
      <c r="HJ545" s="197"/>
      <c r="HK545" s="197"/>
      <c r="HL545" s="197"/>
      <c r="HM545" s="197"/>
      <c r="HN545" s="197"/>
      <c r="HO545" s="197"/>
      <c r="HP545" s="197"/>
      <c r="HQ545" s="197"/>
      <c r="HR545" s="197"/>
      <c r="HS545" s="197"/>
      <c r="HT545" s="197"/>
      <c r="HU545" s="197"/>
      <c r="HV545" s="197"/>
      <c r="HW545" s="197"/>
      <c r="HX545" s="197"/>
      <c r="HY545" s="197"/>
      <c r="HZ545" s="197"/>
      <c r="IA545" s="197"/>
      <c r="IB545" s="197"/>
      <c r="IC545" s="197"/>
      <c r="ID545" s="197"/>
      <c r="IE545" s="197"/>
      <c r="IF545" s="197"/>
      <c r="IG545" s="197"/>
      <c r="IH545" s="197"/>
      <c r="II545" s="197"/>
      <c r="IJ545" s="197"/>
      <c r="IK545" s="197"/>
      <c r="IL545" s="197"/>
      <c r="IM545" s="197"/>
      <c r="IN545" s="197"/>
      <c r="IO545" s="197"/>
      <c r="IP545" s="197"/>
      <c r="IQ545" s="197"/>
      <c r="IR545" s="197"/>
      <c r="IS545" s="197"/>
      <c r="IT545" s="197"/>
      <c r="IU545" s="197"/>
    </row>
    <row r="546" spans="1:255" s="115" customFormat="1" x14ac:dyDescent="0.2">
      <c r="A546" s="8"/>
      <c r="B546" s="189" t="s">
        <v>137</v>
      </c>
      <c r="C546" s="11" t="s">
        <v>18</v>
      </c>
      <c r="D546" s="10" t="s">
        <v>63</v>
      </c>
      <c r="E546" s="143">
        <f>0.0292*654</f>
        <v>19.096800000000002</v>
      </c>
      <c r="F546" s="110"/>
      <c r="G546" s="10">
        <f>F546*E546</f>
        <v>0</v>
      </c>
      <c r="H546" s="10"/>
      <c r="I546" s="10"/>
      <c r="J546" s="10"/>
      <c r="K546" s="10"/>
      <c r="L546" s="10">
        <f t="shared" si="78"/>
        <v>0</v>
      </c>
      <c r="M546" s="2"/>
      <c r="N546" s="197"/>
      <c r="O546" s="197"/>
      <c r="P546" s="197"/>
      <c r="Q546" s="197"/>
      <c r="R546" s="197"/>
      <c r="S546" s="197"/>
      <c r="T546" s="197"/>
      <c r="U546" s="197"/>
      <c r="V546" s="197"/>
      <c r="W546" s="197"/>
      <c r="X546" s="197"/>
      <c r="Y546" s="197"/>
      <c r="Z546" s="197"/>
      <c r="AA546" s="197"/>
      <c r="AB546" s="197"/>
      <c r="AC546" s="197"/>
      <c r="AD546" s="197"/>
      <c r="AE546" s="197"/>
      <c r="AF546" s="197"/>
      <c r="AG546" s="197"/>
      <c r="AH546" s="197"/>
      <c r="AI546" s="197"/>
      <c r="AJ546" s="197"/>
      <c r="AK546" s="197"/>
      <c r="AL546" s="197"/>
      <c r="AM546" s="197"/>
      <c r="AN546" s="197"/>
      <c r="AO546" s="197"/>
      <c r="AP546" s="197"/>
      <c r="AQ546" s="197"/>
      <c r="AR546" s="197"/>
      <c r="AS546" s="197"/>
      <c r="AT546" s="197"/>
      <c r="AU546" s="197"/>
      <c r="AV546" s="197"/>
      <c r="AW546" s="197"/>
      <c r="AX546" s="197"/>
      <c r="AY546" s="197"/>
      <c r="AZ546" s="197"/>
      <c r="BA546" s="197"/>
      <c r="BB546" s="197"/>
      <c r="BC546" s="197"/>
      <c r="BD546" s="197"/>
      <c r="BE546" s="197"/>
      <c r="BF546" s="197"/>
      <c r="BG546" s="197"/>
      <c r="BH546" s="197"/>
      <c r="BI546" s="197"/>
      <c r="BJ546" s="197"/>
      <c r="BK546" s="197"/>
      <c r="BL546" s="197"/>
      <c r="BM546" s="197"/>
      <c r="BN546" s="197"/>
      <c r="BO546" s="197"/>
      <c r="BP546" s="197"/>
      <c r="BQ546" s="197"/>
      <c r="BR546" s="197"/>
      <c r="BS546" s="197"/>
      <c r="BT546" s="197"/>
      <c r="BU546" s="197"/>
      <c r="BV546" s="197"/>
      <c r="BW546" s="197"/>
      <c r="BX546" s="197"/>
      <c r="BY546" s="197"/>
      <c r="BZ546" s="197"/>
      <c r="CA546" s="197"/>
      <c r="CB546" s="197"/>
      <c r="CC546" s="197"/>
      <c r="CD546" s="197"/>
      <c r="CE546" s="197"/>
      <c r="CF546" s="197"/>
      <c r="CG546" s="197"/>
      <c r="CH546" s="197"/>
      <c r="CI546" s="197"/>
      <c r="CJ546" s="197"/>
      <c r="CK546" s="197"/>
      <c r="CL546" s="197"/>
      <c r="CM546" s="197"/>
      <c r="CN546" s="197"/>
      <c r="CO546" s="197"/>
      <c r="CP546" s="197"/>
      <c r="CQ546" s="197"/>
      <c r="CR546" s="197"/>
      <c r="CS546" s="197"/>
      <c r="CT546" s="197"/>
      <c r="CU546" s="197"/>
      <c r="CV546" s="197"/>
      <c r="CW546" s="197"/>
      <c r="CX546" s="197"/>
      <c r="CY546" s="197"/>
      <c r="CZ546" s="197"/>
      <c r="DA546" s="197"/>
      <c r="DB546" s="197"/>
      <c r="DC546" s="197"/>
      <c r="DD546" s="197"/>
      <c r="DE546" s="197"/>
      <c r="DF546" s="197"/>
      <c r="DG546" s="197"/>
      <c r="DH546" s="197"/>
      <c r="DI546" s="197"/>
      <c r="DJ546" s="197"/>
      <c r="DK546" s="197"/>
      <c r="DL546" s="197"/>
      <c r="DM546" s="197"/>
      <c r="DN546" s="197"/>
      <c r="DO546" s="197"/>
      <c r="DP546" s="197"/>
      <c r="DQ546" s="197"/>
      <c r="DR546" s="197"/>
      <c r="DS546" s="197"/>
      <c r="DT546" s="197"/>
      <c r="DU546" s="197"/>
      <c r="DV546" s="197"/>
      <c r="DW546" s="197"/>
      <c r="DX546" s="197"/>
      <c r="DY546" s="197"/>
      <c r="DZ546" s="197"/>
      <c r="EA546" s="197"/>
      <c r="EB546" s="197"/>
      <c r="EC546" s="197"/>
      <c r="ED546" s="197"/>
      <c r="EE546" s="197"/>
      <c r="EF546" s="197"/>
      <c r="EG546" s="197"/>
      <c r="EH546" s="197"/>
      <c r="EI546" s="197"/>
      <c r="EJ546" s="197"/>
      <c r="EK546" s="197"/>
      <c r="EL546" s="197"/>
      <c r="EM546" s="197"/>
      <c r="EN546" s="197"/>
      <c r="EO546" s="197"/>
      <c r="EP546" s="197"/>
      <c r="EQ546" s="197"/>
      <c r="ER546" s="197"/>
      <c r="ES546" s="197"/>
      <c r="ET546" s="197"/>
      <c r="EU546" s="197"/>
      <c r="EV546" s="197"/>
      <c r="EW546" s="197"/>
      <c r="EX546" s="197"/>
      <c r="EY546" s="197"/>
      <c r="EZ546" s="197"/>
      <c r="FA546" s="197"/>
      <c r="FB546" s="197"/>
      <c r="FC546" s="197"/>
      <c r="FD546" s="197"/>
      <c r="FE546" s="197"/>
      <c r="FF546" s="197"/>
      <c r="FG546" s="197"/>
      <c r="FH546" s="197"/>
      <c r="FI546" s="197"/>
      <c r="FJ546" s="197"/>
      <c r="FK546" s="197"/>
      <c r="FL546" s="197"/>
      <c r="FM546" s="197"/>
      <c r="FN546" s="197"/>
      <c r="FO546" s="197"/>
      <c r="FP546" s="197"/>
      <c r="FQ546" s="197"/>
      <c r="FR546" s="197"/>
      <c r="FS546" s="197"/>
      <c r="FT546" s="197"/>
      <c r="FU546" s="197"/>
      <c r="FV546" s="197"/>
      <c r="FW546" s="197"/>
      <c r="FX546" s="197"/>
      <c r="FY546" s="197"/>
      <c r="FZ546" s="197"/>
      <c r="GA546" s="197"/>
      <c r="GB546" s="197"/>
      <c r="GC546" s="197"/>
      <c r="GD546" s="197"/>
      <c r="GE546" s="197"/>
      <c r="GF546" s="197"/>
      <c r="GG546" s="197"/>
      <c r="GH546" s="197"/>
      <c r="GI546" s="197"/>
      <c r="GJ546" s="197"/>
      <c r="GK546" s="197"/>
      <c r="GL546" s="197"/>
      <c r="GM546" s="197"/>
      <c r="GN546" s="197"/>
      <c r="GO546" s="197"/>
      <c r="GP546" s="197"/>
      <c r="GQ546" s="197"/>
      <c r="GR546" s="197"/>
      <c r="GS546" s="197"/>
      <c r="GT546" s="197"/>
      <c r="GU546" s="197"/>
      <c r="GV546" s="197"/>
      <c r="GW546" s="197"/>
      <c r="GX546" s="197"/>
      <c r="GY546" s="197"/>
      <c r="GZ546" s="197"/>
      <c r="HA546" s="197"/>
      <c r="HB546" s="197"/>
      <c r="HC546" s="197"/>
      <c r="HD546" s="197"/>
      <c r="HE546" s="197"/>
      <c r="HF546" s="197"/>
      <c r="HG546" s="197"/>
      <c r="HH546" s="197"/>
      <c r="HI546" s="197"/>
      <c r="HJ546" s="197"/>
      <c r="HK546" s="197"/>
      <c r="HL546" s="197"/>
      <c r="HM546" s="197"/>
      <c r="HN546" s="197"/>
      <c r="HO546" s="197"/>
      <c r="HP546" s="197"/>
      <c r="HQ546" s="197"/>
      <c r="HR546" s="197"/>
      <c r="HS546" s="197"/>
      <c r="HT546" s="197"/>
      <c r="HU546" s="197"/>
      <c r="HV546" s="197"/>
      <c r="HW546" s="197"/>
      <c r="HX546" s="197"/>
      <c r="HY546" s="197"/>
      <c r="HZ546" s="197"/>
      <c r="IA546" s="197"/>
      <c r="IB546" s="197"/>
      <c r="IC546" s="197"/>
      <c r="ID546" s="197"/>
      <c r="IE546" s="197"/>
      <c r="IF546" s="197"/>
      <c r="IG546" s="197"/>
      <c r="IH546" s="197"/>
      <c r="II546" s="197"/>
      <c r="IJ546" s="197"/>
      <c r="IK546" s="197"/>
      <c r="IL546" s="197"/>
      <c r="IM546" s="197"/>
      <c r="IN546" s="197"/>
      <c r="IO546" s="197"/>
      <c r="IP546" s="197"/>
      <c r="IQ546" s="197"/>
      <c r="IR546" s="197"/>
      <c r="IS546" s="197"/>
      <c r="IT546" s="197"/>
      <c r="IU546" s="197"/>
    </row>
    <row r="547" spans="1:255" s="115" customFormat="1" x14ac:dyDescent="0.2">
      <c r="A547" s="8"/>
      <c r="B547" s="198" t="s">
        <v>126</v>
      </c>
      <c r="C547" s="11" t="s">
        <v>16</v>
      </c>
      <c r="D547" s="10">
        <v>101.5</v>
      </c>
      <c r="E547" s="10">
        <f>D547*E542</f>
        <v>209.10014999999999</v>
      </c>
      <c r="F547" s="10"/>
      <c r="G547" s="10">
        <f t="shared" ref="G547:G549" si="79">F547*E547</f>
        <v>0</v>
      </c>
      <c r="H547" s="10"/>
      <c r="I547" s="10"/>
      <c r="J547" s="10"/>
      <c r="K547" s="10"/>
      <c r="L547" s="10">
        <f t="shared" si="78"/>
        <v>0</v>
      </c>
      <c r="M547" s="132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</row>
    <row r="548" spans="1:255" s="115" customFormat="1" x14ac:dyDescent="0.2">
      <c r="A548" s="8"/>
      <c r="B548" s="196" t="s">
        <v>135</v>
      </c>
      <c r="C548" s="11" t="s">
        <v>16</v>
      </c>
      <c r="D548" s="10">
        <f>0.45+6.16+4.88</f>
        <v>11.49</v>
      </c>
      <c r="E548" s="10">
        <f>D548*E542</f>
        <v>23.670548999999998</v>
      </c>
      <c r="F548" s="10"/>
      <c r="G548" s="10">
        <f t="shared" si="79"/>
        <v>0</v>
      </c>
      <c r="H548" s="10"/>
      <c r="I548" s="10"/>
      <c r="J548" s="10"/>
      <c r="K548" s="10"/>
      <c r="L548" s="10">
        <f t="shared" si="78"/>
        <v>0</v>
      </c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</row>
    <row r="549" spans="1:255" s="115" customFormat="1" ht="13.5" customHeight="1" x14ac:dyDescent="0.2">
      <c r="A549" s="8"/>
      <c r="B549" s="199" t="s">
        <v>136</v>
      </c>
      <c r="C549" s="91" t="s">
        <v>0</v>
      </c>
      <c r="D549" s="10">
        <v>228</v>
      </c>
      <c r="E549" s="200">
        <f>D549*E542</f>
        <v>469.70279999999997</v>
      </c>
      <c r="F549" s="5"/>
      <c r="G549" s="10">
        <f t="shared" si="79"/>
        <v>0</v>
      </c>
      <c r="H549" s="10"/>
      <c r="I549" s="10"/>
      <c r="J549" s="10"/>
      <c r="K549" s="110"/>
      <c r="L549" s="10">
        <f t="shared" si="78"/>
        <v>0</v>
      </c>
      <c r="M549" s="197"/>
      <c r="N549" s="197"/>
      <c r="O549" s="197"/>
      <c r="P549" s="197"/>
      <c r="Q549" s="197"/>
      <c r="R549" s="197"/>
      <c r="S549" s="197"/>
      <c r="T549" s="197"/>
      <c r="U549" s="197"/>
      <c r="V549" s="197"/>
      <c r="W549" s="197"/>
      <c r="X549" s="197"/>
      <c r="Y549" s="197"/>
      <c r="Z549" s="197"/>
      <c r="AA549" s="197"/>
      <c r="AB549" s="197"/>
      <c r="AC549" s="197"/>
      <c r="AD549" s="197"/>
      <c r="AE549" s="197"/>
      <c r="AF549" s="197"/>
      <c r="AG549" s="197"/>
      <c r="AH549" s="197"/>
      <c r="AI549" s="197"/>
      <c r="AJ549" s="197"/>
      <c r="AK549" s="197"/>
      <c r="AL549" s="197"/>
      <c r="AM549" s="197"/>
      <c r="AN549" s="197"/>
      <c r="AO549" s="197"/>
      <c r="AP549" s="197"/>
      <c r="AQ549" s="197"/>
      <c r="AR549" s="197"/>
      <c r="AS549" s="197"/>
      <c r="AT549" s="197"/>
      <c r="AU549" s="197"/>
      <c r="AV549" s="197"/>
      <c r="AW549" s="197"/>
      <c r="AX549" s="197"/>
      <c r="AY549" s="197"/>
      <c r="AZ549" s="197"/>
      <c r="BA549" s="197"/>
      <c r="BB549" s="197"/>
      <c r="BC549" s="197"/>
      <c r="BD549" s="197"/>
      <c r="BE549" s="197"/>
      <c r="BF549" s="197"/>
      <c r="BG549" s="197"/>
      <c r="BH549" s="197"/>
      <c r="BI549" s="197"/>
      <c r="BJ549" s="197"/>
      <c r="BK549" s="197"/>
      <c r="BL549" s="197"/>
      <c r="BM549" s="197"/>
      <c r="BN549" s="197"/>
      <c r="BO549" s="197"/>
      <c r="BP549" s="197"/>
      <c r="BQ549" s="197"/>
      <c r="BR549" s="197"/>
      <c r="BS549" s="197"/>
      <c r="BT549" s="197"/>
      <c r="BU549" s="197"/>
      <c r="BV549" s="197"/>
      <c r="BW549" s="197"/>
      <c r="BX549" s="197"/>
      <c r="BY549" s="197"/>
      <c r="BZ549" s="197"/>
      <c r="CA549" s="197"/>
      <c r="CB549" s="197"/>
      <c r="CC549" s="197"/>
      <c r="CD549" s="197"/>
      <c r="CE549" s="197"/>
      <c r="CF549" s="197"/>
      <c r="CG549" s="197"/>
      <c r="CH549" s="197"/>
      <c r="CI549" s="197"/>
      <c r="CJ549" s="197"/>
      <c r="CK549" s="197"/>
      <c r="CL549" s="197"/>
      <c r="CM549" s="197"/>
      <c r="CN549" s="197"/>
      <c r="CO549" s="197"/>
      <c r="CP549" s="197"/>
      <c r="CQ549" s="197"/>
      <c r="CR549" s="197"/>
      <c r="CS549" s="197"/>
      <c r="CT549" s="197"/>
      <c r="CU549" s="197"/>
      <c r="CV549" s="197"/>
      <c r="CW549" s="197"/>
      <c r="CX549" s="197"/>
      <c r="CY549" s="197"/>
      <c r="CZ549" s="197"/>
      <c r="DA549" s="197"/>
      <c r="DB549" s="197"/>
      <c r="DC549" s="197"/>
      <c r="DD549" s="197"/>
      <c r="DE549" s="197"/>
      <c r="DF549" s="197"/>
      <c r="DG549" s="197"/>
      <c r="DH549" s="197"/>
      <c r="DI549" s="197"/>
      <c r="DJ549" s="197"/>
      <c r="DK549" s="197"/>
      <c r="DL549" s="197"/>
      <c r="DM549" s="197"/>
      <c r="DN549" s="197"/>
      <c r="DO549" s="197"/>
      <c r="DP549" s="197"/>
      <c r="DQ549" s="197"/>
      <c r="DR549" s="197"/>
      <c r="DS549" s="197"/>
      <c r="DT549" s="197"/>
      <c r="DU549" s="197"/>
      <c r="DV549" s="197"/>
      <c r="DW549" s="197"/>
      <c r="DX549" s="197"/>
      <c r="DY549" s="197"/>
      <c r="DZ549" s="197"/>
      <c r="EA549" s="197"/>
      <c r="EB549" s="197"/>
      <c r="EC549" s="197"/>
      <c r="ED549" s="197"/>
      <c r="EE549" s="197"/>
      <c r="EF549" s="197"/>
      <c r="EG549" s="197"/>
      <c r="EH549" s="197"/>
      <c r="EI549" s="197"/>
      <c r="EJ549" s="197"/>
      <c r="EK549" s="197"/>
      <c r="EL549" s="197"/>
      <c r="EM549" s="197"/>
      <c r="EN549" s="197"/>
      <c r="EO549" s="197"/>
      <c r="EP549" s="197"/>
      <c r="EQ549" s="197"/>
      <c r="ER549" s="197"/>
      <c r="ES549" s="197"/>
      <c r="ET549" s="197"/>
      <c r="EU549" s="197"/>
      <c r="EV549" s="197"/>
      <c r="EW549" s="197"/>
      <c r="EX549" s="197"/>
      <c r="EY549" s="197"/>
      <c r="EZ549" s="197"/>
      <c r="FA549" s="197"/>
      <c r="FB549" s="197"/>
      <c r="FC549" s="197"/>
      <c r="FD549" s="197"/>
      <c r="FE549" s="197"/>
      <c r="FF549" s="197"/>
      <c r="FG549" s="197"/>
      <c r="FH549" s="197"/>
      <c r="FI549" s="197"/>
      <c r="FJ549" s="197"/>
      <c r="FK549" s="197"/>
      <c r="FL549" s="197"/>
      <c r="FM549" s="197"/>
      <c r="FN549" s="197"/>
      <c r="FO549" s="197"/>
      <c r="FP549" s="197"/>
      <c r="FQ549" s="197"/>
      <c r="FR549" s="197"/>
      <c r="FS549" s="197"/>
      <c r="FT549" s="197"/>
      <c r="FU549" s="197"/>
      <c r="FV549" s="197"/>
      <c r="FW549" s="197"/>
      <c r="FX549" s="197"/>
      <c r="FY549" s="197"/>
      <c r="FZ549" s="197"/>
      <c r="GA549" s="197"/>
      <c r="GB549" s="197"/>
      <c r="GC549" s="197"/>
      <c r="GD549" s="197"/>
      <c r="GE549" s="197"/>
      <c r="GF549" s="197"/>
      <c r="GG549" s="197"/>
      <c r="GH549" s="197"/>
      <c r="GI549" s="197"/>
      <c r="GJ549" s="197"/>
      <c r="GK549" s="197"/>
      <c r="GL549" s="197"/>
      <c r="GM549" s="197"/>
      <c r="GN549" s="197"/>
      <c r="GO549" s="197"/>
      <c r="GP549" s="197"/>
      <c r="GQ549" s="197"/>
      <c r="GR549" s="197"/>
      <c r="GS549" s="197"/>
      <c r="GT549" s="197"/>
      <c r="GU549" s="197"/>
      <c r="GV549" s="197"/>
      <c r="GW549" s="197"/>
      <c r="GX549" s="197"/>
      <c r="GY549" s="197"/>
      <c r="GZ549" s="197"/>
      <c r="HA549" s="197"/>
      <c r="HB549" s="197"/>
      <c r="HC549" s="197"/>
      <c r="HD549" s="197"/>
      <c r="HE549" s="197"/>
      <c r="HF549" s="197"/>
      <c r="HG549" s="197"/>
      <c r="HH549" s="197"/>
      <c r="HI549" s="197"/>
      <c r="HJ549" s="197"/>
      <c r="HK549" s="197"/>
      <c r="HL549" s="197"/>
      <c r="HM549" s="197"/>
      <c r="HN549" s="197"/>
      <c r="HO549" s="197"/>
      <c r="HP549" s="197"/>
      <c r="HQ549" s="197"/>
      <c r="HR549" s="197"/>
      <c r="HS549" s="197"/>
      <c r="HT549" s="197"/>
      <c r="HU549" s="197"/>
      <c r="HV549" s="197"/>
      <c r="HW549" s="197"/>
      <c r="HX549" s="197"/>
      <c r="HY549" s="197"/>
      <c r="HZ549" s="197"/>
      <c r="IA549" s="197"/>
      <c r="IB549" s="197"/>
      <c r="IC549" s="197"/>
      <c r="ID549" s="197"/>
      <c r="IE549" s="197"/>
      <c r="IF549" s="197"/>
      <c r="IG549" s="197"/>
      <c r="IH549" s="197"/>
      <c r="II549" s="197"/>
      <c r="IJ549" s="197"/>
      <c r="IK549" s="197"/>
      <c r="IL549" s="197"/>
      <c r="IM549" s="197"/>
      <c r="IN549" s="197"/>
      <c r="IO549" s="197"/>
      <c r="IP549" s="197"/>
      <c r="IQ549" s="197"/>
      <c r="IR549" s="197"/>
      <c r="IS549" s="197"/>
      <c r="IT549" s="197"/>
      <c r="IU549" s="197"/>
    </row>
    <row r="550" spans="1:255" s="115" customFormat="1" ht="13.5" customHeight="1" x14ac:dyDescent="0.2">
      <c r="A550" s="8"/>
      <c r="B550" s="199"/>
      <c r="C550" s="91"/>
      <c r="D550" s="10"/>
      <c r="E550" s="200"/>
      <c r="F550" s="5"/>
      <c r="G550" s="10"/>
      <c r="H550" s="10"/>
      <c r="I550" s="10"/>
      <c r="J550" s="10"/>
      <c r="K550" s="110"/>
      <c r="L550" s="10"/>
      <c r="M550" s="197"/>
      <c r="N550" s="197"/>
      <c r="O550" s="197"/>
      <c r="P550" s="197"/>
      <c r="Q550" s="197"/>
      <c r="R550" s="197"/>
      <c r="S550" s="197"/>
      <c r="T550" s="197"/>
      <c r="U550" s="197"/>
      <c r="V550" s="197"/>
      <c r="W550" s="197"/>
      <c r="X550" s="197"/>
      <c r="Y550" s="197"/>
      <c r="Z550" s="197"/>
      <c r="AA550" s="197"/>
      <c r="AB550" s="197"/>
      <c r="AC550" s="197"/>
      <c r="AD550" s="197"/>
      <c r="AE550" s="197"/>
      <c r="AF550" s="197"/>
      <c r="AG550" s="197"/>
      <c r="AH550" s="197"/>
      <c r="AI550" s="197"/>
      <c r="AJ550" s="197"/>
      <c r="AK550" s="197"/>
      <c r="AL550" s="197"/>
      <c r="AM550" s="197"/>
      <c r="AN550" s="197"/>
      <c r="AO550" s="197"/>
      <c r="AP550" s="197"/>
      <c r="AQ550" s="197"/>
      <c r="AR550" s="197"/>
      <c r="AS550" s="197"/>
      <c r="AT550" s="197"/>
      <c r="AU550" s="197"/>
      <c r="AV550" s="197"/>
      <c r="AW550" s="197"/>
      <c r="AX550" s="197"/>
      <c r="AY550" s="197"/>
      <c r="AZ550" s="197"/>
      <c r="BA550" s="197"/>
      <c r="BB550" s="197"/>
      <c r="BC550" s="197"/>
      <c r="BD550" s="197"/>
      <c r="BE550" s="197"/>
      <c r="BF550" s="197"/>
      <c r="BG550" s="197"/>
      <c r="BH550" s="197"/>
      <c r="BI550" s="197"/>
      <c r="BJ550" s="197"/>
      <c r="BK550" s="197"/>
      <c r="BL550" s="197"/>
      <c r="BM550" s="197"/>
      <c r="BN550" s="197"/>
      <c r="BO550" s="197"/>
      <c r="BP550" s="197"/>
      <c r="BQ550" s="197"/>
      <c r="BR550" s="197"/>
      <c r="BS550" s="197"/>
      <c r="BT550" s="197"/>
      <c r="BU550" s="197"/>
      <c r="BV550" s="197"/>
      <c r="BW550" s="197"/>
      <c r="BX550" s="197"/>
      <c r="BY550" s="197"/>
      <c r="BZ550" s="197"/>
      <c r="CA550" s="197"/>
      <c r="CB550" s="197"/>
      <c r="CC550" s="197"/>
      <c r="CD550" s="197"/>
      <c r="CE550" s="197"/>
      <c r="CF550" s="197"/>
      <c r="CG550" s="197"/>
      <c r="CH550" s="197"/>
      <c r="CI550" s="197"/>
      <c r="CJ550" s="197"/>
      <c r="CK550" s="197"/>
      <c r="CL550" s="197"/>
      <c r="CM550" s="197"/>
      <c r="CN550" s="197"/>
      <c r="CO550" s="197"/>
      <c r="CP550" s="197"/>
      <c r="CQ550" s="197"/>
      <c r="CR550" s="197"/>
      <c r="CS550" s="197"/>
      <c r="CT550" s="197"/>
      <c r="CU550" s="197"/>
      <c r="CV550" s="197"/>
      <c r="CW550" s="197"/>
      <c r="CX550" s="197"/>
      <c r="CY550" s="197"/>
      <c r="CZ550" s="197"/>
      <c r="DA550" s="197"/>
      <c r="DB550" s="197"/>
      <c r="DC550" s="197"/>
      <c r="DD550" s="197"/>
      <c r="DE550" s="197"/>
      <c r="DF550" s="197"/>
      <c r="DG550" s="197"/>
      <c r="DH550" s="197"/>
      <c r="DI550" s="197"/>
      <c r="DJ550" s="197"/>
      <c r="DK550" s="197"/>
      <c r="DL550" s="197"/>
      <c r="DM550" s="197"/>
      <c r="DN550" s="197"/>
      <c r="DO550" s="197"/>
      <c r="DP550" s="197"/>
      <c r="DQ550" s="197"/>
      <c r="DR550" s="197"/>
      <c r="DS550" s="197"/>
      <c r="DT550" s="197"/>
      <c r="DU550" s="197"/>
      <c r="DV550" s="197"/>
      <c r="DW550" s="197"/>
      <c r="DX550" s="197"/>
      <c r="DY550" s="197"/>
      <c r="DZ550" s="197"/>
      <c r="EA550" s="197"/>
      <c r="EB550" s="197"/>
      <c r="EC550" s="197"/>
      <c r="ED550" s="197"/>
      <c r="EE550" s="197"/>
      <c r="EF550" s="197"/>
      <c r="EG550" s="197"/>
      <c r="EH550" s="197"/>
      <c r="EI550" s="197"/>
      <c r="EJ550" s="197"/>
      <c r="EK550" s="197"/>
      <c r="EL550" s="197"/>
      <c r="EM550" s="197"/>
      <c r="EN550" s="197"/>
      <c r="EO550" s="197"/>
      <c r="EP550" s="197"/>
      <c r="EQ550" s="197"/>
      <c r="ER550" s="197"/>
      <c r="ES550" s="197"/>
      <c r="ET550" s="197"/>
      <c r="EU550" s="197"/>
      <c r="EV550" s="197"/>
      <c r="EW550" s="197"/>
      <c r="EX550" s="197"/>
      <c r="EY550" s="197"/>
      <c r="EZ550" s="197"/>
      <c r="FA550" s="197"/>
      <c r="FB550" s="197"/>
      <c r="FC550" s="197"/>
      <c r="FD550" s="197"/>
      <c r="FE550" s="197"/>
      <c r="FF550" s="197"/>
      <c r="FG550" s="197"/>
      <c r="FH550" s="197"/>
      <c r="FI550" s="197"/>
      <c r="FJ550" s="197"/>
      <c r="FK550" s="197"/>
      <c r="FL550" s="197"/>
      <c r="FM550" s="197"/>
      <c r="FN550" s="197"/>
      <c r="FO550" s="197"/>
      <c r="FP550" s="197"/>
      <c r="FQ550" s="197"/>
      <c r="FR550" s="197"/>
      <c r="FS550" s="197"/>
      <c r="FT550" s="197"/>
      <c r="FU550" s="197"/>
      <c r="FV550" s="197"/>
      <c r="FW550" s="197"/>
      <c r="FX550" s="197"/>
      <c r="FY550" s="197"/>
      <c r="FZ550" s="197"/>
      <c r="GA550" s="197"/>
      <c r="GB550" s="197"/>
      <c r="GC550" s="197"/>
      <c r="GD550" s="197"/>
      <c r="GE550" s="197"/>
      <c r="GF550" s="197"/>
      <c r="GG550" s="197"/>
      <c r="GH550" s="197"/>
      <c r="GI550" s="197"/>
      <c r="GJ550" s="197"/>
      <c r="GK550" s="197"/>
      <c r="GL550" s="197"/>
      <c r="GM550" s="197"/>
      <c r="GN550" s="197"/>
      <c r="GO550" s="197"/>
      <c r="GP550" s="197"/>
      <c r="GQ550" s="197"/>
      <c r="GR550" s="197"/>
      <c r="GS550" s="197"/>
      <c r="GT550" s="197"/>
      <c r="GU550" s="197"/>
      <c r="GV550" s="197"/>
      <c r="GW550" s="197"/>
      <c r="GX550" s="197"/>
      <c r="GY550" s="197"/>
      <c r="GZ550" s="197"/>
      <c r="HA550" s="197"/>
      <c r="HB550" s="197"/>
      <c r="HC550" s="197"/>
      <c r="HD550" s="197"/>
      <c r="HE550" s="197"/>
      <c r="HF550" s="197"/>
      <c r="HG550" s="197"/>
      <c r="HH550" s="197"/>
      <c r="HI550" s="197"/>
      <c r="HJ550" s="197"/>
      <c r="HK550" s="197"/>
      <c r="HL550" s="197"/>
      <c r="HM550" s="197"/>
      <c r="HN550" s="197"/>
      <c r="HO550" s="197"/>
      <c r="HP550" s="197"/>
      <c r="HQ550" s="197"/>
      <c r="HR550" s="197"/>
      <c r="HS550" s="197"/>
      <c r="HT550" s="197"/>
      <c r="HU550" s="197"/>
      <c r="HV550" s="197"/>
      <c r="HW550" s="197"/>
      <c r="HX550" s="197"/>
      <c r="HY550" s="197"/>
      <c r="HZ550" s="197"/>
      <c r="IA550" s="197"/>
      <c r="IB550" s="197"/>
      <c r="IC550" s="197"/>
      <c r="ID550" s="197"/>
      <c r="IE550" s="197"/>
      <c r="IF550" s="197"/>
      <c r="IG550" s="197"/>
      <c r="IH550" s="197"/>
      <c r="II550" s="197"/>
      <c r="IJ550" s="197"/>
      <c r="IK550" s="197"/>
      <c r="IL550" s="197"/>
      <c r="IM550" s="197"/>
      <c r="IN550" s="197"/>
      <c r="IO550" s="197"/>
      <c r="IP550" s="197"/>
      <c r="IQ550" s="197"/>
      <c r="IR550" s="197"/>
      <c r="IS550" s="197"/>
      <c r="IT550" s="197"/>
      <c r="IU550" s="197"/>
    </row>
    <row r="551" spans="1:255" s="74" customFormat="1" ht="15.75" x14ac:dyDescent="0.25">
      <c r="A551" s="71"/>
      <c r="B551" s="72" t="s">
        <v>174</v>
      </c>
      <c r="C551" s="71"/>
      <c r="D551" s="73"/>
      <c r="E551" s="73"/>
      <c r="F551" s="73"/>
      <c r="G551" s="73"/>
      <c r="H551" s="73"/>
      <c r="I551" s="73"/>
      <c r="J551" s="73"/>
      <c r="K551" s="73"/>
      <c r="L551" s="73"/>
    </row>
    <row r="552" spans="1:255" s="6" customFormat="1" x14ac:dyDescent="0.25">
      <c r="A552" s="42"/>
      <c r="B552" s="43"/>
      <c r="C552" s="42"/>
      <c r="D552" s="5"/>
      <c r="E552" s="5"/>
      <c r="F552" s="5"/>
      <c r="G552" s="5"/>
      <c r="H552" s="5"/>
      <c r="I552" s="5"/>
      <c r="J552" s="5"/>
      <c r="K552" s="5"/>
      <c r="L552" s="5"/>
    </row>
    <row r="553" spans="1:255" s="2" customFormat="1" ht="38.25" x14ac:dyDescent="0.25">
      <c r="A553" s="77">
        <v>1</v>
      </c>
      <c r="B553" s="78" t="s">
        <v>50</v>
      </c>
      <c r="C553" s="79" t="s">
        <v>36</v>
      </c>
      <c r="D553" s="9"/>
      <c r="E553" s="80">
        <v>782.63900000000001</v>
      </c>
      <c r="F553" s="81"/>
      <c r="G553" s="81"/>
      <c r="H553" s="81"/>
      <c r="I553" s="81"/>
      <c r="J553" s="81"/>
      <c r="K553" s="81"/>
      <c r="L553" s="5"/>
      <c r="M553" s="82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  <c r="AA553" s="83"/>
      <c r="AB553" s="83"/>
      <c r="AC553" s="83"/>
      <c r="AD553" s="83"/>
      <c r="AE553" s="83"/>
      <c r="AF553" s="83"/>
      <c r="AG553" s="83"/>
      <c r="AH553" s="83"/>
      <c r="AI553" s="83"/>
      <c r="AJ553" s="83"/>
      <c r="AK553" s="83"/>
      <c r="AL553" s="83"/>
      <c r="AM553" s="83"/>
      <c r="AN553" s="83"/>
      <c r="AO553" s="83"/>
      <c r="AP553" s="83"/>
      <c r="AQ553" s="83"/>
      <c r="AR553" s="83"/>
      <c r="AS553" s="83"/>
      <c r="AT553" s="83"/>
      <c r="AU553" s="83"/>
      <c r="AV553" s="83"/>
      <c r="AW553" s="83"/>
      <c r="AX553" s="83"/>
      <c r="AY553" s="83"/>
      <c r="AZ553" s="83"/>
      <c r="BA553" s="83"/>
      <c r="BB553" s="83"/>
      <c r="BC553" s="83"/>
      <c r="BD553" s="83"/>
      <c r="BE553" s="83"/>
      <c r="BF553" s="83"/>
      <c r="BG553" s="83"/>
      <c r="BH553" s="83"/>
      <c r="BI553" s="83"/>
      <c r="BJ553" s="83"/>
      <c r="BK553" s="83"/>
      <c r="BL553" s="83"/>
      <c r="BM553" s="83"/>
      <c r="BN553" s="83"/>
      <c r="BO553" s="83"/>
      <c r="BP553" s="83"/>
      <c r="BQ553" s="83"/>
      <c r="BR553" s="83"/>
      <c r="BS553" s="83"/>
      <c r="BT553" s="83"/>
      <c r="BU553" s="83"/>
      <c r="BV553" s="83"/>
      <c r="BW553" s="83"/>
      <c r="BX553" s="83"/>
      <c r="BY553" s="83"/>
      <c r="BZ553" s="83"/>
      <c r="CA553" s="83"/>
      <c r="CB553" s="83"/>
      <c r="CC553" s="83"/>
      <c r="CD553" s="83"/>
      <c r="CE553" s="83"/>
      <c r="CF553" s="83"/>
      <c r="CG553" s="83"/>
      <c r="CH553" s="83"/>
      <c r="CI553" s="83"/>
      <c r="CJ553" s="83"/>
      <c r="CK553" s="83"/>
      <c r="CL553" s="83"/>
      <c r="CM553" s="83"/>
      <c r="CN553" s="83"/>
      <c r="CO553" s="83"/>
      <c r="CP553" s="83"/>
      <c r="CQ553" s="83"/>
      <c r="CR553" s="83"/>
      <c r="CS553" s="83"/>
      <c r="CT553" s="83"/>
      <c r="CU553" s="83"/>
      <c r="CV553" s="83"/>
      <c r="CW553" s="83"/>
      <c r="CX553" s="83"/>
      <c r="CY553" s="83"/>
      <c r="CZ553" s="83"/>
      <c r="DA553" s="83"/>
      <c r="DB553" s="83"/>
      <c r="DC553" s="83"/>
      <c r="DD553" s="83"/>
      <c r="DE553" s="83"/>
      <c r="DF553" s="83"/>
      <c r="DG553" s="83"/>
      <c r="DH553" s="83"/>
      <c r="DI553" s="83"/>
      <c r="DJ553" s="83"/>
      <c r="DK553" s="83"/>
      <c r="DL553" s="83"/>
      <c r="DM553" s="83"/>
      <c r="DN553" s="83"/>
      <c r="DO553" s="83"/>
      <c r="DP553" s="83"/>
      <c r="DQ553" s="83"/>
      <c r="DR553" s="83"/>
      <c r="DS553" s="83"/>
      <c r="DT553" s="83"/>
      <c r="DU553" s="83"/>
      <c r="DV553" s="83"/>
      <c r="DW553" s="83"/>
      <c r="DX553" s="83"/>
      <c r="DY553" s="83"/>
      <c r="DZ553" s="83"/>
      <c r="EA553" s="83"/>
      <c r="EB553" s="83"/>
      <c r="EC553" s="83"/>
      <c r="ED553" s="83"/>
      <c r="EE553" s="83"/>
      <c r="EF553" s="83"/>
      <c r="EG553" s="83"/>
      <c r="EH553" s="83"/>
      <c r="EI553" s="83"/>
      <c r="EJ553" s="83"/>
      <c r="EK553" s="83"/>
      <c r="EL553" s="83"/>
      <c r="EM553" s="83"/>
      <c r="EN553" s="83"/>
      <c r="EO553" s="83"/>
      <c r="EP553" s="83"/>
      <c r="EQ553" s="83"/>
      <c r="ER553" s="83"/>
      <c r="ES553" s="83"/>
      <c r="ET553" s="83"/>
      <c r="EU553" s="83"/>
      <c r="EV553" s="83"/>
      <c r="EW553" s="83"/>
      <c r="EX553" s="83"/>
      <c r="EY553" s="83"/>
      <c r="EZ553" s="83"/>
      <c r="FA553" s="83"/>
      <c r="FB553" s="83"/>
      <c r="FC553" s="83"/>
      <c r="FD553" s="83"/>
      <c r="FE553" s="83"/>
      <c r="FF553" s="83"/>
      <c r="FG553" s="83"/>
      <c r="FH553" s="83"/>
      <c r="FI553" s="83"/>
      <c r="FJ553" s="83"/>
      <c r="FK553" s="83"/>
      <c r="FL553" s="83"/>
      <c r="FM553" s="83"/>
      <c r="FN553" s="83"/>
      <c r="FO553" s="83"/>
      <c r="FP553" s="83"/>
      <c r="FQ553" s="83"/>
      <c r="FR553" s="83"/>
      <c r="FS553" s="83"/>
      <c r="FT553" s="83"/>
      <c r="FU553" s="83"/>
      <c r="FV553" s="83"/>
      <c r="FW553" s="83"/>
      <c r="FX553" s="83"/>
      <c r="FY553" s="83"/>
      <c r="FZ553" s="83"/>
      <c r="GA553" s="83"/>
      <c r="GB553" s="83"/>
      <c r="GC553" s="83"/>
      <c r="GD553" s="83"/>
      <c r="GE553" s="83"/>
      <c r="GF553" s="83"/>
      <c r="GG553" s="83"/>
      <c r="GH553" s="83"/>
      <c r="GI553" s="83"/>
      <c r="GJ553" s="83"/>
      <c r="GK553" s="83"/>
      <c r="GL553" s="83"/>
      <c r="GM553" s="83"/>
      <c r="GN553" s="83"/>
      <c r="GO553" s="83"/>
      <c r="GP553" s="83"/>
      <c r="GQ553" s="83"/>
      <c r="GR553" s="83"/>
      <c r="GS553" s="83"/>
      <c r="GT553" s="83"/>
      <c r="GU553" s="83"/>
      <c r="GV553" s="83"/>
      <c r="GW553" s="83"/>
      <c r="GX553" s="83"/>
      <c r="GY553" s="83"/>
      <c r="GZ553" s="83"/>
      <c r="HA553" s="83"/>
      <c r="HB553" s="83"/>
      <c r="HC553" s="83"/>
      <c r="HD553" s="83"/>
      <c r="HE553" s="83"/>
      <c r="HF553" s="83"/>
      <c r="HG553" s="83"/>
      <c r="HH553" s="83"/>
      <c r="HI553" s="83"/>
      <c r="HJ553" s="83"/>
      <c r="HK553" s="83"/>
    </row>
    <row r="554" spans="1:255" s="6" customFormat="1" x14ac:dyDescent="0.25">
      <c r="A554" s="84"/>
      <c r="B554" s="85"/>
      <c r="C554" s="86" t="s">
        <v>51</v>
      </c>
      <c r="D554" s="86"/>
      <c r="E554" s="86">
        <f>E553/100</f>
        <v>7.82639</v>
      </c>
      <c r="F554" s="86"/>
      <c r="G554" s="86"/>
      <c r="H554" s="86"/>
      <c r="I554" s="86"/>
      <c r="J554" s="86"/>
      <c r="K554" s="86"/>
      <c r="L554" s="86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  <c r="AA554" s="51"/>
      <c r="AB554" s="51"/>
      <c r="AC554" s="51"/>
      <c r="AD554" s="51"/>
      <c r="AE554" s="51"/>
      <c r="AF554" s="51"/>
      <c r="AG554" s="51"/>
      <c r="AH554" s="51"/>
      <c r="AI554" s="51"/>
      <c r="AJ554" s="51"/>
      <c r="AK554" s="51"/>
      <c r="AL554" s="51"/>
      <c r="AM554" s="51"/>
      <c r="AN554" s="51"/>
      <c r="AO554" s="51"/>
      <c r="AP554" s="51"/>
      <c r="AQ554" s="51"/>
      <c r="AR554" s="51"/>
      <c r="AS554" s="51"/>
      <c r="AT554" s="51"/>
      <c r="AU554" s="51"/>
      <c r="AV554" s="51"/>
      <c r="AW554" s="51"/>
      <c r="AX554" s="51"/>
      <c r="AY554" s="51"/>
      <c r="AZ554" s="51"/>
      <c r="BA554" s="51"/>
      <c r="BB554" s="51"/>
      <c r="BC554" s="51"/>
      <c r="BD554" s="51"/>
      <c r="BE554" s="51"/>
      <c r="BF554" s="51"/>
      <c r="BG554" s="51"/>
      <c r="BH554" s="51"/>
      <c r="BI554" s="51"/>
      <c r="BJ554" s="51"/>
      <c r="BK554" s="51"/>
      <c r="BL554" s="51"/>
      <c r="BM554" s="51"/>
      <c r="BN554" s="51"/>
      <c r="BO554" s="51"/>
      <c r="BP554" s="51"/>
      <c r="BQ554" s="51"/>
      <c r="BR554" s="51"/>
      <c r="BS554" s="51"/>
      <c r="BT554" s="51"/>
      <c r="BU554" s="51"/>
      <c r="BV554" s="51"/>
      <c r="BW554" s="51"/>
      <c r="BX554" s="51"/>
      <c r="BY554" s="51"/>
      <c r="BZ554" s="51"/>
      <c r="CA554" s="51"/>
      <c r="CB554" s="51"/>
      <c r="CC554" s="51"/>
      <c r="CD554" s="51"/>
      <c r="CE554" s="51"/>
      <c r="CF554" s="51"/>
      <c r="CG554" s="51"/>
      <c r="CH554" s="51"/>
      <c r="CI554" s="51"/>
      <c r="CJ554" s="51"/>
      <c r="CK554" s="51"/>
      <c r="CL554" s="51"/>
      <c r="CM554" s="51"/>
      <c r="CN554" s="51"/>
      <c r="CO554" s="51"/>
      <c r="CP554" s="51"/>
      <c r="CQ554" s="51"/>
      <c r="CR554" s="51"/>
      <c r="CS554" s="51"/>
      <c r="CT554" s="51"/>
      <c r="CU554" s="51"/>
      <c r="CV554" s="51"/>
      <c r="CW554" s="51"/>
      <c r="CX554" s="51"/>
      <c r="CY554" s="51"/>
      <c r="CZ554" s="51"/>
      <c r="DA554" s="51"/>
      <c r="DB554" s="51"/>
      <c r="DC554" s="51"/>
      <c r="DD554" s="51"/>
      <c r="DE554" s="51"/>
      <c r="DF554" s="51"/>
      <c r="DG554" s="51"/>
      <c r="DH554" s="51"/>
      <c r="DI554" s="51"/>
      <c r="DJ554" s="51"/>
      <c r="DK554" s="51"/>
      <c r="DL554" s="51"/>
      <c r="DM554" s="51"/>
      <c r="DN554" s="51"/>
      <c r="DO554" s="51"/>
      <c r="DP554" s="51"/>
      <c r="DQ554" s="51"/>
      <c r="DR554" s="51"/>
      <c r="DS554" s="51"/>
      <c r="DT554" s="51"/>
      <c r="DU554" s="51"/>
      <c r="DV554" s="51"/>
      <c r="DW554" s="51"/>
      <c r="DX554" s="51"/>
      <c r="DY554" s="51"/>
      <c r="DZ554" s="51"/>
      <c r="EA554" s="51"/>
    </row>
    <row r="555" spans="1:255" s="2" customFormat="1" x14ac:dyDescent="0.25">
      <c r="A555" s="77"/>
      <c r="B555" s="85" t="s">
        <v>52</v>
      </c>
      <c r="C555" s="86" t="s">
        <v>17</v>
      </c>
      <c r="D555" s="86">
        <v>0.42</v>
      </c>
      <c r="E555" s="86">
        <f>D555*E554</f>
        <v>3.2870838</v>
      </c>
      <c r="F555" s="86"/>
      <c r="G555" s="86"/>
      <c r="H555" s="86"/>
      <c r="I555" s="86">
        <f>E555*H555</f>
        <v>0</v>
      </c>
      <c r="J555" s="86"/>
      <c r="K555" s="86"/>
      <c r="L555" s="86">
        <f>G555+I555+K555</f>
        <v>0</v>
      </c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  <c r="AA555" s="51"/>
      <c r="AB555" s="51"/>
      <c r="AC555" s="51"/>
      <c r="AD555" s="51"/>
      <c r="AE555" s="51"/>
      <c r="AF555" s="51"/>
      <c r="AG555" s="51"/>
      <c r="AH555" s="51"/>
      <c r="AI555" s="51"/>
      <c r="AJ555" s="51"/>
      <c r="AK555" s="51"/>
      <c r="AL555" s="51"/>
      <c r="AM555" s="51"/>
      <c r="AN555" s="51"/>
      <c r="AO555" s="51"/>
      <c r="AP555" s="51"/>
      <c r="AQ555" s="51"/>
      <c r="AR555" s="51"/>
      <c r="AS555" s="51"/>
      <c r="AT555" s="51"/>
      <c r="AU555" s="51"/>
      <c r="AV555" s="51"/>
      <c r="AW555" s="51"/>
      <c r="AX555" s="51"/>
      <c r="AY555" s="51"/>
      <c r="AZ555" s="51"/>
      <c r="BA555" s="51"/>
      <c r="BB555" s="51"/>
      <c r="BC555" s="51"/>
      <c r="BD555" s="51"/>
      <c r="BE555" s="51"/>
      <c r="BF555" s="51"/>
      <c r="BG555" s="51"/>
      <c r="BH555" s="51"/>
      <c r="BI555" s="51"/>
      <c r="BJ555" s="51"/>
      <c r="BK555" s="51"/>
      <c r="BL555" s="51"/>
      <c r="BM555" s="51"/>
      <c r="BN555" s="51"/>
      <c r="BO555" s="51"/>
      <c r="BP555" s="51"/>
      <c r="BQ555" s="51"/>
      <c r="BR555" s="51"/>
      <c r="BS555" s="51"/>
      <c r="BT555" s="51"/>
      <c r="BU555" s="51"/>
      <c r="BV555" s="51"/>
      <c r="BW555" s="51"/>
      <c r="BX555" s="51"/>
      <c r="BY555" s="51"/>
      <c r="BZ555" s="51"/>
      <c r="CA555" s="51"/>
      <c r="CB555" s="51"/>
      <c r="CC555" s="51"/>
      <c r="CD555" s="51"/>
      <c r="CE555" s="51"/>
      <c r="CF555" s="51"/>
      <c r="CG555" s="51"/>
      <c r="CH555" s="51"/>
      <c r="CI555" s="51"/>
      <c r="CJ555" s="51"/>
      <c r="CK555" s="51"/>
      <c r="CL555" s="51"/>
      <c r="CM555" s="51"/>
      <c r="CN555" s="51"/>
      <c r="CO555" s="51"/>
      <c r="CP555" s="51"/>
      <c r="CQ555" s="51"/>
      <c r="CR555" s="51"/>
      <c r="CS555" s="51"/>
      <c r="CT555" s="51"/>
      <c r="CU555" s="51"/>
      <c r="CV555" s="51"/>
      <c r="CW555" s="51"/>
      <c r="CX555" s="51"/>
      <c r="CY555" s="51"/>
      <c r="CZ555" s="51"/>
      <c r="DA555" s="51"/>
      <c r="DB555" s="51"/>
      <c r="DC555" s="51"/>
      <c r="DD555" s="51"/>
      <c r="DE555" s="51"/>
      <c r="DF555" s="51"/>
      <c r="DG555" s="51"/>
      <c r="DH555" s="51"/>
      <c r="DI555" s="51"/>
      <c r="DJ555" s="51"/>
      <c r="DK555" s="51"/>
      <c r="DL555" s="51"/>
      <c r="DM555" s="51"/>
      <c r="DN555" s="51"/>
      <c r="DO555" s="51"/>
      <c r="DP555" s="51"/>
      <c r="DQ555" s="51"/>
      <c r="DR555" s="51"/>
      <c r="DS555" s="51"/>
      <c r="DT555" s="51"/>
      <c r="DU555" s="51"/>
      <c r="DV555" s="51"/>
      <c r="DW555" s="51"/>
      <c r="DX555" s="51"/>
      <c r="DY555" s="51"/>
      <c r="DZ555" s="51"/>
      <c r="EA555" s="51"/>
    </row>
    <row r="556" spans="1:255" s="2" customFormat="1" x14ac:dyDescent="0.25">
      <c r="A556" s="77"/>
      <c r="B556" s="88" t="s">
        <v>53</v>
      </c>
      <c r="C556" s="89" t="s">
        <v>20</v>
      </c>
      <c r="D556" s="86">
        <v>0.44</v>
      </c>
      <c r="E556" s="86">
        <f>D556*E554</f>
        <v>3.4436116000000001</v>
      </c>
      <c r="F556" s="86"/>
      <c r="G556" s="86"/>
      <c r="H556" s="86"/>
      <c r="I556" s="86"/>
      <c r="J556" s="86"/>
      <c r="K556" s="86">
        <f>E556*J556</f>
        <v>0</v>
      </c>
      <c r="L556" s="86">
        <f>G556+I556+K556</f>
        <v>0</v>
      </c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  <c r="AA556" s="51"/>
      <c r="AB556" s="51"/>
      <c r="AC556" s="51"/>
      <c r="AD556" s="51"/>
      <c r="AE556" s="51"/>
      <c r="AF556" s="51"/>
      <c r="AG556" s="51"/>
      <c r="AH556" s="51"/>
      <c r="AI556" s="51"/>
      <c r="AJ556" s="51"/>
      <c r="AK556" s="51"/>
      <c r="AL556" s="51"/>
      <c r="AM556" s="51"/>
      <c r="AN556" s="51"/>
      <c r="AO556" s="51"/>
      <c r="AP556" s="51"/>
      <c r="AQ556" s="51"/>
      <c r="AR556" s="51"/>
      <c r="AS556" s="51"/>
      <c r="AT556" s="51"/>
      <c r="AU556" s="51"/>
      <c r="AV556" s="51"/>
      <c r="AW556" s="51"/>
      <c r="AX556" s="51"/>
      <c r="AY556" s="51"/>
      <c r="AZ556" s="51"/>
      <c r="BA556" s="51"/>
      <c r="BB556" s="51"/>
      <c r="BC556" s="51"/>
      <c r="BD556" s="51"/>
      <c r="BE556" s="51"/>
      <c r="BF556" s="51"/>
      <c r="BG556" s="51"/>
      <c r="BH556" s="51"/>
      <c r="BI556" s="51"/>
      <c r="BJ556" s="51"/>
      <c r="BK556" s="51"/>
      <c r="BL556" s="51"/>
      <c r="BM556" s="51"/>
      <c r="BN556" s="51"/>
      <c r="BO556" s="51"/>
      <c r="BP556" s="51"/>
      <c r="BQ556" s="51"/>
      <c r="BR556" s="51"/>
      <c r="BS556" s="51"/>
      <c r="BT556" s="51"/>
      <c r="BU556" s="51"/>
      <c r="BV556" s="51"/>
      <c r="BW556" s="51"/>
      <c r="BX556" s="51"/>
      <c r="BY556" s="51"/>
      <c r="BZ556" s="51"/>
      <c r="CA556" s="51"/>
      <c r="CB556" s="51"/>
      <c r="CC556" s="51"/>
      <c r="CD556" s="51"/>
      <c r="CE556" s="51"/>
      <c r="CF556" s="51"/>
      <c r="CG556" s="51"/>
      <c r="CH556" s="51"/>
      <c r="CI556" s="51"/>
      <c r="CJ556" s="51"/>
      <c r="CK556" s="51"/>
      <c r="CL556" s="51"/>
      <c r="CM556" s="51"/>
      <c r="CN556" s="51"/>
      <c r="CO556" s="51"/>
      <c r="CP556" s="51"/>
      <c r="CQ556" s="51"/>
      <c r="CR556" s="51"/>
      <c r="CS556" s="51"/>
      <c r="CT556" s="51"/>
      <c r="CU556" s="51"/>
      <c r="CV556" s="51"/>
      <c r="CW556" s="51"/>
      <c r="CX556" s="51"/>
      <c r="CY556" s="51"/>
      <c r="CZ556" s="51"/>
      <c r="DA556" s="51"/>
      <c r="DB556" s="51"/>
      <c r="DC556" s="51"/>
      <c r="DD556" s="51"/>
      <c r="DE556" s="51"/>
      <c r="DF556" s="51"/>
      <c r="DG556" s="51"/>
      <c r="DH556" s="51"/>
      <c r="DI556" s="51"/>
      <c r="DJ556" s="51"/>
      <c r="DK556" s="51"/>
      <c r="DL556" s="51"/>
      <c r="DM556" s="51"/>
      <c r="DN556" s="51"/>
      <c r="DO556" s="51"/>
      <c r="DP556" s="51"/>
      <c r="DQ556" s="51"/>
      <c r="DR556" s="51"/>
      <c r="DS556" s="51"/>
      <c r="DT556" s="51"/>
      <c r="DU556" s="51"/>
      <c r="DV556" s="51"/>
      <c r="DW556" s="51"/>
      <c r="DX556" s="51"/>
      <c r="DY556" s="51"/>
      <c r="DZ556" s="51"/>
      <c r="EA556" s="51"/>
    </row>
    <row r="557" spans="1:255" s="2" customFormat="1" x14ac:dyDescent="0.25">
      <c r="A557" s="77"/>
      <c r="B557" s="85" t="s">
        <v>29</v>
      </c>
      <c r="C557" s="86" t="s">
        <v>20</v>
      </c>
      <c r="D557" s="86">
        <v>0.03</v>
      </c>
      <c r="E557" s="86">
        <f>D557*E554</f>
        <v>0.23479169999999999</v>
      </c>
      <c r="F557" s="86"/>
      <c r="G557" s="86"/>
      <c r="H557" s="86"/>
      <c r="I557" s="86"/>
      <c r="J557" s="5"/>
      <c r="K557" s="86">
        <f>E557*J557</f>
        <v>0</v>
      </c>
      <c r="L557" s="86">
        <f>G557+I557+K557</f>
        <v>0</v>
      </c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  <c r="AA557" s="51"/>
      <c r="AB557" s="51"/>
      <c r="AC557" s="51"/>
      <c r="AD557" s="51"/>
      <c r="AE557" s="51"/>
      <c r="AF557" s="51"/>
      <c r="AG557" s="51"/>
      <c r="AH557" s="51"/>
      <c r="AI557" s="51"/>
      <c r="AJ557" s="51"/>
      <c r="AK557" s="51"/>
      <c r="AL557" s="51"/>
      <c r="AM557" s="51"/>
      <c r="AN557" s="51"/>
      <c r="AO557" s="51"/>
      <c r="AP557" s="51"/>
      <c r="AQ557" s="51"/>
      <c r="AR557" s="51"/>
      <c r="AS557" s="51"/>
      <c r="AT557" s="51"/>
      <c r="AU557" s="51"/>
      <c r="AV557" s="51"/>
      <c r="AW557" s="51"/>
      <c r="AX557" s="51"/>
      <c r="AY557" s="51"/>
      <c r="AZ557" s="51"/>
      <c r="BA557" s="51"/>
      <c r="BB557" s="51"/>
      <c r="BC557" s="51"/>
      <c r="BD557" s="51"/>
      <c r="BE557" s="51"/>
      <c r="BF557" s="51"/>
      <c r="BG557" s="51"/>
      <c r="BH557" s="51"/>
      <c r="BI557" s="51"/>
      <c r="BJ557" s="51"/>
      <c r="BK557" s="51"/>
      <c r="BL557" s="51"/>
      <c r="BM557" s="51"/>
      <c r="BN557" s="51"/>
      <c r="BO557" s="51"/>
      <c r="BP557" s="51"/>
      <c r="BQ557" s="51"/>
      <c r="BR557" s="51"/>
      <c r="BS557" s="51"/>
      <c r="BT557" s="51"/>
      <c r="BU557" s="51"/>
      <c r="BV557" s="51"/>
      <c r="BW557" s="51"/>
      <c r="BX557" s="51"/>
      <c r="BY557" s="51"/>
      <c r="BZ557" s="51"/>
      <c r="CA557" s="51"/>
      <c r="CB557" s="51"/>
      <c r="CC557" s="51"/>
      <c r="CD557" s="51"/>
      <c r="CE557" s="51"/>
      <c r="CF557" s="51"/>
      <c r="CG557" s="51"/>
      <c r="CH557" s="51"/>
      <c r="CI557" s="51"/>
      <c r="CJ557" s="51"/>
      <c r="CK557" s="51"/>
      <c r="CL557" s="51"/>
      <c r="CM557" s="51"/>
      <c r="CN557" s="51"/>
      <c r="CO557" s="51"/>
      <c r="CP557" s="51"/>
      <c r="CQ557" s="51"/>
      <c r="CR557" s="51"/>
      <c r="CS557" s="51"/>
      <c r="CT557" s="51"/>
      <c r="CU557" s="51"/>
      <c r="CV557" s="51"/>
      <c r="CW557" s="51"/>
      <c r="CX557" s="51"/>
      <c r="CY557" s="51"/>
      <c r="CZ557" s="51"/>
      <c r="DA557" s="51"/>
      <c r="DB557" s="51"/>
      <c r="DC557" s="51"/>
      <c r="DD557" s="51"/>
      <c r="DE557" s="51"/>
      <c r="DF557" s="51"/>
      <c r="DG557" s="51"/>
      <c r="DH557" s="51"/>
      <c r="DI557" s="51"/>
      <c r="DJ557" s="51"/>
      <c r="DK557" s="51"/>
      <c r="DL557" s="51"/>
      <c r="DM557" s="51"/>
      <c r="DN557" s="51"/>
      <c r="DO557" s="51"/>
      <c r="DP557" s="51"/>
      <c r="DQ557" s="51"/>
      <c r="DR557" s="51"/>
      <c r="DS557" s="51"/>
      <c r="DT557" s="51"/>
      <c r="DU557" s="51"/>
      <c r="DV557" s="51"/>
      <c r="DW557" s="51"/>
      <c r="DX557" s="51"/>
      <c r="DY557" s="51"/>
      <c r="DZ557" s="51"/>
      <c r="EA557" s="51"/>
    </row>
    <row r="558" spans="1:255" s="2" customFormat="1" x14ac:dyDescent="0.25">
      <c r="A558" s="77"/>
      <c r="B558" s="85" t="s">
        <v>54</v>
      </c>
      <c r="C558" s="86" t="s">
        <v>20</v>
      </c>
      <c r="D558" s="86">
        <v>0.35</v>
      </c>
      <c r="E558" s="86">
        <f>D558*E554</f>
        <v>2.7392364999999996</v>
      </c>
      <c r="F558" s="86"/>
      <c r="G558" s="86"/>
      <c r="H558" s="86"/>
      <c r="I558" s="86"/>
      <c r="J558" s="86"/>
      <c r="K558" s="86">
        <f>E558*J558</f>
        <v>0</v>
      </c>
      <c r="L558" s="86">
        <f>G558+I558+K558</f>
        <v>0</v>
      </c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  <c r="AA558" s="51"/>
      <c r="AB558" s="51"/>
      <c r="AC558" s="51"/>
      <c r="AD558" s="51"/>
      <c r="AE558" s="51"/>
      <c r="AF558" s="51"/>
      <c r="AG558" s="51"/>
      <c r="AH558" s="51"/>
      <c r="AI558" s="51"/>
      <c r="AJ558" s="51"/>
      <c r="AK558" s="51"/>
      <c r="AL558" s="51"/>
      <c r="AM558" s="51"/>
      <c r="AN558" s="51"/>
      <c r="AO558" s="51"/>
      <c r="AP558" s="51"/>
      <c r="AQ558" s="51"/>
      <c r="AR558" s="51"/>
      <c r="AS558" s="51"/>
      <c r="AT558" s="51"/>
      <c r="AU558" s="51"/>
      <c r="AV558" s="51"/>
      <c r="AW558" s="51"/>
      <c r="AX558" s="51"/>
      <c r="AY558" s="51"/>
      <c r="AZ558" s="51"/>
      <c r="BA558" s="51"/>
      <c r="BB558" s="51"/>
      <c r="BC558" s="51"/>
      <c r="BD558" s="51"/>
      <c r="BE558" s="51"/>
      <c r="BF558" s="51"/>
      <c r="BG558" s="51"/>
      <c r="BH558" s="51"/>
      <c r="BI558" s="51"/>
      <c r="BJ558" s="51"/>
      <c r="BK558" s="51"/>
      <c r="BL558" s="51"/>
      <c r="BM558" s="51"/>
      <c r="BN558" s="51"/>
      <c r="BO558" s="51"/>
      <c r="BP558" s="51"/>
      <c r="BQ558" s="51"/>
      <c r="BR558" s="51"/>
      <c r="BS558" s="51"/>
      <c r="BT558" s="51"/>
      <c r="BU558" s="51"/>
      <c r="BV558" s="51"/>
      <c r="BW558" s="51"/>
      <c r="BX558" s="51"/>
      <c r="BY558" s="51"/>
      <c r="BZ558" s="51"/>
      <c r="CA558" s="51"/>
      <c r="CB558" s="51"/>
      <c r="CC558" s="51"/>
      <c r="CD558" s="51"/>
      <c r="CE558" s="51"/>
      <c r="CF558" s="51"/>
      <c r="CG558" s="51"/>
      <c r="CH558" s="51"/>
      <c r="CI558" s="51"/>
      <c r="CJ558" s="51"/>
      <c r="CK558" s="51"/>
      <c r="CL558" s="51"/>
      <c r="CM558" s="51"/>
      <c r="CN558" s="51"/>
      <c r="CO558" s="51"/>
      <c r="CP558" s="51"/>
      <c r="CQ558" s="51"/>
      <c r="CR558" s="51"/>
      <c r="CS558" s="51"/>
      <c r="CT558" s="51"/>
      <c r="CU558" s="51"/>
      <c r="CV558" s="51"/>
      <c r="CW558" s="51"/>
      <c r="CX558" s="51"/>
      <c r="CY558" s="51"/>
      <c r="CZ558" s="51"/>
      <c r="DA558" s="51"/>
      <c r="DB558" s="51"/>
      <c r="DC558" s="51"/>
      <c r="DD558" s="51"/>
      <c r="DE558" s="51"/>
      <c r="DF558" s="51"/>
      <c r="DG558" s="51"/>
      <c r="DH558" s="51"/>
      <c r="DI558" s="51"/>
      <c r="DJ558" s="51"/>
      <c r="DK558" s="51"/>
      <c r="DL558" s="51"/>
      <c r="DM558" s="51"/>
      <c r="DN558" s="51"/>
      <c r="DO558" s="51"/>
      <c r="DP558" s="51"/>
      <c r="DQ558" s="51"/>
      <c r="DR558" s="51"/>
      <c r="DS558" s="51"/>
      <c r="DT558" s="51"/>
      <c r="DU558" s="51"/>
      <c r="DV558" s="51"/>
      <c r="DW558" s="51"/>
      <c r="DX558" s="51"/>
      <c r="DY558" s="51"/>
      <c r="DZ558" s="51"/>
      <c r="EA558" s="51"/>
    </row>
    <row r="559" spans="1:255" s="2" customFormat="1" ht="13.5" thickBot="1" x14ac:dyDescent="0.3">
      <c r="A559" s="77"/>
      <c r="B559" s="90" t="s">
        <v>55</v>
      </c>
      <c r="C559" s="91" t="s">
        <v>16</v>
      </c>
      <c r="D559" s="92">
        <v>0.17499999999999999</v>
      </c>
      <c r="E559" s="10">
        <f>D559*E554</f>
        <v>1.3696182499999998</v>
      </c>
      <c r="F559" s="5"/>
      <c r="G559" s="10">
        <f>E559*F559</f>
        <v>0</v>
      </c>
      <c r="H559" s="10"/>
      <c r="I559" s="10"/>
      <c r="J559" s="10"/>
      <c r="K559" s="10"/>
      <c r="L559" s="10">
        <f>G559+I559+K559</f>
        <v>0</v>
      </c>
      <c r="M559" s="93"/>
      <c r="N559" s="93"/>
      <c r="O559" s="93"/>
      <c r="P559" s="93"/>
      <c r="Q559" s="93"/>
      <c r="R559" s="93"/>
      <c r="S559" s="93"/>
      <c r="T559" s="93"/>
      <c r="U559" s="93"/>
      <c r="V559" s="93"/>
      <c r="W559" s="93"/>
      <c r="X559" s="93"/>
      <c r="Y559" s="93"/>
      <c r="Z559" s="93"/>
      <c r="AA559" s="93"/>
      <c r="AB559" s="93"/>
      <c r="AC559" s="93"/>
      <c r="AD559" s="93"/>
      <c r="AE559" s="93"/>
      <c r="AF559" s="93"/>
      <c r="AG559" s="93"/>
      <c r="AH559" s="93"/>
      <c r="AI559" s="93"/>
      <c r="AJ559" s="93"/>
      <c r="AK559" s="93"/>
      <c r="AL559" s="93"/>
      <c r="AM559" s="93"/>
      <c r="AN559" s="93"/>
      <c r="AO559" s="93"/>
      <c r="AP559" s="93"/>
      <c r="AQ559" s="93"/>
      <c r="AR559" s="93"/>
      <c r="AS559" s="93"/>
      <c r="AT559" s="93"/>
      <c r="AU559" s="93"/>
      <c r="AV559" s="93"/>
      <c r="AW559" s="93"/>
      <c r="AX559" s="93"/>
      <c r="AY559" s="93"/>
      <c r="AZ559" s="93"/>
      <c r="BA559" s="93"/>
      <c r="BB559" s="93"/>
      <c r="BC559" s="93"/>
      <c r="BD559" s="93"/>
      <c r="BE559" s="93"/>
      <c r="BF559" s="93"/>
      <c r="BG559" s="93"/>
      <c r="BH559" s="93"/>
      <c r="BI559" s="93"/>
      <c r="BJ559" s="93"/>
      <c r="BK559" s="93"/>
      <c r="BL559" s="93"/>
      <c r="BM559" s="93"/>
      <c r="BN559" s="93"/>
      <c r="BO559" s="93"/>
      <c r="BP559" s="93"/>
      <c r="BQ559" s="93"/>
      <c r="BR559" s="93"/>
      <c r="BS559" s="93"/>
      <c r="BT559" s="93"/>
      <c r="BU559" s="93"/>
      <c r="BV559" s="93"/>
      <c r="BW559" s="93"/>
      <c r="BX559" s="93"/>
      <c r="BY559" s="93"/>
      <c r="BZ559" s="93"/>
      <c r="CA559" s="93"/>
      <c r="CB559" s="93"/>
      <c r="CC559" s="93"/>
      <c r="CD559" s="93"/>
      <c r="CE559" s="93"/>
      <c r="CF559" s="93"/>
      <c r="CG559" s="93"/>
      <c r="CH559" s="93"/>
      <c r="CI559" s="93"/>
      <c r="CJ559" s="93"/>
      <c r="CK559" s="93"/>
      <c r="CL559" s="93"/>
      <c r="CM559" s="93"/>
      <c r="CN559" s="93"/>
      <c r="CO559" s="93"/>
      <c r="CP559" s="93"/>
      <c r="CQ559" s="93"/>
      <c r="CR559" s="93"/>
      <c r="CS559" s="93"/>
      <c r="CT559" s="93"/>
      <c r="CU559" s="93"/>
      <c r="CV559" s="93"/>
      <c r="CW559" s="93"/>
      <c r="CX559" s="93"/>
      <c r="CY559" s="93"/>
      <c r="CZ559" s="93"/>
      <c r="DA559" s="93"/>
      <c r="DB559" s="93"/>
      <c r="DC559" s="93"/>
      <c r="DD559" s="93"/>
      <c r="DE559" s="93"/>
      <c r="DF559" s="93"/>
      <c r="DG559" s="93"/>
      <c r="DH559" s="93"/>
      <c r="DI559" s="93"/>
      <c r="DJ559" s="93"/>
      <c r="DK559" s="93"/>
      <c r="DL559" s="93"/>
      <c r="DM559" s="93"/>
      <c r="DN559" s="93"/>
      <c r="DO559" s="93"/>
      <c r="DP559" s="93"/>
      <c r="DQ559" s="93"/>
      <c r="DR559" s="93"/>
      <c r="DS559" s="93"/>
      <c r="DT559" s="93"/>
      <c r="DU559" s="93"/>
      <c r="DV559" s="93"/>
      <c r="DW559" s="93"/>
      <c r="DX559" s="93"/>
      <c r="DY559" s="93"/>
      <c r="DZ559" s="93"/>
      <c r="EA559" s="93"/>
      <c r="EB559" s="93"/>
      <c r="EC559" s="93"/>
      <c r="ED559" s="93"/>
      <c r="EE559" s="93"/>
      <c r="EF559" s="93"/>
      <c r="EG559" s="93"/>
      <c r="EH559" s="93"/>
      <c r="EI559" s="93"/>
      <c r="EJ559" s="93"/>
      <c r="EK559" s="93"/>
      <c r="EL559" s="93"/>
      <c r="EM559" s="93"/>
      <c r="EN559" s="93"/>
      <c r="EO559" s="93"/>
      <c r="EP559" s="93"/>
      <c r="EQ559" s="93"/>
      <c r="ER559" s="93"/>
      <c r="ES559" s="93"/>
      <c r="ET559" s="93"/>
      <c r="EU559" s="93"/>
      <c r="EV559" s="93"/>
      <c r="EW559" s="93"/>
      <c r="EX559" s="93"/>
      <c r="EY559" s="93"/>
      <c r="EZ559" s="93"/>
      <c r="FA559" s="93"/>
      <c r="FB559" s="93"/>
      <c r="FC559" s="93"/>
      <c r="FD559" s="93"/>
      <c r="FE559" s="93"/>
      <c r="FF559" s="93"/>
      <c r="FG559" s="93"/>
      <c r="FH559" s="93"/>
      <c r="FI559" s="93"/>
      <c r="FJ559" s="93"/>
      <c r="FK559" s="93"/>
      <c r="FL559" s="93"/>
      <c r="FM559" s="93"/>
      <c r="FN559" s="93"/>
      <c r="FO559" s="93"/>
      <c r="FP559" s="93"/>
      <c r="FQ559" s="93"/>
      <c r="FR559" s="93"/>
      <c r="FS559" s="93"/>
      <c r="FT559" s="93"/>
      <c r="FU559" s="93"/>
      <c r="FV559" s="93"/>
      <c r="FW559" s="93"/>
      <c r="FX559" s="93"/>
      <c r="FY559" s="93"/>
      <c r="FZ559" s="93"/>
      <c r="GA559" s="93"/>
      <c r="GB559" s="93"/>
      <c r="GC559" s="93"/>
      <c r="GD559" s="93"/>
      <c r="GE559" s="93"/>
      <c r="GF559" s="93"/>
      <c r="GG559" s="93"/>
      <c r="GH559" s="93"/>
      <c r="GI559" s="93"/>
      <c r="GJ559" s="93"/>
      <c r="GK559" s="93"/>
      <c r="GL559" s="93"/>
      <c r="GM559" s="93"/>
      <c r="GN559" s="93"/>
      <c r="GO559" s="93"/>
      <c r="GP559" s="93"/>
      <c r="GQ559" s="93"/>
      <c r="GR559" s="93"/>
      <c r="GS559" s="93"/>
      <c r="GT559" s="93"/>
      <c r="GU559" s="93"/>
      <c r="GV559" s="93"/>
      <c r="GW559" s="93"/>
      <c r="GX559" s="93"/>
      <c r="GY559" s="93"/>
      <c r="GZ559" s="93"/>
      <c r="HA559" s="93"/>
      <c r="HB559" s="93"/>
      <c r="HC559" s="93"/>
      <c r="HD559" s="93"/>
      <c r="HE559" s="93"/>
      <c r="HF559" s="93"/>
      <c r="HG559" s="93"/>
      <c r="HH559" s="93"/>
      <c r="HI559" s="93"/>
      <c r="HJ559" s="93"/>
      <c r="HK559" s="93"/>
      <c r="HL559" s="93"/>
      <c r="HM559" s="93"/>
      <c r="HN559" s="93"/>
      <c r="HO559" s="93"/>
      <c r="HP559" s="93"/>
      <c r="HQ559" s="93"/>
      <c r="HR559" s="93"/>
      <c r="HS559" s="93"/>
      <c r="HT559" s="93"/>
      <c r="HU559" s="93"/>
      <c r="HV559" s="93"/>
      <c r="HW559" s="93"/>
      <c r="HX559" s="93"/>
      <c r="HY559" s="93"/>
      <c r="HZ559" s="93"/>
      <c r="IA559" s="93"/>
      <c r="IB559" s="93"/>
      <c r="IC559" s="93"/>
      <c r="ID559" s="93"/>
      <c r="IE559" s="93"/>
    </row>
    <row r="560" spans="1:255" s="98" customFormat="1" ht="15" customHeight="1" thickBot="1" x14ac:dyDescent="0.3">
      <c r="A560" s="94"/>
      <c r="B560" s="95" t="s">
        <v>56</v>
      </c>
      <c r="C560" s="96" t="s">
        <v>18</v>
      </c>
      <c r="D560" s="96">
        <v>21.78</v>
      </c>
      <c r="E560" s="96">
        <f>D560*E554</f>
        <v>170.45877420000002</v>
      </c>
      <c r="F560" s="97"/>
      <c r="G560" s="97"/>
      <c r="H560" s="97"/>
      <c r="I560" s="97"/>
      <c r="J560" s="97"/>
      <c r="K560" s="97"/>
      <c r="M560" s="235" t="s">
        <v>57</v>
      </c>
      <c r="N560" s="236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  <c r="AA560" s="99"/>
      <c r="AB560" s="99"/>
      <c r="AC560" s="99"/>
      <c r="AD560" s="99"/>
      <c r="AE560" s="99"/>
      <c r="AF560" s="99"/>
      <c r="AG560" s="99"/>
      <c r="AH560" s="99"/>
      <c r="AI560" s="99"/>
      <c r="AJ560" s="99"/>
      <c r="AK560" s="99"/>
      <c r="AL560" s="99"/>
      <c r="AM560" s="99"/>
      <c r="AN560" s="99"/>
      <c r="AO560" s="99"/>
      <c r="AP560" s="99"/>
      <c r="AQ560" s="99"/>
      <c r="AR560" s="99"/>
      <c r="AS560" s="99"/>
      <c r="AT560" s="99"/>
      <c r="AU560" s="99"/>
      <c r="AV560" s="99"/>
      <c r="AW560" s="99"/>
      <c r="AX560" s="99"/>
      <c r="AY560" s="99"/>
      <c r="AZ560" s="99"/>
      <c r="BA560" s="99"/>
      <c r="BB560" s="99"/>
      <c r="BC560" s="99"/>
      <c r="BD560" s="99"/>
      <c r="BE560" s="99"/>
      <c r="BF560" s="99"/>
      <c r="BG560" s="99"/>
      <c r="BH560" s="99"/>
      <c r="BI560" s="99"/>
      <c r="BJ560" s="99"/>
      <c r="BK560" s="99"/>
      <c r="BL560" s="99"/>
      <c r="BM560" s="99"/>
      <c r="BN560" s="99"/>
      <c r="BO560" s="99"/>
      <c r="BP560" s="99"/>
      <c r="BQ560" s="99"/>
      <c r="BR560" s="99"/>
      <c r="BS560" s="99"/>
      <c r="BT560" s="99"/>
      <c r="BU560" s="99"/>
      <c r="BV560" s="99"/>
      <c r="BW560" s="99"/>
      <c r="BX560" s="99"/>
      <c r="BY560" s="99"/>
      <c r="BZ560" s="99"/>
      <c r="CA560" s="99"/>
      <c r="CB560" s="99"/>
      <c r="CC560" s="99"/>
      <c r="CD560" s="99"/>
      <c r="CE560" s="99"/>
      <c r="CF560" s="99"/>
      <c r="CG560" s="99"/>
      <c r="CH560" s="99"/>
      <c r="CI560" s="99"/>
      <c r="CJ560" s="99"/>
      <c r="CK560" s="99"/>
      <c r="CL560" s="99"/>
      <c r="CM560" s="99"/>
      <c r="CN560" s="99"/>
      <c r="CO560" s="99"/>
      <c r="CP560" s="99"/>
      <c r="CQ560" s="99"/>
      <c r="CR560" s="99"/>
      <c r="CS560" s="99"/>
      <c r="CT560" s="99"/>
      <c r="CU560" s="99"/>
      <c r="CV560" s="99"/>
      <c r="CW560" s="99"/>
      <c r="CX560" s="99"/>
      <c r="CY560" s="99"/>
      <c r="CZ560" s="99"/>
      <c r="DA560" s="99"/>
      <c r="DB560" s="99"/>
      <c r="DC560" s="99"/>
      <c r="DD560" s="99"/>
      <c r="DE560" s="99"/>
      <c r="DF560" s="99"/>
      <c r="DG560" s="99"/>
      <c r="DH560" s="99"/>
      <c r="DI560" s="99"/>
      <c r="DJ560" s="99"/>
      <c r="DK560" s="99"/>
      <c r="DL560" s="99"/>
      <c r="DM560" s="99"/>
      <c r="DN560" s="99"/>
      <c r="DO560" s="99"/>
      <c r="DP560" s="99"/>
      <c r="DQ560" s="99"/>
      <c r="DR560" s="99"/>
      <c r="DS560" s="99"/>
      <c r="DT560" s="99"/>
      <c r="DU560" s="99"/>
      <c r="DV560" s="99"/>
      <c r="DW560" s="99"/>
      <c r="DX560" s="99"/>
      <c r="DY560" s="99"/>
      <c r="DZ560" s="99"/>
      <c r="EA560" s="99"/>
    </row>
    <row r="561" spans="1:239" s="6" customFormat="1" x14ac:dyDescent="0.25">
      <c r="A561" s="84"/>
      <c r="B561" s="100"/>
      <c r="C561" s="101"/>
      <c r="D561" s="10"/>
      <c r="E561" s="5"/>
      <c r="F561" s="102"/>
      <c r="G561" s="102"/>
      <c r="H561" s="102"/>
      <c r="I561" s="102"/>
      <c r="J561" s="5"/>
      <c r="K561" s="10"/>
      <c r="L561" s="10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  <c r="AA561" s="51"/>
      <c r="AB561" s="51"/>
      <c r="AC561" s="51"/>
      <c r="AD561" s="51"/>
      <c r="AE561" s="51"/>
      <c r="AF561" s="51"/>
      <c r="AG561" s="51"/>
      <c r="AH561" s="51"/>
      <c r="AI561" s="51"/>
      <c r="AJ561" s="51"/>
      <c r="AK561" s="51"/>
      <c r="AL561" s="51"/>
      <c r="AM561" s="51"/>
      <c r="AN561" s="51"/>
      <c r="AO561" s="51"/>
      <c r="AP561" s="51"/>
      <c r="AQ561" s="51"/>
      <c r="AR561" s="51"/>
      <c r="AS561" s="51"/>
      <c r="AT561" s="51"/>
      <c r="AU561" s="51"/>
      <c r="AV561" s="51"/>
      <c r="AW561" s="51"/>
      <c r="AX561" s="51"/>
      <c r="AY561" s="51"/>
      <c r="AZ561" s="51"/>
      <c r="BA561" s="51"/>
      <c r="BB561" s="51"/>
      <c r="BC561" s="51"/>
      <c r="BD561" s="51"/>
      <c r="BE561" s="51"/>
      <c r="BF561" s="51"/>
      <c r="BG561" s="51"/>
      <c r="BH561" s="51"/>
      <c r="BI561" s="51"/>
      <c r="BJ561" s="51"/>
      <c r="BK561" s="51"/>
      <c r="BL561" s="51"/>
      <c r="BM561" s="51"/>
      <c r="BN561" s="51"/>
      <c r="BO561" s="51"/>
      <c r="BP561" s="51"/>
      <c r="BQ561" s="51"/>
      <c r="BR561" s="51"/>
      <c r="BS561" s="51"/>
      <c r="BT561" s="51"/>
      <c r="BU561" s="51"/>
      <c r="BV561" s="51"/>
      <c r="BW561" s="51"/>
      <c r="BX561" s="51"/>
      <c r="BY561" s="51"/>
      <c r="BZ561" s="51"/>
      <c r="CA561" s="51"/>
      <c r="CB561" s="51"/>
      <c r="CC561" s="51"/>
      <c r="CD561" s="51"/>
      <c r="CE561" s="51"/>
      <c r="CF561" s="51"/>
      <c r="CG561" s="51"/>
      <c r="CH561" s="51"/>
      <c r="CI561" s="51"/>
      <c r="CJ561" s="51"/>
      <c r="CK561" s="51"/>
      <c r="CL561" s="51"/>
      <c r="CM561" s="51"/>
      <c r="CN561" s="51"/>
      <c r="CO561" s="51"/>
      <c r="CP561" s="51"/>
      <c r="CQ561" s="51"/>
      <c r="CR561" s="51"/>
      <c r="CS561" s="51"/>
      <c r="CT561" s="51"/>
      <c r="CU561" s="51"/>
      <c r="CV561" s="51"/>
      <c r="CW561" s="51"/>
      <c r="CX561" s="51"/>
      <c r="CY561" s="51"/>
      <c r="CZ561" s="51"/>
      <c r="DA561" s="51"/>
      <c r="DB561" s="51"/>
      <c r="DC561" s="51"/>
      <c r="DD561" s="51"/>
      <c r="DE561" s="51"/>
      <c r="DF561" s="51"/>
      <c r="DG561" s="51"/>
      <c r="DH561" s="51"/>
      <c r="DI561" s="51"/>
      <c r="DJ561" s="51"/>
      <c r="DK561" s="51"/>
      <c r="DL561" s="51"/>
      <c r="DM561" s="51"/>
      <c r="DN561" s="51"/>
      <c r="DO561" s="51"/>
      <c r="DP561" s="51"/>
      <c r="DQ561" s="51"/>
      <c r="DR561" s="51"/>
      <c r="DS561" s="51"/>
      <c r="DT561" s="51"/>
      <c r="DU561" s="51"/>
      <c r="DV561" s="51"/>
      <c r="DW561" s="51"/>
      <c r="DX561" s="51"/>
      <c r="DY561" s="51"/>
      <c r="DZ561" s="51"/>
      <c r="EA561" s="51"/>
    </row>
    <row r="562" spans="1:239" s="2" customFormat="1" x14ac:dyDescent="0.25">
      <c r="A562" s="7">
        <v>2</v>
      </c>
      <c r="B562" s="104" t="s">
        <v>81</v>
      </c>
      <c r="C562" s="8" t="s">
        <v>18</v>
      </c>
      <c r="D562" s="9"/>
      <c r="E562" s="9">
        <f>E560</f>
        <v>170.45877420000002</v>
      </c>
      <c r="F562" s="9"/>
      <c r="G562" s="9"/>
      <c r="H562" s="9"/>
      <c r="I562" s="9"/>
      <c r="J562" s="10"/>
      <c r="K562" s="10"/>
      <c r="L562" s="10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  <c r="AA562" s="105"/>
      <c r="AB562" s="105"/>
      <c r="AC562" s="105"/>
      <c r="AD562" s="105"/>
      <c r="AE562" s="105"/>
      <c r="AF562" s="105"/>
      <c r="AG562" s="105"/>
      <c r="AH562" s="105"/>
      <c r="AI562" s="105"/>
      <c r="AJ562" s="105"/>
      <c r="AK562" s="105"/>
      <c r="AL562" s="105"/>
      <c r="AM562" s="105"/>
      <c r="AN562" s="105"/>
      <c r="AO562" s="105"/>
      <c r="AP562" s="105"/>
      <c r="AQ562" s="105"/>
      <c r="AR562" s="105"/>
      <c r="AS562" s="105"/>
      <c r="AT562" s="105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  <c r="BT562" s="105"/>
      <c r="BU562" s="105"/>
      <c r="BV562" s="105"/>
      <c r="BW562" s="105"/>
      <c r="BX562" s="105"/>
      <c r="BY562" s="105"/>
      <c r="BZ562" s="105"/>
      <c r="CA562" s="105"/>
      <c r="CB562" s="105"/>
      <c r="CC562" s="105"/>
      <c r="CD562" s="105"/>
      <c r="CE562" s="105"/>
      <c r="CF562" s="105"/>
      <c r="CG562" s="105"/>
      <c r="CH562" s="105"/>
      <c r="CI562" s="105"/>
      <c r="CJ562" s="105"/>
      <c r="CK562" s="105"/>
      <c r="CL562" s="105"/>
      <c r="CM562" s="105"/>
      <c r="CN562" s="105"/>
      <c r="CO562" s="105"/>
      <c r="CP562" s="105"/>
      <c r="CQ562" s="105"/>
      <c r="CR562" s="105"/>
      <c r="CS562" s="105"/>
      <c r="CT562" s="105"/>
      <c r="CU562" s="105"/>
      <c r="CV562" s="105"/>
      <c r="CW562" s="105"/>
      <c r="CX562" s="105"/>
      <c r="CY562" s="105"/>
      <c r="CZ562" s="105"/>
      <c r="DA562" s="105"/>
      <c r="DB562" s="105"/>
      <c r="DC562" s="105"/>
      <c r="DD562" s="105"/>
      <c r="DE562" s="105"/>
      <c r="DF562" s="105"/>
      <c r="DG562" s="105"/>
      <c r="DH562" s="105"/>
      <c r="DI562" s="105"/>
      <c r="DJ562" s="105"/>
      <c r="DK562" s="105"/>
      <c r="DL562" s="105"/>
      <c r="DM562" s="105"/>
      <c r="DN562" s="105"/>
      <c r="DO562" s="105"/>
      <c r="DP562" s="105"/>
      <c r="DQ562" s="105"/>
      <c r="DR562" s="105"/>
      <c r="DS562" s="105"/>
      <c r="DT562" s="105"/>
      <c r="DU562" s="105"/>
      <c r="DV562" s="105"/>
      <c r="DW562" s="105"/>
      <c r="DX562" s="105"/>
      <c r="DY562" s="105"/>
      <c r="DZ562" s="105"/>
      <c r="EA562" s="105"/>
      <c r="EB562" s="105"/>
      <c r="EC562" s="105"/>
      <c r="ED562" s="105"/>
      <c r="EE562" s="105"/>
      <c r="EF562" s="105"/>
      <c r="EG562" s="105"/>
      <c r="EH562" s="105"/>
      <c r="EI562" s="105"/>
      <c r="EJ562" s="105"/>
      <c r="EK562" s="105"/>
      <c r="EL562" s="105"/>
      <c r="EM562" s="105"/>
      <c r="EN562" s="105"/>
      <c r="EO562" s="105"/>
      <c r="EP562" s="105"/>
      <c r="EQ562" s="105"/>
      <c r="ER562" s="105"/>
      <c r="ES562" s="105"/>
      <c r="ET562" s="105"/>
      <c r="EU562" s="105"/>
      <c r="EV562" s="105"/>
      <c r="EW562" s="105"/>
      <c r="EX562" s="105"/>
      <c r="EY562" s="105"/>
      <c r="EZ562" s="105"/>
      <c r="FA562" s="105"/>
      <c r="FB562" s="105"/>
      <c r="FC562" s="105"/>
      <c r="FD562" s="105"/>
      <c r="FE562" s="105"/>
      <c r="FF562" s="105"/>
      <c r="FG562" s="105"/>
      <c r="FH562" s="105"/>
      <c r="FI562" s="105"/>
      <c r="FJ562" s="105"/>
      <c r="FK562" s="105"/>
      <c r="FL562" s="105"/>
      <c r="FM562" s="105"/>
      <c r="FN562" s="105"/>
      <c r="FO562" s="105"/>
      <c r="FP562" s="105"/>
      <c r="FQ562" s="105"/>
      <c r="FR562" s="105"/>
      <c r="FS562" s="105"/>
      <c r="FT562" s="105"/>
      <c r="FU562" s="105"/>
      <c r="FV562" s="105"/>
      <c r="FW562" s="105"/>
      <c r="FX562" s="105"/>
      <c r="FY562" s="105"/>
      <c r="FZ562" s="105"/>
      <c r="GA562" s="105"/>
      <c r="GB562" s="105"/>
      <c r="GC562" s="105"/>
      <c r="GD562" s="105"/>
      <c r="GE562" s="105"/>
      <c r="GF562" s="105"/>
      <c r="GG562" s="105"/>
      <c r="GH562" s="105"/>
      <c r="GI562" s="105"/>
      <c r="GJ562" s="105"/>
      <c r="GK562" s="105"/>
      <c r="GL562" s="105"/>
      <c r="GM562" s="105"/>
      <c r="GN562" s="105"/>
      <c r="GO562" s="105"/>
      <c r="GP562" s="105"/>
      <c r="GQ562" s="105"/>
      <c r="GR562" s="105"/>
      <c r="GS562" s="105"/>
      <c r="GT562" s="105"/>
      <c r="GU562" s="105"/>
      <c r="GV562" s="105"/>
      <c r="GW562" s="105"/>
      <c r="GX562" s="105"/>
      <c r="GY562" s="105"/>
      <c r="GZ562" s="105"/>
      <c r="HA562" s="105"/>
      <c r="HB562" s="105"/>
      <c r="HC562" s="105"/>
      <c r="HD562" s="105"/>
      <c r="HE562" s="105"/>
      <c r="HF562" s="105"/>
      <c r="HG562" s="105"/>
      <c r="HH562" s="105"/>
      <c r="HI562" s="105"/>
      <c r="HJ562" s="105"/>
      <c r="HK562" s="105"/>
    </row>
    <row r="563" spans="1:239" s="6" customFormat="1" x14ac:dyDescent="0.25">
      <c r="A563" s="11"/>
      <c r="B563" s="13"/>
      <c r="C563" s="11"/>
      <c r="D563" s="10"/>
      <c r="E563" s="10"/>
      <c r="F563" s="10"/>
      <c r="G563" s="10"/>
      <c r="H563" s="10"/>
      <c r="I563" s="10"/>
      <c r="J563" s="5"/>
      <c r="K563" s="10"/>
      <c r="L563" s="10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  <c r="DC563" s="14"/>
      <c r="DD563" s="14"/>
      <c r="DE563" s="14"/>
      <c r="DF563" s="14"/>
      <c r="DG563" s="14"/>
      <c r="DH563" s="14"/>
      <c r="DI563" s="14"/>
      <c r="DJ563" s="14"/>
      <c r="DK563" s="14"/>
      <c r="DL563" s="14"/>
      <c r="DM563" s="14"/>
      <c r="DN563" s="14"/>
      <c r="DO563" s="14"/>
      <c r="DP563" s="14"/>
      <c r="DQ563" s="14"/>
      <c r="DR563" s="14"/>
      <c r="DS563" s="14"/>
      <c r="DT563" s="14"/>
      <c r="DU563" s="14"/>
      <c r="DV563" s="14"/>
      <c r="DW563" s="14"/>
      <c r="DX563" s="14"/>
      <c r="DY563" s="14"/>
      <c r="DZ563" s="14"/>
      <c r="EA563" s="14"/>
      <c r="EB563" s="14"/>
      <c r="EC563" s="14"/>
      <c r="ED563" s="14"/>
      <c r="EE563" s="14"/>
      <c r="EF563" s="14"/>
      <c r="EG563" s="14"/>
      <c r="EH563" s="14"/>
      <c r="EI563" s="14"/>
      <c r="EJ563" s="14"/>
      <c r="EK563" s="14"/>
      <c r="EL563" s="14"/>
      <c r="EM563" s="14"/>
      <c r="EN563" s="14"/>
      <c r="EO563" s="14"/>
      <c r="EP563" s="14"/>
      <c r="EQ563" s="14"/>
      <c r="ER563" s="14"/>
      <c r="ES563" s="14"/>
      <c r="ET563" s="14"/>
      <c r="EU563" s="14"/>
      <c r="EV563" s="14"/>
      <c r="EW563" s="14"/>
      <c r="EX563" s="14"/>
      <c r="EY563" s="14"/>
      <c r="EZ563" s="14"/>
      <c r="FA563" s="14"/>
      <c r="FB563" s="14"/>
      <c r="FC563" s="14"/>
      <c r="FD563" s="14"/>
      <c r="FE563" s="14"/>
      <c r="FF563" s="14"/>
      <c r="FG563" s="14"/>
      <c r="FH563" s="14"/>
      <c r="FI563" s="14"/>
      <c r="FJ563" s="14"/>
      <c r="FK563" s="14"/>
      <c r="FL563" s="14"/>
      <c r="FM563" s="14"/>
      <c r="FN563" s="14"/>
      <c r="FO563" s="14"/>
      <c r="FP563" s="14"/>
      <c r="FQ563" s="14"/>
      <c r="FR563" s="14"/>
      <c r="FS563" s="14"/>
      <c r="FT563" s="14"/>
      <c r="FU563" s="14"/>
      <c r="FV563" s="14"/>
      <c r="FW563" s="14"/>
      <c r="FX563" s="14"/>
      <c r="FY563" s="14"/>
      <c r="FZ563" s="14"/>
      <c r="GA563" s="14"/>
      <c r="GB563" s="14"/>
      <c r="GC563" s="14"/>
      <c r="GD563" s="14"/>
      <c r="GE563" s="14"/>
      <c r="GF563" s="14"/>
      <c r="GG563" s="14"/>
      <c r="GH563" s="14"/>
      <c r="GI563" s="14"/>
      <c r="GJ563" s="14"/>
      <c r="GK563" s="14"/>
      <c r="GL563" s="14"/>
      <c r="GM563" s="14"/>
      <c r="GN563" s="14"/>
      <c r="GO563" s="14"/>
      <c r="GP563" s="14"/>
      <c r="GQ563" s="14"/>
      <c r="GR563" s="14"/>
      <c r="GS563" s="14"/>
      <c r="GT563" s="14"/>
      <c r="GU563" s="14"/>
      <c r="GV563" s="14"/>
      <c r="GW563" s="14"/>
      <c r="GX563" s="14"/>
      <c r="GY563" s="14"/>
      <c r="GZ563" s="14"/>
      <c r="HA563" s="14"/>
      <c r="HB563" s="14"/>
      <c r="HC563" s="14"/>
      <c r="HD563" s="14"/>
      <c r="HE563" s="14"/>
      <c r="HF563" s="14"/>
      <c r="HG563" s="14"/>
      <c r="HH563" s="14"/>
      <c r="HI563" s="14"/>
      <c r="HJ563" s="14"/>
      <c r="HK563" s="14"/>
      <c r="HL563" s="14"/>
      <c r="HM563" s="14"/>
      <c r="HN563" s="14"/>
      <c r="HO563" s="14"/>
      <c r="HP563" s="14"/>
      <c r="HQ563" s="14"/>
      <c r="HR563" s="14"/>
      <c r="HS563" s="14"/>
      <c r="HT563" s="14"/>
      <c r="HU563" s="14"/>
      <c r="HV563" s="14"/>
      <c r="HW563" s="14"/>
      <c r="HX563" s="14"/>
      <c r="HY563" s="14"/>
      <c r="HZ563" s="14"/>
      <c r="IA563" s="14"/>
      <c r="IB563" s="14"/>
      <c r="IC563" s="14"/>
      <c r="ID563" s="14"/>
      <c r="IE563" s="14"/>
    </row>
    <row r="564" spans="1:239" s="6" customFormat="1" x14ac:dyDescent="0.25">
      <c r="A564" s="11"/>
      <c r="B564" s="13" t="s">
        <v>82</v>
      </c>
      <c r="C564" s="11" t="s">
        <v>18</v>
      </c>
      <c r="D564" s="10">
        <v>1</v>
      </c>
      <c r="E564" s="10">
        <f>D564*E562</f>
        <v>170.45877420000002</v>
      </c>
      <c r="F564" s="10"/>
      <c r="G564" s="10"/>
      <c r="H564" s="10"/>
      <c r="I564" s="10"/>
      <c r="J564" s="10"/>
      <c r="K564" s="10">
        <f>E564*J564</f>
        <v>0</v>
      </c>
      <c r="L564" s="10">
        <f>G564+I564+K564</f>
        <v>0</v>
      </c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  <c r="DC564" s="14"/>
      <c r="DD564" s="14"/>
      <c r="DE564" s="14"/>
      <c r="DF564" s="14"/>
      <c r="DG564" s="14"/>
      <c r="DH564" s="14"/>
      <c r="DI564" s="14"/>
      <c r="DJ564" s="14"/>
      <c r="DK564" s="14"/>
      <c r="DL564" s="14"/>
      <c r="DM564" s="14"/>
      <c r="DN564" s="14"/>
      <c r="DO564" s="14"/>
      <c r="DP564" s="14"/>
      <c r="DQ564" s="14"/>
      <c r="DR564" s="14"/>
      <c r="DS564" s="14"/>
      <c r="DT564" s="14"/>
      <c r="DU564" s="14"/>
      <c r="DV564" s="14"/>
      <c r="DW564" s="14"/>
      <c r="DX564" s="14"/>
      <c r="DY564" s="14"/>
      <c r="DZ564" s="14"/>
      <c r="EA564" s="14"/>
      <c r="EB564" s="14"/>
      <c r="EC564" s="14"/>
      <c r="ED564" s="14"/>
      <c r="EE564" s="14"/>
      <c r="EF564" s="14"/>
      <c r="EG564" s="14"/>
      <c r="EH564" s="14"/>
      <c r="EI564" s="14"/>
      <c r="EJ564" s="14"/>
      <c r="EK564" s="14"/>
      <c r="EL564" s="14"/>
      <c r="EM564" s="14"/>
      <c r="EN564" s="14"/>
      <c r="EO564" s="14"/>
      <c r="EP564" s="14"/>
      <c r="EQ564" s="14"/>
      <c r="ER564" s="14"/>
      <c r="ES564" s="14"/>
      <c r="ET564" s="14"/>
      <c r="EU564" s="14"/>
      <c r="EV564" s="14"/>
      <c r="EW564" s="14"/>
      <c r="EX564" s="14"/>
      <c r="EY564" s="14"/>
      <c r="EZ564" s="14"/>
      <c r="FA564" s="14"/>
      <c r="FB564" s="14"/>
      <c r="FC564" s="14"/>
      <c r="FD564" s="14"/>
      <c r="FE564" s="14"/>
      <c r="FF564" s="14"/>
      <c r="FG564" s="14"/>
      <c r="FH564" s="14"/>
      <c r="FI564" s="14"/>
      <c r="FJ564" s="14"/>
      <c r="FK564" s="14"/>
      <c r="FL564" s="14"/>
      <c r="FM564" s="14"/>
      <c r="FN564" s="14"/>
      <c r="FO564" s="14"/>
      <c r="FP564" s="14"/>
      <c r="FQ564" s="14"/>
      <c r="FR564" s="14"/>
      <c r="FS564" s="14"/>
      <c r="FT564" s="14"/>
      <c r="FU564" s="14"/>
      <c r="FV564" s="14"/>
      <c r="FW564" s="14"/>
      <c r="FX564" s="14"/>
      <c r="FY564" s="14"/>
      <c r="FZ564" s="14"/>
      <c r="GA564" s="14"/>
      <c r="GB564" s="14"/>
      <c r="GC564" s="14"/>
      <c r="GD564" s="14"/>
      <c r="GE564" s="14"/>
      <c r="GF564" s="14"/>
      <c r="GG564" s="14"/>
      <c r="GH564" s="14"/>
      <c r="GI564" s="14"/>
      <c r="GJ564" s="14"/>
      <c r="GK564" s="14"/>
      <c r="GL564" s="14"/>
      <c r="GM564" s="14"/>
      <c r="GN564" s="14"/>
      <c r="GO564" s="14"/>
      <c r="GP564" s="14"/>
      <c r="GQ564" s="14"/>
      <c r="GR564" s="14"/>
      <c r="GS564" s="14"/>
      <c r="GT564" s="14"/>
      <c r="GU564" s="14"/>
      <c r="GV564" s="14"/>
      <c r="GW564" s="14"/>
      <c r="GX564" s="14"/>
      <c r="GY564" s="14"/>
      <c r="GZ564" s="14"/>
      <c r="HA564" s="14"/>
      <c r="HB564" s="14"/>
      <c r="HC564" s="14"/>
      <c r="HD564" s="14"/>
      <c r="HE564" s="14"/>
      <c r="HF564" s="14"/>
      <c r="HG564" s="14"/>
      <c r="HH564" s="14"/>
      <c r="HI564" s="14"/>
      <c r="HJ564" s="14"/>
      <c r="HK564" s="14"/>
      <c r="HL564" s="14"/>
      <c r="HM564" s="14"/>
      <c r="HN564" s="14"/>
      <c r="HO564" s="14"/>
      <c r="HP564" s="14"/>
      <c r="HQ564" s="14"/>
      <c r="HR564" s="14"/>
      <c r="HS564" s="14"/>
      <c r="HT564" s="14"/>
      <c r="HU564" s="14"/>
      <c r="HV564" s="14"/>
      <c r="HW564" s="14"/>
      <c r="HX564" s="14"/>
      <c r="HY564" s="14"/>
      <c r="HZ564" s="14"/>
      <c r="IA564" s="14"/>
      <c r="IB564" s="14"/>
      <c r="IC564" s="14"/>
      <c r="ID564" s="14"/>
      <c r="IE564" s="14"/>
    </row>
    <row r="565" spans="1:239" s="6" customFormat="1" x14ac:dyDescent="0.25">
      <c r="A565" s="11"/>
      <c r="B565" s="13"/>
      <c r="C565" s="11"/>
      <c r="D565" s="10"/>
      <c r="E565" s="10"/>
      <c r="F565" s="10"/>
      <c r="G565" s="10"/>
      <c r="H565" s="10"/>
      <c r="I565" s="10"/>
      <c r="J565" s="5"/>
      <c r="K565" s="10"/>
      <c r="L565" s="10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4"/>
      <c r="CS565" s="14"/>
      <c r="CT565" s="14"/>
      <c r="CU565" s="14"/>
      <c r="CV565" s="14"/>
      <c r="CW565" s="14"/>
      <c r="CX565" s="14"/>
      <c r="CY565" s="14"/>
      <c r="CZ565" s="14"/>
      <c r="DA565" s="14"/>
      <c r="DB565" s="14"/>
      <c r="DC565" s="14"/>
      <c r="DD565" s="14"/>
      <c r="DE565" s="14"/>
      <c r="DF565" s="14"/>
      <c r="DG565" s="14"/>
      <c r="DH565" s="14"/>
      <c r="DI565" s="14"/>
      <c r="DJ565" s="14"/>
      <c r="DK565" s="14"/>
      <c r="DL565" s="14"/>
      <c r="DM565" s="14"/>
      <c r="DN565" s="14"/>
      <c r="DO565" s="14"/>
      <c r="DP565" s="14"/>
      <c r="DQ565" s="14"/>
      <c r="DR565" s="14"/>
      <c r="DS565" s="14"/>
      <c r="DT565" s="14"/>
      <c r="DU565" s="14"/>
      <c r="DV565" s="14"/>
      <c r="DW565" s="14"/>
      <c r="DX565" s="14"/>
      <c r="DY565" s="14"/>
      <c r="DZ565" s="14"/>
      <c r="EA565" s="14"/>
      <c r="EB565" s="14"/>
      <c r="EC565" s="14"/>
      <c r="ED565" s="14"/>
      <c r="EE565" s="14"/>
      <c r="EF565" s="14"/>
      <c r="EG565" s="14"/>
      <c r="EH565" s="14"/>
      <c r="EI565" s="14"/>
      <c r="EJ565" s="14"/>
      <c r="EK565" s="14"/>
      <c r="EL565" s="14"/>
      <c r="EM565" s="14"/>
      <c r="EN565" s="14"/>
      <c r="EO565" s="14"/>
      <c r="EP565" s="14"/>
      <c r="EQ565" s="14"/>
      <c r="ER565" s="14"/>
      <c r="ES565" s="14"/>
      <c r="ET565" s="14"/>
      <c r="EU565" s="14"/>
      <c r="EV565" s="14"/>
      <c r="EW565" s="14"/>
      <c r="EX565" s="14"/>
      <c r="EY565" s="14"/>
      <c r="EZ565" s="14"/>
      <c r="FA565" s="14"/>
      <c r="FB565" s="14"/>
      <c r="FC565" s="14"/>
      <c r="FD565" s="14"/>
      <c r="FE565" s="14"/>
      <c r="FF565" s="14"/>
      <c r="FG565" s="14"/>
      <c r="FH565" s="14"/>
      <c r="FI565" s="14"/>
      <c r="FJ565" s="14"/>
      <c r="FK565" s="14"/>
      <c r="FL565" s="14"/>
      <c r="FM565" s="14"/>
      <c r="FN565" s="14"/>
      <c r="FO565" s="14"/>
      <c r="FP565" s="14"/>
      <c r="FQ565" s="14"/>
      <c r="FR565" s="14"/>
      <c r="FS565" s="14"/>
      <c r="FT565" s="14"/>
      <c r="FU565" s="14"/>
      <c r="FV565" s="14"/>
      <c r="FW565" s="14"/>
      <c r="FX565" s="14"/>
      <c r="FY565" s="14"/>
      <c r="FZ565" s="14"/>
      <c r="GA565" s="14"/>
      <c r="GB565" s="14"/>
      <c r="GC565" s="14"/>
      <c r="GD565" s="14"/>
      <c r="GE565" s="14"/>
      <c r="GF565" s="14"/>
      <c r="GG565" s="14"/>
      <c r="GH565" s="14"/>
      <c r="GI565" s="14"/>
      <c r="GJ565" s="14"/>
      <c r="GK565" s="14"/>
      <c r="GL565" s="14"/>
      <c r="GM565" s="14"/>
      <c r="GN565" s="14"/>
      <c r="GO565" s="14"/>
      <c r="GP565" s="14"/>
      <c r="GQ565" s="14"/>
      <c r="GR565" s="14"/>
      <c r="GS565" s="14"/>
      <c r="GT565" s="14"/>
      <c r="GU565" s="14"/>
      <c r="GV565" s="14"/>
      <c r="GW565" s="14"/>
      <c r="GX565" s="14"/>
      <c r="GY565" s="14"/>
      <c r="GZ565" s="14"/>
      <c r="HA565" s="14"/>
      <c r="HB565" s="14"/>
      <c r="HC565" s="14"/>
      <c r="HD565" s="14"/>
      <c r="HE565" s="14"/>
      <c r="HF565" s="14"/>
      <c r="HG565" s="14"/>
      <c r="HH565" s="14"/>
      <c r="HI565" s="14"/>
      <c r="HJ565" s="14"/>
      <c r="HK565" s="14"/>
      <c r="HL565" s="14"/>
      <c r="HM565" s="14"/>
      <c r="HN565" s="14"/>
      <c r="HO565" s="14"/>
      <c r="HP565" s="14"/>
      <c r="HQ565" s="14"/>
      <c r="HR565" s="14"/>
      <c r="HS565" s="14"/>
      <c r="HT565" s="14"/>
      <c r="HU565" s="14"/>
      <c r="HV565" s="14"/>
      <c r="HW565" s="14"/>
      <c r="HX565" s="14"/>
      <c r="HY565" s="14"/>
      <c r="HZ565" s="14"/>
      <c r="IA565" s="14"/>
      <c r="IB565" s="14"/>
      <c r="IC565" s="14"/>
      <c r="ID565" s="14"/>
      <c r="IE565" s="14"/>
    </row>
    <row r="566" spans="1:239" x14ac:dyDescent="0.25">
      <c r="A566" s="8"/>
      <c r="B566" s="100"/>
      <c r="C566" s="11"/>
      <c r="D566" s="11"/>
      <c r="E566" s="11"/>
      <c r="F566" s="11"/>
      <c r="G566" s="10"/>
      <c r="H566" s="11"/>
      <c r="I566" s="10"/>
      <c r="J566" s="11"/>
      <c r="K566" s="10"/>
      <c r="L566" s="10"/>
    </row>
    <row r="567" spans="1:239" s="2" customFormat="1" ht="18.75" customHeight="1" x14ac:dyDescent="0.25">
      <c r="A567" s="7">
        <v>1</v>
      </c>
      <c r="B567" s="106" t="s">
        <v>98</v>
      </c>
      <c r="C567" s="8" t="s">
        <v>16</v>
      </c>
      <c r="D567" s="9"/>
      <c r="E567" s="9">
        <f>222.825*0.19</f>
        <v>42.336749999999995</v>
      </c>
      <c r="F567" s="10"/>
      <c r="G567" s="10"/>
      <c r="H567" s="10"/>
      <c r="I567" s="10"/>
      <c r="J567" s="10"/>
      <c r="K567" s="10"/>
      <c r="L567" s="9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  <c r="AA567" s="105"/>
      <c r="AB567" s="105"/>
      <c r="AC567" s="105"/>
      <c r="AD567" s="105"/>
      <c r="AE567" s="105"/>
      <c r="AF567" s="105"/>
      <c r="AG567" s="105"/>
      <c r="AH567" s="105"/>
      <c r="AI567" s="105"/>
      <c r="AJ567" s="105"/>
      <c r="AK567" s="105"/>
      <c r="AL567" s="105"/>
      <c r="AM567" s="105"/>
      <c r="AN567" s="105"/>
      <c r="AO567" s="105"/>
      <c r="AP567" s="105"/>
      <c r="AQ567" s="105"/>
      <c r="AR567" s="105"/>
      <c r="AS567" s="105"/>
      <c r="AT567" s="105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  <c r="BT567" s="105"/>
      <c r="BU567" s="105"/>
      <c r="BV567" s="105"/>
      <c r="BW567" s="105"/>
      <c r="BX567" s="105"/>
      <c r="BY567" s="105"/>
      <c r="BZ567" s="105"/>
      <c r="CA567" s="105"/>
      <c r="CB567" s="105"/>
      <c r="CC567" s="105"/>
      <c r="CD567" s="105"/>
      <c r="CE567" s="105"/>
      <c r="CF567" s="105"/>
      <c r="CG567" s="105"/>
      <c r="CH567" s="105"/>
      <c r="CI567" s="105"/>
      <c r="CJ567" s="105"/>
      <c r="CK567" s="105"/>
      <c r="CL567" s="105"/>
      <c r="CM567" s="105"/>
      <c r="CN567" s="105"/>
      <c r="CO567" s="105"/>
      <c r="CP567" s="105"/>
      <c r="CQ567" s="105"/>
      <c r="CR567" s="105"/>
      <c r="CS567" s="105"/>
      <c r="CT567" s="105"/>
      <c r="CU567" s="105"/>
      <c r="CV567" s="105"/>
      <c r="CW567" s="105"/>
      <c r="CX567" s="105"/>
      <c r="CY567" s="105"/>
      <c r="CZ567" s="105"/>
      <c r="DA567" s="105"/>
      <c r="DB567" s="105"/>
      <c r="DC567" s="105"/>
      <c r="DD567" s="105"/>
      <c r="DE567" s="105"/>
      <c r="DF567" s="105"/>
      <c r="DG567" s="105"/>
      <c r="DH567" s="105"/>
      <c r="DI567" s="105"/>
      <c r="DJ567" s="105"/>
      <c r="DK567" s="105"/>
      <c r="DL567" s="105"/>
      <c r="DM567" s="105"/>
      <c r="DN567" s="105"/>
      <c r="DO567" s="105"/>
      <c r="DP567" s="105"/>
      <c r="DQ567" s="105"/>
      <c r="DR567" s="105"/>
      <c r="DS567" s="105"/>
      <c r="DT567" s="105"/>
      <c r="DU567" s="105"/>
      <c r="DV567" s="105"/>
      <c r="DW567" s="105"/>
      <c r="DX567" s="105"/>
      <c r="DY567" s="105"/>
      <c r="DZ567" s="105"/>
      <c r="EA567" s="105"/>
      <c r="EB567" s="105"/>
      <c r="EC567" s="105"/>
      <c r="ED567" s="105"/>
      <c r="EE567" s="105"/>
      <c r="EF567" s="105"/>
      <c r="EG567" s="105"/>
      <c r="EH567" s="105"/>
      <c r="EI567" s="105"/>
      <c r="EJ567" s="105"/>
      <c r="EK567" s="105"/>
      <c r="EL567" s="105"/>
      <c r="EM567" s="105"/>
      <c r="EN567" s="105"/>
      <c r="EO567" s="105"/>
      <c r="EP567" s="105"/>
      <c r="EQ567" s="105"/>
      <c r="ER567" s="105"/>
      <c r="ES567" s="105"/>
      <c r="ET567" s="105"/>
      <c r="EU567" s="105"/>
      <c r="EV567" s="105"/>
      <c r="EW567" s="105"/>
      <c r="EX567" s="105"/>
      <c r="EY567" s="105"/>
      <c r="EZ567" s="105"/>
      <c r="FA567" s="105"/>
      <c r="FB567" s="105"/>
      <c r="FC567" s="105"/>
      <c r="FD567" s="105"/>
      <c r="FE567" s="105"/>
      <c r="FF567" s="105"/>
      <c r="FG567" s="105"/>
      <c r="FH567" s="105"/>
      <c r="FI567" s="105"/>
      <c r="FJ567" s="105"/>
      <c r="FK567" s="105"/>
      <c r="FL567" s="105"/>
      <c r="FM567" s="105"/>
      <c r="FN567" s="105"/>
      <c r="FO567" s="105"/>
      <c r="FP567" s="105"/>
      <c r="FQ567" s="105"/>
      <c r="FR567" s="105"/>
      <c r="FS567" s="105"/>
      <c r="FT567" s="105"/>
      <c r="FU567" s="105"/>
      <c r="FV567" s="105"/>
      <c r="FW567" s="105"/>
      <c r="FX567" s="105"/>
      <c r="FY567" s="105"/>
      <c r="FZ567" s="105"/>
      <c r="GA567" s="105"/>
      <c r="GB567" s="105"/>
      <c r="GC567" s="105"/>
      <c r="GD567" s="105"/>
      <c r="GE567" s="105"/>
      <c r="GF567" s="105"/>
      <c r="GG567" s="105"/>
      <c r="GH567" s="105"/>
      <c r="GI567" s="105"/>
      <c r="GJ567" s="105"/>
      <c r="GK567" s="105"/>
      <c r="GL567" s="105"/>
      <c r="GM567" s="105"/>
      <c r="GN567" s="105"/>
      <c r="GO567" s="105"/>
      <c r="GP567" s="105"/>
      <c r="GQ567" s="105"/>
      <c r="GR567" s="105"/>
      <c r="GS567" s="105"/>
      <c r="GT567" s="105"/>
      <c r="GU567" s="105"/>
      <c r="GV567" s="105"/>
      <c r="GW567" s="105"/>
      <c r="GX567" s="105"/>
      <c r="GY567" s="105"/>
      <c r="GZ567" s="105"/>
      <c r="HA567" s="105"/>
      <c r="HB567" s="105"/>
      <c r="HC567" s="105"/>
      <c r="HD567" s="105"/>
      <c r="HE567" s="105"/>
      <c r="HF567" s="105"/>
      <c r="HG567" s="105"/>
      <c r="HH567" s="105"/>
      <c r="HI567" s="105"/>
      <c r="HJ567" s="105"/>
      <c r="HK567" s="105"/>
      <c r="HL567" s="105"/>
      <c r="HM567" s="105"/>
      <c r="HN567" s="105"/>
      <c r="HO567" s="105"/>
    </row>
    <row r="568" spans="1:239" s="6" customFormat="1" x14ac:dyDescent="0.25">
      <c r="A568" s="11"/>
      <c r="B568" s="13"/>
      <c r="C568" s="11" t="s">
        <v>49</v>
      </c>
      <c r="D568" s="10"/>
      <c r="E568" s="107">
        <f>E567/1000</f>
        <v>4.2336749999999992E-2</v>
      </c>
      <c r="F568" s="10"/>
      <c r="G568" s="10"/>
      <c r="H568" s="10"/>
      <c r="I568" s="10"/>
      <c r="J568" s="10"/>
      <c r="K568" s="10"/>
      <c r="L568" s="10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  <c r="CY568" s="14"/>
      <c r="CZ568" s="14"/>
      <c r="DA568" s="14"/>
      <c r="DB568" s="14"/>
      <c r="DC568" s="14"/>
      <c r="DD568" s="14"/>
      <c r="DE568" s="14"/>
      <c r="DF568" s="14"/>
      <c r="DG568" s="14"/>
      <c r="DH568" s="14"/>
      <c r="DI568" s="14"/>
      <c r="DJ568" s="14"/>
      <c r="DK568" s="14"/>
      <c r="DL568" s="14"/>
      <c r="DM568" s="14"/>
      <c r="DN568" s="14"/>
      <c r="DO568" s="14"/>
      <c r="DP568" s="14"/>
      <c r="DQ568" s="14"/>
      <c r="DR568" s="14"/>
      <c r="DS568" s="14"/>
      <c r="DT568" s="14"/>
      <c r="DU568" s="14"/>
      <c r="DV568" s="14"/>
      <c r="DW568" s="14"/>
      <c r="DX568" s="14"/>
      <c r="DY568" s="14"/>
      <c r="DZ568" s="14"/>
      <c r="EA568" s="14"/>
      <c r="EB568" s="14"/>
      <c r="EC568" s="14"/>
      <c r="ED568" s="14"/>
      <c r="EE568" s="14"/>
      <c r="EF568" s="14"/>
      <c r="EG568" s="14"/>
      <c r="EH568" s="14"/>
      <c r="EI568" s="14"/>
      <c r="EJ568" s="14"/>
      <c r="EK568" s="14"/>
      <c r="EL568" s="14"/>
      <c r="EM568" s="14"/>
      <c r="EN568" s="14"/>
      <c r="EO568" s="14"/>
      <c r="EP568" s="14"/>
      <c r="EQ568" s="14"/>
      <c r="ER568" s="14"/>
      <c r="ES568" s="14"/>
      <c r="ET568" s="14"/>
      <c r="EU568" s="14"/>
      <c r="EV568" s="14"/>
      <c r="EW568" s="14"/>
      <c r="EX568" s="14"/>
      <c r="EY568" s="14"/>
      <c r="EZ568" s="14"/>
      <c r="FA568" s="14"/>
      <c r="FB568" s="14"/>
      <c r="FC568" s="14"/>
      <c r="FD568" s="14"/>
      <c r="FE568" s="14"/>
      <c r="FF568" s="14"/>
      <c r="FG568" s="14"/>
      <c r="FH568" s="14"/>
      <c r="FI568" s="14"/>
      <c r="FJ568" s="14"/>
      <c r="FK568" s="14"/>
      <c r="FL568" s="14"/>
      <c r="FM568" s="14"/>
      <c r="FN568" s="14"/>
      <c r="FO568" s="14"/>
      <c r="FP568" s="14"/>
      <c r="FQ568" s="14"/>
      <c r="FR568" s="14"/>
      <c r="FS568" s="14"/>
      <c r="FT568" s="14"/>
      <c r="FU568" s="14"/>
      <c r="FV568" s="14"/>
      <c r="FW568" s="14"/>
      <c r="FX568" s="14"/>
      <c r="FY568" s="14"/>
      <c r="FZ568" s="14"/>
      <c r="GA568" s="14"/>
      <c r="GB568" s="14"/>
      <c r="GC568" s="14"/>
      <c r="GD568" s="14"/>
      <c r="GE568" s="14"/>
      <c r="GF568" s="14"/>
      <c r="GG568" s="14"/>
      <c r="GH568" s="14"/>
      <c r="GI568" s="14"/>
      <c r="GJ568" s="14"/>
      <c r="GK568" s="14"/>
      <c r="GL568" s="14"/>
      <c r="GM568" s="14"/>
      <c r="GN568" s="14"/>
      <c r="GO568" s="14"/>
      <c r="GP568" s="14"/>
      <c r="GQ568" s="14"/>
      <c r="GR568" s="14"/>
      <c r="GS568" s="14"/>
      <c r="GT568" s="14"/>
      <c r="GU568" s="14"/>
      <c r="GV568" s="14"/>
      <c r="GW568" s="14"/>
      <c r="GX568" s="14"/>
      <c r="GY568" s="14"/>
      <c r="GZ568" s="14"/>
      <c r="HA568" s="14"/>
      <c r="HB568" s="14"/>
      <c r="HC568" s="14"/>
      <c r="HD568" s="14"/>
      <c r="HE568" s="14"/>
      <c r="HF568" s="14"/>
      <c r="HG568" s="14"/>
      <c r="HH568" s="14"/>
      <c r="HI568" s="14"/>
      <c r="HJ568" s="14"/>
      <c r="HK568" s="14"/>
      <c r="HL568" s="14"/>
      <c r="HM568" s="14"/>
      <c r="HN568" s="14"/>
      <c r="HO568" s="14"/>
      <c r="HP568" s="14"/>
      <c r="HQ568" s="14"/>
      <c r="HR568" s="14"/>
      <c r="HS568" s="14"/>
      <c r="HT568" s="14"/>
      <c r="HU568" s="14"/>
      <c r="HV568" s="14"/>
      <c r="HW568" s="14"/>
      <c r="HX568" s="14"/>
      <c r="HY568" s="14"/>
      <c r="HZ568" s="14"/>
      <c r="IA568" s="14"/>
      <c r="IB568" s="14"/>
      <c r="IC568" s="14"/>
      <c r="ID568" s="14"/>
      <c r="IE568" s="14"/>
    </row>
    <row r="569" spans="1:239" s="2" customFormat="1" x14ac:dyDescent="0.25">
      <c r="A569" s="7"/>
      <c r="B569" s="108" t="s">
        <v>99</v>
      </c>
      <c r="C569" s="91" t="s">
        <v>17</v>
      </c>
      <c r="D569" s="10">
        <v>19.100000000000001</v>
      </c>
      <c r="E569" s="10">
        <f>D569*E568</f>
        <v>0.80863192499999992</v>
      </c>
      <c r="F569" s="10"/>
      <c r="G569" s="10"/>
      <c r="H569" s="10"/>
      <c r="I569" s="10"/>
      <c r="J569" s="10"/>
      <c r="K569" s="10">
        <f>E569*J569</f>
        <v>0</v>
      </c>
      <c r="L569" s="10">
        <f>G569+I569+K569</f>
        <v>0</v>
      </c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</row>
    <row r="570" spans="1:239" s="2" customFormat="1" x14ac:dyDescent="0.25">
      <c r="A570" s="7"/>
      <c r="B570" s="108"/>
      <c r="C570" s="91"/>
      <c r="D570" s="10"/>
      <c r="E570" s="10"/>
      <c r="F570" s="10"/>
      <c r="G570" s="10"/>
      <c r="H570" s="10"/>
      <c r="I570" s="10"/>
      <c r="J570" s="10"/>
      <c r="K570" s="10"/>
      <c r="L570" s="10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</row>
    <row r="571" spans="1:239" s="2" customFormat="1" ht="17.25" customHeight="1" x14ac:dyDescent="0.25">
      <c r="A571" s="7">
        <v>2</v>
      </c>
      <c r="B571" s="106" t="s">
        <v>100</v>
      </c>
      <c r="C571" s="8" t="s">
        <v>16</v>
      </c>
      <c r="D571" s="9"/>
      <c r="E571" s="9">
        <f>E567</f>
        <v>42.336749999999995</v>
      </c>
      <c r="F571" s="10"/>
      <c r="G571" s="10"/>
      <c r="H571" s="10"/>
      <c r="I571" s="10"/>
      <c r="J571" s="10"/>
      <c r="K571" s="10"/>
      <c r="L571" s="9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  <c r="AA571" s="105"/>
      <c r="AB571" s="105"/>
      <c r="AC571" s="105"/>
      <c r="AD571" s="105"/>
      <c r="AE571" s="105"/>
      <c r="AF571" s="105"/>
      <c r="AG571" s="105"/>
      <c r="AH571" s="105"/>
      <c r="AI571" s="105"/>
      <c r="AJ571" s="105"/>
      <c r="AK571" s="105"/>
      <c r="AL571" s="105"/>
      <c r="AM571" s="105"/>
      <c r="AN571" s="105"/>
      <c r="AO571" s="105"/>
      <c r="AP571" s="105"/>
      <c r="AQ571" s="105"/>
      <c r="AR571" s="105"/>
      <c r="AS571" s="105"/>
      <c r="AT571" s="105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  <c r="BT571" s="105"/>
      <c r="BU571" s="105"/>
      <c r="BV571" s="105"/>
      <c r="BW571" s="105"/>
      <c r="BX571" s="105"/>
      <c r="BY571" s="105"/>
      <c r="BZ571" s="105"/>
      <c r="CA571" s="105"/>
      <c r="CB571" s="105"/>
      <c r="CC571" s="105"/>
      <c r="CD571" s="105"/>
      <c r="CE571" s="105"/>
      <c r="CF571" s="105"/>
      <c r="CG571" s="105"/>
      <c r="CH571" s="105"/>
      <c r="CI571" s="105"/>
      <c r="CJ571" s="105"/>
      <c r="CK571" s="105"/>
      <c r="CL571" s="105"/>
      <c r="CM571" s="105"/>
      <c r="CN571" s="105"/>
      <c r="CO571" s="105"/>
      <c r="CP571" s="105"/>
      <c r="CQ571" s="105"/>
      <c r="CR571" s="105"/>
      <c r="CS571" s="105"/>
      <c r="CT571" s="105"/>
      <c r="CU571" s="105"/>
      <c r="CV571" s="105"/>
      <c r="CW571" s="105"/>
      <c r="CX571" s="105"/>
      <c r="CY571" s="105"/>
      <c r="CZ571" s="105"/>
      <c r="DA571" s="105"/>
      <c r="DB571" s="105"/>
      <c r="DC571" s="105"/>
      <c r="DD571" s="105"/>
      <c r="DE571" s="105"/>
      <c r="DF571" s="105"/>
      <c r="DG571" s="105"/>
      <c r="DH571" s="105"/>
      <c r="DI571" s="105"/>
      <c r="DJ571" s="105"/>
      <c r="DK571" s="105"/>
      <c r="DL571" s="105"/>
      <c r="DM571" s="105"/>
      <c r="DN571" s="105"/>
      <c r="DO571" s="105"/>
      <c r="DP571" s="105"/>
      <c r="DQ571" s="105"/>
      <c r="DR571" s="105"/>
      <c r="DS571" s="105"/>
      <c r="DT571" s="105"/>
      <c r="DU571" s="105"/>
      <c r="DV571" s="105"/>
      <c r="DW571" s="105"/>
      <c r="DX571" s="105"/>
      <c r="DY571" s="105"/>
      <c r="DZ571" s="105"/>
      <c r="EA571" s="105"/>
      <c r="EB571" s="105"/>
      <c r="EC571" s="105"/>
      <c r="ED571" s="105"/>
      <c r="EE571" s="105"/>
      <c r="EF571" s="105"/>
      <c r="EG571" s="105"/>
      <c r="EH571" s="105"/>
      <c r="EI571" s="105"/>
      <c r="EJ571" s="105"/>
      <c r="EK571" s="105"/>
      <c r="EL571" s="105"/>
      <c r="EM571" s="105"/>
      <c r="EN571" s="105"/>
      <c r="EO571" s="105"/>
      <c r="EP571" s="105"/>
      <c r="EQ571" s="105"/>
      <c r="ER571" s="105"/>
      <c r="ES571" s="105"/>
      <c r="ET571" s="105"/>
      <c r="EU571" s="105"/>
      <c r="EV571" s="105"/>
      <c r="EW571" s="105"/>
      <c r="EX571" s="105"/>
      <c r="EY571" s="105"/>
      <c r="EZ571" s="105"/>
      <c r="FA571" s="105"/>
      <c r="FB571" s="105"/>
      <c r="FC571" s="105"/>
      <c r="FD571" s="105"/>
      <c r="FE571" s="105"/>
      <c r="FF571" s="105"/>
      <c r="FG571" s="105"/>
      <c r="FH571" s="105"/>
      <c r="FI571" s="105"/>
      <c r="FJ571" s="105"/>
      <c r="FK571" s="105"/>
      <c r="FL571" s="105"/>
      <c r="FM571" s="105"/>
      <c r="FN571" s="105"/>
      <c r="FO571" s="105"/>
      <c r="FP571" s="105"/>
      <c r="FQ571" s="105"/>
      <c r="FR571" s="105"/>
      <c r="FS571" s="105"/>
      <c r="FT571" s="105"/>
      <c r="FU571" s="105"/>
      <c r="FV571" s="105"/>
      <c r="FW571" s="105"/>
      <c r="FX571" s="105"/>
      <c r="FY571" s="105"/>
      <c r="FZ571" s="105"/>
      <c r="GA571" s="105"/>
      <c r="GB571" s="105"/>
      <c r="GC571" s="105"/>
      <c r="GD571" s="105"/>
      <c r="GE571" s="105"/>
      <c r="GF571" s="105"/>
      <c r="GG571" s="105"/>
      <c r="GH571" s="105"/>
      <c r="GI571" s="105"/>
      <c r="GJ571" s="105"/>
      <c r="GK571" s="105"/>
      <c r="GL571" s="105"/>
      <c r="GM571" s="105"/>
      <c r="GN571" s="105"/>
      <c r="GO571" s="105"/>
      <c r="GP571" s="105"/>
      <c r="GQ571" s="105"/>
      <c r="GR571" s="105"/>
      <c r="GS571" s="105"/>
      <c r="GT571" s="105"/>
      <c r="GU571" s="105"/>
      <c r="GV571" s="105"/>
      <c r="GW571" s="105"/>
      <c r="GX571" s="105"/>
      <c r="GY571" s="105"/>
      <c r="GZ571" s="105"/>
      <c r="HA571" s="105"/>
      <c r="HB571" s="105"/>
      <c r="HC571" s="105"/>
      <c r="HD571" s="105"/>
      <c r="HE571" s="105"/>
      <c r="HF571" s="105"/>
      <c r="HG571" s="105"/>
      <c r="HH571" s="105"/>
      <c r="HI571" s="105"/>
      <c r="HJ571" s="105"/>
      <c r="HK571" s="105"/>
      <c r="HL571" s="105"/>
      <c r="HM571" s="105"/>
      <c r="HN571" s="105"/>
      <c r="HO571" s="105"/>
    </row>
    <row r="572" spans="1:239" s="6" customFormat="1" x14ac:dyDescent="0.25">
      <c r="A572" s="11"/>
      <c r="B572" s="13"/>
      <c r="C572" s="11" t="s">
        <v>49</v>
      </c>
      <c r="D572" s="10"/>
      <c r="E572" s="107">
        <f>E571/1000</f>
        <v>4.2336749999999992E-2</v>
      </c>
      <c r="F572" s="10"/>
      <c r="G572" s="10"/>
      <c r="H572" s="10"/>
      <c r="I572" s="10"/>
      <c r="J572" s="10"/>
      <c r="K572" s="10"/>
      <c r="L572" s="10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  <c r="CR572" s="14"/>
      <c r="CS572" s="14"/>
      <c r="CT572" s="14"/>
      <c r="CU572" s="14"/>
      <c r="CV572" s="14"/>
      <c r="CW572" s="14"/>
      <c r="CX572" s="14"/>
      <c r="CY572" s="14"/>
      <c r="CZ572" s="14"/>
      <c r="DA572" s="14"/>
      <c r="DB572" s="14"/>
      <c r="DC572" s="14"/>
      <c r="DD572" s="14"/>
      <c r="DE572" s="14"/>
      <c r="DF572" s="14"/>
      <c r="DG572" s="14"/>
      <c r="DH572" s="14"/>
      <c r="DI572" s="14"/>
      <c r="DJ572" s="14"/>
      <c r="DK572" s="14"/>
      <c r="DL572" s="14"/>
      <c r="DM572" s="14"/>
      <c r="DN572" s="14"/>
      <c r="DO572" s="14"/>
      <c r="DP572" s="14"/>
      <c r="DQ572" s="14"/>
      <c r="DR572" s="14"/>
      <c r="DS572" s="14"/>
      <c r="DT572" s="14"/>
      <c r="DU572" s="14"/>
      <c r="DV572" s="14"/>
      <c r="DW572" s="14"/>
      <c r="DX572" s="14"/>
      <c r="DY572" s="14"/>
      <c r="DZ572" s="14"/>
      <c r="EA572" s="14"/>
      <c r="EB572" s="14"/>
      <c r="EC572" s="14"/>
      <c r="ED572" s="14"/>
      <c r="EE572" s="14"/>
      <c r="EF572" s="14"/>
      <c r="EG572" s="14"/>
      <c r="EH572" s="14"/>
      <c r="EI572" s="14"/>
      <c r="EJ572" s="14"/>
      <c r="EK572" s="14"/>
      <c r="EL572" s="14"/>
      <c r="EM572" s="14"/>
      <c r="EN572" s="14"/>
      <c r="EO572" s="14"/>
      <c r="EP572" s="14"/>
      <c r="EQ572" s="14"/>
      <c r="ER572" s="14"/>
      <c r="ES572" s="14"/>
      <c r="ET572" s="14"/>
      <c r="EU572" s="14"/>
      <c r="EV572" s="14"/>
      <c r="EW572" s="14"/>
      <c r="EX572" s="14"/>
      <c r="EY572" s="14"/>
      <c r="EZ572" s="14"/>
      <c r="FA572" s="14"/>
      <c r="FB572" s="14"/>
      <c r="FC572" s="14"/>
      <c r="FD572" s="14"/>
      <c r="FE572" s="14"/>
      <c r="FF572" s="14"/>
      <c r="FG572" s="14"/>
      <c r="FH572" s="14"/>
      <c r="FI572" s="14"/>
      <c r="FJ572" s="14"/>
      <c r="FK572" s="14"/>
      <c r="FL572" s="14"/>
      <c r="FM572" s="14"/>
      <c r="FN572" s="14"/>
      <c r="FO572" s="14"/>
      <c r="FP572" s="14"/>
      <c r="FQ572" s="14"/>
      <c r="FR572" s="14"/>
      <c r="FS572" s="14"/>
      <c r="FT572" s="14"/>
      <c r="FU572" s="14"/>
      <c r="FV572" s="14"/>
      <c r="FW572" s="14"/>
      <c r="FX572" s="14"/>
      <c r="FY572" s="14"/>
      <c r="FZ572" s="14"/>
      <c r="GA572" s="14"/>
      <c r="GB572" s="14"/>
      <c r="GC572" s="14"/>
      <c r="GD572" s="14"/>
      <c r="GE572" s="14"/>
      <c r="GF572" s="14"/>
      <c r="GG572" s="14"/>
      <c r="GH572" s="14"/>
      <c r="GI572" s="14"/>
      <c r="GJ572" s="14"/>
      <c r="GK572" s="14"/>
      <c r="GL572" s="14"/>
      <c r="GM572" s="14"/>
      <c r="GN572" s="14"/>
      <c r="GO572" s="14"/>
      <c r="GP572" s="14"/>
      <c r="GQ572" s="14"/>
      <c r="GR572" s="14"/>
      <c r="GS572" s="14"/>
      <c r="GT572" s="14"/>
      <c r="GU572" s="14"/>
      <c r="GV572" s="14"/>
      <c r="GW572" s="14"/>
      <c r="GX572" s="14"/>
      <c r="GY572" s="14"/>
      <c r="GZ572" s="14"/>
      <c r="HA572" s="14"/>
      <c r="HB572" s="14"/>
      <c r="HC572" s="14"/>
      <c r="HD572" s="14"/>
      <c r="HE572" s="14"/>
      <c r="HF572" s="14"/>
      <c r="HG572" s="14"/>
      <c r="HH572" s="14"/>
      <c r="HI572" s="14"/>
      <c r="HJ572" s="14"/>
      <c r="HK572" s="14"/>
      <c r="HL572" s="14"/>
      <c r="HM572" s="14"/>
      <c r="HN572" s="14"/>
      <c r="HO572" s="14"/>
      <c r="HP572" s="14"/>
      <c r="HQ572" s="14"/>
      <c r="HR572" s="14"/>
      <c r="HS572" s="14"/>
      <c r="HT572" s="14"/>
      <c r="HU572" s="14"/>
      <c r="HV572" s="14"/>
      <c r="HW572" s="14"/>
      <c r="HX572" s="14"/>
      <c r="HY572" s="14"/>
      <c r="HZ572" s="14"/>
      <c r="IA572" s="14"/>
      <c r="IB572" s="14"/>
      <c r="IC572" s="14"/>
      <c r="ID572" s="14"/>
      <c r="IE572" s="14"/>
    </row>
    <row r="573" spans="1:239" s="2" customFormat="1" x14ac:dyDescent="0.25">
      <c r="A573" s="7"/>
      <c r="B573" s="108" t="s">
        <v>94</v>
      </c>
      <c r="C573" s="91" t="s">
        <v>17</v>
      </c>
      <c r="D573" s="10">
        <v>13.2</v>
      </c>
      <c r="E573" s="10">
        <f>D573*E572</f>
        <v>0.55884509999999987</v>
      </c>
      <c r="F573" s="10"/>
      <c r="G573" s="10"/>
      <c r="H573" s="10"/>
      <c r="I573" s="10">
        <f>E573*H573</f>
        <v>0</v>
      </c>
      <c r="J573" s="10"/>
      <c r="K573" s="10"/>
      <c r="L573" s="10">
        <f>G573+I573+K573</f>
        <v>0</v>
      </c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</row>
    <row r="574" spans="1:239" s="2" customFormat="1" x14ac:dyDescent="0.25">
      <c r="A574" s="7"/>
      <c r="B574" s="109" t="s">
        <v>22</v>
      </c>
      <c r="C574" s="11" t="s">
        <v>0</v>
      </c>
      <c r="D574" s="10">
        <v>2.1</v>
      </c>
      <c r="E574" s="110">
        <f>D574*E572</f>
        <v>8.8907174999999991E-2</v>
      </c>
      <c r="F574" s="10"/>
      <c r="G574" s="10"/>
      <c r="H574" s="10"/>
      <c r="I574" s="10"/>
      <c r="J574" s="10"/>
      <c r="K574" s="10">
        <f>E574*J574</f>
        <v>0</v>
      </c>
      <c r="L574" s="10">
        <f>G574+I574+K574</f>
        <v>0</v>
      </c>
      <c r="M574" s="111"/>
      <c r="N574" s="111"/>
      <c r="O574" s="111"/>
      <c r="P574" s="111"/>
      <c r="Q574" s="111"/>
      <c r="R574" s="111"/>
      <c r="S574" s="111"/>
      <c r="T574" s="111"/>
      <c r="U574" s="111"/>
      <c r="V574" s="111"/>
      <c r="W574" s="111"/>
      <c r="X574" s="111"/>
      <c r="Y574" s="111"/>
      <c r="Z574" s="111"/>
      <c r="AA574" s="111"/>
      <c r="AB574" s="111"/>
      <c r="AC574" s="111"/>
      <c r="AD574" s="111"/>
      <c r="AE574" s="111"/>
      <c r="AF574" s="111"/>
      <c r="AG574" s="111"/>
      <c r="AH574" s="111"/>
      <c r="AI574" s="111"/>
      <c r="AJ574" s="111"/>
      <c r="AK574" s="111"/>
      <c r="AL574" s="111"/>
      <c r="AM574" s="111"/>
      <c r="AN574" s="111"/>
      <c r="AO574" s="111"/>
      <c r="AP574" s="111"/>
      <c r="AQ574" s="111"/>
      <c r="AR574" s="111"/>
      <c r="AS574" s="111"/>
      <c r="AT574" s="111"/>
      <c r="AU574" s="111"/>
      <c r="AV574" s="111"/>
      <c r="AW574" s="111"/>
      <c r="AX574" s="111"/>
      <c r="AY574" s="111"/>
      <c r="AZ574" s="111"/>
      <c r="BA574" s="111"/>
      <c r="BB574" s="111"/>
      <c r="BC574" s="111"/>
      <c r="BD574" s="111"/>
      <c r="BE574" s="111"/>
      <c r="BF574" s="111"/>
      <c r="BG574" s="111"/>
      <c r="BH574" s="111"/>
      <c r="BI574" s="111"/>
      <c r="BJ574" s="111"/>
      <c r="BK574" s="111"/>
      <c r="BL574" s="111"/>
      <c r="BM574" s="111"/>
      <c r="BN574" s="111"/>
      <c r="BO574" s="111"/>
      <c r="BP574" s="111"/>
      <c r="BQ574" s="111"/>
      <c r="BR574" s="111"/>
      <c r="BS574" s="111"/>
      <c r="BT574" s="111"/>
      <c r="BU574" s="111"/>
      <c r="BV574" s="111"/>
      <c r="BW574" s="111"/>
      <c r="BX574" s="111"/>
      <c r="BY574" s="111"/>
      <c r="BZ574" s="111"/>
      <c r="CA574" s="111"/>
      <c r="CB574" s="111"/>
      <c r="CC574" s="111"/>
      <c r="CD574" s="111"/>
      <c r="CE574" s="111"/>
      <c r="CF574" s="111"/>
      <c r="CG574" s="111"/>
      <c r="CH574" s="111"/>
      <c r="CI574" s="111"/>
      <c r="CJ574" s="111"/>
      <c r="CK574" s="111"/>
      <c r="CL574" s="111"/>
      <c r="CM574" s="111"/>
      <c r="CN574" s="111"/>
      <c r="CO574" s="111"/>
      <c r="CP574" s="111"/>
      <c r="CQ574" s="111"/>
      <c r="CR574" s="111"/>
      <c r="CS574" s="111"/>
      <c r="CT574" s="111"/>
      <c r="CU574" s="111"/>
      <c r="CV574" s="111"/>
      <c r="CW574" s="111"/>
      <c r="CX574" s="111"/>
      <c r="CY574" s="111"/>
      <c r="CZ574" s="111"/>
      <c r="DA574" s="111"/>
      <c r="DB574" s="111"/>
      <c r="DC574" s="111"/>
      <c r="DD574" s="111"/>
      <c r="DE574" s="111"/>
      <c r="DF574" s="111"/>
      <c r="DG574" s="111"/>
      <c r="DH574" s="111"/>
      <c r="DI574" s="111"/>
      <c r="DJ574" s="111"/>
      <c r="DK574" s="111"/>
      <c r="DL574" s="111"/>
      <c r="DM574" s="111"/>
      <c r="DN574" s="111"/>
      <c r="DO574" s="111"/>
      <c r="DP574" s="111"/>
      <c r="DQ574" s="111"/>
      <c r="DR574" s="111"/>
      <c r="DS574" s="111"/>
      <c r="DT574" s="111"/>
      <c r="DU574" s="111"/>
      <c r="DV574" s="111"/>
      <c r="DW574" s="111"/>
      <c r="DX574" s="111"/>
      <c r="DY574" s="111"/>
      <c r="DZ574" s="111"/>
      <c r="EA574" s="111"/>
      <c r="EB574" s="111"/>
      <c r="EC574" s="111"/>
      <c r="ED574" s="111"/>
      <c r="EE574" s="111"/>
      <c r="EF574" s="111"/>
      <c r="EG574" s="111"/>
      <c r="EH574" s="111"/>
      <c r="EI574" s="111"/>
      <c r="EJ574" s="111"/>
      <c r="EK574" s="111"/>
      <c r="EL574" s="111"/>
      <c r="EM574" s="111"/>
      <c r="EN574" s="111"/>
      <c r="EO574" s="111"/>
      <c r="EP574" s="111"/>
      <c r="EQ574" s="111"/>
      <c r="ER574" s="111"/>
      <c r="ES574" s="111"/>
      <c r="ET574" s="111"/>
      <c r="EU574" s="111"/>
      <c r="EV574" s="111"/>
      <c r="EW574" s="111"/>
      <c r="EX574" s="111"/>
      <c r="EY574" s="111"/>
      <c r="EZ574" s="111"/>
      <c r="FA574" s="111"/>
      <c r="FB574" s="111"/>
      <c r="FC574" s="111"/>
      <c r="FD574" s="111"/>
      <c r="FE574" s="111"/>
      <c r="FF574" s="111"/>
      <c r="FG574" s="111"/>
      <c r="FH574" s="111"/>
      <c r="FI574" s="111"/>
      <c r="FJ574" s="111"/>
      <c r="FK574" s="111"/>
      <c r="FL574" s="111"/>
      <c r="FM574" s="111"/>
      <c r="FN574" s="111"/>
      <c r="FO574" s="111"/>
      <c r="FP574" s="111"/>
      <c r="FQ574" s="111"/>
      <c r="FR574" s="111"/>
      <c r="FS574" s="111"/>
      <c r="FT574" s="111"/>
      <c r="FU574" s="111"/>
      <c r="FV574" s="111"/>
      <c r="FW574" s="111"/>
      <c r="FX574" s="111"/>
      <c r="FY574" s="111"/>
      <c r="FZ574" s="111"/>
      <c r="GA574" s="111"/>
      <c r="GB574" s="111"/>
      <c r="GC574" s="111"/>
      <c r="GD574" s="111"/>
      <c r="GE574" s="111"/>
      <c r="GF574" s="111"/>
      <c r="GG574" s="111"/>
      <c r="GH574" s="111"/>
      <c r="GI574" s="111"/>
      <c r="GJ574" s="111"/>
      <c r="GK574" s="111"/>
      <c r="GL574" s="111"/>
      <c r="GM574" s="111"/>
      <c r="GN574" s="111"/>
      <c r="GO574" s="111"/>
      <c r="GP574" s="111"/>
      <c r="GQ574" s="111"/>
      <c r="GR574" s="111"/>
      <c r="GS574" s="111"/>
      <c r="GT574" s="111"/>
      <c r="GU574" s="111"/>
      <c r="GV574" s="111"/>
      <c r="GW574" s="111"/>
      <c r="GX574" s="111"/>
      <c r="GY574" s="111"/>
      <c r="GZ574" s="111"/>
      <c r="HA574" s="111"/>
      <c r="HB574" s="111"/>
      <c r="HC574" s="111"/>
      <c r="HD574" s="111"/>
      <c r="HE574" s="111"/>
      <c r="HF574" s="111"/>
      <c r="HG574" s="111"/>
      <c r="HH574" s="111"/>
      <c r="HI574" s="111"/>
      <c r="HJ574" s="111"/>
      <c r="HK574" s="111"/>
      <c r="HL574" s="111"/>
      <c r="HM574" s="111"/>
      <c r="HN574" s="111"/>
      <c r="HO574" s="111"/>
      <c r="HP574" s="111"/>
      <c r="HQ574" s="111"/>
      <c r="HR574" s="111"/>
      <c r="HS574" s="111"/>
      <c r="HT574" s="111"/>
      <c r="HU574" s="111"/>
      <c r="HV574" s="111"/>
      <c r="HW574" s="111"/>
      <c r="HX574" s="111"/>
      <c r="HY574" s="111"/>
      <c r="HZ574" s="111"/>
      <c r="IA574" s="111"/>
      <c r="IB574" s="111"/>
      <c r="IC574" s="111"/>
      <c r="ID574" s="111"/>
      <c r="IE574" s="111"/>
    </row>
    <row r="575" spans="1:239" s="2" customFormat="1" x14ac:dyDescent="0.25">
      <c r="A575" s="7"/>
      <c r="B575" s="109" t="s">
        <v>101</v>
      </c>
      <c r="C575" s="112" t="s">
        <v>16</v>
      </c>
      <c r="D575" s="10">
        <v>102</v>
      </c>
      <c r="E575" s="10">
        <f>D575*E572</f>
        <v>4.318348499999999</v>
      </c>
      <c r="F575" s="10"/>
      <c r="G575" s="5"/>
      <c r="H575" s="5"/>
      <c r="I575" s="5"/>
      <c r="J575" s="10"/>
      <c r="K575" s="10">
        <f>E575*J575</f>
        <v>0</v>
      </c>
      <c r="L575" s="10">
        <f>G575+I575+K575</f>
        <v>0</v>
      </c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</row>
    <row r="576" spans="1:239" s="6" customFormat="1" x14ac:dyDescent="0.25">
      <c r="A576" s="113"/>
      <c r="B576" s="114"/>
      <c r="C576" s="113"/>
      <c r="D576" s="62"/>
      <c r="E576" s="5"/>
      <c r="F576" s="5"/>
      <c r="G576" s="5"/>
      <c r="H576" s="5"/>
      <c r="I576" s="5"/>
      <c r="J576" s="5"/>
      <c r="K576" s="5"/>
      <c r="L576" s="5"/>
    </row>
    <row r="577" spans="1:239" s="115" customFormat="1" x14ac:dyDescent="0.2">
      <c r="A577" s="7">
        <v>3</v>
      </c>
      <c r="B577" s="106" t="s">
        <v>102</v>
      </c>
      <c r="C577" s="8" t="s">
        <v>18</v>
      </c>
      <c r="D577" s="9"/>
      <c r="E577" s="9">
        <f>E571*1.65</f>
        <v>69.855637499999986</v>
      </c>
      <c r="F577" s="9"/>
      <c r="G577" s="9"/>
      <c r="H577" s="9"/>
      <c r="I577" s="9"/>
      <c r="J577" s="4"/>
      <c r="K577" s="9"/>
      <c r="L577" s="9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  <c r="AA577" s="105"/>
      <c r="AB577" s="105"/>
      <c r="AC577" s="105"/>
      <c r="AD577" s="105"/>
      <c r="AE577" s="105"/>
      <c r="AF577" s="105"/>
      <c r="AG577" s="105"/>
      <c r="AH577" s="105"/>
      <c r="AI577" s="105"/>
      <c r="AJ577" s="105"/>
      <c r="AK577" s="105"/>
      <c r="AL577" s="105"/>
      <c r="AM577" s="105"/>
      <c r="AN577" s="105"/>
      <c r="AO577" s="105"/>
      <c r="AP577" s="105"/>
      <c r="AQ577" s="105"/>
      <c r="AR577" s="105"/>
      <c r="AS577" s="105"/>
      <c r="AT577" s="105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  <c r="BT577" s="105"/>
      <c r="BU577" s="105"/>
      <c r="BV577" s="105"/>
      <c r="BW577" s="105"/>
      <c r="BX577" s="105"/>
      <c r="BY577" s="105"/>
      <c r="BZ577" s="105"/>
      <c r="CA577" s="105"/>
      <c r="CB577" s="105"/>
      <c r="CC577" s="105"/>
      <c r="CD577" s="105"/>
      <c r="CE577" s="105"/>
      <c r="CF577" s="105"/>
      <c r="CG577" s="105"/>
      <c r="CH577" s="105"/>
      <c r="CI577" s="105"/>
      <c r="CJ577" s="105"/>
      <c r="CK577" s="105"/>
      <c r="CL577" s="105"/>
      <c r="CM577" s="105"/>
      <c r="CN577" s="105"/>
      <c r="CO577" s="105"/>
      <c r="CP577" s="105"/>
      <c r="CQ577" s="105"/>
      <c r="CR577" s="105"/>
      <c r="CS577" s="105"/>
      <c r="CT577" s="105"/>
      <c r="CU577" s="105"/>
      <c r="CV577" s="105"/>
      <c r="CW577" s="105"/>
      <c r="CX577" s="105"/>
      <c r="CY577" s="105"/>
      <c r="CZ577" s="105"/>
      <c r="DA577" s="105"/>
      <c r="DB577" s="105"/>
      <c r="DC577" s="105"/>
      <c r="DD577" s="105"/>
      <c r="DE577" s="105"/>
      <c r="DF577" s="105"/>
      <c r="DG577" s="105"/>
      <c r="DH577" s="105"/>
      <c r="DI577" s="105"/>
      <c r="DJ577" s="105"/>
      <c r="DK577" s="105"/>
      <c r="DL577" s="105"/>
      <c r="DM577" s="105"/>
      <c r="DN577" s="105"/>
      <c r="DO577" s="105"/>
      <c r="DP577" s="105"/>
      <c r="DQ577" s="105"/>
      <c r="DR577" s="105"/>
      <c r="DS577" s="105"/>
      <c r="DT577" s="105"/>
      <c r="DU577" s="105"/>
      <c r="DV577" s="105"/>
      <c r="DW577" s="105"/>
      <c r="DX577" s="105"/>
      <c r="DY577" s="105"/>
      <c r="DZ577" s="105"/>
      <c r="EA577" s="105"/>
      <c r="EB577" s="105"/>
      <c r="EC577" s="105"/>
      <c r="ED577" s="105"/>
      <c r="EE577" s="105"/>
      <c r="EF577" s="105"/>
      <c r="EG577" s="105"/>
      <c r="EH577" s="105"/>
      <c r="EI577" s="105"/>
      <c r="EJ577" s="105"/>
      <c r="EK577" s="105"/>
      <c r="EL577" s="105"/>
      <c r="EM577" s="105"/>
      <c r="EN577" s="105"/>
      <c r="EO577" s="105"/>
      <c r="EP577" s="105"/>
      <c r="EQ577" s="105"/>
      <c r="ER577" s="105"/>
      <c r="ES577" s="105"/>
      <c r="ET577" s="105"/>
      <c r="EU577" s="105"/>
      <c r="EV577" s="105"/>
      <c r="EW577" s="105"/>
      <c r="EX577" s="105"/>
      <c r="EY577" s="105"/>
      <c r="EZ577" s="105"/>
      <c r="FA577" s="105"/>
      <c r="FB577" s="105"/>
      <c r="FC577" s="105"/>
      <c r="FD577" s="105"/>
      <c r="FE577" s="105"/>
      <c r="FF577" s="105"/>
      <c r="FG577" s="105"/>
      <c r="FH577" s="105"/>
      <c r="FI577" s="105"/>
      <c r="FJ577" s="105"/>
      <c r="FK577" s="105"/>
      <c r="FL577" s="105"/>
      <c r="FM577" s="105"/>
      <c r="FN577" s="105"/>
      <c r="FO577" s="105"/>
      <c r="FP577" s="105"/>
      <c r="FQ577" s="105"/>
      <c r="FR577" s="105"/>
      <c r="FS577" s="105"/>
      <c r="FT577" s="105"/>
      <c r="FU577" s="105"/>
      <c r="FV577" s="105"/>
      <c r="FW577" s="105"/>
      <c r="FX577" s="105"/>
      <c r="FY577" s="105"/>
      <c r="FZ577" s="105"/>
      <c r="GA577" s="105"/>
      <c r="GB577" s="105"/>
      <c r="GC577" s="105"/>
      <c r="GD577" s="105"/>
      <c r="GE577" s="105"/>
      <c r="GF577" s="105"/>
      <c r="GG577" s="105"/>
      <c r="GH577" s="105"/>
      <c r="GI577" s="105"/>
      <c r="GJ577" s="105"/>
      <c r="GK577" s="105"/>
      <c r="GL577" s="105"/>
      <c r="GM577" s="105"/>
      <c r="GN577" s="105"/>
      <c r="GO577" s="105"/>
      <c r="GP577" s="105"/>
      <c r="GQ577" s="105"/>
      <c r="GR577" s="105"/>
      <c r="GS577" s="105"/>
      <c r="GT577" s="105"/>
      <c r="GU577" s="105"/>
      <c r="GV577" s="105"/>
      <c r="GW577" s="105"/>
    </row>
    <row r="578" spans="1:239" s="6" customFormat="1" x14ac:dyDescent="0.25">
      <c r="A578" s="8"/>
      <c r="B578" s="13"/>
      <c r="C578" s="11"/>
      <c r="D578" s="10"/>
      <c r="E578" s="10"/>
      <c r="F578" s="10"/>
      <c r="G578" s="10"/>
      <c r="H578" s="10"/>
      <c r="I578" s="10"/>
      <c r="J578" s="5"/>
      <c r="K578" s="10"/>
      <c r="L578" s="10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4"/>
      <c r="CS578" s="14"/>
      <c r="CT578" s="14"/>
      <c r="CU578" s="14"/>
      <c r="CV578" s="14"/>
      <c r="CW578" s="14"/>
      <c r="CX578" s="14"/>
      <c r="CY578" s="14"/>
      <c r="CZ578" s="14"/>
      <c r="DA578" s="14"/>
      <c r="DB578" s="14"/>
      <c r="DC578" s="14"/>
      <c r="DD578" s="14"/>
      <c r="DE578" s="14"/>
      <c r="DF578" s="14"/>
      <c r="DG578" s="14"/>
      <c r="DH578" s="14"/>
      <c r="DI578" s="14"/>
      <c r="DJ578" s="14"/>
      <c r="DK578" s="14"/>
      <c r="DL578" s="14"/>
      <c r="DM578" s="14"/>
      <c r="DN578" s="14"/>
      <c r="DO578" s="14"/>
      <c r="DP578" s="14"/>
      <c r="DQ578" s="14"/>
      <c r="DR578" s="14"/>
      <c r="DS578" s="14"/>
      <c r="DT578" s="14"/>
      <c r="DU578" s="14"/>
      <c r="DV578" s="14"/>
      <c r="DW578" s="14"/>
      <c r="DX578" s="14"/>
      <c r="DY578" s="14"/>
      <c r="DZ578" s="14"/>
      <c r="EA578" s="14"/>
      <c r="EB578" s="14"/>
      <c r="EC578" s="14"/>
      <c r="ED578" s="14"/>
      <c r="EE578" s="14"/>
      <c r="EF578" s="14"/>
      <c r="EG578" s="14"/>
      <c r="EH578" s="14"/>
      <c r="EI578" s="14"/>
      <c r="EJ578" s="14"/>
      <c r="EK578" s="14"/>
      <c r="EL578" s="14"/>
      <c r="EM578" s="14"/>
      <c r="EN578" s="14"/>
      <c r="EO578" s="14"/>
      <c r="EP578" s="14"/>
      <c r="EQ578" s="14"/>
      <c r="ER578" s="14"/>
      <c r="ES578" s="14"/>
      <c r="ET578" s="14"/>
      <c r="EU578" s="14"/>
      <c r="EV578" s="14"/>
      <c r="EW578" s="14"/>
      <c r="EX578" s="14"/>
      <c r="EY578" s="14"/>
      <c r="EZ578" s="14"/>
      <c r="FA578" s="14"/>
      <c r="FB578" s="14"/>
      <c r="FC578" s="14"/>
      <c r="FD578" s="14"/>
      <c r="FE578" s="14"/>
      <c r="FF578" s="14"/>
      <c r="FG578" s="14"/>
      <c r="FH578" s="14"/>
      <c r="FI578" s="14"/>
      <c r="FJ578" s="14"/>
      <c r="FK578" s="14"/>
      <c r="FL578" s="14"/>
      <c r="FM578" s="14"/>
      <c r="FN578" s="14"/>
      <c r="FO578" s="14"/>
      <c r="FP578" s="14"/>
      <c r="FQ578" s="14"/>
      <c r="FR578" s="14"/>
      <c r="FS578" s="14"/>
      <c r="FT578" s="14"/>
      <c r="FU578" s="14"/>
      <c r="FV578" s="14"/>
      <c r="FW578" s="14"/>
      <c r="FX578" s="14"/>
      <c r="FY578" s="14"/>
      <c r="FZ578" s="14"/>
      <c r="GA578" s="14"/>
      <c r="GB578" s="14"/>
      <c r="GC578" s="14"/>
      <c r="GD578" s="14"/>
      <c r="GE578" s="14"/>
      <c r="GF578" s="14"/>
      <c r="GG578" s="14"/>
      <c r="GH578" s="14"/>
      <c r="GI578" s="14"/>
      <c r="GJ578" s="14"/>
      <c r="GK578" s="14"/>
      <c r="GL578" s="14"/>
      <c r="GM578" s="14"/>
      <c r="GN578" s="14"/>
      <c r="GO578" s="14"/>
      <c r="GP578" s="14"/>
      <c r="GQ578" s="14"/>
      <c r="GR578" s="14"/>
      <c r="GS578" s="14"/>
      <c r="GT578" s="14"/>
      <c r="GU578" s="14"/>
      <c r="GV578" s="14"/>
      <c r="GW578" s="14"/>
      <c r="GX578" s="14"/>
      <c r="GY578" s="14"/>
      <c r="GZ578" s="14"/>
      <c r="HA578" s="14"/>
      <c r="HB578" s="14"/>
      <c r="HC578" s="14"/>
      <c r="HD578" s="14"/>
      <c r="HE578" s="14"/>
      <c r="HF578" s="14"/>
      <c r="HG578" s="14"/>
      <c r="HH578" s="14"/>
      <c r="HI578" s="14"/>
      <c r="HJ578" s="14"/>
      <c r="HK578" s="14"/>
      <c r="HL578" s="14"/>
      <c r="HM578" s="14"/>
      <c r="HN578" s="14"/>
      <c r="HO578" s="14"/>
      <c r="HP578" s="14"/>
      <c r="HQ578" s="14"/>
      <c r="HR578" s="14"/>
      <c r="HS578" s="14"/>
      <c r="HT578" s="14"/>
      <c r="HU578" s="14"/>
      <c r="HV578" s="14"/>
      <c r="HW578" s="14"/>
      <c r="HX578" s="14"/>
      <c r="HY578" s="14"/>
      <c r="HZ578" s="14"/>
      <c r="IA578" s="14"/>
      <c r="IB578" s="14"/>
      <c r="IC578" s="14"/>
      <c r="ID578" s="14"/>
      <c r="IE578" s="14"/>
    </row>
    <row r="579" spans="1:239" s="6" customFormat="1" x14ac:dyDescent="0.25">
      <c r="A579" s="8"/>
      <c r="B579" s="116" t="s">
        <v>58</v>
      </c>
      <c r="C579" s="11" t="s">
        <v>18</v>
      </c>
      <c r="D579" s="10">
        <v>1</v>
      </c>
      <c r="E579" s="10">
        <f>D579*E577</f>
        <v>69.855637499999986</v>
      </c>
      <c r="F579" s="10"/>
      <c r="G579" s="10"/>
      <c r="H579" s="10"/>
      <c r="I579" s="10"/>
      <c r="J579" s="5"/>
      <c r="K579" s="10">
        <f>E579*J579</f>
        <v>0</v>
      </c>
      <c r="L579" s="10">
        <f>G579+I579+K579</f>
        <v>0</v>
      </c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  <c r="CR579" s="14"/>
      <c r="CS579" s="14"/>
      <c r="CT579" s="14"/>
      <c r="CU579" s="14"/>
      <c r="CV579" s="14"/>
      <c r="CW579" s="14"/>
      <c r="CX579" s="14"/>
      <c r="CY579" s="14"/>
      <c r="CZ579" s="14"/>
      <c r="DA579" s="14"/>
      <c r="DB579" s="14"/>
      <c r="DC579" s="14"/>
      <c r="DD579" s="14"/>
      <c r="DE579" s="14"/>
      <c r="DF579" s="14"/>
      <c r="DG579" s="14"/>
      <c r="DH579" s="14"/>
      <c r="DI579" s="14"/>
      <c r="DJ579" s="14"/>
      <c r="DK579" s="14"/>
      <c r="DL579" s="14"/>
      <c r="DM579" s="14"/>
      <c r="DN579" s="14"/>
      <c r="DO579" s="14"/>
      <c r="DP579" s="14"/>
      <c r="DQ579" s="14"/>
      <c r="DR579" s="14"/>
      <c r="DS579" s="14"/>
      <c r="DT579" s="14"/>
      <c r="DU579" s="14"/>
      <c r="DV579" s="14"/>
      <c r="DW579" s="14"/>
      <c r="DX579" s="14"/>
      <c r="DY579" s="14"/>
      <c r="DZ579" s="14"/>
      <c r="EA579" s="14"/>
      <c r="EB579" s="14"/>
      <c r="EC579" s="14"/>
      <c r="ED579" s="14"/>
      <c r="EE579" s="14"/>
      <c r="EF579" s="14"/>
      <c r="EG579" s="14"/>
      <c r="EH579" s="14"/>
      <c r="EI579" s="14"/>
      <c r="EJ579" s="14"/>
      <c r="EK579" s="14"/>
      <c r="EL579" s="14"/>
      <c r="EM579" s="14"/>
      <c r="EN579" s="14"/>
      <c r="EO579" s="14"/>
      <c r="EP579" s="14"/>
      <c r="EQ579" s="14"/>
      <c r="ER579" s="14"/>
      <c r="ES579" s="14"/>
      <c r="ET579" s="14"/>
      <c r="EU579" s="14"/>
      <c r="EV579" s="14"/>
      <c r="EW579" s="14"/>
      <c r="EX579" s="14"/>
      <c r="EY579" s="14"/>
      <c r="EZ579" s="14"/>
      <c r="FA579" s="14"/>
      <c r="FB579" s="14"/>
      <c r="FC579" s="14"/>
      <c r="FD579" s="14"/>
      <c r="FE579" s="14"/>
      <c r="FF579" s="14"/>
      <c r="FG579" s="14"/>
      <c r="FH579" s="14"/>
      <c r="FI579" s="14"/>
      <c r="FJ579" s="14"/>
      <c r="FK579" s="14"/>
      <c r="FL579" s="14"/>
      <c r="FM579" s="14"/>
      <c r="FN579" s="14"/>
      <c r="FO579" s="14"/>
      <c r="FP579" s="14"/>
      <c r="FQ579" s="14"/>
      <c r="FR579" s="14"/>
      <c r="FS579" s="14"/>
      <c r="FT579" s="14"/>
      <c r="FU579" s="14"/>
      <c r="FV579" s="14"/>
      <c r="FW579" s="14"/>
      <c r="FX579" s="14"/>
      <c r="FY579" s="14"/>
      <c r="FZ579" s="14"/>
      <c r="GA579" s="14"/>
      <c r="GB579" s="14"/>
      <c r="GC579" s="14"/>
      <c r="GD579" s="14"/>
      <c r="GE579" s="14"/>
      <c r="GF579" s="14"/>
      <c r="GG579" s="14"/>
      <c r="GH579" s="14"/>
      <c r="GI579" s="14"/>
      <c r="GJ579" s="14"/>
      <c r="GK579" s="14"/>
      <c r="GL579" s="14"/>
      <c r="GM579" s="14"/>
      <c r="GN579" s="14"/>
      <c r="GO579" s="14"/>
      <c r="GP579" s="14"/>
      <c r="GQ579" s="14"/>
      <c r="GR579" s="14"/>
      <c r="GS579" s="14"/>
      <c r="GT579" s="14"/>
      <c r="GU579" s="14"/>
      <c r="GV579" s="14"/>
      <c r="GW579" s="14"/>
      <c r="GX579" s="14"/>
      <c r="GY579" s="14"/>
      <c r="GZ579" s="14"/>
      <c r="HA579" s="14"/>
      <c r="HB579" s="14"/>
      <c r="HC579" s="14"/>
      <c r="HD579" s="14"/>
      <c r="HE579" s="14"/>
      <c r="HF579" s="14"/>
      <c r="HG579" s="14"/>
      <c r="HH579" s="14"/>
      <c r="HI579" s="14"/>
      <c r="HJ579" s="14"/>
      <c r="HK579" s="14"/>
      <c r="HL579" s="14"/>
      <c r="HM579" s="14"/>
      <c r="HN579" s="14"/>
      <c r="HO579" s="14"/>
      <c r="HP579" s="14"/>
      <c r="HQ579" s="14"/>
      <c r="HR579" s="14"/>
      <c r="HS579" s="14"/>
      <c r="HT579" s="14"/>
      <c r="HU579" s="14"/>
      <c r="HV579" s="14"/>
      <c r="HW579" s="14"/>
      <c r="HX579" s="14"/>
      <c r="HY579" s="14"/>
      <c r="HZ579" s="14"/>
      <c r="IA579" s="14"/>
      <c r="IB579" s="14"/>
      <c r="IC579" s="14"/>
      <c r="ID579" s="14"/>
      <c r="IE579" s="14"/>
    </row>
    <row r="580" spans="1:239" s="6" customFormat="1" x14ac:dyDescent="0.25">
      <c r="A580" s="11"/>
      <c r="B580" s="13"/>
      <c r="C580" s="11"/>
      <c r="D580" s="10"/>
      <c r="E580" s="10"/>
      <c r="F580" s="10"/>
      <c r="G580" s="10"/>
      <c r="H580" s="10"/>
      <c r="I580" s="10"/>
      <c r="J580" s="5"/>
      <c r="K580" s="10"/>
      <c r="L580" s="10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  <c r="CR580" s="14"/>
      <c r="CS580" s="14"/>
      <c r="CT580" s="14"/>
      <c r="CU580" s="14"/>
      <c r="CV580" s="14"/>
      <c r="CW580" s="14"/>
      <c r="CX580" s="14"/>
      <c r="CY580" s="14"/>
      <c r="CZ580" s="14"/>
      <c r="DA580" s="14"/>
      <c r="DB580" s="14"/>
      <c r="DC580" s="14"/>
      <c r="DD580" s="14"/>
      <c r="DE580" s="14"/>
      <c r="DF580" s="14"/>
      <c r="DG580" s="14"/>
      <c r="DH580" s="14"/>
      <c r="DI580" s="14"/>
      <c r="DJ580" s="14"/>
      <c r="DK580" s="14"/>
      <c r="DL580" s="14"/>
      <c r="DM580" s="14"/>
      <c r="DN580" s="14"/>
      <c r="DO580" s="14"/>
      <c r="DP580" s="14"/>
      <c r="DQ580" s="14"/>
      <c r="DR580" s="14"/>
      <c r="DS580" s="14"/>
      <c r="DT580" s="14"/>
      <c r="DU580" s="14"/>
      <c r="DV580" s="14"/>
      <c r="DW580" s="14"/>
      <c r="DX580" s="14"/>
      <c r="DY580" s="14"/>
      <c r="DZ580" s="14"/>
      <c r="EA580" s="14"/>
      <c r="EB580" s="14"/>
      <c r="EC580" s="14"/>
      <c r="ED580" s="14"/>
      <c r="EE580" s="14"/>
      <c r="EF580" s="14"/>
      <c r="EG580" s="14"/>
      <c r="EH580" s="14"/>
      <c r="EI580" s="14"/>
      <c r="EJ580" s="14"/>
      <c r="EK580" s="14"/>
      <c r="EL580" s="14"/>
      <c r="EM580" s="14"/>
      <c r="EN580" s="14"/>
      <c r="EO580" s="14"/>
      <c r="EP580" s="14"/>
      <c r="EQ580" s="14"/>
      <c r="ER580" s="14"/>
      <c r="ES580" s="14"/>
      <c r="ET580" s="14"/>
      <c r="EU580" s="14"/>
      <c r="EV580" s="14"/>
      <c r="EW580" s="14"/>
      <c r="EX580" s="14"/>
      <c r="EY580" s="14"/>
      <c r="EZ580" s="14"/>
      <c r="FA580" s="14"/>
      <c r="FB580" s="14"/>
      <c r="FC580" s="14"/>
      <c r="FD580" s="14"/>
      <c r="FE580" s="14"/>
      <c r="FF580" s="14"/>
      <c r="FG580" s="14"/>
      <c r="FH580" s="14"/>
      <c r="FI580" s="14"/>
      <c r="FJ580" s="14"/>
      <c r="FK580" s="14"/>
      <c r="FL580" s="14"/>
      <c r="FM580" s="14"/>
      <c r="FN580" s="14"/>
      <c r="FO580" s="14"/>
      <c r="FP580" s="14"/>
      <c r="FQ580" s="14"/>
      <c r="FR580" s="14"/>
      <c r="FS580" s="14"/>
      <c r="FT580" s="14"/>
      <c r="FU580" s="14"/>
      <c r="FV580" s="14"/>
      <c r="FW580" s="14"/>
      <c r="FX580" s="14"/>
      <c r="FY580" s="14"/>
      <c r="FZ580" s="14"/>
      <c r="GA580" s="14"/>
      <c r="GB580" s="14"/>
      <c r="GC580" s="14"/>
      <c r="GD580" s="14"/>
      <c r="GE580" s="14"/>
      <c r="GF580" s="14"/>
      <c r="GG580" s="14"/>
      <c r="GH580" s="14"/>
      <c r="GI580" s="14"/>
      <c r="GJ580" s="14"/>
      <c r="GK580" s="14"/>
      <c r="GL580" s="14"/>
      <c r="GM580" s="14"/>
      <c r="GN580" s="14"/>
      <c r="GO580" s="14"/>
      <c r="GP580" s="14"/>
      <c r="GQ580" s="14"/>
      <c r="GR580" s="14"/>
      <c r="GS580" s="14"/>
      <c r="GT580" s="14"/>
      <c r="GU580" s="14"/>
      <c r="GV580" s="14"/>
      <c r="GW580" s="14"/>
      <c r="GX580" s="14"/>
      <c r="GY580" s="14"/>
      <c r="GZ580" s="14"/>
      <c r="HA580" s="14"/>
      <c r="HB580" s="14"/>
      <c r="HC580" s="14"/>
      <c r="HD580" s="14"/>
      <c r="HE580" s="14"/>
      <c r="HF580" s="14"/>
      <c r="HG580" s="14"/>
      <c r="HH580" s="14"/>
      <c r="HI580" s="14"/>
      <c r="HJ580" s="14"/>
      <c r="HK580" s="14"/>
      <c r="HL580" s="14"/>
      <c r="HM580" s="14"/>
      <c r="HN580" s="14"/>
      <c r="HO580" s="14"/>
      <c r="HP580" s="14"/>
      <c r="HQ580" s="14"/>
      <c r="HR580" s="14"/>
      <c r="HS580" s="14"/>
      <c r="HT580" s="14"/>
      <c r="HU580" s="14"/>
      <c r="HV580" s="14"/>
      <c r="HW580" s="14"/>
      <c r="HX580" s="14"/>
      <c r="HY580" s="14"/>
      <c r="HZ580" s="14"/>
      <c r="IA580" s="14"/>
      <c r="IB580" s="14"/>
      <c r="IC580" s="14"/>
      <c r="ID580" s="14"/>
      <c r="IE580" s="14"/>
    </row>
    <row r="581" spans="1:239" s="2" customFormat="1" x14ac:dyDescent="0.25">
      <c r="A581" s="118">
        <v>4</v>
      </c>
      <c r="B581" s="119" t="s">
        <v>103</v>
      </c>
      <c r="C581" s="79" t="s">
        <v>36</v>
      </c>
      <c r="D581" s="120"/>
      <c r="E581" s="9">
        <v>1017.6319999999999</v>
      </c>
      <c r="F581" s="4"/>
      <c r="G581" s="120"/>
      <c r="H581" s="120"/>
      <c r="I581" s="4"/>
      <c r="J581" s="4"/>
      <c r="K581" s="4"/>
      <c r="L581" s="9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21"/>
      <c r="AV581" s="121"/>
      <c r="AW581" s="121"/>
      <c r="AX581" s="121"/>
      <c r="AY581" s="121"/>
      <c r="AZ581" s="121"/>
      <c r="BA581" s="121"/>
      <c r="BB581" s="121"/>
      <c r="BC581" s="121"/>
      <c r="BD581" s="121"/>
      <c r="BE581" s="121"/>
      <c r="BF581" s="121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21"/>
      <c r="BS581" s="121"/>
      <c r="BT581" s="121"/>
      <c r="BU581" s="121"/>
      <c r="BV581" s="121"/>
      <c r="BW581" s="121"/>
      <c r="BX581" s="121"/>
      <c r="BY581" s="121"/>
      <c r="BZ581" s="121"/>
      <c r="CA581" s="121"/>
      <c r="CB581" s="121"/>
      <c r="CC581" s="121"/>
      <c r="CD581" s="121"/>
      <c r="CE581" s="121"/>
      <c r="CF581" s="121"/>
      <c r="CG581" s="121"/>
      <c r="CH581" s="121"/>
      <c r="CI581" s="121"/>
      <c r="CJ581" s="121"/>
      <c r="CK581" s="121"/>
      <c r="CL581" s="121"/>
      <c r="CM581" s="121"/>
      <c r="CN581" s="121"/>
      <c r="CO581" s="121"/>
      <c r="CP581" s="121"/>
      <c r="CQ581" s="121"/>
      <c r="CR581" s="121"/>
      <c r="CS581" s="121"/>
      <c r="CT581" s="121"/>
      <c r="CU581" s="121"/>
      <c r="CV581" s="121"/>
      <c r="CW581" s="121"/>
      <c r="CX581" s="121"/>
      <c r="CY581" s="121"/>
      <c r="CZ581" s="121"/>
      <c r="DA581" s="121"/>
      <c r="DB581" s="121"/>
      <c r="DC581" s="121"/>
      <c r="DD581" s="121"/>
      <c r="DE581" s="121"/>
      <c r="DF581" s="121"/>
      <c r="DG581" s="121"/>
      <c r="DH581" s="121"/>
      <c r="DI581" s="121"/>
      <c r="DJ581" s="121"/>
      <c r="DK581" s="121"/>
      <c r="DL581" s="121"/>
      <c r="DM581" s="121"/>
      <c r="DN581" s="121"/>
      <c r="DO581" s="121"/>
      <c r="DP581" s="121"/>
      <c r="DQ581" s="121"/>
      <c r="DR581" s="121"/>
      <c r="DS581" s="121"/>
      <c r="DT581" s="121"/>
      <c r="DU581" s="121"/>
      <c r="DV581" s="121"/>
      <c r="DW581" s="121"/>
      <c r="DX581" s="121"/>
      <c r="DY581" s="121"/>
      <c r="DZ581" s="121"/>
      <c r="EA581" s="121"/>
      <c r="EB581" s="121"/>
      <c r="EC581" s="121"/>
      <c r="ED581" s="121"/>
      <c r="EE581" s="121"/>
      <c r="EF581" s="121"/>
      <c r="EG581" s="121"/>
      <c r="EH581" s="121"/>
      <c r="EI581" s="121"/>
      <c r="EJ581" s="121"/>
      <c r="EK581" s="121"/>
      <c r="EL581" s="121"/>
      <c r="EM581" s="121"/>
      <c r="EN581" s="121"/>
      <c r="EO581" s="121"/>
      <c r="EP581" s="121"/>
      <c r="EQ581" s="121"/>
      <c r="ER581" s="121"/>
      <c r="ES581" s="121"/>
      <c r="ET581" s="121"/>
      <c r="EU581" s="121"/>
      <c r="EV581" s="121"/>
      <c r="EW581" s="121"/>
      <c r="EX581" s="121"/>
      <c r="EY581" s="121"/>
      <c r="EZ581" s="121"/>
      <c r="FA581" s="121"/>
      <c r="FB581" s="121"/>
      <c r="FC581" s="121"/>
      <c r="FD581" s="121"/>
      <c r="FE581" s="121"/>
      <c r="FF581" s="121"/>
      <c r="FG581" s="121"/>
      <c r="FH581" s="121"/>
      <c r="FI581" s="121"/>
      <c r="FJ581" s="121"/>
      <c r="FK581" s="121"/>
      <c r="FL581" s="121"/>
      <c r="FM581" s="121"/>
      <c r="FN581" s="121"/>
      <c r="FO581" s="121"/>
      <c r="FP581" s="121"/>
      <c r="FQ581" s="121"/>
      <c r="FR581" s="121"/>
      <c r="FS581" s="121"/>
      <c r="FT581" s="121"/>
      <c r="FU581" s="121"/>
      <c r="FV581" s="121"/>
      <c r="FW581" s="121"/>
      <c r="FX581" s="121"/>
      <c r="FY581" s="121"/>
      <c r="FZ581" s="121"/>
      <c r="GA581" s="121"/>
      <c r="GB581" s="121"/>
      <c r="GC581" s="121"/>
      <c r="GD581" s="121"/>
      <c r="GE581" s="121"/>
      <c r="GF581" s="121"/>
      <c r="GG581" s="121"/>
      <c r="GH581" s="121"/>
      <c r="GI581" s="121"/>
      <c r="GJ581" s="121"/>
      <c r="GK581" s="121"/>
      <c r="GL581" s="121"/>
      <c r="GM581" s="121"/>
      <c r="GN581" s="121"/>
      <c r="GO581" s="121"/>
      <c r="GP581" s="121"/>
      <c r="GQ581" s="121"/>
      <c r="GR581" s="121"/>
      <c r="GS581" s="121"/>
      <c r="GT581" s="121"/>
      <c r="GU581" s="121"/>
      <c r="GV581" s="121"/>
      <c r="GW581" s="121"/>
      <c r="GX581" s="121"/>
      <c r="GY581" s="121"/>
      <c r="GZ581" s="121"/>
      <c r="HA581" s="121"/>
      <c r="HB581" s="121"/>
      <c r="HC581" s="121"/>
      <c r="HD581" s="121"/>
      <c r="HE581" s="121"/>
      <c r="HF581" s="121"/>
      <c r="HG581" s="121"/>
      <c r="HH581" s="121"/>
      <c r="HI581" s="121"/>
      <c r="HJ581" s="121"/>
      <c r="HK581" s="121"/>
    </row>
    <row r="582" spans="1:239" s="6" customFormat="1" x14ac:dyDescent="0.25">
      <c r="A582" s="91"/>
      <c r="B582" s="122"/>
      <c r="C582" s="91" t="s">
        <v>24</v>
      </c>
      <c r="D582" s="123"/>
      <c r="E582" s="92">
        <f>E581/1000</f>
        <v>1.0176319999999999</v>
      </c>
      <c r="F582" s="5"/>
      <c r="G582" s="123"/>
      <c r="H582" s="123"/>
      <c r="I582" s="5"/>
      <c r="J582" s="5"/>
      <c r="K582" s="5"/>
      <c r="L582" s="5"/>
    </row>
    <row r="583" spans="1:239" s="6" customFormat="1" x14ac:dyDescent="0.25">
      <c r="A583" s="11"/>
      <c r="B583" s="124" t="s">
        <v>21</v>
      </c>
      <c r="C583" s="91" t="s">
        <v>17</v>
      </c>
      <c r="D583" s="10">
        <v>32.1</v>
      </c>
      <c r="E583" s="10">
        <f>E582*D583</f>
        <v>32.665987199999996</v>
      </c>
      <c r="F583" s="5"/>
      <c r="G583" s="120"/>
      <c r="H583" s="5"/>
      <c r="I583" s="10">
        <f>E583*H583</f>
        <v>0</v>
      </c>
      <c r="J583" s="10"/>
      <c r="K583" s="10"/>
      <c r="L583" s="10">
        <f t="shared" ref="L583:L589" si="80">G583+I583+K583</f>
        <v>0</v>
      </c>
      <c r="M583" s="93"/>
      <c r="N583" s="93"/>
      <c r="O583" s="93"/>
      <c r="P583" s="93"/>
      <c r="Q583" s="93"/>
      <c r="R583" s="93"/>
      <c r="S583" s="93"/>
      <c r="T583" s="93"/>
      <c r="U583" s="93"/>
      <c r="V583" s="93"/>
      <c r="W583" s="93"/>
      <c r="X583" s="93"/>
      <c r="Y583" s="93"/>
      <c r="Z583" s="93"/>
      <c r="AA583" s="93"/>
      <c r="AB583" s="93"/>
      <c r="AC583" s="93"/>
      <c r="AD583" s="93"/>
      <c r="AE583" s="93"/>
      <c r="AF583" s="93"/>
      <c r="AG583" s="93"/>
      <c r="AH583" s="93"/>
      <c r="AI583" s="93"/>
      <c r="AJ583" s="93"/>
      <c r="AK583" s="93"/>
      <c r="AL583" s="93"/>
      <c r="AM583" s="93"/>
      <c r="AN583" s="93"/>
      <c r="AO583" s="93"/>
      <c r="AP583" s="93"/>
      <c r="AQ583" s="93"/>
      <c r="AR583" s="93"/>
      <c r="AS583" s="93"/>
      <c r="AT583" s="93"/>
      <c r="AU583" s="93"/>
      <c r="AV583" s="93"/>
      <c r="AW583" s="93"/>
      <c r="AX583" s="93"/>
      <c r="AY583" s="93"/>
      <c r="AZ583" s="93"/>
      <c r="BA583" s="93"/>
      <c r="BB583" s="93"/>
      <c r="BC583" s="93"/>
      <c r="BD583" s="93"/>
      <c r="BE583" s="93"/>
      <c r="BF583" s="93"/>
      <c r="BG583" s="93"/>
      <c r="BH583" s="93"/>
      <c r="BI583" s="93"/>
      <c r="BJ583" s="93"/>
      <c r="BK583" s="93"/>
      <c r="BL583" s="93"/>
      <c r="BM583" s="93"/>
      <c r="BN583" s="93"/>
      <c r="BO583" s="93"/>
      <c r="BP583" s="93"/>
      <c r="BQ583" s="93"/>
      <c r="BR583" s="93"/>
      <c r="BS583" s="93"/>
      <c r="BT583" s="93"/>
      <c r="BU583" s="93"/>
      <c r="BV583" s="93"/>
      <c r="BW583" s="93"/>
      <c r="BX583" s="93"/>
      <c r="BY583" s="93"/>
      <c r="BZ583" s="93"/>
      <c r="CA583" s="93"/>
      <c r="CB583" s="93"/>
      <c r="CC583" s="93"/>
      <c r="CD583" s="93"/>
      <c r="CE583" s="93"/>
      <c r="CF583" s="93"/>
      <c r="CG583" s="93"/>
      <c r="CH583" s="93"/>
      <c r="CI583" s="93"/>
      <c r="CJ583" s="93"/>
      <c r="CK583" s="93"/>
      <c r="CL583" s="93"/>
      <c r="CM583" s="93"/>
      <c r="CN583" s="93"/>
      <c r="CO583" s="93"/>
      <c r="CP583" s="93"/>
      <c r="CQ583" s="93"/>
      <c r="CR583" s="93"/>
      <c r="CS583" s="93"/>
      <c r="CT583" s="93"/>
      <c r="CU583" s="93"/>
      <c r="CV583" s="93"/>
      <c r="CW583" s="93"/>
      <c r="CX583" s="93"/>
      <c r="CY583" s="93"/>
      <c r="CZ583" s="93"/>
      <c r="DA583" s="93"/>
      <c r="DB583" s="93"/>
      <c r="DC583" s="93"/>
      <c r="DD583" s="93"/>
      <c r="DE583" s="93"/>
      <c r="DF583" s="93"/>
      <c r="DG583" s="93"/>
      <c r="DH583" s="93"/>
      <c r="DI583" s="93"/>
      <c r="DJ583" s="93"/>
      <c r="DK583" s="93"/>
      <c r="DL583" s="93"/>
      <c r="DM583" s="93"/>
      <c r="DN583" s="93"/>
      <c r="DO583" s="93"/>
      <c r="DP583" s="93"/>
      <c r="DQ583" s="93"/>
      <c r="DR583" s="93"/>
      <c r="DS583" s="93"/>
      <c r="DT583" s="93"/>
      <c r="DU583" s="93"/>
      <c r="DV583" s="93"/>
      <c r="DW583" s="93"/>
      <c r="DX583" s="93"/>
      <c r="DY583" s="93"/>
      <c r="DZ583" s="93"/>
      <c r="EA583" s="93"/>
      <c r="EB583" s="93"/>
      <c r="EC583" s="93"/>
      <c r="ED583" s="93"/>
      <c r="EE583" s="93"/>
      <c r="EF583" s="93"/>
      <c r="EG583" s="93"/>
      <c r="EH583" s="93"/>
      <c r="EI583" s="93"/>
      <c r="EJ583" s="93"/>
      <c r="EK583" s="93"/>
      <c r="EL583" s="93"/>
      <c r="EM583" s="93"/>
      <c r="EN583" s="93"/>
      <c r="EO583" s="93"/>
      <c r="EP583" s="93"/>
      <c r="EQ583" s="93"/>
      <c r="ER583" s="93"/>
      <c r="ES583" s="93"/>
      <c r="ET583" s="93"/>
      <c r="EU583" s="93"/>
      <c r="EV583" s="93"/>
      <c r="EW583" s="93"/>
      <c r="EX583" s="93"/>
      <c r="EY583" s="93"/>
      <c r="EZ583" s="93"/>
      <c r="FA583" s="93"/>
      <c r="FB583" s="93"/>
      <c r="FC583" s="93"/>
      <c r="FD583" s="93"/>
      <c r="FE583" s="93"/>
      <c r="FF583" s="93"/>
      <c r="FG583" s="93"/>
      <c r="FH583" s="93"/>
      <c r="FI583" s="93"/>
      <c r="FJ583" s="93"/>
      <c r="FK583" s="93"/>
      <c r="FL583" s="93"/>
      <c r="FM583" s="93"/>
      <c r="FN583" s="93"/>
      <c r="FO583" s="93"/>
      <c r="FP583" s="93"/>
      <c r="FQ583" s="93"/>
      <c r="FR583" s="93"/>
      <c r="FS583" s="93"/>
      <c r="FT583" s="93"/>
      <c r="FU583" s="93"/>
      <c r="FV583" s="93"/>
      <c r="FW583" s="93"/>
      <c r="FX583" s="93"/>
      <c r="FY583" s="93"/>
      <c r="FZ583" s="93"/>
      <c r="GA583" s="93"/>
      <c r="GB583" s="93"/>
      <c r="GC583" s="93"/>
      <c r="GD583" s="93"/>
      <c r="GE583" s="93"/>
      <c r="GF583" s="93"/>
      <c r="GG583" s="93"/>
      <c r="GH583" s="93"/>
      <c r="GI583" s="93"/>
      <c r="GJ583" s="93"/>
      <c r="GK583" s="93"/>
      <c r="GL583" s="93"/>
      <c r="GM583" s="93"/>
      <c r="GN583" s="93"/>
      <c r="GO583" s="93"/>
      <c r="GP583" s="93"/>
      <c r="GQ583" s="93"/>
      <c r="GR583" s="93"/>
      <c r="GS583" s="93"/>
      <c r="GT583" s="93"/>
      <c r="GU583" s="93"/>
      <c r="GV583" s="93"/>
      <c r="GW583" s="93"/>
      <c r="GX583" s="93"/>
      <c r="GY583" s="93"/>
      <c r="GZ583" s="93"/>
      <c r="HA583" s="93"/>
      <c r="HB583" s="93"/>
      <c r="HC583" s="93"/>
      <c r="HD583" s="93"/>
      <c r="HE583" s="93"/>
      <c r="HF583" s="93"/>
      <c r="HG583" s="93"/>
      <c r="HH583" s="93"/>
      <c r="HI583" s="93"/>
      <c r="HJ583" s="93"/>
      <c r="HK583" s="93"/>
      <c r="HL583" s="93"/>
      <c r="HM583" s="93"/>
      <c r="HN583" s="93"/>
      <c r="HO583" s="93"/>
      <c r="HP583" s="93"/>
      <c r="HQ583" s="93"/>
      <c r="HR583" s="93"/>
      <c r="HS583" s="93"/>
      <c r="HT583" s="93"/>
      <c r="HU583" s="93"/>
      <c r="HV583" s="93"/>
      <c r="HW583" s="93"/>
      <c r="HX583" s="93"/>
      <c r="HY583" s="93"/>
      <c r="HZ583" s="93"/>
      <c r="IA583" s="93"/>
      <c r="IB583" s="93"/>
      <c r="IC583" s="93"/>
      <c r="ID583" s="93"/>
      <c r="IE583" s="93"/>
    </row>
    <row r="584" spans="1:239" s="6" customFormat="1" x14ac:dyDescent="0.25">
      <c r="A584" s="11"/>
      <c r="B584" s="124" t="s">
        <v>25</v>
      </c>
      <c r="C584" s="91" t="s">
        <v>20</v>
      </c>
      <c r="D584" s="10">
        <v>0.71</v>
      </c>
      <c r="E584" s="10">
        <f>D584*E582</f>
        <v>0.72251871999999984</v>
      </c>
      <c r="F584" s="5"/>
      <c r="G584" s="120"/>
      <c r="H584" s="120"/>
      <c r="I584" s="5"/>
      <c r="J584" s="5"/>
      <c r="K584" s="10">
        <f>E584*J584</f>
        <v>0</v>
      </c>
      <c r="L584" s="10">
        <f t="shared" si="80"/>
        <v>0</v>
      </c>
      <c r="M584" s="93"/>
      <c r="N584" s="93"/>
      <c r="O584" s="93"/>
      <c r="P584" s="93"/>
      <c r="Q584" s="93"/>
      <c r="R584" s="93"/>
      <c r="S584" s="93"/>
      <c r="T584" s="93"/>
      <c r="U584" s="93"/>
      <c r="V584" s="93"/>
      <c r="W584" s="93"/>
      <c r="X584" s="93"/>
      <c r="Y584" s="93"/>
      <c r="Z584" s="93"/>
      <c r="AA584" s="93"/>
      <c r="AB584" s="93"/>
      <c r="AC584" s="93"/>
      <c r="AD584" s="93"/>
      <c r="AE584" s="93"/>
      <c r="AF584" s="93"/>
      <c r="AG584" s="93"/>
      <c r="AH584" s="93"/>
      <c r="AI584" s="93"/>
      <c r="AJ584" s="93"/>
      <c r="AK584" s="93"/>
      <c r="AL584" s="93"/>
      <c r="AM584" s="93"/>
      <c r="AN584" s="93"/>
      <c r="AO584" s="93"/>
      <c r="AP584" s="93"/>
      <c r="AQ584" s="93"/>
      <c r="AR584" s="93"/>
      <c r="AS584" s="93"/>
      <c r="AT584" s="93"/>
      <c r="AU584" s="93"/>
      <c r="AV584" s="93"/>
      <c r="AW584" s="93"/>
      <c r="AX584" s="93"/>
      <c r="AY584" s="93"/>
      <c r="AZ584" s="93"/>
      <c r="BA584" s="93"/>
      <c r="BB584" s="93"/>
      <c r="BC584" s="93"/>
      <c r="BD584" s="93"/>
      <c r="BE584" s="93"/>
      <c r="BF584" s="93"/>
      <c r="BG584" s="93"/>
      <c r="BH584" s="93"/>
      <c r="BI584" s="93"/>
      <c r="BJ584" s="93"/>
      <c r="BK584" s="93"/>
      <c r="BL584" s="93"/>
      <c r="BM584" s="93"/>
      <c r="BN584" s="93"/>
      <c r="BO584" s="93"/>
      <c r="BP584" s="93"/>
      <c r="BQ584" s="93"/>
      <c r="BR584" s="93"/>
      <c r="BS584" s="93"/>
      <c r="BT584" s="93"/>
      <c r="BU584" s="93"/>
      <c r="BV584" s="93"/>
      <c r="BW584" s="93"/>
      <c r="BX584" s="93"/>
      <c r="BY584" s="93"/>
      <c r="BZ584" s="93"/>
      <c r="CA584" s="93"/>
      <c r="CB584" s="93"/>
      <c r="CC584" s="93"/>
      <c r="CD584" s="93"/>
      <c r="CE584" s="93"/>
      <c r="CF584" s="93"/>
      <c r="CG584" s="93"/>
      <c r="CH584" s="93"/>
      <c r="CI584" s="93"/>
      <c r="CJ584" s="93"/>
      <c r="CK584" s="93"/>
      <c r="CL584" s="93"/>
      <c r="CM584" s="93"/>
      <c r="CN584" s="93"/>
      <c r="CO584" s="93"/>
      <c r="CP584" s="93"/>
      <c r="CQ584" s="93"/>
      <c r="CR584" s="93"/>
      <c r="CS584" s="93"/>
      <c r="CT584" s="93"/>
      <c r="CU584" s="93"/>
      <c r="CV584" s="93"/>
      <c r="CW584" s="93"/>
      <c r="CX584" s="93"/>
      <c r="CY584" s="93"/>
      <c r="CZ584" s="93"/>
      <c r="DA584" s="93"/>
      <c r="DB584" s="93"/>
      <c r="DC584" s="93"/>
      <c r="DD584" s="93"/>
      <c r="DE584" s="93"/>
      <c r="DF584" s="93"/>
      <c r="DG584" s="93"/>
      <c r="DH584" s="93"/>
      <c r="DI584" s="93"/>
      <c r="DJ584" s="93"/>
      <c r="DK584" s="93"/>
      <c r="DL584" s="93"/>
      <c r="DM584" s="93"/>
      <c r="DN584" s="93"/>
      <c r="DO584" s="93"/>
      <c r="DP584" s="93"/>
      <c r="DQ584" s="93"/>
      <c r="DR584" s="93"/>
      <c r="DS584" s="93"/>
      <c r="DT584" s="93"/>
      <c r="DU584" s="93"/>
      <c r="DV584" s="93"/>
      <c r="DW584" s="93"/>
      <c r="DX584" s="93"/>
      <c r="DY584" s="93"/>
      <c r="DZ584" s="93"/>
      <c r="EA584" s="93"/>
      <c r="EB584" s="93"/>
      <c r="EC584" s="93"/>
      <c r="ED584" s="93"/>
      <c r="EE584" s="93"/>
      <c r="EF584" s="93"/>
      <c r="EG584" s="93"/>
      <c r="EH584" s="93"/>
      <c r="EI584" s="93"/>
      <c r="EJ584" s="93"/>
      <c r="EK584" s="93"/>
      <c r="EL584" s="93"/>
      <c r="EM584" s="93"/>
      <c r="EN584" s="93"/>
      <c r="EO584" s="93"/>
      <c r="EP584" s="93"/>
      <c r="EQ584" s="93"/>
      <c r="ER584" s="93"/>
      <c r="ES584" s="93"/>
      <c r="ET584" s="93"/>
      <c r="EU584" s="93"/>
      <c r="EV584" s="93"/>
      <c r="EW584" s="93"/>
      <c r="EX584" s="93"/>
      <c r="EY584" s="93"/>
      <c r="EZ584" s="93"/>
      <c r="FA584" s="93"/>
      <c r="FB584" s="93"/>
      <c r="FC584" s="93"/>
      <c r="FD584" s="93"/>
      <c r="FE584" s="93"/>
      <c r="FF584" s="93"/>
      <c r="FG584" s="93"/>
      <c r="FH584" s="93"/>
      <c r="FI584" s="93"/>
      <c r="FJ584" s="93"/>
      <c r="FK584" s="93"/>
      <c r="FL584" s="93"/>
      <c r="FM584" s="93"/>
      <c r="FN584" s="93"/>
      <c r="FO584" s="93"/>
      <c r="FP584" s="93"/>
      <c r="FQ584" s="93"/>
      <c r="FR584" s="93"/>
      <c r="FS584" s="93"/>
      <c r="FT584" s="93"/>
      <c r="FU584" s="93"/>
      <c r="FV584" s="93"/>
      <c r="FW584" s="93"/>
      <c r="FX584" s="93"/>
      <c r="FY584" s="93"/>
      <c r="FZ584" s="93"/>
      <c r="GA584" s="93"/>
      <c r="GB584" s="93"/>
      <c r="GC584" s="93"/>
      <c r="GD584" s="93"/>
      <c r="GE584" s="93"/>
      <c r="GF584" s="93"/>
      <c r="GG584" s="93"/>
      <c r="GH584" s="93"/>
      <c r="GI584" s="93"/>
      <c r="GJ584" s="93"/>
      <c r="GK584" s="93"/>
      <c r="GL584" s="93"/>
      <c r="GM584" s="93"/>
      <c r="GN584" s="93"/>
      <c r="GO584" s="93"/>
      <c r="GP584" s="93"/>
      <c r="GQ584" s="93"/>
      <c r="GR584" s="93"/>
      <c r="GS584" s="93"/>
      <c r="GT584" s="93"/>
      <c r="GU584" s="93"/>
      <c r="GV584" s="93"/>
      <c r="GW584" s="93"/>
      <c r="GX584" s="93"/>
      <c r="GY584" s="93"/>
      <c r="GZ584" s="93"/>
      <c r="HA584" s="93"/>
      <c r="HB584" s="93"/>
      <c r="HC584" s="93"/>
      <c r="HD584" s="93"/>
      <c r="HE584" s="93"/>
      <c r="HF584" s="93"/>
      <c r="HG584" s="93"/>
      <c r="HH584" s="93"/>
      <c r="HI584" s="93"/>
      <c r="HJ584" s="93"/>
      <c r="HK584" s="93"/>
      <c r="HL584" s="93"/>
      <c r="HM584" s="93"/>
      <c r="HN584" s="93"/>
      <c r="HO584" s="93"/>
      <c r="HP584" s="93"/>
      <c r="HQ584" s="93"/>
      <c r="HR584" s="93"/>
      <c r="HS584" s="93"/>
      <c r="HT584" s="93"/>
      <c r="HU584" s="93"/>
      <c r="HV584" s="93"/>
      <c r="HW584" s="93"/>
      <c r="HX584" s="93"/>
      <c r="HY584" s="93"/>
      <c r="HZ584" s="93"/>
      <c r="IA584" s="93"/>
      <c r="IB584" s="93"/>
      <c r="IC584" s="93"/>
      <c r="ID584" s="93"/>
      <c r="IE584" s="93"/>
    </row>
    <row r="585" spans="1:239" s="6" customFormat="1" x14ac:dyDescent="0.25">
      <c r="A585" s="11"/>
      <c r="B585" s="124" t="s">
        <v>26</v>
      </c>
      <c r="C585" s="91" t="s">
        <v>20</v>
      </c>
      <c r="D585" s="10">
        <v>3.88</v>
      </c>
      <c r="E585" s="10">
        <f>E582*D585</f>
        <v>3.9484121599999993</v>
      </c>
      <c r="F585" s="5"/>
      <c r="G585" s="120"/>
      <c r="H585" s="120"/>
      <c r="I585" s="5"/>
      <c r="J585" s="5"/>
      <c r="K585" s="10">
        <f>E585*J585</f>
        <v>0</v>
      </c>
      <c r="L585" s="10">
        <f t="shared" si="80"/>
        <v>0</v>
      </c>
      <c r="M585" s="93"/>
      <c r="N585" s="93"/>
      <c r="O585" s="93"/>
      <c r="P585" s="93"/>
      <c r="Q585" s="93"/>
      <c r="R585" s="93"/>
      <c r="S585" s="93"/>
      <c r="T585" s="93"/>
      <c r="U585" s="93"/>
      <c r="V585" s="93"/>
      <c r="W585" s="93"/>
      <c r="X585" s="93"/>
      <c r="Y585" s="93"/>
      <c r="Z585" s="93"/>
      <c r="AA585" s="93"/>
      <c r="AB585" s="93"/>
      <c r="AC585" s="93"/>
      <c r="AD585" s="93"/>
      <c r="AE585" s="93"/>
      <c r="AF585" s="93"/>
      <c r="AG585" s="93"/>
      <c r="AH585" s="93"/>
      <c r="AI585" s="93"/>
      <c r="AJ585" s="93"/>
      <c r="AK585" s="93"/>
      <c r="AL585" s="93"/>
      <c r="AM585" s="93"/>
      <c r="AN585" s="93"/>
      <c r="AO585" s="93"/>
      <c r="AP585" s="93"/>
      <c r="AQ585" s="93"/>
      <c r="AR585" s="93"/>
      <c r="AS585" s="93"/>
      <c r="AT585" s="93"/>
      <c r="AU585" s="93"/>
      <c r="AV585" s="93"/>
      <c r="AW585" s="93"/>
      <c r="AX585" s="93"/>
      <c r="AY585" s="93"/>
      <c r="AZ585" s="93"/>
      <c r="BA585" s="93"/>
      <c r="BB585" s="93"/>
      <c r="BC585" s="93"/>
      <c r="BD585" s="93"/>
      <c r="BE585" s="93"/>
      <c r="BF585" s="93"/>
      <c r="BG585" s="93"/>
      <c r="BH585" s="93"/>
      <c r="BI585" s="93"/>
      <c r="BJ585" s="93"/>
      <c r="BK585" s="93"/>
      <c r="BL585" s="93"/>
      <c r="BM585" s="93"/>
      <c r="BN585" s="93"/>
      <c r="BO585" s="93"/>
      <c r="BP585" s="93"/>
      <c r="BQ585" s="93"/>
      <c r="BR585" s="93"/>
      <c r="BS585" s="93"/>
      <c r="BT585" s="93"/>
      <c r="BU585" s="93"/>
      <c r="BV585" s="93"/>
      <c r="BW585" s="93"/>
      <c r="BX585" s="93"/>
      <c r="BY585" s="93"/>
      <c r="BZ585" s="93"/>
      <c r="CA585" s="93"/>
      <c r="CB585" s="93"/>
      <c r="CC585" s="93"/>
      <c r="CD585" s="93"/>
      <c r="CE585" s="93"/>
      <c r="CF585" s="93"/>
      <c r="CG585" s="93"/>
      <c r="CH585" s="93"/>
      <c r="CI585" s="93"/>
      <c r="CJ585" s="93"/>
      <c r="CK585" s="93"/>
      <c r="CL585" s="93"/>
      <c r="CM585" s="93"/>
      <c r="CN585" s="93"/>
      <c r="CO585" s="93"/>
      <c r="CP585" s="93"/>
      <c r="CQ585" s="93"/>
      <c r="CR585" s="93"/>
      <c r="CS585" s="93"/>
      <c r="CT585" s="93"/>
      <c r="CU585" s="93"/>
      <c r="CV585" s="93"/>
      <c r="CW585" s="93"/>
      <c r="CX585" s="93"/>
      <c r="CY585" s="93"/>
      <c r="CZ585" s="93"/>
      <c r="DA585" s="93"/>
      <c r="DB585" s="93"/>
      <c r="DC585" s="93"/>
      <c r="DD585" s="93"/>
      <c r="DE585" s="93"/>
      <c r="DF585" s="93"/>
      <c r="DG585" s="93"/>
      <c r="DH585" s="93"/>
      <c r="DI585" s="93"/>
      <c r="DJ585" s="93"/>
      <c r="DK585" s="93"/>
      <c r="DL585" s="93"/>
      <c r="DM585" s="93"/>
      <c r="DN585" s="93"/>
      <c r="DO585" s="93"/>
      <c r="DP585" s="93"/>
      <c r="DQ585" s="93"/>
      <c r="DR585" s="93"/>
      <c r="DS585" s="93"/>
      <c r="DT585" s="93"/>
      <c r="DU585" s="93"/>
      <c r="DV585" s="93"/>
      <c r="DW585" s="93"/>
      <c r="DX585" s="93"/>
      <c r="DY585" s="93"/>
      <c r="DZ585" s="93"/>
      <c r="EA585" s="93"/>
      <c r="EB585" s="93"/>
      <c r="EC585" s="93"/>
      <c r="ED585" s="93"/>
      <c r="EE585" s="93"/>
      <c r="EF585" s="93"/>
      <c r="EG585" s="93"/>
      <c r="EH585" s="93"/>
      <c r="EI585" s="93"/>
      <c r="EJ585" s="93"/>
      <c r="EK585" s="93"/>
      <c r="EL585" s="93"/>
      <c r="EM585" s="93"/>
      <c r="EN585" s="93"/>
      <c r="EO585" s="93"/>
      <c r="EP585" s="93"/>
      <c r="EQ585" s="93"/>
      <c r="ER585" s="93"/>
      <c r="ES585" s="93"/>
      <c r="ET585" s="93"/>
      <c r="EU585" s="93"/>
      <c r="EV585" s="93"/>
      <c r="EW585" s="93"/>
      <c r="EX585" s="93"/>
      <c r="EY585" s="93"/>
      <c r="EZ585" s="93"/>
      <c r="FA585" s="93"/>
      <c r="FB585" s="93"/>
      <c r="FC585" s="93"/>
      <c r="FD585" s="93"/>
      <c r="FE585" s="93"/>
      <c r="FF585" s="93"/>
      <c r="FG585" s="93"/>
      <c r="FH585" s="93"/>
      <c r="FI585" s="93"/>
      <c r="FJ585" s="93"/>
      <c r="FK585" s="93"/>
      <c r="FL585" s="93"/>
      <c r="FM585" s="93"/>
      <c r="FN585" s="93"/>
      <c r="FO585" s="93"/>
      <c r="FP585" s="93"/>
      <c r="FQ585" s="93"/>
      <c r="FR585" s="93"/>
      <c r="FS585" s="93"/>
      <c r="FT585" s="93"/>
      <c r="FU585" s="93"/>
      <c r="FV585" s="93"/>
      <c r="FW585" s="93"/>
      <c r="FX585" s="93"/>
      <c r="FY585" s="93"/>
      <c r="FZ585" s="93"/>
      <c r="GA585" s="93"/>
      <c r="GB585" s="93"/>
      <c r="GC585" s="93"/>
      <c r="GD585" s="93"/>
      <c r="GE585" s="93"/>
      <c r="GF585" s="93"/>
      <c r="GG585" s="93"/>
      <c r="GH585" s="93"/>
      <c r="GI585" s="93"/>
      <c r="GJ585" s="93"/>
      <c r="GK585" s="93"/>
      <c r="GL585" s="93"/>
      <c r="GM585" s="93"/>
      <c r="GN585" s="93"/>
      <c r="GO585" s="93"/>
      <c r="GP585" s="93"/>
      <c r="GQ585" s="93"/>
      <c r="GR585" s="93"/>
      <c r="GS585" s="93"/>
      <c r="GT585" s="93"/>
      <c r="GU585" s="93"/>
      <c r="GV585" s="93"/>
      <c r="GW585" s="93"/>
      <c r="GX585" s="93"/>
      <c r="GY585" s="93"/>
      <c r="GZ585" s="93"/>
      <c r="HA585" s="93"/>
      <c r="HB585" s="93"/>
      <c r="HC585" s="93"/>
      <c r="HD585" s="93"/>
      <c r="HE585" s="93"/>
      <c r="HF585" s="93"/>
      <c r="HG585" s="93"/>
      <c r="HH585" s="93"/>
      <c r="HI585" s="93"/>
      <c r="HJ585" s="93"/>
      <c r="HK585" s="93"/>
      <c r="HL585" s="93"/>
      <c r="HM585" s="93"/>
      <c r="HN585" s="93"/>
      <c r="HO585" s="93"/>
      <c r="HP585" s="93"/>
      <c r="HQ585" s="93"/>
      <c r="HR585" s="93"/>
      <c r="HS585" s="93"/>
      <c r="HT585" s="93"/>
      <c r="HU585" s="93"/>
      <c r="HV585" s="93"/>
      <c r="HW585" s="93"/>
      <c r="HX585" s="93"/>
      <c r="HY585" s="93"/>
      <c r="HZ585" s="93"/>
      <c r="IA585" s="93"/>
      <c r="IB585" s="93"/>
      <c r="IC585" s="93"/>
      <c r="ID585" s="93"/>
      <c r="IE585" s="93"/>
    </row>
    <row r="586" spans="1:239" s="6" customFormat="1" x14ac:dyDescent="0.25">
      <c r="A586" s="11"/>
      <c r="B586" s="124" t="s">
        <v>27</v>
      </c>
      <c r="C586" s="91" t="s">
        <v>20</v>
      </c>
      <c r="D586" s="10">
        <v>6.16</v>
      </c>
      <c r="E586" s="10">
        <f>D586*E582</f>
        <v>6.2686131199999995</v>
      </c>
      <c r="F586" s="5"/>
      <c r="G586" s="120"/>
      <c r="H586" s="120"/>
      <c r="I586" s="5"/>
      <c r="J586" s="5"/>
      <c r="K586" s="10">
        <f t="shared" ref="K586:K588" si="81">E586*J586</f>
        <v>0</v>
      </c>
      <c r="L586" s="10">
        <f t="shared" si="80"/>
        <v>0</v>
      </c>
      <c r="M586" s="93"/>
      <c r="N586" s="93"/>
      <c r="O586" s="93"/>
      <c r="P586" s="93"/>
      <c r="Q586" s="93"/>
      <c r="R586" s="93"/>
      <c r="S586" s="93"/>
      <c r="T586" s="93"/>
      <c r="U586" s="93"/>
      <c r="V586" s="93"/>
      <c r="W586" s="93"/>
      <c r="X586" s="93"/>
      <c r="Y586" s="93"/>
      <c r="Z586" s="93"/>
      <c r="AA586" s="93"/>
      <c r="AB586" s="93"/>
      <c r="AC586" s="93"/>
      <c r="AD586" s="93"/>
      <c r="AE586" s="93"/>
      <c r="AF586" s="93"/>
      <c r="AG586" s="93"/>
      <c r="AH586" s="93"/>
      <c r="AI586" s="93"/>
      <c r="AJ586" s="93"/>
      <c r="AK586" s="93"/>
      <c r="AL586" s="93"/>
      <c r="AM586" s="93"/>
      <c r="AN586" s="93"/>
      <c r="AO586" s="93"/>
      <c r="AP586" s="93"/>
      <c r="AQ586" s="93"/>
      <c r="AR586" s="93"/>
      <c r="AS586" s="93"/>
      <c r="AT586" s="93"/>
      <c r="AU586" s="93"/>
      <c r="AV586" s="93"/>
      <c r="AW586" s="93"/>
      <c r="AX586" s="93"/>
      <c r="AY586" s="93"/>
      <c r="AZ586" s="93"/>
      <c r="BA586" s="93"/>
      <c r="BB586" s="93"/>
      <c r="BC586" s="93"/>
      <c r="BD586" s="93"/>
      <c r="BE586" s="93"/>
      <c r="BF586" s="93"/>
      <c r="BG586" s="93"/>
      <c r="BH586" s="93"/>
      <c r="BI586" s="93"/>
      <c r="BJ586" s="93"/>
      <c r="BK586" s="93"/>
      <c r="BL586" s="93"/>
      <c r="BM586" s="93"/>
      <c r="BN586" s="93"/>
      <c r="BO586" s="93"/>
      <c r="BP586" s="93"/>
      <c r="BQ586" s="93"/>
      <c r="BR586" s="93"/>
      <c r="BS586" s="93"/>
      <c r="BT586" s="93"/>
      <c r="BU586" s="93"/>
      <c r="BV586" s="93"/>
      <c r="BW586" s="93"/>
      <c r="BX586" s="93"/>
      <c r="BY586" s="93"/>
      <c r="BZ586" s="93"/>
      <c r="CA586" s="93"/>
      <c r="CB586" s="93"/>
      <c r="CC586" s="93"/>
      <c r="CD586" s="93"/>
      <c r="CE586" s="93"/>
      <c r="CF586" s="93"/>
      <c r="CG586" s="93"/>
      <c r="CH586" s="93"/>
      <c r="CI586" s="93"/>
      <c r="CJ586" s="93"/>
      <c r="CK586" s="93"/>
      <c r="CL586" s="93"/>
      <c r="CM586" s="93"/>
      <c r="CN586" s="93"/>
      <c r="CO586" s="93"/>
      <c r="CP586" s="93"/>
      <c r="CQ586" s="93"/>
      <c r="CR586" s="93"/>
      <c r="CS586" s="93"/>
      <c r="CT586" s="93"/>
      <c r="CU586" s="93"/>
      <c r="CV586" s="93"/>
      <c r="CW586" s="93"/>
      <c r="CX586" s="93"/>
      <c r="CY586" s="93"/>
      <c r="CZ586" s="93"/>
      <c r="DA586" s="93"/>
      <c r="DB586" s="93"/>
      <c r="DC586" s="93"/>
      <c r="DD586" s="93"/>
      <c r="DE586" s="93"/>
      <c r="DF586" s="93"/>
      <c r="DG586" s="93"/>
      <c r="DH586" s="93"/>
      <c r="DI586" s="93"/>
      <c r="DJ586" s="93"/>
      <c r="DK586" s="93"/>
      <c r="DL586" s="93"/>
      <c r="DM586" s="93"/>
      <c r="DN586" s="93"/>
      <c r="DO586" s="93"/>
      <c r="DP586" s="93"/>
      <c r="DQ586" s="93"/>
      <c r="DR586" s="93"/>
      <c r="DS586" s="93"/>
      <c r="DT586" s="93"/>
      <c r="DU586" s="93"/>
      <c r="DV586" s="93"/>
      <c r="DW586" s="93"/>
      <c r="DX586" s="93"/>
      <c r="DY586" s="93"/>
      <c r="DZ586" s="93"/>
      <c r="EA586" s="93"/>
      <c r="EB586" s="93"/>
      <c r="EC586" s="93"/>
      <c r="ED586" s="93"/>
      <c r="EE586" s="93"/>
      <c r="EF586" s="93"/>
      <c r="EG586" s="93"/>
      <c r="EH586" s="93"/>
      <c r="EI586" s="93"/>
      <c r="EJ586" s="93"/>
      <c r="EK586" s="93"/>
      <c r="EL586" s="93"/>
      <c r="EM586" s="93"/>
      <c r="EN586" s="93"/>
      <c r="EO586" s="93"/>
      <c r="EP586" s="93"/>
      <c r="EQ586" s="93"/>
      <c r="ER586" s="93"/>
      <c r="ES586" s="93"/>
      <c r="ET586" s="93"/>
      <c r="EU586" s="93"/>
      <c r="EV586" s="93"/>
      <c r="EW586" s="93"/>
      <c r="EX586" s="93"/>
      <c r="EY586" s="93"/>
      <c r="EZ586" s="93"/>
      <c r="FA586" s="93"/>
      <c r="FB586" s="93"/>
      <c r="FC586" s="93"/>
      <c r="FD586" s="93"/>
      <c r="FE586" s="93"/>
      <c r="FF586" s="93"/>
      <c r="FG586" s="93"/>
      <c r="FH586" s="93"/>
      <c r="FI586" s="93"/>
      <c r="FJ586" s="93"/>
      <c r="FK586" s="93"/>
      <c r="FL586" s="93"/>
      <c r="FM586" s="93"/>
      <c r="FN586" s="93"/>
      <c r="FO586" s="93"/>
      <c r="FP586" s="93"/>
      <c r="FQ586" s="93"/>
      <c r="FR586" s="93"/>
      <c r="FS586" s="93"/>
      <c r="FT586" s="93"/>
      <c r="FU586" s="93"/>
      <c r="FV586" s="93"/>
      <c r="FW586" s="93"/>
      <c r="FX586" s="93"/>
      <c r="FY586" s="93"/>
      <c r="FZ586" s="93"/>
      <c r="GA586" s="93"/>
      <c r="GB586" s="93"/>
      <c r="GC586" s="93"/>
      <c r="GD586" s="93"/>
      <c r="GE586" s="93"/>
      <c r="GF586" s="93"/>
      <c r="GG586" s="93"/>
      <c r="GH586" s="93"/>
      <c r="GI586" s="93"/>
      <c r="GJ586" s="93"/>
      <c r="GK586" s="93"/>
      <c r="GL586" s="93"/>
      <c r="GM586" s="93"/>
      <c r="GN586" s="93"/>
      <c r="GO586" s="93"/>
      <c r="GP586" s="93"/>
      <c r="GQ586" s="93"/>
      <c r="GR586" s="93"/>
      <c r="GS586" s="93"/>
      <c r="GT586" s="93"/>
      <c r="GU586" s="93"/>
      <c r="GV586" s="93"/>
      <c r="GW586" s="93"/>
      <c r="GX586" s="93"/>
      <c r="GY586" s="93"/>
      <c r="GZ586" s="93"/>
      <c r="HA586" s="93"/>
      <c r="HB586" s="93"/>
      <c r="HC586" s="93"/>
      <c r="HD586" s="93"/>
      <c r="HE586" s="93"/>
      <c r="HF586" s="93"/>
      <c r="HG586" s="93"/>
      <c r="HH586" s="93"/>
      <c r="HI586" s="93"/>
      <c r="HJ586" s="93"/>
      <c r="HK586" s="93"/>
      <c r="HL586" s="93"/>
      <c r="HM586" s="93"/>
      <c r="HN586" s="93"/>
      <c r="HO586" s="93"/>
      <c r="HP586" s="93"/>
      <c r="HQ586" s="93"/>
      <c r="HR586" s="93"/>
      <c r="HS586" s="93"/>
      <c r="HT586" s="93"/>
      <c r="HU586" s="93"/>
      <c r="HV586" s="93"/>
      <c r="HW586" s="93"/>
      <c r="HX586" s="93"/>
      <c r="HY586" s="93"/>
      <c r="HZ586" s="93"/>
      <c r="IA586" s="93"/>
      <c r="IB586" s="93"/>
      <c r="IC586" s="93"/>
      <c r="ID586" s="93"/>
      <c r="IE586" s="93"/>
    </row>
    <row r="587" spans="1:239" s="6" customFormat="1" x14ac:dyDescent="0.25">
      <c r="A587" s="11"/>
      <c r="B587" s="124" t="s">
        <v>28</v>
      </c>
      <c r="C587" s="91" t="s">
        <v>20</v>
      </c>
      <c r="D587" s="10">
        <v>4.53</v>
      </c>
      <c r="E587" s="5">
        <f>D587*E582</f>
        <v>4.6098729599999997</v>
      </c>
      <c r="F587" s="5"/>
      <c r="G587" s="120"/>
      <c r="H587" s="120"/>
      <c r="I587" s="5"/>
      <c r="J587" s="5"/>
      <c r="K587" s="10">
        <f t="shared" si="81"/>
        <v>0</v>
      </c>
      <c r="L587" s="10">
        <f t="shared" si="80"/>
        <v>0</v>
      </c>
      <c r="M587" s="93"/>
      <c r="N587" s="93"/>
      <c r="O587" s="93"/>
      <c r="P587" s="93"/>
      <c r="Q587" s="93"/>
      <c r="R587" s="93"/>
      <c r="S587" s="93"/>
      <c r="T587" s="93"/>
      <c r="U587" s="93"/>
      <c r="V587" s="93"/>
      <c r="W587" s="93"/>
      <c r="X587" s="93"/>
      <c r="Y587" s="93"/>
      <c r="Z587" s="93"/>
      <c r="AA587" s="93"/>
      <c r="AB587" s="93"/>
      <c r="AC587" s="93"/>
      <c r="AD587" s="93"/>
      <c r="AE587" s="93"/>
      <c r="AF587" s="93"/>
      <c r="AG587" s="93"/>
      <c r="AH587" s="93"/>
      <c r="AI587" s="93"/>
      <c r="AJ587" s="93"/>
      <c r="AK587" s="93"/>
      <c r="AL587" s="93"/>
      <c r="AM587" s="93"/>
      <c r="AN587" s="93"/>
      <c r="AO587" s="93"/>
      <c r="AP587" s="93"/>
      <c r="AQ587" s="93"/>
      <c r="AR587" s="93"/>
      <c r="AS587" s="93"/>
      <c r="AT587" s="93"/>
      <c r="AU587" s="93"/>
      <c r="AV587" s="93"/>
      <c r="AW587" s="93"/>
      <c r="AX587" s="93"/>
      <c r="AY587" s="93"/>
      <c r="AZ587" s="93"/>
      <c r="BA587" s="93"/>
      <c r="BB587" s="93"/>
      <c r="BC587" s="93"/>
      <c r="BD587" s="93"/>
      <c r="BE587" s="93"/>
      <c r="BF587" s="93"/>
      <c r="BG587" s="93"/>
      <c r="BH587" s="93"/>
      <c r="BI587" s="93"/>
      <c r="BJ587" s="93"/>
      <c r="BK587" s="93"/>
      <c r="BL587" s="93"/>
      <c r="BM587" s="93"/>
      <c r="BN587" s="93"/>
      <c r="BO587" s="93"/>
      <c r="BP587" s="93"/>
      <c r="BQ587" s="93"/>
      <c r="BR587" s="93"/>
      <c r="BS587" s="93"/>
      <c r="BT587" s="93"/>
      <c r="BU587" s="93"/>
      <c r="BV587" s="93"/>
      <c r="BW587" s="93"/>
      <c r="BX587" s="93"/>
      <c r="BY587" s="93"/>
      <c r="BZ587" s="93"/>
      <c r="CA587" s="93"/>
      <c r="CB587" s="93"/>
      <c r="CC587" s="93"/>
      <c r="CD587" s="93"/>
      <c r="CE587" s="93"/>
      <c r="CF587" s="93"/>
      <c r="CG587" s="93"/>
      <c r="CH587" s="93"/>
      <c r="CI587" s="93"/>
      <c r="CJ587" s="93"/>
      <c r="CK587" s="93"/>
      <c r="CL587" s="93"/>
      <c r="CM587" s="93"/>
      <c r="CN587" s="93"/>
      <c r="CO587" s="93"/>
      <c r="CP587" s="93"/>
      <c r="CQ587" s="93"/>
      <c r="CR587" s="93"/>
      <c r="CS587" s="93"/>
      <c r="CT587" s="93"/>
      <c r="CU587" s="93"/>
      <c r="CV587" s="93"/>
      <c r="CW587" s="93"/>
      <c r="CX587" s="93"/>
      <c r="CY587" s="93"/>
      <c r="CZ587" s="93"/>
      <c r="DA587" s="93"/>
      <c r="DB587" s="93"/>
      <c r="DC587" s="93"/>
      <c r="DD587" s="93"/>
      <c r="DE587" s="93"/>
      <c r="DF587" s="93"/>
      <c r="DG587" s="93"/>
      <c r="DH587" s="93"/>
      <c r="DI587" s="93"/>
      <c r="DJ587" s="93"/>
      <c r="DK587" s="93"/>
      <c r="DL587" s="93"/>
      <c r="DM587" s="93"/>
      <c r="DN587" s="93"/>
      <c r="DO587" s="93"/>
      <c r="DP587" s="93"/>
      <c r="DQ587" s="93"/>
      <c r="DR587" s="93"/>
      <c r="DS587" s="93"/>
      <c r="DT587" s="93"/>
      <c r="DU587" s="93"/>
      <c r="DV587" s="93"/>
      <c r="DW587" s="93"/>
      <c r="DX587" s="93"/>
      <c r="DY587" s="93"/>
      <c r="DZ587" s="93"/>
      <c r="EA587" s="93"/>
      <c r="EB587" s="93"/>
      <c r="EC587" s="93"/>
      <c r="ED587" s="93"/>
      <c r="EE587" s="93"/>
      <c r="EF587" s="93"/>
      <c r="EG587" s="93"/>
      <c r="EH587" s="93"/>
      <c r="EI587" s="93"/>
      <c r="EJ587" s="93"/>
      <c r="EK587" s="93"/>
      <c r="EL587" s="93"/>
      <c r="EM587" s="93"/>
      <c r="EN587" s="93"/>
      <c r="EO587" s="93"/>
      <c r="EP587" s="93"/>
      <c r="EQ587" s="93"/>
      <c r="ER587" s="93"/>
      <c r="ES587" s="93"/>
      <c r="ET587" s="93"/>
      <c r="EU587" s="93"/>
      <c r="EV587" s="93"/>
      <c r="EW587" s="93"/>
      <c r="EX587" s="93"/>
      <c r="EY587" s="93"/>
      <c r="EZ587" s="93"/>
      <c r="FA587" s="93"/>
      <c r="FB587" s="93"/>
      <c r="FC587" s="93"/>
      <c r="FD587" s="93"/>
      <c r="FE587" s="93"/>
      <c r="FF587" s="93"/>
      <c r="FG587" s="93"/>
      <c r="FH587" s="93"/>
      <c r="FI587" s="93"/>
      <c r="FJ587" s="93"/>
      <c r="FK587" s="93"/>
      <c r="FL587" s="93"/>
      <c r="FM587" s="93"/>
      <c r="FN587" s="93"/>
      <c r="FO587" s="93"/>
      <c r="FP587" s="93"/>
      <c r="FQ587" s="93"/>
      <c r="FR587" s="93"/>
      <c r="FS587" s="93"/>
      <c r="FT587" s="93"/>
      <c r="FU587" s="93"/>
      <c r="FV587" s="93"/>
      <c r="FW587" s="93"/>
      <c r="FX587" s="93"/>
      <c r="FY587" s="93"/>
      <c r="FZ587" s="93"/>
      <c r="GA587" s="93"/>
      <c r="GB587" s="93"/>
      <c r="GC587" s="93"/>
      <c r="GD587" s="93"/>
      <c r="GE587" s="93"/>
      <c r="GF587" s="93"/>
      <c r="GG587" s="93"/>
      <c r="GH587" s="93"/>
      <c r="GI587" s="93"/>
      <c r="GJ587" s="93"/>
      <c r="GK587" s="93"/>
      <c r="GL587" s="93"/>
      <c r="GM587" s="93"/>
      <c r="GN587" s="93"/>
      <c r="GO587" s="93"/>
      <c r="GP587" s="93"/>
      <c r="GQ587" s="93"/>
      <c r="GR587" s="93"/>
      <c r="GS587" s="93"/>
      <c r="GT587" s="93"/>
      <c r="GU587" s="93"/>
      <c r="GV587" s="93"/>
      <c r="GW587" s="93"/>
      <c r="GX587" s="93"/>
      <c r="GY587" s="93"/>
      <c r="GZ587" s="93"/>
      <c r="HA587" s="93"/>
      <c r="HB587" s="93"/>
      <c r="HC587" s="93"/>
      <c r="HD587" s="93"/>
      <c r="HE587" s="93"/>
      <c r="HF587" s="93"/>
      <c r="HG587" s="93"/>
      <c r="HH587" s="93"/>
      <c r="HI587" s="93"/>
      <c r="HJ587" s="93"/>
      <c r="HK587" s="93"/>
      <c r="HL587" s="93"/>
      <c r="HM587" s="93"/>
      <c r="HN587" s="93"/>
      <c r="HO587" s="93"/>
      <c r="HP587" s="93"/>
      <c r="HQ587" s="93"/>
      <c r="HR587" s="93"/>
      <c r="HS587" s="93"/>
      <c r="HT587" s="93"/>
      <c r="HU587" s="93"/>
      <c r="HV587" s="93"/>
      <c r="HW587" s="93"/>
      <c r="HX587" s="93"/>
      <c r="HY587" s="93"/>
      <c r="HZ587" s="93"/>
      <c r="IA587" s="93"/>
      <c r="IB587" s="93"/>
      <c r="IC587" s="93"/>
      <c r="ID587" s="93"/>
      <c r="IE587" s="93"/>
    </row>
    <row r="588" spans="1:239" s="6" customFormat="1" x14ac:dyDescent="0.25">
      <c r="A588" s="11"/>
      <c r="B588" s="124" t="s">
        <v>29</v>
      </c>
      <c r="C588" s="91" t="s">
        <v>20</v>
      </c>
      <c r="D588" s="10">
        <v>2.0699999999999998</v>
      </c>
      <c r="E588" s="5">
        <f>D588*E582</f>
        <v>2.1064982399999996</v>
      </c>
      <c r="F588" s="5"/>
      <c r="G588" s="120"/>
      <c r="H588" s="120"/>
      <c r="I588" s="5"/>
      <c r="J588" s="5"/>
      <c r="K588" s="10">
        <f t="shared" si="81"/>
        <v>0</v>
      </c>
      <c r="L588" s="10">
        <f t="shared" si="80"/>
        <v>0</v>
      </c>
      <c r="M588" s="93"/>
      <c r="N588" s="93"/>
      <c r="O588" s="93"/>
      <c r="P588" s="93"/>
      <c r="Q588" s="93"/>
      <c r="R588" s="93"/>
      <c r="S588" s="93"/>
      <c r="T588" s="93"/>
      <c r="U588" s="93"/>
      <c r="V588" s="93"/>
      <c r="W588" s="93"/>
      <c r="X588" s="93"/>
      <c r="Y588" s="93"/>
      <c r="Z588" s="93"/>
      <c r="AA588" s="93"/>
      <c r="AB588" s="93"/>
      <c r="AC588" s="93"/>
      <c r="AD588" s="93"/>
      <c r="AE588" s="93"/>
      <c r="AF588" s="93"/>
      <c r="AG588" s="93"/>
      <c r="AH588" s="93"/>
      <c r="AI588" s="93"/>
      <c r="AJ588" s="93"/>
      <c r="AK588" s="93"/>
      <c r="AL588" s="93"/>
      <c r="AM588" s="93"/>
      <c r="AN588" s="93"/>
      <c r="AO588" s="93"/>
      <c r="AP588" s="93"/>
      <c r="AQ588" s="93"/>
      <c r="AR588" s="93"/>
      <c r="AS588" s="93"/>
      <c r="AT588" s="93"/>
      <c r="AU588" s="93"/>
      <c r="AV588" s="93"/>
      <c r="AW588" s="93"/>
      <c r="AX588" s="93"/>
      <c r="AY588" s="93"/>
      <c r="AZ588" s="93"/>
      <c r="BA588" s="93"/>
      <c r="BB588" s="93"/>
      <c r="BC588" s="93"/>
      <c r="BD588" s="93"/>
      <c r="BE588" s="93"/>
      <c r="BF588" s="93"/>
      <c r="BG588" s="93"/>
      <c r="BH588" s="93"/>
      <c r="BI588" s="93"/>
      <c r="BJ588" s="93"/>
      <c r="BK588" s="93"/>
      <c r="BL588" s="93"/>
      <c r="BM588" s="93"/>
      <c r="BN588" s="93"/>
      <c r="BO588" s="93"/>
      <c r="BP588" s="93"/>
      <c r="BQ588" s="93"/>
      <c r="BR588" s="93"/>
      <c r="BS588" s="93"/>
      <c r="BT588" s="93"/>
      <c r="BU588" s="93"/>
      <c r="BV588" s="93"/>
      <c r="BW588" s="93"/>
      <c r="BX588" s="93"/>
      <c r="BY588" s="93"/>
      <c r="BZ588" s="93"/>
      <c r="CA588" s="93"/>
      <c r="CB588" s="93"/>
      <c r="CC588" s="93"/>
      <c r="CD588" s="93"/>
      <c r="CE588" s="93"/>
      <c r="CF588" s="93"/>
      <c r="CG588" s="93"/>
      <c r="CH588" s="93"/>
      <c r="CI588" s="93"/>
      <c r="CJ588" s="93"/>
      <c r="CK588" s="93"/>
      <c r="CL588" s="93"/>
      <c r="CM588" s="93"/>
      <c r="CN588" s="93"/>
      <c r="CO588" s="93"/>
      <c r="CP588" s="93"/>
      <c r="CQ588" s="93"/>
      <c r="CR588" s="93"/>
      <c r="CS588" s="93"/>
      <c r="CT588" s="93"/>
      <c r="CU588" s="93"/>
      <c r="CV588" s="93"/>
      <c r="CW588" s="93"/>
      <c r="CX588" s="93"/>
      <c r="CY588" s="93"/>
      <c r="CZ588" s="93"/>
      <c r="DA588" s="93"/>
      <c r="DB588" s="93"/>
      <c r="DC588" s="93"/>
      <c r="DD588" s="93"/>
      <c r="DE588" s="93"/>
      <c r="DF588" s="93"/>
      <c r="DG588" s="93"/>
      <c r="DH588" s="93"/>
      <c r="DI588" s="93"/>
      <c r="DJ588" s="93"/>
      <c r="DK588" s="93"/>
      <c r="DL588" s="93"/>
      <c r="DM588" s="93"/>
      <c r="DN588" s="93"/>
      <c r="DO588" s="93"/>
      <c r="DP588" s="93"/>
      <c r="DQ588" s="93"/>
      <c r="DR588" s="93"/>
      <c r="DS588" s="93"/>
      <c r="DT588" s="93"/>
      <c r="DU588" s="93"/>
      <c r="DV588" s="93"/>
      <c r="DW588" s="93"/>
      <c r="DX588" s="93"/>
      <c r="DY588" s="93"/>
      <c r="DZ588" s="93"/>
      <c r="EA588" s="93"/>
      <c r="EB588" s="93"/>
      <c r="EC588" s="93"/>
      <c r="ED588" s="93"/>
      <c r="EE588" s="93"/>
      <c r="EF588" s="93"/>
      <c r="EG588" s="93"/>
      <c r="EH588" s="93"/>
      <c r="EI588" s="93"/>
      <c r="EJ588" s="93"/>
      <c r="EK588" s="93"/>
      <c r="EL588" s="93"/>
      <c r="EM588" s="93"/>
      <c r="EN588" s="93"/>
      <c r="EO588" s="93"/>
      <c r="EP588" s="93"/>
      <c r="EQ588" s="93"/>
      <c r="ER588" s="93"/>
      <c r="ES588" s="93"/>
      <c r="ET588" s="93"/>
      <c r="EU588" s="93"/>
      <c r="EV588" s="93"/>
      <c r="EW588" s="93"/>
      <c r="EX588" s="93"/>
      <c r="EY588" s="93"/>
      <c r="EZ588" s="93"/>
      <c r="FA588" s="93"/>
      <c r="FB588" s="93"/>
      <c r="FC588" s="93"/>
      <c r="FD588" s="93"/>
      <c r="FE588" s="93"/>
      <c r="FF588" s="93"/>
      <c r="FG588" s="93"/>
      <c r="FH588" s="93"/>
      <c r="FI588" s="93"/>
      <c r="FJ588" s="93"/>
      <c r="FK588" s="93"/>
      <c r="FL588" s="93"/>
      <c r="FM588" s="93"/>
      <c r="FN588" s="93"/>
      <c r="FO588" s="93"/>
      <c r="FP588" s="93"/>
      <c r="FQ588" s="93"/>
      <c r="FR588" s="93"/>
      <c r="FS588" s="93"/>
      <c r="FT588" s="93"/>
      <c r="FU588" s="93"/>
      <c r="FV588" s="93"/>
      <c r="FW588" s="93"/>
      <c r="FX588" s="93"/>
      <c r="FY588" s="93"/>
      <c r="FZ588" s="93"/>
      <c r="GA588" s="93"/>
      <c r="GB588" s="93"/>
      <c r="GC588" s="93"/>
      <c r="GD588" s="93"/>
      <c r="GE588" s="93"/>
      <c r="GF588" s="93"/>
      <c r="GG588" s="93"/>
      <c r="GH588" s="93"/>
      <c r="GI588" s="93"/>
      <c r="GJ588" s="93"/>
      <c r="GK588" s="93"/>
      <c r="GL588" s="93"/>
      <c r="GM588" s="93"/>
      <c r="GN588" s="93"/>
      <c r="GO588" s="93"/>
      <c r="GP588" s="93"/>
      <c r="GQ588" s="93"/>
      <c r="GR588" s="93"/>
      <c r="GS588" s="93"/>
      <c r="GT588" s="93"/>
      <c r="GU588" s="93"/>
      <c r="GV588" s="93"/>
      <c r="GW588" s="93"/>
      <c r="GX588" s="93"/>
      <c r="GY588" s="93"/>
      <c r="GZ588" s="93"/>
      <c r="HA588" s="93"/>
      <c r="HB588" s="93"/>
      <c r="HC588" s="93"/>
      <c r="HD588" s="93"/>
      <c r="HE588" s="93"/>
      <c r="HF588" s="93"/>
      <c r="HG588" s="93"/>
      <c r="HH588" s="93"/>
      <c r="HI588" s="93"/>
      <c r="HJ588" s="93"/>
      <c r="HK588" s="93"/>
      <c r="HL588" s="93"/>
      <c r="HM588" s="93"/>
      <c r="HN588" s="93"/>
      <c r="HO588" s="93"/>
      <c r="HP588" s="93"/>
      <c r="HQ588" s="93"/>
      <c r="HR588" s="93"/>
      <c r="HS588" s="93"/>
      <c r="HT588" s="93"/>
      <c r="HU588" s="93"/>
      <c r="HV588" s="93"/>
      <c r="HW588" s="93"/>
      <c r="HX588" s="93"/>
      <c r="HY588" s="93"/>
      <c r="HZ588" s="93"/>
      <c r="IA588" s="93"/>
      <c r="IB588" s="93"/>
      <c r="IC588" s="93"/>
      <c r="ID588" s="93"/>
      <c r="IE588" s="93"/>
    </row>
    <row r="589" spans="1:239" s="6" customFormat="1" x14ac:dyDescent="0.25">
      <c r="A589" s="125"/>
      <c r="B589" s="126" t="s">
        <v>22</v>
      </c>
      <c r="C589" s="11" t="s">
        <v>0</v>
      </c>
      <c r="D589" s="10">
        <v>1.02</v>
      </c>
      <c r="E589" s="5">
        <f>D589*E582</f>
        <v>1.0379846399999999</v>
      </c>
      <c r="F589" s="4"/>
      <c r="G589" s="4"/>
      <c r="H589" s="4"/>
      <c r="I589" s="5"/>
      <c r="J589" s="10"/>
      <c r="K589" s="10">
        <f>E589*J589</f>
        <v>0</v>
      </c>
      <c r="L589" s="10">
        <f t="shared" si="80"/>
        <v>0</v>
      </c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</row>
    <row r="590" spans="1:239" s="6" customFormat="1" x14ac:dyDescent="0.25">
      <c r="A590" s="11"/>
      <c r="B590" s="124" t="s">
        <v>41</v>
      </c>
      <c r="C590" s="91" t="s">
        <v>16</v>
      </c>
      <c r="D590" s="10">
        <v>15</v>
      </c>
      <c r="E590" s="10">
        <f>D590*E582</f>
        <v>15.264479999999999</v>
      </c>
      <c r="F590" s="5"/>
      <c r="G590" s="10">
        <f>E590*F590</f>
        <v>0</v>
      </c>
      <c r="H590" s="10"/>
      <c r="I590" s="10"/>
      <c r="J590" s="10"/>
      <c r="K590" s="10"/>
      <c r="L590" s="10">
        <f>G590+I590+K590</f>
        <v>0</v>
      </c>
      <c r="M590" s="93"/>
      <c r="N590" s="93"/>
      <c r="O590" s="93"/>
      <c r="P590" s="93"/>
      <c r="Q590" s="93"/>
      <c r="R590" s="93"/>
      <c r="S590" s="93"/>
      <c r="T590" s="93"/>
      <c r="U590" s="93"/>
      <c r="V590" s="93"/>
      <c r="W590" s="93"/>
      <c r="X590" s="93"/>
      <c r="Y590" s="93"/>
      <c r="Z590" s="93"/>
      <c r="AA590" s="93"/>
      <c r="AB590" s="93"/>
      <c r="AC590" s="93"/>
      <c r="AD590" s="93"/>
      <c r="AE590" s="93"/>
      <c r="AF590" s="93"/>
      <c r="AG590" s="93"/>
      <c r="AH590" s="93"/>
      <c r="AI590" s="93"/>
      <c r="AJ590" s="93"/>
      <c r="AK590" s="93"/>
      <c r="AL590" s="93"/>
      <c r="AM590" s="93"/>
      <c r="AN590" s="93"/>
      <c r="AO590" s="93"/>
      <c r="AP590" s="93"/>
      <c r="AQ590" s="93"/>
      <c r="AR590" s="93"/>
      <c r="AS590" s="93"/>
      <c r="AT590" s="93"/>
      <c r="AU590" s="93"/>
      <c r="AV590" s="93"/>
      <c r="AW590" s="93"/>
      <c r="AX590" s="93"/>
      <c r="AY590" s="93"/>
      <c r="AZ590" s="93"/>
      <c r="BA590" s="93"/>
      <c r="BB590" s="93"/>
      <c r="BC590" s="93"/>
      <c r="BD590" s="93"/>
      <c r="BE590" s="93"/>
      <c r="BF590" s="93"/>
      <c r="BG590" s="93"/>
      <c r="BH590" s="93"/>
      <c r="BI590" s="93"/>
      <c r="BJ590" s="93"/>
      <c r="BK590" s="93"/>
      <c r="BL590" s="93"/>
      <c r="BM590" s="93"/>
      <c r="BN590" s="93"/>
      <c r="BO590" s="93"/>
      <c r="BP590" s="93"/>
      <c r="BQ590" s="93"/>
      <c r="BR590" s="93"/>
      <c r="BS590" s="93"/>
      <c r="BT590" s="93"/>
      <c r="BU590" s="93"/>
      <c r="BV590" s="93"/>
      <c r="BW590" s="93"/>
      <c r="BX590" s="93"/>
      <c r="BY590" s="93"/>
      <c r="BZ590" s="93"/>
      <c r="CA590" s="93"/>
      <c r="CB590" s="93"/>
      <c r="CC590" s="93"/>
      <c r="CD590" s="93"/>
      <c r="CE590" s="93"/>
      <c r="CF590" s="93"/>
      <c r="CG590" s="93"/>
      <c r="CH590" s="93"/>
      <c r="CI590" s="93"/>
      <c r="CJ590" s="93"/>
      <c r="CK590" s="93"/>
      <c r="CL590" s="93"/>
      <c r="CM590" s="93"/>
      <c r="CN590" s="93"/>
      <c r="CO590" s="93"/>
      <c r="CP590" s="93"/>
      <c r="CQ590" s="93"/>
      <c r="CR590" s="93"/>
      <c r="CS590" s="93"/>
      <c r="CT590" s="93"/>
      <c r="CU590" s="93"/>
      <c r="CV590" s="93"/>
      <c r="CW590" s="93"/>
      <c r="CX590" s="93"/>
      <c r="CY590" s="93"/>
      <c r="CZ590" s="93"/>
      <c r="DA590" s="93"/>
      <c r="DB590" s="93"/>
      <c r="DC590" s="93"/>
      <c r="DD590" s="93"/>
      <c r="DE590" s="93"/>
      <c r="DF590" s="93"/>
      <c r="DG590" s="93"/>
      <c r="DH590" s="93"/>
      <c r="DI590" s="93"/>
      <c r="DJ590" s="93"/>
      <c r="DK590" s="93"/>
      <c r="DL590" s="93"/>
      <c r="DM590" s="93"/>
      <c r="DN590" s="93"/>
      <c r="DO590" s="93"/>
      <c r="DP590" s="93"/>
      <c r="DQ590" s="93"/>
      <c r="DR590" s="93"/>
      <c r="DS590" s="93"/>
      <c r="DT590" s="93"/>
      <c r="DU590" s="93"/>
      <c r="DV590" s="93"/>
      <c r="DW590" s="93"/>
      <c r="DX590" s="93"/>
      <c r="DY590" s="93"/>
      <c r="DZ590" s="93"/>
      <c r="EA590" s="93"/>
      <c r="EB590" s="93"/>
      <c r="EC590" s="93"/>
      <c r="ED590" s="93"/>
      <c r="EE590" s="93"/>
      <c r="EF590" s="93"/>
      <c r="EG590" s="93"/>
      <c r="EH590" s="93"/>
      <c r="EI590" s="93"/>
      <c r="EJ590" s="93"/>
      <c r="EK590" s="93"/>
      <c r="EL590" s="93"/>
      <c r="EM590" s="93"/>
      <c r="EN590" s="93"/>
      <c r="EO590" s="93"/>
      <c r="EP590" s="93"/>
      <c r="EQ590" s="93"/>
      <c r="ER590" s="93"/>
      <c r="ES590" s="93"/>
      <c r="ET590" s="93"/>
      <c r="EU590" s="93"/>
      <c r="EV590" s="93"/>
      <c r="EW590" s="93"/>
      <c r="EX590" s="93"/>
      <c r="EY590" s="93"/>
      <c r="EZ590" s="93"/>
      <c r="FA590" s="93"/>
      <c r="FB590" s="93"/>
      <c r="FC590" s="93"/>
      <c r="FD590" s="93"/>
      <c r="FE590" s="93"/>
      <c r="FF590" s="93"/>
      <c r="FG590" s="93"/>
      <c r="FH590" s="93"/>
      <c r="FI590" s="93"/>
      <c r="FJ590" s="93"/>
      <c r="FK590" s="93"/>
      <c r="FL590" s="93"/>
      <c r="FM590" s="93"/>
      <c r="FN590" s="93"/>
      <c r="FO590" s="93"/>
      <c r="FP590" s="93"/>
      <c r="FQ590" s="93"/>
      <c r="FR590" s="93"/>
      <c r="FS590" s="93"/>
      <c r="FT590" s="93"/>
      <c r="FU590" s="93"/>
      <c r="FV590" s="93"/>
      <c r="FW590" s="93"/>
      <c r="FX590" s="93"/>
      <c r="FY590" s="93"/>
      <c r="FZ590" s="93"/>
      <c r="GA590" s="93"/>
      <c r="GB590" s="93"/>
      <c r="GC590" s="93"/>
      <c r="GD590" s="93"/>
      <c r="GE590" s="93"/>
      <c r="GF590" s="93"/>
      <c r="GG590" s="93"/>
      <c r="GH590" s="93"/>
      <c r="GI590" s="93"/>
      <c r="GJ590" s="93"/>
      <c r="GK590" s="93"/>
      <c r="GL590" s="93"/>
      <c r="GM590" s="93"/>
      <c r="GN590" s="93"/>
      <c r="GO590" s="93"/>
      <c r="GP590" s="93"/>
      <c r="GQ590" s="93"/>
      <c r="GR590" s="93"/>
      <c r="GS590" s="93"/>
      <c r="GT590" s="93"/>
      <c r="GU590" s="93"/>
      <c r="GV590" s="93"/>
      <c r="GW590" s="93"/>
      <c r="GX590" s="93"/>
      <c r="GY590" s="93"/>
      <c r="GZ590" s="93"/>
      <c r="HA590" s="93"/>
      <c r="HB590" s="93"/>
      <c r="HC590" s="93"/>
      <c r="HD590" s="93"/>
      <c r="HE590" s="93"/>
      <c r="HF590" s="93"/>
      <c r="HG590" s="93"/>
      <c r="HH590" s="93"/>
      <c r="HI590" s="93"/>
      <c r="HJ590" s="93"/>
      <c r="HK590" s="93"/>
      <c r="HL590" s="93"/>
      <c r="HM590" s="93"/>
      <c r="HN590" s="93"/>
      <c r="HO590" s="93"/>
      <c r="HP590" s="93"/>
      <c r="HQ590" s="93"/>
      <c r="HR590" s="93"/>
      <c r="HS590" s="93"/>
      <c r="HT590" s="93"/>
      <c r="HU590" s="93"/>
      <c r="HV590" s="93"/>
      <c r="HW590" s="93"/>
      <c r="HX590" s="93"/>
      <c r="HY590" s="93"/>
      <c r="HZ590" s="93"/>
      <c r="IA590" s="93"/>
      <c r="IB590" s="93"/>
      <c r="IC590" s="93"/>
      <c r="ID590" s="93"/>
      <c r="IE590" s="93"/>
    </row>
    <row r="591" spans="1:239" s="6" customFormat="1" x14ac:dyDescent="0.25">
      <c r="A591" s="11"/>
      <c r="B591" s="13" t="s">
        <v>42</v>
      </c>
      <c r="C591" s="91" t="s">
        <v>16</v>
      </c>
      <c r="D591" s="10">
        <v>66</v>
      </c>
      <c r="E591" s="10">
        <f>D591*E582</f>
        <v>67.16371199999999</v>
      </c>
      <c r="F591" s="5"/>
      <c r="G591" s="10">
        <f>E591*F591</f>
        <v>0</v>
      </c>
      <c r="H591" s="10"/>
      <c r="I591" s="10"/>
      <c r="J591" s="10"/>
      <c r="K591" s="10"/>
      <c r="L591" s="10">
        <f t="shared" ref="L591" si="82">G591+I591+K591</f>
        <v>0</v>
      </c>
      <c r="M591" s="93"/>
      <c r="N591" s="93"/>
      <c r="O591" s="93"/>
      <c r="P591" s="93"/>
      <c r="Q591" s="93"/>
      <c r="R591" s="93"/>
      <c r="S591" s="93"/>
      <c r="T591" s="93"/>
      <c r="U591" s="93"/>
      <c r="V591" s="93"/>
      <c r="W591" s="93"/>
      <c r="X591" s="93"/>
      <c r="Y591" s="93"/>
      <c r="Z591" s="93"/>
      <c r="AA591" s="93"/>
      <c r="AB591" s="93"/>
      <c r="AC591" s="93"/>
      <c r="AD591" s="93"/>
      <c r="AE591" s="93"/>
      <c r="AF591" s="93"/>
      <c r="AG591" s="93"/>
      <c r="AH591" s="93"/>
      <c r="AI591" s="93"/>
      <c r="AJ591" s="93"/>
      <c r="AK591" s="93"/>
      <c r="AL591" s="93"/>
      <c r="AM591" s="93"/>
      <c r="AN591" s="93"/>
      <c r="AO591" s="93"/>
      <c r="AP591" s="93"/>
      <c r="AQ591" s="93"/>
      <c r="AR591" s="93"/>
      <c r="AS591" s="93"/>
      <c r="AT591" s="93"/>
      <c r="AU591" s="93"/>
      <c r="AV591" s="93"/>
      <c r="AW591" s="93"/>
      <c r="AX591" s="93"/>
      <c r="AY591" s="93"/>
      <c r="AZ591" s="93"/>
      <c r="BA591" s="93"/>
      <c r="BB591" s="93"/>
      <c r="BC591" s="93"/>
      <c r="BD591" s="93"/>
      <c r="BE591" s="93"/>
      <c r="BF591" s="93"/>
      <c r="BG591" s="93"/>
      <c r="BH591" s="93"/>
      <c r="BI591" s="93"/>
      <c r="BJ591" s="93"/>
      <c r="BK591" s="93"/>
      <c r="BL591" s="93"/>
      <c r="BM591" s="93"/>
      <c r="BN591" s="93"/>
      <c r="BO591" s="93"/>
      <c r="BP591" s="93"/>
      <c r="BQ591" s="93"/>
      <c r="BR591" s="93"/>
      <c r="BS591" s="93"/>
      <c r="BT591" s="93"/>
      <c r="BU591" s="93"/>
      <c r="BV591" s="93"/>
      <c r="BW591" s="93"/>
      <c r="BX591" s="93"/>
      <c r="BY591" s="93"/>
      <c r="BZ591" s="93"/>
      <c r="CA591" s="93"/>
      <c r="CB591" s="93"/>
      <c r="CC591" s="93"/>
      <c r="CD591" s="93"/>
      <c r="CE591" s="93"/>
      <c r="CF591" s="93"/>
      <c r="CG591" s="93"/>
      <c r="CH591" s="93"/>
      <c r="CI591" s="93"/>
      <c r="CJ591" s="93"/>
      <c r="CK591" s="93"/>
      <c r="CL591" s="93"/>
      <c r="CM591" s="93"/>
      <c r="CN591" s="93"/>
      <c r="CO591" s="93"/>
      <c r="CP591" s="93"/>
      <c r="CQ591" s="93"/>
      <c r="CR591" s="93"/>
      <c r="CS591" s="93"/>
      <c r="CT591" s="93"/>
      <c r="CU591" s="93"/>
      <c r="CV591" s="93"/>
      <c r="CW591" s="93"/>
      <c r="CX591" s="93"/>
      <c r="CY591" s="93"/>
      <c r="CZ591" s="93"/>
      <c r="DA591" s="93"/>
      <c r="DB591" s="93"/>
      <c r="DC591" s="93"/>
      <c r="DD591" s="93"/>
      <c r="DE591" s="93"/>
      <c r="DF591" s="93"/>
      <c r="DG591" s="93"/>
      <c r="DH591" s="93"/>
      <c r="DI591" s="93"/>
      <c r="DJ591" s="93"/>
      <c r="DK591" s="93"/>
      <c r="DL591" s="93"/>
      <c r="DM591" s="93"/>
      <c r="DN591" s="93"/>
      <c r="DO591" s="93"/>
      <c r="DP591" s="93"/>
      <c r="DQ591" s="93"/>
      <c r="DR591" s="93"/>
      <c r="DS591" s="93"/>
      <c r="DT591" s="93"/>
      <c r="DU591" s="93"/>
      <c r="DV591" s="93"/>
      <c r="DW591" s="93"/>
      <c r="DX591" s="93"/>
      <c r="DY591" s="93"/>
      <c r="DZ591" s="93"/>
      <c r="EA591" s="93"/>
      <c r="EB591" s="93"/>
      <c r="EC591" s="93"/>
      <c r="ED591" s="93"/>
      <c r="EE591" s="93"/>
      <c r="EF591" s="93"/>
      <c r="EG591" s="93"/>
      <c r="EH591" s="93"/>
      <c r="EI591" s="93"/>
      <c r="EJ591" s="93"/>
      <c r="EK591" s="93"/>
      <c r="EL591" s="93"/>
      <c r="EM591" s="93"/>
      <c r="EN591" s="93"/>
      <c r="EO591" s="93"/>
      <c r="EP591" s="93"/>
      <c r="EQ591" s="93"/>
      <c r="ER591" s="93"/>
      <c r="ES591" s="93"/>
      <c r="ET591" s="93"/>
      <c r="EU591" s="93"/>
      <c r="EV591" s="93"/>
      <c r="EW591" s="93"/>
      <c r="EX591" s="93"/>
      <c r="EY591" s="93"/>
      <c r="EZ591" s="93"/>
      <c r="FA591" s="93"/>
      <c r="FB591" s="93"/>
      <c r="FC591" s="93"/>
      <c r="FD591" s="93"/>
      <c r="FE591" s="93"/>
      <c r="FF591" s="93"/>
      <c r="FG591" s="93"/>
      <c r="FH591" s="93"/>
      <c r="FI591" s="93"/>
      <c r="FJ591" s="93"/>
      <c r="FK591" s="93"/>
      <c r="FL591" s="93"/>
      <c r="FM591" s="93"/>
      <c r="FN591" s="93"/>
      <c r="FO591" s="93"/>
      <c r="FP591" s="93"/>
      <c r="FQ591" s="93"/>
      <c r="FR591" s="93"/>
      <c r="FS591" s="93"/>
      <c r="FT591" s="93"/>
      <c r="FU591" s="93"/>
      <c r="FV591" s="93"/>
      <c r="FW591" s="93"/>
      <c r="FX591" s="93"/>
      <c r="FY591" s="93"/>
      <c r="FZ591" s="93"/>
      <c r="GA591" s="93"/>
      <c r="GB591" s="93"/>
      <c r="GC591" s="93"/>
      <c r="GD591" s="93"/>
      <c r="GE591" s="93"/>
      <c r="GF591" s="93"/>
      <c r="GG591" s="93"/>
      <c r="GH591" s="93"/>
      <c r="GI591" s="93"/>
      <c r="GJ591" s="93"/>
      <c r="GK591" s="93"/>
      <c r="GL591" s="93"/>
      <c r="GM591" s="93"/>
      <c r="GN591" s="93"/>
      <c r="GO591" s="93"/>
      <c r="GP591" s="93"/>
      <c r="GQ591" s="93"/>
      <c r="GR591" s="93"/>
      <c r="GS591" s="93"/>
      <c r="GT591" s="93"/>
      <c r="GU591" s="93"/>
      <c r="GV591" s="93"/>
      <c r="GW591" s="93"/>
      <c r="GX591" s="93"/>
      <c r="GY591" s="93"/>
      <c r="GZ591" s="93"/>
      <c r="HA591" s="93"/>
      <c r="HB591" s="93"/>
      <c r="HC591" s="93"/>
      <c r="HD591" s="93"/>
      <c r="HE591" s="93"/>
      <c r="HF591" s="93"/>
      <c r="HG591" s="93"/>
      <c r="HH591" s="93"/>
      <c r="HI591" s="93"/>
      <c r="HJ591" s="93"/>
      <c r="HK591" s="93"/>
      <c r="HL591" s="93"/>
      <c r="HM591" s="93"/>
      <c r="HN591" s="93"/>
      <c r="HO591" s="93"/>
      <c r="HP591" s="93"/>
      <c r="HQ591" s="93"/>
      <c r="HR591" s="93"/>
      <c r="HS591" s="93"/>
      <c r="HT591" s="93"/>
      <c r="HU591" s="93"/>
      <c r="HV591" s="93"/>
      <c r="HW591" s="93"/>
      <c r="HX591" s="93"/>
      <c r="HY591" s="93"/>
      <c r="HZ591" s="93"/>
      <c r="IA591" s="93"/>
      <c r="IB591" s="93"/>
      <c r="IC591" s="93"/>
      <c r="ID591" s="93"/>
      <c r="IE591" s="93"/>
    </row>
    <row r="592" spans="1:239" s="6" customFormat="1" x14ac:dyDescent="0.25">
      <c r="A592" s="11"/>
      <c r="B592" s="13"/>
      <c r="C592" s="91"/>
      <c r="D592" s="10"/>
      <c r="E592" s="10"/>
      <c r="F592" s="5"/>
      <c r="G592" s="10"/>
      <c r="H592" s="10"/>
      <c r="I592" s="10"/>
      <c r="J592" s="10"/>
      <c r="K592" s="10"/>
      <c r="L592" s="10"/>
      <c r="M592" s="93"/>
      <c r="N592" s="93"/>
      <c r="O592" s="93"/>
      <c r="P592" s="93"/>
      <c r="Q592" s="93"/>
      <c r="R592" s="93"/>
      <c r="S592" s="93"/>
      <c r="T592" s="93"/>
      <c r="U592" s="93"/>
      <c r="V592" s="93"/>
      <c r="W592" s="93"/>
      <c r="X592" s="93"/>
      <c r="Y592" s="93"/>
      <c r="Z592" s="93"/>
      <c r="AA592" s="93"/>
      <c r="AB592" s="93"/>
      <c r="AC592" s="93"/>
      <c r="AD592" s="93"/>
      <c r="AE592" s="93"/>
      <c r="AF592" s="93"/>
      <c r="AG592" s="93"/>
      <c r="AH592" s="93"/>
      <c r="AI592" s="93"/>
      <c r="AJ592" s="93"/>
      <c r="AK592" s="93"/>
      <c r="AL592" s="93"/>
      <c r="AM592" s="93"/>
      <c r="AN592" s="93"/>
      <c r="AO592" s="93"/>
      <c r="AP592" s="93"/>
      <c r="AQ592" s="93"/>
      <c r="AR592" s="93"/>
      <c r="AS592" s="93"/>
      <c r="AT592" s="93"/>
      <c r="AU592" s="93"/>
      <c r="AV592" s="93"/>
      <c r="AW592" s="93"/>
      <c r="AX592" s="93"/>
      <c r="AY592" s="93"/>
      <c r="AZ592" s="93"/>
      <c r="BA592" s="93"/>
      <c r="BB592" s="93"/>
      <c r="BC592" s="93"/>
      <c r="BD592" s="93"/>
      <c r="BE592" s="93"/>
      <c r="BF592" s="93"/>
      <c r="BG592" s="93"/>
      <c r="BH592" s="93"/>
      <c r="BI592" s="93"/>
      <c r="BJ592" s="93"/>
      <c r="BK592" s="93"/>
      <c r="BL592" s="93"/>
      <c r="BM592" s="93"/>
      <c r="BN592" s="93"/>
      <c r="BO592" s="93"/>
      <c r="BP592" s="93"/>
      <c r="BQ592" s="93"/>
      <c r="BR592" s="93"/>
      <c r="BS592" s="93"/>
      <c r="BT592" s="93"/>
      <c r="BU592" s="93"/>
      <c r="BV592" s="93"/>
      <c r="BW592" s="93"/>
      <c r="BX592" s="93"/>
      <c r="BY592" s="93"/>
      <c r="BZ592" s="93"/>
      <c r="CA592" s="93"/>
      <c r="CB592" s="93"/>
      <c r="CC592" s="93"/>
      <c r="CD592" s="93"/>
      <c r="CE592" s="93"/>
      <c r="CF592" s="93"/>
      <c r="CG592" s="93"/>
      <c r="CH592" s="93"/>
      <c r="CI592" s="93"/>
      <c r="CJ592" s="93"/>
      <c r="CK592" s="93"/>
      <c r="CL592" s="93"/>
      <c r="CM592" s="93"/>
      <c r="CN592" s="93"/>
      <c r="CO592" s="93"/>
      <c r="CP592" s="93"/>
      <c r="CQ592" s="93"/>
      <c r="CR592" s="93"/>
      <c r="CS592" s="93"/>
      <c r="CT592" s="93"/>
      <c r="CU592" s="93"/>
      <c r="CV592" s="93"/>
      <c r="CW592" s="93"/>
      <c r="CX592" s="93"/>
      <c r="CY592" s="93"/>
      <c r="CZ592" s="93"/>
      <c r="DA592" s="93"/>
      <c r="DB592" s="93"/>
      <c r="DC592" s="93"/>
      <c r="DD592" s="93"/>
      <c r="DE592" s="93"/>
      <c r="DF592" s="93"/>
      <c r="DG592" s="93"/>
      <c r="DH592" s="93"/>
      <c r="DI592" s="93"/>
      <c r="DJ592" s="93"/>
      <c r="DK592" s="93"/>
      <c r="DL592" s="93"/>
      <c r="DM592" s="93"/>
      <c r="DN592" s="93"/>
      <c r="DO592" s="93"/>
      <c r="DP592" s="93"/>
      <c r="DQ592" s="93"/>
      <c r="DR592" s="93"/>
      <c r="DS592" s="93"/>
      <c r="DT592" s="93"/>
      <c r="DU592" s="93"/>
      <c r="DV592" s="93"/>
      <c r="DW592" s="93"/>
      <c r="DX592" s="93"/>
      <c r="DY592" s="93"/>
      <c r="DZ592" s="93"/>
      <c r="EA592" s="93"/>
      <c r="EB592" s="93"/>
      <c r="EC592" s="93"/>
      <c r="ED592" s="93"/>
      <c r="EE592" s="93"/>
      <c r="EF592" s="93"/>
      <c r="EG592" s="93"/>
      <c r="EH592" s="93"/>
      <c r="EI592" s="93"/>
      <c r="EJ592" s="93"/>
      <c r="EK592" s="93"/>
      <c r="EL592" s="93"/>
      <c r="EM592" s="93"/>
      <c r="EN592" s="93"/>
      <c r="EO592" s="93"/>
      <c r="EP592" s="93"/>
      <c r="EQ592" s="93"/>
      <c r="ER592" s="93"/>
      <c r="ES592" s="93"/>
      <c r="ET592" s="93"/>
      <c r="EU592" s="93"/>
      <c r="EV592" s="93"/>
      <c r="EW592" s="93"/>
      <c r="EX592" s="93"/>
      <c r="EY592" s="93"/>
      <c r="EZ592" s="93"/>
      <c r="FA592" s="93"/>
      <c r="FB592" s="93"/>
      <c r="FC592" s="93"/>
      <c r="FD592" s="93"/>
      <c r="FE592" s="93"/>
      <c r="FF592" s="93"/>
      <c r="FG592" s="93"/>
      <c r="FH592" s="93"/>
      <c r="FI592" s="93"/>
      <c r="FJ592" s="93"/>
      <c r="FK592" s="93"/>
      <c r="FL592" s="93"/>
      <c r="FM592" s="93"/>
      <c r="FN592" s="93"/>
      <c r="FO592" s="93"/>
      <c r="FP592" s="93"/>
      <c r="FQ592" s="93"/>
      <c r="FR592" s="93"/>
      <c r="FS592" s="93"/>
      <c r="FT592" s="93"/>
      <c r="FU592" s="93"/>
      <c r="FV592" s="93"/>
      <c r="FW592" s="93"/>
      <c r="FX592" s="93"/>
      <c r="FY592" s="93"/>
      <c r="FZ592" s="93"/>
      <c r="GA592" s="93"/>
      <c r="GB592" s="93"/>
      <c r="GC592" s="93"/>
      <c r="GD592" s="93"/>
      <c r="GE592" s="93"/>
      <c r="GF592" s="93"/>
      <c r="GG592" s="93"/>
      <c r="GH592" s="93"/>
      <c r="GI592" s="93"/>
      <c r="GJ592" s="93"/>
      <c r="GK592" s="93"/>
      <c r="GL592" s="93"/>
      <c r="GM592" s="93"/>
      <c r="GN592" s="93"/>
      <c r="GO592" s="93"/>
      <c r="GP592" s="93"/>
      <c r="GQ592" s="93"/>
      <c r="GR592" s="93"/>
      <c r="GS592" s="93"/>
      <c r="GT592" s="93"/>
      <c r="GU592" s="93"/>
      <c r="GV592" s="93"/>
      <c r="GW592" s="93"/>
      <c r="GX592" s="93"/>
      <c r="GY592" s="93"/>
      <c r="GZ592" s="93"/>
      <c r="HA592" s="93"/>
      <c r="HB592" s="93"/>
      <c r="HC592" s="93"/>
      <c r="HD592" s="93"/>
      <c r="HE592" s="93"/>
      <c r="HF592" s="93"/>
      <c r="HG592" s="93"/>
      <c r="HH592" s="93"/>
      <c r="HI592" s="93"/>
      <c r="HJ592" s="93"/>
      <c r="HK592" s="93"/>
      <c r="HL592" s="93"/>
      <c r="HM592" s="93"/>
      <c r="HN592" s="93"/>
      <c r="HO592" s="93"/>
      <c r="HP592" s="93"/>
      <c r="HQ592" s="93"/>
      <c r="HR592" s="93"/>
      <c r="HS592" s="93"/>
      <c r="HT592" s="93"/>
      <c r="HU592" s="93"/>
      <c r="HV592" s="93"/>
      <c r="HW592" s="93"/>
      <c r="HX592" s="93"/>
      <c r="HY592" s="93"/>
      <c r="HZ592" s="93"/>
      <c r="IA592" s="93"/>
      <c r="IB592" s="93"/>
      <c r="IC592" s="93"/>
      <c r="ID592" s="93"/>
      <c r="IE592" s="93"/>
    </row>
    <row r="593" spans="1:239" s="2" customFormat="1" x14ac:dyDescent="0.25">
      <c r="A593" s="7">
        <v>5</v>
      </c>
      <c r="B593" s="127" t="s">
        <v>30</v>
      </c>
      <c r="C593" s="8" t="s">
        <v>23</v>
      </c>
      <c r="D593" s="9"/>
      <c r="E593" s="9">
        <v>782.63900000000001</v>
      </c>
      <c r="F593" s="9"/>
      <c r="G593" s="120"/>
      <c r="H593" s="9"/>
      <c r="I593" s="9"/>
      <c r="J593" s="120"/>
      <c r="K593" s="9"/>
      <c r="L593" s="9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  <c r="AA593" s="105"/>
      <c r="AB593" s="105"/>
      <c r="AC593" s="105"/>
      <c r="AD593" s="105"/>
      <c r="AE593" s="105"/>
      <c r="AF593" s="105"/>
      <c r="AG593" s="105"/>
      <c r="AH593" s="105"/>
      <c r="AI593" s="105"/>
      <c r="AJ593" s="105"/>
      <c r="AK593" s="105"/>
      <c r="AL593" s="105"/>
      <c r="AM593" s="105"/>
      <c r="AN593" s="105"/>
      <c r="AO593" s="105"/>
      <c r="AP593" s="105"/>
      <c r="AQ593" s="105"/>
      <c r="AR593" s="105"/>
      <c r="AS593" s="105"/>
      <c r="AT593" s="105"/>
      <c r="AU593" s="105"/>
      <c r="AV593" s="105"/>
      <c r="AW593" s="105"/>
      <c r="AX593" s="105"/>
      <c r="AY593" s="105"/>
      <c r="AZ593" s="105"/>
      <c r="BA593" s="105"/>
      <c r="BB593" s="105"/>
      <c r="BC593" s="105"/>
      <c r="BD593" s="105"/>
      <c r="BE593" s="105"/>
      <c r="BF593" s="105"/>
      <c r="BG593" s="105"/>
      <c r="BH593" s="105"/>
      <c r="BI593" s="105"/>
      <c r="BJ593" s="105"/>
      <c r="BK593" s="105"/>
      <c r="BL593" s="105"/>
      <c r="BM593" s="105"/>
      <c r="BN593" s="105"/>
      <c r="BO593" s="105"/>
      <c r="BP593" s="105"/>
      <c r="BQ593" s="105"/>
      <c r="BR593" s="105"/>
      <c r="BS593" s="105"/>
      <c r="BT593" s="105"/>
      <c r="BU593" s="105"/>
      <c r="BV593" s="105"/>
      <c r="BW593" s="105"/>
      <c r="BX593" s="105"/>
      <c r="BY593" s="105"/>
      <c r="BZ593" s="105"/>
      <c r="CA593" s="105"/>
      <c r="CB593" s="105"/>
      <c r="CC593" s="105"/>
      <c r="CD593" s="105"/>
      <c r="CE593" s="105"/>
      <c r="CF593" s="105"/>
      <c r="CG593" s="105"/>
      <c r="CH593" s="105"/>
      <c r="CI593" s="105"/>
      <c r="CJ593" s="105"/>
      <c r="CK593" s="105"/>
      <c r="CL593" s="105"/>
      <c r="CM593" s="105"/>
      <c r="CN593" s="105"/>
      <c r="CO593" s="105"/>
      <c r="CP593" s="105"/>
      <c r="CQ593" s="105"/>
      <c r="CR593" s="105"/>
      <c r="CS593" s="105"/>
      <c r="CT593" s="105"/>
      <c r="CU593" s="105"/>
      <c r="CV593" s="105"/>
      <c r="CW593" s="105"/>
      <c r="CX593" s="105"/>
      <c r="CY593" s="105"/>
      <c r="CZ593" s="105"/>
      <c r="DA593" s="105"/>
      <c r="DB593" s="105"/>
      <c r="DC593" s="105"/>
      <c r="DD593" s="105"/>
      <c r="DE593" s="105"/>
      <c r="DF593" s="105"/>
      <c r="DG593" s="105"/>
      <c r="DH593" s="105"/>
      <c r="DI593" s="105"/>
      <c r="DJ593" s="105"/>
      <c r="DK593" s="105"/>
      <c r="DL593" s="105"/>
      <c r="DM593" s="105"/>
      <c r="DN593" s="105"/>
      <c r="DO593" s="105"/>
      <c r="DP593" s="105"/>
      <c r="DQ593" s="105"/>
      <c r="DR593" s="105"/>
      <c r="DS593" s="105"/>
      <c r="DT593" s="105"/>
      <c r="DU593" s="105"/>
      <c r="DV593" s="105"/>
      <c r="DW593" s="105"/>
      <c r="DX593" s="105"/>
      <c r="DY593" s="105"/>
      <c r="DZ593" s="105"/>
      <c r="EA593" s="105"/>
      <c r="EB593" s="105"/>
      <c r="EC593" s="105"/>
      <c r="ED593" s="105"/>
      <c r="EE593" s="105"/>
      <c r="EF593" s="105"/>
      <c r="EG593" s="105"/>
      <c r="EH593" s="105"/>
      <c r="EI593" s="105"/>
      <c r="EJ593" s="105"/>
      <c r="EK593" s="105"/>
      <c r="EL593" s="105"/>
      <c r="EM593" s="105"/>
      <c r="EN593" s="105"/>
      <c r="EO593" s="105"/>
      <c r="EP593" s="105"/>
      <c r="EQ593" s="105"/>
      <c r="ER593" s="105"/>
      <c r="ES593" s="105"/>
      <c r="ET593" s="105"/>
      <c r="EU593" s="105"/>
      <c r="EV593" s="105"/>
      <c r="EW593" s="105"/>
      <c r="EX593" s="105"/>
      <c r="EY593" s="105"/>
      <c r="EZ593" s="105"/>
      <c r="FA593" s="105"/>
      <c r="FB593" s="105"/>
      <c r="FC593" s="105"/>
      <c r="FD593" s="105"/>
      <c r="FE593" s="105"/>
      <c r="FF593" s="105"/>
      <c r="FG593" s="105"/>
      <c r="FH593" s="105"/>
      <c r="FI593" s="105"/>
      <c r="FJ593" s="105"/>
      <c r="FK593" s="105"/>
      <c r="FL593" s="105"/>
      <c r="FM593" s="105"/>
      <c r="FN593" s="105"/>
      <c r="FO593" s="105"/>
      <c r="FP593" s="105"/>
      <c r="FQ593" s="105"/>
      <c r="FR593" s="105"/>
      <c r="FS593" s="105"/>
      <c r="FT593" s="105"/>
      <c r="FU593" s="105"/>
      <c r="FV593" s="105"/>
      <c r="FW593" s="105"/>
      <c r="FX593" s="105"/>
      <c r="FY593" s="105"/>
      <c r="FZ593" s="105"/>
      <c r="GA593" s="105"/>
      <c r="GB593" s="105"/>
      <c r="GC593" s="105"/>
      <c r="GD593" s="105"/>
      <c r="GE593" s="105"/>
      <c r="GF593" s="105"/>
      <c r="GG593" s="105"/>
      <c r="GH593" s="105"/>
      <c r="GI593" s="105"/>
      <c r="GJ593" s="105"/>
      <c r="GK593" s="105"/>
      <c r="GL593" s="105"/>
      <c r="GM593" s="105"/>
      <c r="GN593" s="105"/>
      <c r="GO593" s="105"/>
      <c r="GP593" s="105"/>
      <c r="GQ593" s="105"/>
      <c r="GR593" s="105"/>
      <c r="GS593" s="105"/>
      <c r="GT593" s="105"/>
      <c r="GU593" s="105"/>
      <c r="GV593" s="105"/>
      <c r="GW593" s="105"/>
      <c r="GX593" s="105"/>
      <c r="GY593" s="105"/>
      <c r="GZ593" s="105"/>
      <c r="HA593" s="105"/>
      <c r="HB593" s="105"/>
      <c r="HC593" s="105"/>
      <c r="HD593" s="105"/>
      <c r="HE593" s="105"/>
      <c r="HF593" s="105"/>
      <c r="HG593" s="105"/>
      <c r="HH593" s="105"/>
      <c r="HI593" s="105"/>
      <c r="HJ593" s="105"/>
      <c r="HK593" s="105"/>
      <c r="HL593" s="105"/>
      <c r="HM593" s="105"/>
      <c r="HN593" s="105"/>
      <c r="HO593" s="105"/>
      <c r="HP593" s="105"/>
      <c r="HQ593" s="105"/>
      <c r="HR593" s="105"/>
      <c r="HS593" s="105"/>
      <c r="HT593" s="105"/>
      <c r="HU593" s="105"/>
      <c r="HV593" s="105"/>
      <c r="HW593" s="105"/>
      <c r="HX593" s="105"/>
      <c r="HY593" s="105"/>
      <c r="HZ593" s="105"/>
      <c r="IA593" s="105"/>
      <c r="IB593" s="105"/>
      <c r="IC593" s="105"/>
      <c r="ID593" s="105"/>
      <c r="IE593" s="105"/>
    </row>
    <row r="594" spans="1:239" s="6" customFormat="1" x14ac:dyDescent="0.25">
      <c r="A594" s="125"/>
      <c r="B594" s="128"/>
      <c r="C594" s="11" t="s">
        <v>24</v>
      </c>
      <c r="D594" s="10"/>
      <c r="E594" s="92">
        <f>E593/1000</f>
        <v>0.78263899999999997</v>
      </c>
      <c r="F594" s="10"/>
      <c r="G594" s="123"/>
      <c r="H594" s="10"/>
      <c r="I594" s="10"/>
      <c r="J594" s="123"/>
      <c r="K594" s="10"/>
      <c r="L594" s="10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</row>
    <row r="595" spans="1:239" s="6" customFormat="1" x14ac:dyDescent="0.25">
      <c r="A595" s="125"/>
      <c r="B595" s="124" t="s">
        <v>21</v>
      </c>
      <c r="C595" s="91" t="s">
        <v>17</v>
      </c>
      <c r="D595" s="10">
        <v>42.9</v>
      </c>
      <c r="E595" s="10">
        <f>E594*D595</f>
        <v>33.575213099999999</v>
      </c>
      <c r="F595" s="10"/>
      <c r="G595" s="120"/>
      <c r="H595" s="10"/>
      <c r="I595" s="10">
        <f>E595*H595</f>
        <v>0</v>
      </c>
      <c r="J595" s="10"/>
      <c r="K595" s="10"/>
      <c r="L595" s="10">
        <f t="shared" ref="L595:L600" si="83">G595+I595+K595</f>
        <v>0</v>
      </c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</row>
    <row r="596" spans="1:239" s="6" customFormat="1" x14ac:dyDescent="0.25">
      <c r="A596" s="125"/>
      <c r="B596" s="124" t="s">
        <v>26</v>
      </c>
      <c r="C596" s="91" t="s">
        <v>20</v>
      </c>
      <c r="D596" s="10">
        <v>2.69</v>
      </c>
      <c r="E596" s="10">
        <f>E594*D596</f>
        <v>2.1052989099999997</v>
      </c>
      <c r="F596" s="10"/>
      <c r="G596" s="120"/>
      <c r="H596" s="10"/>
      <c r="I596" s="10"/>
      <c r="J596" s="5"/>
      <c r="K596" s="10">
        <f>E596*J596</f>
        <v>0</v>
      </c>
      <c r="L596" s="10">
        <f t="shared" si="83"/>
        <v>0</v>
      </c>
      <c r="M596" s="14"/>
      <c r="N596" s="14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</row>
    <row r="597" spans="1:239" s="6" customFormat="1" x14ac:dyDescent="0.25">
      <c r="A597" s="125"/>
      <c r="B597" s="124" t="s">
        <v>27</v>
      </c>
      <c r="C597" s="91" t="s">
        <v>20</v>
      </c>
      <c r="D597" s="10">
        <v>7.6</v>
      </c>
      <c r="E597" s="10">
        <f>D597*E594</f>
        <v>5.9480563999999996</v>
      </c>
      <c r="F597" s="10"/>
      <c r="G597" s="120"/>
      <c r="H597" s="10"/>
      <c r="I597" s="10"/>
      <c r="J597" s="5"/>
      <c r="K597" s="10">
        <f>E597*J597</f>
        <v>0</v>
      </c>
      <c r="L597" s="10">
        <f t="shared" si="83"/>
        <v>0</v>
      </c>
      <c r="M597" s="14"/>
      <c r="N597" s="14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</row>
    <row r="598" spans="1:239" s="6" customFormat="1" x14ac:dyDescent="0.25">
      <c r="A598" s="125"/>
      <c r="B598" s="124" t="s">
        <v>28</v>
      </c>
      <c r="C598" s="91" t="s">
        <v>20</v>
      </c>
      <c r="D598" s="10">
        <v>7.4</v>
      </c>
      <c r="E598" s="5">
        <f>D598*E594</f>
        <v>5.7915286000000004</v>
      </c>
      <c r="F598" s="10"/>
      <c r="G598" s="120"/>
      <c r="H598" s="10"/>
      <c r="I598" s="10"/>
      <c r="J598" s="5"/>
      <c r="K598" s="10">
        <f>E598*J598</f>
        <v>0</v>
      </c>
      <c r="L598" s="10">
        <f t="shared" si="83"/>
        <v>0</v>
      </c>
      <c r="M598" s="14"/>
      <c r="N598" s="14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</row>
    <row r="599" spans="1:239" s="6" customFormat="1" x14ac:dyDescent="0.25">
      <c r="A599" s="125"/>
      <c r="B599" s="129" t="s">
        <v>31</v>
      </c>
      <c r="C599" s="91" t="s">
        <v>20</v>
      </c>
      <c r="D599" s="10">
        <v>0.41</v>
      </c>
      <c r="E599" s="10">
        <f>D599*E594</f>
        <v>0.32088198999999995</v>
      </c>
      <c r="F599" s="10"/>
      <c r="G599" s="120"/>
      <c r="H599" s="10"/>
      <c r="I599" s="10"/>
      <c r="J599" s="10"/>
      <c r="K599" s="10">
        <f>E599*J599</f>
        <v>0</v>
      </c>
      <c r="L599" s="10">
        <f t="shared" si="83"/>
        <v>0</v>
      </c>
      <c r="M599" s="14"/>
      <c r="N599" s="14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</row>
    <row r="600" spans="1:239" s="6" customFormat="1" x14ac:dyDescent="0.25">
      <c r="A600" s="125"/>
      <c r="B600" s="124" t="s">
        <v>29</v>
      </c>
      <c r="C600" s="91" t="s">
        <v>20</v>
      </c>
      <c r="D600" s="10">
        <v>1.48</v>
      </c>
      <c r="E600" s="5">
        <f>D600*E594</f>
        <v>1.15830572</v>
      </c>
      <c r="F600" s="10"/>
      <c r="G600" s="120"/>
      <c r="H600" s="10"/>
      <c r="I600" s="10"/>
      <c r="J600" s="5"/>
      <c r="K600" s="10">
        <f>E600*J600</f>
        <v>0</v>
      </c>
      <c r="L600" s="10">
        <f t="shared" si="83"/>
        <v>0</v>
      </c>
      <c r="M600" s="14"/>
      <c r="N600" s="14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</row>
    <row r="601" spans="1:239" s="6" customFormat="1" x14ac:dyDescent="0.25">
      <c r="A601" s="125"/>
      <c r="B601" s="124" t="s">
        <v>41</v>
      </c>
      <c r="C601" s="91" t="s">
        <v>16</v>
      </c>
      <c r="D601" s="10">
        <v>11</v>
      </c>
      <c r="E601" s="10">
        <f>D601*E594</f>
        <v>8.6090289999999996</v>
      </c>
      <c r="F601" s="5"/>
      <c r="G601" s="10">
        <f>E601*F601</f>
        <v>0</v>
      </c>
      <c r="H601" s="10"/>
      <c r="I601" s="10"/>
      <c r="J601" s="10"/>
      <c r="K601" s="10"/>
      <c r="L601" s="10">
        <f>G601+I601+K601</f>
        <v>0</v>
      </c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</row>
    <row r="602" spans="1:239" s="6" customFormat="1" x14ac:dyDescent="0.25">
      <c r="A602" s="125"/>
      <c r="B602" s="13" t="s">
        <v>43</v>
      </c>
      <c r="C602" s="91" t="s">
        <v>16</v>
      </c>
      <c r="D602" s="10">
        <f>149-2*12.4</f>
        <v>124.2</v>
      </c>
      <c r="E602" s="10">
        <f>D602*E594</f>
        <v>97.203763800000004</v>
      </c>
      <c r="F602" s="5"/>
      <c r="G602" s="10">
        <f>F602*E602</f>
        <v>0</v>
      </c>
      <c r="H602" s="10"/>
      <c r="I602" s="10"/>
      <c r="J602" s="10"/>
      <c r="K602" s="10"/>
      <c r="L602" s="10">
        <f t="shared" ref="L602" si="84">G602+I602+K602</f>
        <v>0</v>
      </c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</row>
    <row r="603" spans="1:239" s="6" customFormat="1" x14ac:dyDescent="0.25">
      <c r="A603" s="11"/>
      <c r="B603" s="129"/>
      <c r="C603" s="91"/>
      <c r="D603" s="10"/>
      <c r="E603" s="10"/>
      <c r="F603" s="5"/>
      <c r="G603" s="10"/>
      <c r="H603" s="10"/>
      <c r="I603" s="10"/>
      <c r="J603" s="10"/>
      <c r="K603" s="10"/>
      <c r="L603" s="10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  <c r="DC603" s="14"/>
      <c r="DD603" s="14"/>
      <c r="DE603" s="14"/>
      <c r="DF603" s="14"/>
      <c r="DG603" s="14"/>
      <c r="DH603" s="14"/>
      <c r="DI603" s="14"/>
      <c r="DJ603" s="14"/>
      <c r="DK603" s="14"/>
      <c r="DL603" s="14"/>
      <c r="DM603" s="14"/>
      <c r="DN603" s="14"/>
      <c r="DO603" s="14"/>
      <c r="DP603" s="14"/>
      <c r="DQ603" s="14"/>
      <c r="DR603" s="14"/>
      <c r="DS603" s="14"/>
      <c r="DT603" s="14"/>
      <c r="DU603" s="14"/>
      <c r="DV603" s="14"/>
      <c r="DW603" s="14"/>
      <c r="DX603" s="14"/>
      <c r="DY603" s="14"/>
      <c r="DZ603" s="14"/>
      <c r="EA603" s="14"/>
      <c r="EB603" s="14"/>
      <c r="EC603" s="14"/>
      <c r="ED603" s="14"/>
      <c r="EE603" s="14"/>
      <c r="EF603" s="14"/>
      <c r="EG603" s="14"/>
      <c r="EH603" s="14"/>
      <c r="EI603" s="14"/>
      <c r="EJ603" s="14"/>
      <c r="EK603" s="14"/>
      <c r="EL603" s="14"/>
      <c r="EM603" s="14"/>
      <c r="EN603" s="14"/>
      <c r="EO603" s="14"/>
      <c r="EP603" s="14"/>
      <c r="EQ603" s="14"/>
      <c r="ER603" s="14"/>
      <c r="ES603" s="14"/>
      <c r="ET603" s="14"/>
      <c r="EU603" s="14"/>
      <c r="EV603" s="14"/>
      <c r="EW603" s="14"/>
      <c r="EX603" s="14"/>
      <c r="EY603" s="14"/>
      <c r="EZ603" s="14"/>
      <c r="FA603" s="14"/>
      <c r="FB603" s="14"/>
      <c r="FC603" s="14"/>
      <c r="FD603" s="14"/>
      <c r="FE603" s="14"/>
      <c r="FF603" s="14"/>
      <c r="FG603" s="14"/>
      <c r="FH603" s="14"/>
      <c r="FI603" s="14"/>
      <c r="FJ603" s="14"/>
      <c r="FK603" s="14"/>
      <c r="FL603" s="14"/>
      <c r="FM603" s="14"/>
      <c r="FN603" s="14"/>
      <c r="FO603" s="14"/>
      <c r="FP603" s="14"/>
      <c r="FQ603" s="14"/>
      <c r="FR603" s="14"/>
      <c r="FS603" s="14"/>
      <c r="FT603" s="14"/>
      <c r="FU603" s="14"/>
      <c r="FV603" s="14"/>
      <c r="FW603" s="14"/>
      <c r="FX603" s="14"/>
      <c r="FY603" s="14"/>
      <c r="FZ603" s="14"/>
      <c r="GA603" s="14"/>
      <c r="GB603" s="14"/>
      <c r="GC603" s="14"/>
      <c r="GD603" s="14"/>
      <c r="GE603" s="14"/>
      <c r="GF603" s="14"/>
      <c r="GG603" s="14"/>
      <c r="GH603" s="14"/>
      <c r="GI603" s="14"/>
      <c r="GJ603" s="14"/>
      <c r="GK603" s="14"/>
      <c r="GL603" s="14"/>
      <c r="GM603" s="14"/>
      <c r="GN603" s="14"/>
      <c r="GO603" s="14"/>
      <c r="GP603" s="14"/>
      <c r="GQ603" s="14"/>
      <c r="GR603" s="14"/>
      <c r="GS603" s="14"/>
      <c r="GT603" s="14"/>
      <c r="GU603" s="14"/>
      <c r="GV603" s="14"/>
      <c r="GW603" s="14"/>
      <c r="GX603" s="14"/>
      <c r="GY603" s="14"/>
      <c r="GZ603" s="14"/>
      <c r="HA603" s="14"/>
      <c r="HB603" s="14"/>
      <c r="HC603" s="14"/>
      <c r="HD603" s="14"/>
      <c r="HE603" s="14"/>
      <c r="HF603" s="14"/>
      <c r="HG603" s="14"/>
      <c r="HH603" s="14"/>
      <c r="HI603" s="14"/>
      <c r="HJ603" s="14"/>
      <c r="HK603" s="14"/>
      <c r="HL603" s="14"/>
      <c r="HM603" s="14"/>
      <c r="HN603" s="14"/>
      <c r="HO603" s="14"/>
      <c r="HP603" s="14"/>
      <c r="HQ603" s="14"/>
      <c r="HR603" s="14"/>
      <c r="HS603" s="14"/>
      <c r="HT603" s="14"/>
      <c r="HU603" s="14"/>
      <c r="HV603" s="14"/>
      <c r="HW603" s="14"/>
      <c r="HX603" s="14"/>
      <c r="HY603" s="14"/>
      <c r="HZ603" s="14"/>
      <c r="IA603" s="14"/>
      <c r="IB603" s="14"/>
      <c r="IC603" s="14"/>
      <c r="ID603" s="14"/>
      <c r="IE603" s="14"/>
    </row>
    <row r="604" spans="1:239" s="2" customFormat="1" x14ac:dyDescent="0.25">
      <c r="A604" s="7">
        <v>6</v>
      </c>
      <c r="B604" s="127" t="s">
        <v>38</v>
      </c>
      <c r="C604" s="8" t="s">
        <v>18</v>
      </c>
      <c r="D604" s="9"/>
      <c r="E604" s="80">
        <f>E610*0.6</f>
        <v>0.46958339999999998</v>
      </c>
      <c r="F604" s="9"/>
      <c r="G604" s="9"/>
      <c r="H604" s="9"/>
      <c r="I604" s="9"/>
      <c r="J604" s="9"/>
      <c r="K604" s="130"/>
      <c r="L604" s="9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  <c r="AA604" s="105"/>
      <c r="AB604" s="105"/>
      <c r="AC604" s="105"/>
      <c r="AD604" s="105"/>
      <c r="AE604" s="105"/>
      <c r="AF604" s="105"/>
      <c r="AG604" s="105"/>
      <c r="AH604" s="105"/>
      <c r="AI604" s="105"/>
      <c r="AJ604" s="105"/>
      <c r="AK604" s="105"/>
      <c r="AL604" s="105"/>
      <c r="AM604" s="105"/>
      <c r="AN604" s="105"/>
      <c r="AO604" s="105"/>
      <c r="AP604" s="105"/>
      <c r="AQ604" s="105"/>
      <c r="AR604" s="105"/>
      <c r="AS604" s="105"/>
      <c r="AT604" s="105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  <c r="BT604" s="105"/>
      <c r="BU604" s="105"/>
      <c r="BV604" s="105"/>
      <c r="BW604" s="105"/>
      <c r="BX604" s="105"/>
      <c r="BY604" s="105"/>
      <c r="BZ604" s="105"/>
      <c r="CA604" s="105"/>
      <c r="CB604" s="105"/>
      <c r="CC604" s="105"/>
      <c r="CD604" s="105"/>
      <c r="CE604" s="105"/>
      <c r="CF604" s="105"/>
      <c r="CG604" s="105"/>
      <c r="CH604" s="105"/>
      <c r="CI604" s="105"/>
      <c r="CJ604" s="105"/>
      <c r="CK604" s="105"/>
      <c r="CL604" s="105"/>
      <c r="CM604" s="105"/>
      <c r="CN604" s="105"/>
      <c r="CO604" s="105"/>
      <c r="CP604" s="105"/>
      <c r="CQ604" s="105"/>
      <c r="CR604" s="105"/>
      <c r="CS604" s="105"/>
      <c r="CT604" s="105"/>
      <c r="CU604" s="105"/>
      <c r="CV604" s="105"/>
      <c r="CW604" s="105"/>
      <c r="CX604" s="105"/>
      <c r="CY604" s="105"/>
      <c r="CZ604" s="105"/>
      <c r="DA604" s="105"/>
      <c r="DB604" s="105"/>
      <c r="DC604" s="105"/>
      <c r="DD604" s="105"/>
      <c r="DE604" s="105"/>
      <c r="DF604" s="105"/>
      <c r="DG604" s="105"/>
      <c r="DH604" s="105"/>
      <c r="DI604" s="105"/>
      <c r="DJ604" s="105"/>
      <c r="DK604" s="105"/>
      <c r="DL604" s="105"/>
      <c r="DM604" s="105"/>
      <c r="DN604" s="105"/>
      <c r="DO604" s="105"/>
      <c r="DP604" s="105"/>
      <c r="DQ604" s="105"/>
      <c r="DR604" s="105"/>
      <c r="DS604" s="105"/>
      <c r="DT604" s="105"/>
      <c r="DU604" s="105"/>
      <c r="DV604" s="105"/>
      <c r="DW604" s="105"/>
      <c r="DX604" s="105"/>
      <c r="DY604" s="105"/>
      <c r="DZ604" s="105"/>
      <c r="EA604" s="105"/>
      <c r="EB604" s="105"/>
      <c r="EC604" s="105"/>
      <c r="ED604" s="105"/>
      <c r="EE604" s="105"/>
      <c r="EF604" s="105"/>
      <c r="EG604" s="105"/>
      <c r="EH604" s="105"/>
      <c r="EI604" s="105"/>
      <c r="EJ604" s="105"/>
      <c r="EK604" s="105"/>
      <c r="EL604" s="105"/>
      <c r="EM604" s="105"/>
      <c r="EN604" s="105"/>
      <c r="EO604" s="105"/>
      <c r="EP604" s="105"/>
      <c r="EQ604" s="105"/>
      <c r="ER604" s="105"/>
      <c r="ES604" s="105"/>
      <c r="ET604" s="105"/>
      <c r="EU604" s="105"/>
      <c r="EV604" s="105"/>
      <c r="EW604" s="105"/>
      <c r="EX604" s="105"/>
      <c r="EY604" s="105"/>
      <c r="EZ604" s="105"/>
      <c r="FA604" s="105"/>
      <c r="FB604" s="105"/>
      <c r="FC604" s="105"/>
      <c r="FD604" s="105"/>
      <c r="FE604" s="105"/>
      <c r="FF604" s="105"/>
      <c r="FG604" s="105"/>
      <c r="FH604" s="105"/>
      <c r="FI604" s="105"/>
      <c r="FJ604" s="105"/>
      <c r="FK604" s="105"/>
      <c r="FL604" s="105"/>
      <c r="FM604" s="105"/>
      <c r="FN604" s="105"/>
      <c r="FO604" s="105"/>
      <c r="FP604" s="105"/>
      <c r="FQ604" s="105"/>
      <c r="FR604" s="105"/>
      <c r="FS604" s="105"/>
      <c r="FT604" s="105"/>
      <c r="FU604" s="105"/>
      <c r="FV604" s="105"/>
      <c r="FW604" s="105"/>
      <c r="FX604" s="105"/>
      <c r="FY604" s="105"/>
      <c r="FZ604" s="105"/>
      <c r="GA604" s="105"/>
      <c r="GB604" s="105"/>
      <c r="GC604" s="105"/>
      <c r="GD604" s="105"/>
      <c r="GE604" s="105"/>
      <c r="GF604" s="105"/>
      <c r="GG604" s="105"/>
      <c r="GH604" s="105"/>
      <c r="GI604" s="105"/>
      <c r="GJ604" s="105"/>
      <c r="GK604" s="105"/>
      <c r="GL604" s="105"/>
      <c r="GM604" s="105"/>
      <c r="GN604" s="105"/>
      <c r="GO604" s="105"/>
      <c r="GP604" s="105"/>
      <c r="GQ604" s="105"/>
      <c r="GR604" s="105"/>
      <c r="GS604" s="105"/>
      <c r="GT604" s="105"/>
      <c r="GU604" s="105"/>
      <c r="GV604" s="105"/>
      <c r="GW604" s="105"/>
      <c r="GX604" s="105"/>
      <c r="GY604" s="105"/>
      <c r="GZ604" s="105"/>
      <c r="HA604" s="105"/>
      <c r="HB604" s="105"/>
      <c r="HC604" s="105"/>
      <c r="HD604" s="105"/>
      <c r="HE604" s="105"/>
      <c r="HF604" s="105"/>
      <c r="HG604" s="105"/>
      <c r="HH604" s="105"/>
      <c r="HI604" s="105"/>
      <c r="HJ604" s="105"/>
      <c r="HK604" s="105"/>
      <c r="HL604" s="105"/>
      <c r="HM604" s="105"/>
      <c r="HN604" s="105"/>
      <c r="HO604" s="105"/>
      <c r="HP604" s="105"/>
      <c r="HQ604" s="105"/>
      <c r="HR604" s="105"/>
      <c r="HS604" s="105"/>
      <c r="HT604" s="105"/>
      <c r="HU604" s="105"/>
      <c r="HV604" s="105"/>
      <c r="HW604" s="105"/>
      <c r="HX604" s="105"/>
      <c r="HY604" s="105"/>
      <c r="HZ604" s="105"/>
      <c r="IA604" s="105"/>
      <c r="IB604" s="105"/>
      <c r="IC604" s="105"/>
      <c r="ID604" s="105"/>
      <c r="IE604" s="105"/>
    </row>
    <row r="605" spans="1:239" s="6" customFormat="1" x14ac:dyDescent="0.25">
      <c r="A605" s="11"/>
      <c r="B605" s="13"/>
      <c r="C605" s="11" t="s">
        <v>19</v>
      </c>
      <c r="D605" s="10"/>
      <c r="E605" s="92">
        <f>E604</f>
        <v>0.46958339999999998</v>
      </c>
      <c r="F605" s="10"/>
      <c r="G605" s="10"/>
      <c r="H605" s="10"/>
      <c r="I605" s="10"/>
      <c r="J605" s="10"/>
      <c r="K605" s="110"/>
      <c r="L605" s="110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4"/>
      <c r="CS605" s="14"/>
      <c r="CT605" s="14"/>
      <c r="CU605" s="14"/>
      <c r="CV605" s="14"/>
      <c r="CW605" s="14"/>
      <c r="CX605" s="14"/>
      <c r="CY605" s="14"/>
      <c r="CZ605" s="14"/>
      <c r="DA605" s="14"/>
      <c r="DB605" s="14"/>
      <c r="DC605" s="14"/>
      <c r="DD605" s="14"/>
      <c r="DE605" s="14"/>
      <c r="DF605" s="14"/>
      <c r="DG605" s="14"/>
      <c r="DH605" s="14"/>
      <c r="DI605" s="14"/>
      <c r="DJ605" s="14"/>
      <c r="DK605" s="14"/>
      <c r="DL605" s="14"/>
      <c r="DM605" s="14"/>
      <c r="DN605" s="14"/>
      <c r="DO605" s="14"/>
      <c r="DP605" s="14"/>
      <c r="DQ605" s="14"/>
      <c r="DR605" s="14"/>
      <c r="DS605" s="14"/>
      <c r="DT605" s="14"/>
      <c r="DU605" s="14"/>
      <c r="DV605" s="14"/>
      <c r="DW605" s="14"/>
      <c r="DX605" s="14"/>
      <c r="DY605" s="14"/>
      <c r="DZ605" s="14"/>
      <c r="EA605" s="14"/>
      <c r="EB605" s="14"/>
      <c r="EC605" s="14"/>
      <c r="ED605" s="14"/>
      <c r="EE605" s="14"/>
      <c r="EF605" s="14"/>
      <c r="EG605" s="14"/>
      <c r="EH605" s="14"/>
      <c r="EI605" s="14"/>
      <c r="EJ605" s="14"/>
      <c r="EK605" s="14"/>
      <c r="EL605" s="14"/>
      <c r="EM605" s="14"/>
      <c r="EN605" s="14"/>
      <c r="EO605" s="14"/>
      <c r="EP605" s="14"/>
      <c r="EQ605" s="14"/>
      <c r="ER605" s="14"/>
      <c r="ES605" s="14"/>
      <c r="ET605" s="14"/>
      <c r="EU605" s="14"/>
      <c r="EV605" s="14"/>
      <c r="EW605" s="14"/>
      <c r="EX605" s="14"/>
      <c r="EY605" s="14"/>
      <c r="EZ605" s="14"/>
      <c r="FA605" s="14"/>
      <c r="FB605" s="14"/>
      <c r="FC605" s="14"/>
      <c r="FD605" s="14"/>
      <c r="FE605" s="14"/>
      <c r="FF605" s="14"/>
      <c r="FG605" s="14"/>
      <c r="FH605" s="14"/>
      <c r="FI605" s="14"/>
      <c r="FJ605" s="14"/>
      <c r="FK605" s="14"/>
      <c r="FL605" s="14"/>
      <c r="FM605" s="14"/>
      <c r="FN605" s="14"/>
      <c r="FO605" s="14"/>
      <c r="FP605" s="14"/>
      <c r="FQ605" s="14"/>
      <c r="FR605" s="14"/>
      <c r="FS605" s="14"/>
      <c r="FT605" s="14"/>
      <c r="FU605" s="14"/>
      <c r="FV605" s="14"/>
      <c r="FW605" s="14"/>
      <c r="FX605" s="14"/>
      <c r="FY605" s="14"/>
      <c r="FZ605" s="14"/>
      <c r="GA605" s="14"/>
      <c r="GB605" s="14"/>
      <c r="GC605" s="14"/>
      <c r="GD605" s="14"/>
      <c r="GE605" s="14"/>
      <c r="GF605" s="14"/>
      <c r="GG605" s="14"/>
      <c r="GH605" s="14"/>
      <c r="GI605" s="14"/>
      <c r="GJ605" s="14"/>
      <c r="GK605" s="14"/>
      <c r="GL605" s="14"/>
      <c r="GM605" s="14"/>
      <c r="GN605" s="14"/>
      <c r="GO605" s="14"/>
      <c r="GP605" s="14"/>
      <c r="GQ605" s="14"/>
      <c r="GR605" s="14"/>
      <c r="GS605" s="14"/>
      <c r="GT605" s="14"/>
      <c r="GU605" s="14"/>
      <c r="GV605" s="14"/>
      <c r="GW605" s="14"/>
      <c r="GX605" s="14"/>
      <c r="GY605" s="14"/>
      <c r="GZ605" s="14"/>
      <c r="HA605" s="14"/>
      <c r="HB605" s="14"/>
      <c r="HC605" s="14"/>
      <c r="HD605" s="14"/>
      <c r="HE605" s="14"/>
      <c r="HF605" s="14"/>
      <c r="HG605" s="14"/>
      <c r="HH605" s="14"/>
      <c r="HI605" s="14"/>
      <c r="HJ605" s="14"/>
      <c r="HK605" s="14"/>
      <c r="HL605" s="14"/>
      <c r="HM605" s="14"/>
      <c r="HN605" s="14"/>
      <c r="HO605" s="14"/>
      <c r="HP605" s="14"/>
      <c r="HQ605" s="14"/>
      <c r="HR605" s="14"/>
      <c r="HS605" s="14"/>
      <c r="HT605" s="14"/>
      <c r="HU605" s="14"/>
      <c r="HV605" s="14"/>
      <c r="HW605" s="14"/>
      <c r="HX605" s="14"/>
      <c r="HY605" s="14"/>
      <c r="HZ605" s="14"/>
      <c r="IA605" s="14"/>
      <c r="IB605" s="14"/>
      <c r="IC605" s="14"/>
      <c r="ID605" s="14"/>
      <c r="IE605" s="14"/>
    </row>
    <row r="606" spans="1:239" s="6" customFormat="1" x14ac:dyDescent="0.25">
      <c r="A606" s="125"/>
      <c r="B606" s="126" t="s">
        <v>37</v>
      </c>
      <c r="C606" s="91" t="s">
        <v>20</v>
      </c>
      <c r="D606" s="110">
        <v>0.3</v>
      </c>
      <c r="E606" s="10">
        <f>E605*D606</f>
        <v>0.14087501999999999</v>
      </c>
      <c r="F606" s="10"/>
      <c r="G606" s="10"/>
      <c r="H606" s="10"/>
      <c r="I606" s="10"/>
      <c r="J606" s="5"/>
      <c r="K606" s="10">
        <f>E606*J606</f>
        <v>0</v>
      </c>
      <c r="L606" s="10">
        <f t="shared" ref="L606:L607" si="85">G606+I606+K606</f>
        <v>0</v>
      </c>
      <c r="M606" s="14"/>
      <c r="N606" s="14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</row>
    <row r="607" spans="1:239" s="6" customFormat="1" x14ac:dyDescent="0.25">
      <c r="A607" s="125"/>
      <c r="B607" s="126" t="s">
        <v>32</v>
      </c>
      <c r="C607" s="11" t="s">
        <v>18</v>
      </c>
      <c r="D607" s="110">
        <v>1.03</v>
      </c>
      <c r="E607" s="10">
        <f>D607*E605</f>
        <v>0.48367090200000001</v>
      </c>
      <c r="F607" s="10"/>
      <c r="G607" s="10">
        <f>E607*F607</f>
        <v>0</v>
      </c>
      <c r="H607" s="10"/>
      <c r="I607" s="10"/>
      <c r="J607" s="10"/>
      <c r="K607" s="10"/>
      <c r="L607" s="10">
        <f t="shared" si="85"/>
        <v>0</v>
      </c>
      <c r="M607" s="1"/>
      <c r="N607" s="1">
        <f>670+171</f>
        <v>841</v>
      </c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</row>
    <row r="608" spans="1:239" s="6" customFormat="1" x14ac:dyDescent="0.25">
      <c r="A608" s="11"/>
      <c r="B608" s="126"/>
      <c r="C608" s="11"/>
      <c r="D608" s="110"/>
      <c r="E608" s="10"/>
      <c r="F608" s="10"/>
      <c r="G608" s="10"/>
      <c r="H608" s="10"/>
      <c r="I608" s="10"/>
      <c r="J608" s="10"/>
      <c r="K608" s="10"/>
      <c r="L608" s="10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  <c r="DC608" s="14"/>
      <c r="DD608" s="14"/>
      <c r="DE608" s="14"/>
      <c r="DF608" s="14"/>
      <c r="DG608" s="14"/>
      <c r="DH608" s="14"/>
      <c r="DI608" s="14"/>
      <c r="DJ608" s="14"/>
      <c r="DK608" s="14"/>
      <c r="DL608" s="14"/>
      <c r="DM608" s="14"/>
      <c r="DN608" s="14"/>
      <c r="DO608" s="14"/>
      <c r="DP608" s="14"/>
      <c r="DQ608" s="14"/>
      <c r="DR608" s="14"/>
      <c r="DS608" s="14"/>
      <c r="DT608" s="14"/>
      <c r="DU608" s="14"/>
      <c r="DV608" s="14"/>
      <c r="DW608" s="14"/>
      <c r="DX608" s="14"/>
      <c r="DY608" s="14"/>
      <c r="DZ608" s="14"/>
      <c r="EA608" s="14"/>
      <c r="EB608" s="14"/>
      <c r="EC608" s="14"/>
      <c r="ED608" s="14"/>
      <c r="EE608" s="14"/>
      <c r="EF608" s="14"/>
      <c r="EG608" s="14"/>
      <c r="EH608" s="14"/>
      <c r="EI608" s="14"/>
      <c r="EJ608" s="14"/>
      <c r="EK608" s="14"/>
      <c r="EL608" s="14"/>
      <c r="EM608" s="14"/>
      <c r="EN608" s="14"/>
      <c r="EO608" s="14"/>
      <c r="EP608" s="14"/>
      <c r="EQ608" s="14"/>
      <c r="ER608" s="14"/>
      <c r="ES608" s="14"/>
      <c r="ET608" s="14"/>
      <c r="EU608" s="14"/>
      <c r="EV608" s="14"/>
      <c r="EW608" s="14"/>
      <c r="EX608" s="14"/>
      <c r="EY608" s="14"/>
      <c r="EZ608" s="14"/>
      <c r="FA608" s="14"/>
      <c r="FB608" s="14"/>
      <c r="FC608" s="14"/>
      <c r="FD608" s="14"/>
      <c r="FE608" s="14"/>
      <c r="FF608" s="14"/>
      <c r="FG608" s="14"/>
      <c r="FH608" s="14"/>
      <c r="FI608" s="14"/>
      <c r="FJ608" s="14"/>
      <c r="FK608" s="14"/>
      <c r="FL608" s="14"/>
      <c r="FM608" s="14"/>
      <c r="FN608" s="14"/>
      <c r="FO608" s="14"/>
      <c r="FP608" s="14"/>
      <c r="FQ608" s="14"/>
      <c r="FR608" s="14"/>
      <c r="FS608" s="14"/>
      <c r="FT608" s="14"/>
      <c r="FU608" s="14"/>
      <c r="FV608" s="14"/>
      <c r="FW608" s="14"/>
      <c r="FX608" s="14"/>
      <c r="FY608" s="14"/>
      <c r="FZ608" s="14"/>
      <c r="GA608" s="14"/>
      <c r="GB608" s="14"/>
      <c r="GC608" s="14"/>
      <c r="GD608" s="14"/>
      <c r="GE608" s="14"/>
      <c r="GF608" s="14"/>
      <c r="GG608" s="14"/>
      <c r="GH608" s="14"/>
      <c r="GI608" s="14"/>
      <c r="GJ608" s="14"/>
      <c r="GK608" s="14"/>
      <c r="GL608" s="14"/>
      <c r="GM608" s="14"/>
      <c r="GN608" s="14"/>
      <c r="GO608" s="14"/>
      <c r="GP608" s="14"/>
      <c r="GQ608" s="14"/>
      <c r="GR608" s="14"/>
      <c r="GS608" s="14"/>
      <c r="GT608" s="14"/>
      <c r="GU608" s="14"/>
      <c r="GV608" s="14"/>
      <c r="GW608" s="14"/>
      <c r="GX608" s="14"/>
      <c r="GY608" s="14"/>
      <c r="GZ608" s="14"/>
      <c r="HA608" s="14"/>
      <c r="HB608" s="14"/>
      <c r="HC608" s="14"/>
      <c r="HD608" s="14"/>
      <c r="HE608" s="14"/>
      <c r="HF608" s="14"/>
      <c r="HG608" s="14"/>
      <c r="HH608" s="14"/>
      <c r="HI608" s="14"/>
      <c r="HJ608" s="14"/>
      <c r="HK608" s="14"/>
      <c r="HL608" s="14"/>
      <c r="HM608" s="14"/>
      <c r="HN608" s="14"/>
      <c r="HO608" s="14"/>
      <c r="HP608" s="14"/>
      <c r="HQ608" s="14"/>
      <c r="HR608" s="14"/>
      <c r="HS608" s="14"/>
      <c r="HT608" s="14"/>
      <c r="HU608" s="14"/>
      <c r="HV608" s="14"/>
      <c r="HW608" s="14"/>
      <c r="HX608" s="14"/>
      <c r="HY608" s="14"/>
      <c r="HZ608" s="14"/>
      <c r="IA608" s="14"/>
      <c r="IB608" s="14"/>
      <c r="IC608" s="14"/>
      <c r="ID608" s="14"/>
      <c r="IE608" s="14"/>
    </row>
    <row r="609" spans="1:239" s="2" customFormat="1" ht="25.5" x14ac:dyDescent="0.25">
      <c r="A609" s="7">
        <v>7</v>
      </c>
      <c r="B609" s="131" t="s">
        <v>143</v>
      </c>
      <c r="C609" s="8" t="s">
        <v>23</v>
      </c>
      <c r="D609" s="9"/>
      <c r="E609" s="9">
        <f>E593</f>
        <v>782.63900000000001</v>
      </c>
      <c r="F609" s="9"/>
      <c r="G609" s="9"/>
      <c r="H609" s="9"/>
      <c r="I609" s="9"/>
      <c r="J609" s="9"/>
      <c r="K609" s="9"/>
      <c r="L609" s="9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  <c r="AA609" s="105"/>
      <c r="AB609" s="105"/>
      <c r="AC609" s="105"/>
      <c r="AD609" s="105"/>
      <c r="AE609" s="105"/>
      <c r="AF609" s="105"/>
      <c r="AG609" s="105"/>
      <c r="AH609" s="105"/>
      <c r="AI609" s="105"/>
      <c r="AJ609" s="105"/>
      <c r="AK609" s="105"/>
      <c r="AL609" s="105"/>
      <c r="AM609" s="105"/>
      <c r="AN609" s="105"/>
      <c r="AO609" s="105"/>
      <c r="AP609" s="105"/>
      <c r="AQ609" s="105"/>
      <c r="AR609" s="105"/>
      <c r="AS609" s="105"/>
      <c r="AT609" s="105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  <c r="BT609" s="105"/>
      <c r="BU609" s="105"/>
      <c r="BV609" s="105"/>
      <c r="BW609" s="105"/>
      <c r="BX609" s="105"/>
      <c r="BY609" s="105"/>
      <c r="BZ609" s="105"/>
      <c r="CA609" s="105"/>
      <c r="CB609" s="105"/>
      <c r="CC609" s="105"/>
      <c r="CD609" s="105"/>
      <c r="CE609" s="105"/>
      <c r="CF609" s="105"/>
      <c r="CG609" s="105"/>
      <c r="CH609" s="105"/>
      <c r="CI609" s="105"/>
      <c r="CJ609" s="105"/>
      <c r="CK609" s="105"/>
      <c r="CL609" s="105"/>
      <c r="CM609" s="105"/>
      <c r="CN609" s="105"/>
      <c r="CO609" s="105"/>
      <c r="CP609" s="105"/>
      <c r="CQ609" s="105"/>
      <c r="CR609" s="105"/>
      <c r="CS609" s="105"/>
      <c r="CT609" s="105"/>
      <c r="CU609" s="105"/>
      <c r="CV609" s="105"/>
      <c r="CW609" s="105"/>
      <c r="CX609" s="105"/>
      <c r="CY609" s="105"/>
      <c r="CZ609" s="105"/>
      <c r="DA609" s="105"/>
      <c r="DB609" s="105"/>
      <c r="DC609" s="105"/>
      <c r="DD609" s="105"/>
      <c r="DE609" s="105"/>
      <c r="DF609" s="105"/>
      <c r="DG609" s="105"/>
      <c r="DH609" s="105"/>
      <c r="DI609" s="105"/>
      <c r="DJ609" s="105"/>
      <c r="DK609" s="105"/>
      <c r="DL609" s="105"/>
      <c r="DM609" s="105"/>
      <c r="DN609" s="105"/>
      <c r="DO609" s="105"/>
      <c r="DP609" s="105"/>
      <c r="DQ609" s="105"/>
      <c r="DR609" s="105"/>
      <c r="DS609" s="105"/>
      <c r="DT609" s="105"/>
      <c r="DU609" s="105"/>
      <c r="DV609" s="105"/>
      <c r="DW609" s="105"/>
      <c r="DX609" s="105"/>
      <c r="DY609" s="105"/>
      <c r="DZ609" s="105"/>
      <c r="EA609" s="105"/>
      <c r="EB609" s="105"/>
      <c r="EC609" s="105"/>
      <c r="ED609" s="105"/>
      <c r="EE609" s="105"/>
      <c r="EF609" s="105"/>
      <c r="EG609" s="105"/>
      <c r="EH609" s="105"/>
      <c r="EI609" s="105"/>
      <c r="EJ609" s="105"/>
      <c r="EK609" s="105"/>
      <c r="EL609" s="105"/>
      <c r="EM609" s="105"/>
      <c r="EN609" s="105"/>
      <c r="EO609" s="105"/>
      <c r="EP609" s="105"/>
      <c r="EQ609" s="105"/>
      <c r="ER609" s="105"/>
      <c r="ES609" s="105"/>
      <c r="ET609" s="105"/>
      <c r="EU609" s="105"/>
      <c r="EV609" s="105"/>
      <c r="EW609" s="105"/>
      <c r="EX609" s="105"/>
      <c r="EY609" s="105"/>
      <c r="EZ609" s="105"/>
      <c r="FA609" s="105"/>
      <c r="FB609" s="105"/>
      <c r="FC609" s="105"/>
      <c r="FD609" s="105"/>
      <c r="FE609" s="105"/>
      <c r="FF609" s="105"/>
      <c r="FG609" s="105"/>
      <c r="FH609" s="105"/>
      <c r="FI609" s="105"/>
      <c r="FJ609" s="105"/>
      <c r="FK609" s="105"/>
      <c r="FL609" s="105"/>
      <c r="FM609" s="105"/>
      <c r="FN609" s="105"/>
      <c r="FO609" s="105"/>
      <c r="FP609" s="105"/>
      <c r="FQ609" s="105"/>
      <c r="FR609" s="105"/>
      <c r="FS609" s="105"/>
      <c r="FT609" s="105"/>
      <c r="FU609" s="105"/>
      <c r="FV609" s="105"/>
      <c r="FW609" s="105"/>
      <c r="FX609" s="105"/>
      <c r="FY609" s="105"/>
      <c r="FZ609" s="105"/>
      <c r="GA609" s="105"/>
      <c r="GB609" s="105"/>
      <c r="GC609" s="105"/>
      <c r="GD609" s="105"/>
      <c r="GE609" s="105"/>
      <c r="GF609" s="105"/>
      <c r="GG609" s="105"/>
      <c r="GH609" s="105"/>
      <c r="GI609" s="105"/>
      <c r="GJ609" s="105"/>
      <c r="GK609" s="105"/>
      <c r="GL609" s="105"/>
      <c r="GM609" s="105"/>
      <c r="GN609" s="105"/>
      <c r="GO609" s="105"/>
      <c r="GP609" s="105"/>
      <c r="GQ609" s="105"/>
      <c r="GR609" s="105"/>
      <c r="GS609" s="105"/>
      <c r="GT609" s="105"/>
      <c r="GU609" s="105"/>
      <c r="GV609" s="105"/>
      <c r="GW609" s="105"/>
      <c r="GX609" s="105"/>
      <c r="GY609" s="105"/>
      <c r="GZ609" s="105"/>
      <c r="HA609" s="105"/>
      <c r="HB609" s="105"/>
      <c r="HC609" s="105"/>
      <c r="HD609" s="105"/>
      <c r="HE609" s="105"/>
      <c r="HF609" s="105"/>
      <c r="HG609" s="105"/>
      <c r="HH609" s="105"/>
      <c r="HI609" s="105"/>
      <c r="HJ609" s="105"/>
      <c r="HK609" s="105"/>
      <c r="HL609" s="105"/>
      <c r="HM609" s="105"/>
      <c r="HN609" s="105"/>
      <c r="HO609" s="105"/>
      <c r="HP609" s="105"/>
      <c r="HQ609" s="105"/>
      <c r="HR609" s="105"/>
      <c r="HS609" s="105"/>
      <c r="HT609" s="105"/>
      <c r="HU609" s="105"/>
      <c r="HV609" s="105"/>
      <c r="HW609" s="105"/>
      <c r="HX609" s="105"/>
      <c r="HY609" s="105"/>
      <c r="HZ609" s="105"/>
      <c r="IA609" s="105"/>
      <c r="IB609" s="105"/>
      <c r="IC609" s="105"/>
      <c r="ID609" s="105"/>
      <c r="IE609" s="105"/>
    </row>
    <row r="610" spans="1:239" s="6" customFormat="1" x14ac:dyDescent="0.25">
      <c r="A610" s="11"/>
      <c r="B610" s="13"/>
      <c r="C610" s="11" t="s">
        <v>24</v>
      </c>
      <c r="D610" s="10"/>
      <c r="E610" s="92">
        <f>E609/1000</f>
        <v>0.78263899999999997</v>
      </c>
      <c r="F610" s="10"/>
      <c r="G610" s="10"/>
      <c r="H610" s="10"/>
      <c r="I610" s="10"/>
      <c r="J610" s="10"/>
      <c r="K610" s="10"/>
      <c r="L610" s="10"/>
      <c r="M610" s="105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  <c r="CX610" s="14"/>
      <c r="CY610" s="14"/>
      <c r="CZ610" s="14"/>
      <c r="DA610" s="14"/>
      <c r="DB610" s="14"/>
      <c r="DC610" s="14"/>
      <c r="DD610" s="14"/>
      <c r="DE610" s="14"/>
      <c r="DF610" s="14"/>
      <c r="DG610" s="14"/>
      <c r="DH610" s="14"/>
      <c r="DI610" s="14"/>
      <c r="DJ610" s="14"/>
      <c r="DK610" s="14"/>
      <c r="DL610" s="14"/>
      <c r="DM610" s="14"/>
      <c r="DN610" s="14"/>
      <c r="DO610" s="14"/>
      <c r="DP610" s="14"/>
      <c r="DQ610" s="14"/>
      <c r="DR610" s="14"/>
      <c r="DS610" s="14"/>
      <c r="DT610" s="14"/>
      <c r="DU610" s="14"/>
      <c r="DV610" s="14"/>
      <c r="DW610" s="14"/>
      <c r="DX610" s="14"/>
      <c r="DY610" s="14"/>
      <c r="DZ610" s="14"/>
      <c r="EA610" s="14"/>
      <c r="EB610" s="14"/>
      <c r="EC610" s="14"/>
      <c r="ED610" s="14"/>
      <c r="EE610" s="14"/>
      <c r="EF610" s="14"/>
      <c r="EG610" s="14"/>
      <c r="EH610" s="14"/>
      <c r="EI610" s="14"/>
      <c r="EJ610" s="14"/>
      <c r="EK610" s="14"/>
      <c r="EL610" s="14"/>
      <c r="EM610" s="14"/>
      <c r="EN610" s="14"/>
      <c r="EO610" s="14"/>
      <c r="EP610" s="14"/>
      <c r="EQ610" s="14"/>
      <c r="ER610" s="14"/>
      <c r="ES610" s="14"/>
      <c r="ET610" s="14"/>
      <c r="EU610" s="14"/>
      <c r="EV610" s="14"/>
      <c r="EW610" s="14"/>
      <c r="EX610" s="14"/>
      <c r="EY610" s="14"/>
      <c r="EZ610" s="14"/>
      <c r="FA610" s="14"/>
      <c r="FB610" s="14"/>
      <c r="FC610" s="14"/>
      <c r="FD610" s="14"/>
      <c r="FE610" s="14"/>
      <c r="FF610" s="14"/>
      <c r="FG610" s="14"/>
      <c r="FH610" s="14"/>
      <c r="FI610" s="14"/>
      <c r="FJ610" s="14"/>
      <c r="FK610" s="14"/>
      <c r="FL610" s="14"/>
      <c r="FM610" s="14"/>
      <c r="FN610" s="14"/>
      <c r="FO610" s="14"/>
      <c r="FP610" s="14"/>
      <c r="FQ610" s="14"/>
      <c r="FR610" s="14"/>
      <c r="FS610" s="14"/>
      <c r="FT610" s="14"/>
      <c r="FU610" s="14"/>
      <c r="FV610" s="14"/>
      <c r="FW610" s="14"/>
      <c r="FX610" s="14"/>
      <c r="FY610" s="14"/>
      <c r="FZ610" s="14"/>
      <c r="GA610" s="14"/>
      <c r="GB610" s="14"/>
      <c r="GC610" s="14"/>
      <c r="GD610" s="14"/>
      <c r="GE610" s="14"/>
      <c r="GF610" s="14"/>
      <c r="GG610" s="14"/>
      <c r="GH610" s="14"/>
      <c r="GI610" s="14"/>
      <c r="GJ610" s="14"/>
      <c r="GK610" s="14"/>
      <c r="GL610" s="14"/>
      <c r="GM610" s="14"/>
      <c r="GN610" s="14"/>
      <c r="GO610" s="14"/>
      <c r="GP610" s="14"/>
      <c r="GQ610" s="14"/>
      <c r="GR610" s="14"/>
      <c r="GS610" s="14"/>
      <c r="GT610" s="14"/>
      <c r="GU610" s="14"/>
      <c r="GV610" s="14"/>
      <c r="GW610" s="14"/>
      <c r="GX610" s="14"/>
      <c r="GY610" s="14"/>
      <c r="GZ610" s="14"/>
      <c r="HA610" s="14"/>
      <c r="HB610" s="14"/>
      <c r="HC610" s="14"/>
      <c r="HD610" s="14"/>
      <c r="HE610" s="14"/>
      <c r="HF610" s="14"/>
      <c r="HG610" s="14"/>
      <c r="HH610" s="14"/>
      <c r="HI610" s="14"/>
      <c r="HJ610" s="14"/>
      <c r="HK610" s="14"/>
      <c r="HL610" s="14"/>
      <c r="HM610" s="14"/>
      <c r="HN610" s="14"/>
      <c r="HO610" s="14"/>
      <c r="HP610" s="14"/>
      <c r="HQ610" s="14"/>
      <c r="HR610" s="14"/>
      <c r="HS610" s="14"/>
      <c r="HT610" s="14"/>
      <c r="HU610" s="14"/>
      <c r="HV610" s="14"/>
      <c r="HW610" s="14"/>
      <c r="HX610" s="14"/>
      <c r="HY610" s="14"/>
      <c r="HZ610" s="14"/>
      <c r="IA610" s="14"/>
      <c r="IB610" s="14"/>
      <c r="IC610" s="14"/>
      <c r="ID610" s="14"/>
      <c r="IE610" s="14"/>
    </row>
    <row r="611" spans="1:239" s="6" customFormat="1" x14ac:dyDescent="0.25">
      <c r="A611" s="125"/>
      <c r="B611" s="124" t="s">
        <v>21</v>
      </c>
      <c r="C611" s="91" t="s">
        <v>17</v>
      </c>
      <c r="D611" s="10">
        <f>37.5+4*0.07</f>
        <v>37.78</v>
      </c>
      <c r="E611" s="10">
        <f>E610*D611</f>
        <v>29.568101420000001</v>
      </c>
      <c r="F611" s="10"/>
      <c r="G611" s="10"/>
      <c r="H611" s="10"/>
      <c r="I611" s="10">
        <f>E611*H611</f>
        <v>0</v>
      </c>
      <c r="J611" s="10"/>
      <c r="K611" s="10"/>
      <c r="L611" s="10">
        <f t="shared" ref="L611:L617" si="86">G611+I611+K611</f>
        <v>0</v>
      </c>
      <c r="M611" s="105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</row>
    <row r="612" spans="1:239" s="6" customFormat="1" x14ac:dyDescent="0.25">
      <c r="A612" s="125"/>
      <c r="B612" s="13" t="s">
        <v>33</v>
      </c>
      <c r="C612" s="91" t="s">
        <v>20</v>
      </c>
      <c r="D612" s="10">
        <v>3.02</v>
      </c>
      <c r="E612" s="10">
        <f>E610*D612</f>
        <v>2.3635697799999997</v>
      </c>
      <c r="F612" s="10"/>
      <c r="G612" s="10"/>
      <c r="H612" s="10"/>
      <c r="I612" s="10"/>
      <c r="J612" s="10"/>
      <c r="K612" s="10">
        <f t="shared" ref="K612:K614" si="87">E612*J612</f>
        <v>0</v>
      </c>
      <c r="L612" s="10">
        <f t="shared" si="86"/>
        <v>0</v>
      </c>
      <c r="M612" s="105"/>
      <c r="N612" s="14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</row>
    <row r="613" spans="1:239" s="6" customFormat="1" x14ac:dyDescent="0.25">
      <c r="A613" s="125"/>
      <c r="B613" s="124" t="s">
        <v>27</v>
      </c>
      <c r="C613" s="91" t="s">
        <v>20</v>
      </c>
      <c r="D613" s="10">
        <v>3.7</v>
      </c>
      <c r="E613" s="10">
        <f>D613*E610</f>
        <v>2.8957643000000002</v>
      </c>
      <c r="F613" s="10"/>
      <c r="G613" s="10"/>
      <c r="H613" s="10"/>
      <c r="I613" s="10"/>
      <c r="J613" s="5"/>
      <c r="K613" s="10">
        <f t="shared" si="87"/>
        <v>0</v>
      </c>
      <c r="L613" s="10">
        <f t="shared" si="86"/>
        <v>0</v>
      </c>
      <c r="M613" s="105"/>
      <c r="N613" s="14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</row>
    <row r="614" spans="1:239" s="6" customFormat="1" x14ac:dyDescent="0.25">
      <c r="A614" s="125"/>
      <c r="B614" s="124" t="s">
        <v>28</v>
      </c>
      <c r="C614" s="91" t="s">
        <v>20</v>
      </c>
      <c r="D614" s="10">
        <v>11.1</v>
      </c>
      <c r="E614" s="5">
        <f>D614*E610</f>
        <v>8.6872928999999992</v>
      </c>
      <c r="F614" s="10"/>
      <c r="G614" s="10"/>
      <c r="H614" s="10"/>
      <c r="I614" s="10"/>
      <c r="J614" s="5"/>
      <c r="K614" s="10">
        <f t="shared" si="87"/>
        <v>0</v>
      </c>
      <c r="L614" s="10">
        <f t="shared" si="86"/>
        <v>0</v>
      </c>
      <c r="M614" s="105"/>
      <c r="N614" s="14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</row>
    <row r="615" spans="1:239" s="6" customFormat="1" x14ac:dyDescent="0.25">
      <c r="A615" s="125"/>
      <c r="B615" s="126" t="s">
        <v>22</v>
      </c>
      <c r="C615" s="11" t="s">
        <v>0</v>
      </c>
      <c r="D615" s="10">
        <v>2.2999999999999998</v>
      </c>
      <c r="E615" s="5">
        <f>D615*E610</f>
        <v>1.8000696999999999</v>
      </c>
      <c r="F615" s="4"/>
      <c r="G615" s="4"/>
      <c r="H615" s="4"/>
      <c r="I615" s="5"/>
      <c r="J615" s="10"/>
      <c r="K615" s="10">
        <f>E615*J615</f>
        <v>0</v>
      </c>
      <c r="L615" s="10">
        <f t="shared" si="86"/>
        <v>0</v>
      </c>
      <c r="M615" s="105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</row>
    <row r="616" spans="1:239" s="6" customFormat="1" x14ac:dyDescent="0.25">
      <c r="A616" s="125"/>
      <c r="B616" s="13" t="s">
        <v>39</v>
      </c>
      <c r="C616" s="11" t="s">
        <v>18</v>
      </c>
      <c r="D616" s="10">
        <f>97.4+4*12.1</f>
        <v>145.80000000000001</v>
      </c>
      <c r="E616" s="10">
        <f>D616*E610</f>
        <v>114.10876620000001</v>
      </c>
      <c r="F616" s="10"/>
      <c r="G616" s="5">
        <f>E616*F616</f>
        <v>0</v>
      </c>
      <c r="H616" s="5"/>
      <c r="I616" s="5"/>
      <c r="J616" s="10"/>
      <c r="K616" s="10"/>
      <c r="L616" s="10">
        <f t="shared" si="86"/>
        <v>0</v>
      </c>
      <c r="M616" s="105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</row>
    <row r="617" spans="1:239" s="6" customFormat="1" x14ac:dyDescent="0.25">
      <c r="A617" s="125"/>
      <c r="B617" s="126" t="s">
        <v>35</v>
      </c>
      <c r="C617" s="11" t="s">
        <v>0</v>
      </c>
      <c r="D617" s="10">
        <f>14.5+4*0.2</f>
        <v>15.3</v>
      </c>
      <c r="E617" s="10">
        <f>D617*E610</f>
        <v>11.974376700000001</v>
      </c>
      <c r="F617" s="5"/>
      <c r="G617" s="5">
        <f>E617*F617</f>
        <v>0</v>
      </c>
      <c r="H617" s="5"/>
      <c r="I617" s="5"/>
      <c r="J617" s="10"/>
      <c r="K617" s="10"/>
      <c r="L617" s="10">
        <f t="shared" si="86"/>
        <v>0</v>
      </c>
      <c r="M617" s="105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</row>
    <row r="618" spans="1:239" s="6" customFormat="1" x14ac:dyDescent="0.25">
      <c r="A618" s="11"/>
      <c r="B618" s="126"/>
      <c r="C618" s="11"/>
      <c r="D618" s="10"/>
      <c r="E618" s="10"/>
      <c r="F618" s="5"/>
      <c r="G618" s="5"/>
      <c r="H618" s="5"/>
      <c r="I618" s="5"/>
      <c r="J618" s="10"/>
      <c r="K618" s="10"/>
      <c r="L618" s="10"/>
      <c r="M618" s="105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A618" s="14"/>
      <c r="DB618" s="14"/>
      <c r="DC618" s="14"/>
      <c r="DD618" s="14"/>
      <c r="DE618" s="14"/>
      <c r="DF618" s="14"/>
      <c r="DG618" s="14"/>
      <c r="DH618" s="14"/>
      <c r="DI618" s="14"/>
      <c r="DJ618" s="14"/>
      <c r="DK618" s="14"/>
      <c r="DL618" s="14"/>
      <c r="DM618" s="14"/>
      <c r="DN618" s="14"/>
      <c r="DO618" s="14"/>
      <c r="DP618" s="14"/>
      <c r="DQ618" s="14"/>
      <c r="DR618" s="14"/>
      <c r="DS618" s="14"/>
      <c r="DT618" s="14"/>
      <c r="DU618" s="14"/>
      <c r="DV618" s="14"/>
      <c r="DW618" s="14"/>
      <c r="DX618" s="14"/>
      <c r="DY618" s="14"/>
      <c r="DZ618" s="14"/>
      <c r="EA618" s="14"/>
      <c r="EB618" s="14"/>
      <c r="EC618" s="14"/>
      <c r="ED618" s="14"/>
      <c r="EE618" s="14"/>
      <c r="EF618" s="14"/>
      <c r="EG618" s="14"/>
      <c r="EH618" s="14"/>
      <c r="EI618" s="14"/>
      <c r="EJ618" s="14"/>
      <c r="EK618" s="14"/>
      <c r="EL618" s="14"/>
      <c r="EM618" s="14"/>
      <c r="EN618" s="14"/>
      <c r="EO618" s="14"/>
      <c r="EP618" s="14"/>
      <c r="EQ618" s="14"/>
      <c r="ER618" s="14"/>
      <c r="ES618" s="14"/>
      <c r="ET618" s="14"/>
      <c r="EU618" s="14"/>
      <c r="EV618" s="14"/>
      <c r="EW618" s="14"/>
      <c r="EX618" s="14"/>
      <c r="EY618" s="14"/>
      <c r="EZ618" s="14"/>
      <c r="FA618" s="14"/>
      <c r="FB618" s="14"/>
      <c r="FC618" s="14"/>
      <c r="FD618" s="14"/>
      <c r="FE618" s="14"/>
      <c r="FF618" s="14"/>
      <c r="FG618" s="14"/>
      <c r="FH618" s="14"/>
      <c r="FI618" s="14"/>
      <c r="FJ618" s="14"/>
      <c r="FK618" s="14"/>
      <c r="FL618" s="14"/>
      <c r="FM618" s="14"/>
      <c r="FN618" s="14"/>
      <c r="FO618" s="14"/>
      <c r="FP618" s="14"/>
      <c r="FQ618" s="14"/>
      <c r="FR618" s="14"/>
      <c r="FS618" s="14"/>
      <c r="FT618" s="14"/>
      <c r="FU618" s="14"/>
      <c r="FV618" s="14"/>
      <c r="FW618" s="14"/>
      <c r="FX618" s="14"/>
      <c r="FY618" s="14"/>
      <c r="FZ618" s="14"/>
      <c r="GA618" s="14"/>
      <c r="GB618" s="14"/>
      <c r="GC618" s="14"/>
      <c r="GD618" s="14"/>
      <c r="GE618" s="14"/>
      <c r="GF618" s="14"/>
      <c r="GG618" s="14"/>
      <c r="GH618" s="14"/>
      <c r="GI618" s="14"/>
      <c r="GJ618" s="14"/>
      <c r="GK618" s="14"/>
      <c r="GL618" s="14"/>
      <c r="GM618" s="14"/>
      <c r="GN618" s="14"/>
      <c r="GO618" s="14"/>
      <c r="GP618" s="14"/>
      <c r="GQ618" s="14"/>
      <c r="GR618" s="14"/>
      <c r="GS618" s="14"/>
      <c r="GT618" s="14"/>
      <c r="GU618" s="14"/>
      <c r="GV618" s="14"/>
      <c r="GW618" s="14"/>
      <c r="GX618" s="14"/>
      <c r="GY618" s="14"/>
      <c r="GZ618" s="14"/>
      <c r="HA618" s="14"/>
      <c r="HB618" s="14"/>
      <c r="HC618" s="14"/>
      <c r="HD618" s="14"/>
      <c r="HE618" s="14"/>
      <c r="HF618" s="14"/>
      <c r="HG618" s="14"/>
      <c r="HH618" s="14"/>
      <c r="HI618" s="14"/>
      <c r="HJ618" s="14"/>
      <c r="HK618" s="14"/>
      <c r="HL618" s="14"/>
      <c r="HM618" s="14"/>
      <c r="HN618" s="14"/>
      <c r="HO618" s="14"/>
      <c r="HP618" s="14"/>
      <c r="HQ618" s="14"/>
      <c r="HR618" s="14"/>
      <c r="HS618" s="14"/>
      <c r="HT618" s="14"/>
      <c r="HU618" s="14"/>
      <c r="HV618" s="14"/>
      <c r="HW618" s="14"/>
      <c r="HX618" s="14"/>
      <c r="HY618" s="14"/>
      <c r="HZ618" s="14"/>
      <c r="IA618" s="14"/>
      <c r="IB618" s="14"/>
      <c r="IC618" s="14"/>
      <c r="ID618" s="14"/>
      <c r="IE618" s="14"/>
    </row>
    <row r="619" spans="1:239" s="2" customFormat="1" x14ac:dyDescent="0.25">
      <c r="A619" s="7">
        <v>8</v>
      </c>
      <c r="B619" s="127" t="s">
        <v>40</v>
      </c>
      <c r="C619" s="8" t="s">
        <v>18</v>
      </c>
      <c r="D619" s="9"/>
      <c r="E619" s="9">
        <f>E610*0.3</f>
        <v>0.23479169999999999</v>
      </c>
      <c r="F619" s="9"/>
      <c r="G619" s="9"/>
      <c r="H619" s="9"/>
      <c r="I619" s="9"/>
      <c r="J619" s="9"/>
      <c r="K619" s="130"/>
      <c r="L619" s="9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  <c r="AA619" s="105"/>
      <c r="AB619" s="105"/>
      <c r="AC619" s="105"/>
      <c r="AD619" s="105"/>
      <c r="AE619" s="105"/>
      <c r="AF619" s="105"/>
      <c r="AG619" s="105"/>
      <c r="AH619" s="105"/>
      <c r="AI619" s="105"/>
      <c r="AJ619" s="105"/>
      <c r="AK619" s="105"/>
      <c r="AL619" s="105"/>
      <c r="AM619" s="105"/>
      <c r="AN619" s="105"/>
      <c r="AO619" s="105"/>
      <c r="AP619" s="105"/>
      <c r="AQ619" s="105"/>
      <c r="AR619" s="105"/>
      <c r="AS619" s="105"/>
      <c r="AT619" s="105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  <c r="BT619" s="105"/>
      <c r="BU619" s="105"/>
      <c r="BV619" s="105"/>
      <c r="BW619" s="105"/>
      <c r="BX619" s="105"/>
      <c r="BY619" s="105"/>
      <c r="BZ619" s="105"/>
      <c r="CA619" s="105"/>
      <c r="CB619" s="105"/>
      <c r="CC619" s="105"/>
      <c r="CD619" s="105"/>
      <c r="CE619" s="105"/>
      <c r="CF619" s="105"/>
      <c r="CG619" s="105"/>
      <c r="CH619" s="105"/>
      <c r="CI619" s="105"/>
      <c r="CJ619" s="105"/>
      <c r="CK619" s="105"/>
      <c r="CL619" s="105"/>
      <c r="CM619" s="105"/>
      <c r="CN619" s="105"/>
      <c r="CO619" s="105"/>
      <c r="CP619" s="105"/>
      <c r="CQ619" s="105"/>
      <c r="CR619" s="105"/>
      <c r="CS619" s="105"/>
      <c r="CT619" s="105"/>
      <c r="CU619" s="105"/>
      <c r="CV619" s="105"/>
      <c r="CW619" s="105"/>
      <c r="CX619" s="105"/>
      <c r="CY619" s="105"/>
      <c r="CZ619" s="105"/>
      <c r="DA619" s="105"/>
      <c r="DB619" s="105"/>
      <c r="DC619" s="105"/>
      <c r="DD619" s="105"/>
      <c r="DE619" s="105"/>
      <c r="DF619" s="105"/>
      <c r="DG619" s="105"/>
      <c r="DH619" s="105"/>
      <c r="DI619" s="105"/>
      <c r="DJ619" s="105"/>
      <c r="DK619" s="105"/>
      <c r="DL619" s="105"/>
      <c r="DM619" s="105"/>
      <c r="DN619" s="105"/>
      <c r="DO619" s="105"/>
      <c r="DP619" s="105"/>
      <c r="DQ619" s="105"/>
      <c r="DR619" s="105"/>
      <c r="DS619" s="105"/>
      <c r="DT619" s="105"/>
      <c r="DU619" s="105"/>
      <c r="DV619" s="105"/>
      <c r="DW619" s="105"/>
      <c r="DX619" s="105"/>
      <c r="DY619" s="105"/>
      <c r="DZ619" s="105"/>
      <c r="EA619" s="105"/>
      <c r="EB619" s="105"/>
      <c r="EC619" s="105"/>
      <c r="ED619" s="105"/>
      <c r="EE619" s="105"/>
      <c r="EF619" s="105"/>
      <c r="EG619" s="105"/>
      <c r="EH619" s="105"/>
      <c r="EI619" s="105"/>
      <c r="EJ619" s="105"/>
      <c r="EK619" s="105"/>
      <c r="EL619" s="105"/>
      <c r="EM619" s="105"/>
      <c r="EN619" s="105"/>
      <c r="EO619" s="105"/>
      <c r="EP619" s="105"/>
      <c r="EQ619" s="105"/>
      <c r="ER619" s="105"/>
      <c r="ES619" s="105"/>
      <c r="ET619" s="105"/>
      <c r="EU619" s="105"/>
      <c r="EV619" s="105"/>
      <c r="EW619" s="105"/>
      <c r="EX619" s="105"/>
      <c r="EY619" s="105"/>
      <c r="EZ619" s="105"/>
      <c r="FA619" s="105"/>
      <c r="FB619" s="105"/>
      <c r="FC619" s="105"/>
      <c r="FD619" s="105"/>
      <c r="FE619" s="105"/>
      <c r="FF619" s="105"/>
      <c r="FG619" s="105"/>
      <c r="FH619" s="105"/>
      <c r="FI619" s="105"/>
      <c r="FJ619" s="105"/>
      <c r="FK619" s="105"/>
      <c r="FL619" s="105"/>
      <c r="FM619" s="105"/>
      <c r="FN619" s="105"/>
      <c r="FO619" s="105"/>
      <c r="FP619" s="105"/>
      <c r="FQ619" s="105"/>
      <c r="FR619" s="105"/>
      <c r="FS619" s="105"/>
      <c r="FT619" s="105"/>
      <c r="FU619" s="105"/>
      <c r="FV619" s="105"/>
      <c r="FW619" s="105"/>
      <c r="FX619" s="105"/>
      <c r="FY619" s="105"/>
      <c r="FZ619" s="105"/>
      <c r="GA619" s="105"/>
      <c r="GB619" s="105"/>
      <c r="GC619" s="105"/>
      <c r="GD619" s="105"/>
      <c r="GE619" s="105"/>
      <c r="GF619" s="105"/>
      <c r="GG619" s="105"/>
      <c r="GH619" s="105"/>
      <c r="GI619" s="105"/>
      <c r="GJ619" s="105"/>
      <c r="GK619" s="105"/>
      <c r="GL619" s="105"/>
      <c r="GM619" s="105"/>
      <c r="GN619" s="105"/>
      <c r="GO619" s="105"/>
      <c r="GP619" s="105"/>
      <c r="GQ619" s="105"/>
      <c r="GR619" s="105"/>
      <c r="GS619" s="105"/>
      <c r="GT619" s="105"/>
      <c r="GU619" s="105"/>
      <c r="GV619" s="105"/>
      <c r="GW619" s="105"/>
      <c r="GX619" s="105"/>
      <c r="GY619" s="105"/>
      <c r="GZ619" s="105"/>
      <c r="HA619" s="105"/>
      <c r="HB619" s="105"/>
      <c r="HC619" s="105"/>
      <c r="HD619" s="105"/>
      <c r="HE619" s="105"/>
      <c r="HF619" s="105"/>
      <c r="HG619" s="105"/>
      <c r="HH619" s="105"/>
      <c r="HI619" s="105"/>
      <c r="HJ619" s="105"/>
      <c r="HK619" s="105"/>
      <c r="HL619" s="105"/>
      <c r="HM619" s="105"/>
      <c r="HN619" s="105"/>
      <c r="HO619" s="105"/>
      <c r="HP619" s="105"/>
      <c r="HQ619" s="105"/>
      <c r="HR619" s="105"/>
      <c r="HS619" s="105"/>
      <c r="HT619" s="105"/>
      <c r="HU619" s="105"/>
      <c r="HV619" s="105"/>
      <c r="HW619" s="105"/>
      <c r="HX619" s="105"/>
      <c r="HY619" s="105"/>
      <c r="HZ619" s="105"/>
      <c r="IA619" s="105"/>
      <c r="IB619" s="105"/>
      <c r="IC619" s="105"/>
      <c r="ID619" s="105"/>
      <c r="IE619" s="105"/>
    </row>
    <row r="620" spans="1:239" s="6" customFormat="1" x14ac:dyDescent="0.25">
      <c r="A620" s="11"/>
      <c r="B620" s="13"/>
      <c r="C620" s="11" t="s">
        <v>19</v>
      </c>
      <c r="D620" s="10"/>
      <c r="E620" s="92">
        <f>E619</f>
        <v>0.23479169999999999</v>
      </c>
      <c r="F620" s="10"/>
      <c r="G620" s="10"/>
      <c r="H620" s="10"/>
      <c r="I620" s="10"/>
      <c r="J620" s="10"/>
      <c r="K620" s="110"/>
      <c r="L620" s="110"/>
      <c r="M620" s="105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  <c r="CY620" s="14"/>
      <c r="CZ620" s="14"/>
      <c r="DA620" s="14"/>
      <c r="DB620" s="14"/>
      <c r="DC620" s="14"/>
      <c r="DD620" s="14"/>
      <c r="DE620" s="14"/>
      <c r="DF620" s="14"/>
      <c r="DG620" s="14"/>
      <c r="DH620" s="14"/>
      <c r="DI620" s="14"/>
      <c r="DJ620" s="14"/>
      <c r="DK620" s="14"/>
      <c r="DL620" s="14"/>
      <c r="DM620" s="14"/>
      <c r="DN620" s="14"/>
      <c r="DO620" s="14"/>
      <c r="DP620" s="14"/>
      <c r="DQ620" s="14"/>
      <c r="DR620" s="14"/>
      <c r="DS620" s="14"/>
      <c r="DT620" s="14"/>
      <c r="DU620" s="14"/>
      <c r="DV620" s="14"/>
      <c r="DW620" s="14"/>
      <c r="DX620" s="14"/>
      <c r="DY620" s="14"/>
      <c r="DZ620" s="14"/>
      <c r="EA620" s="14"/>
      <c r="EB620" s="14"/>
      <c r="EC620" s="14"/>
      <c r="ED620" s="14"/>
      <c r="EE620" s="14"/>
      <c r="EF620" s="14"/>
      <c r="EG620" s="14"/>
      <c r="EH620" s="14"/>
      <c r="EI620" s="14"/>
      <c r="EJ620" s="14"/>
      <c r="EK620" s="14"/>
      <c r="EL620" s="14"/>
      <c r="EM620" s="14"/>
      <c r="EN620" s="14"/>
      <c r="EO620" s="14"/>
      <c r="EP620" s="14"/>
      <c r="EQ620" s="14"/>
      <c r="ER620" s="14"/>
      <c r="ES620" s="14"/>
      <c r="ET620" s="14"/>
      <c r="EU620" s="14"/>
      <c r="EV620" s="14"/>
      <c r="EW620" s="14"/>
      <c r="EX620" s="14"/>
      <c r="EY620" s="14"/>
      <c r="EZ620" s="14"/>
      <c r="FA620" s="14"/>
      <c r="FB620" s="14"/>
      <c r="FC620" s="14"/>
      <c r="FD620" s="14"/>
      <c r="FE620" s="14"/>
      <c r="FF620" s="14"/>
      <c r="FG620" s="14"/>
      <c r="FH620" s="14"/>
      <c r="FI620" s="14"/>
      <c r="FJ620" s="14"/>
      <c r="FK620" s="14"/>
      <c r="FL620" s="14"/>
      <c r="FM620" s="14"/>
      <c r="FN620" s="14"/>
      <c r="FO620" s="14"/>
      <c r="FP620" s="14"/>
      <c r="FQ620" s="14"/>
      <c r="FR620" s="14"/>
      <c r="FS620" s="14"/>
      <c r="FT620" s="14"/>
      <c r="FU620" s="14"/>
      <c r="FV620" s="14"/>
      <c r="FW620" s="14"/>
      <c r="FX620" s="14"/>
      <c r="FY620" s="14"/>
      <c r="FZ620" s="14"/>
      <c r="GA620" s="14"/>
      <c r="GB620" s="14"/>
      <c r="GC620" s="14"/>
      <c r="GD620" s="14"/>
      <c r="GE620" s="14"/>
      <c r="GF620" s="14"/>
      <c r="GG620" s="14"/>
      <c r="GH620" s="14"/>
      <c r="GI620" s="14"/>
      <c r="GJ620" s="14"/>
      <c r="GK620" s="14"/>
      <c r="GL620" s="14"/>
      <c r="GM620" s="14"/>
      <c r="GN620" s="14"/>
      <c r="GO620" s="14"/>
      <c r="GP620" s="14"/>
      <c r="GQ620" s="14"/>
      <c r="GR620" s="14"/>
      <c r="GS620" s="14"/>
      <c r="GT620" s="14"/>
      <c r="GU620" s="14"/>
      <c r="GV620" s="14"/>
      <c r="GW620" s="14"/>
      <c r="GX620" s="14"/>
      <c r="GY620" s="14"/>
      <c r="GZ620" s="14"/>
      <c r="HA620" s="14"/>
      <c r="HB620" s="14"/>
      <c r="HC620" s="14"/>
      <c r="HD620" s="14"/>
      <c r="HE620" s="14"/>
      <c r="HF620" s="14"/>
      <c r="HG620" s="14"/>
      <c r="HH620" s="14"/>
      <c r="HI620" s="14"/>
      <c r="HJ620" s="14"/>
      <c r="HK620" s="14"/>
      <c r="HL620" s="14"/>
      <c r="HM620" s="14"/>
      <c r="HN620" s="14"/>
      <c r="HO620" s="14"/>
      <c r="HP620" s="14"/>
      <c r="HQ620" s="14"/>
      <c r="HR620" s="14"/>
      <c r="HS620" s="14"/>
      <c r="HT620" s="14"/>
      <c r="HU620" s="14"/>
      <c r="HV620" s="14"/>
      <c r="HW620" s="14"/>
      <c r="HX620" s="14"/>
      <c r="HY620" s="14"/>
      <c r="HZ620" s="14"/>
      <c r="IA620" s="14"/>
      <c r="IB620" s="14"/>
      <c r="IC620" s="14"/>
      <c r="ID620" s="14"/>
      <c r="IE620" s="14"/>
    </row>
    <row r="621" spans="1:239" s="6" customFormat="1" x14ac:dyDescent="0.25">
      <c r="A621" s="125"/>
      <c r="B621" s="126" t="s">
        <v>37</v>
      </c>
      <c r="C621" s="91" t="s">
        <v>20</v>
      </c>
      <c r="D621" s="110">
        <v>0.3</v>
      </c>
      <c r="E621" s="10">
        <f>E620*D621</f>
        <v>7.0437509999999995E-2</v>
      </c>
      <c r="F621" s="10"/>
      <c r="G621" s="10"/>
      <c r="H621" s="10"/>
      <c r="I621" s="10"/>
      <c r="J621" s="5"/>
      <c r="K621" s="10">
        <f>E621*J621</f>
        <v>0</v>
      </c>
      <c r="L621" s="10">
        <f t="shared" ref="L621:L622" si="88">G621+I621+K621</f>
        <v>0</v>
      </c>
      <c r="M621" s="14"/>
      <c r="N621" s="14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</row>
    <row r="622" spans="1:239" s="6" customFormat="1" x14ac:dyDescent="0.25">
      <c r="A622" s="125"/>
      <c r="B622" s="126" t="s">
        <v>32</v>
      </c>
      <c r="C622" s="11" t="s">
        <v>18</v>
      </c>
      <c r="D622" s="110">
        <v>1.03</v>
      </c>
      <c r="E622" s="10">
        <f>D622*E620</f>
        <v>0.24183545100000001</v>
      </c>
      <c r="F622" s="10"/>
      <c r="G622" s="10">
        <f>E622*F622</f>
        <v>0</v>
      </c>
      <c r="H622" s="10"/>
      <c r="I622" s="10"/>
      <c r="J622" s="10"/>
      <c r="K622" s="10"/>
      <c r="L622" s="10">
        <f t="shared" si="88"/>
        <v>0</v>
      </c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</row>
    <row r="623" spans="1:239" s="6" customFormat="1" x14ac:dyDescent="0.25">
      <c r="A623" s="11"/>
      <c r="B623" s="126"/>
      <c r="C623" s="11"/>
      <c r="D623" s="110"/>
      <c r="E623" s="10"/>
      <c r="F623" s="10"/>
      <c r="G623" s="10"/>
      <c r="H623" s="10"/>
      <c r="I623" s="10"/>
      <c r="J623" s="10"/>
      <c r="K623" s="10"/>
      <c r="L623" s="10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  <c r="CY623" s="14"/>
      <c r="CZ623" s="14"/>
      <c r="DA623" s="14"/>
      <c r="DB623" s="14"/>
      <c r="DC623" s="14"/>
      <c r="DD623" s="14"/>
      <c r="DE623" s="14"/>
      <c r="DF623" s="14"/>
      <c r="DG623" s="14"/>
      <c r="DH623" s="14"/>
      <c r="DI623" s="14"/>
      <c r="DJ623" s="14"/>
      <c r="DK623" s="14"/>
      <c r="DL623" s="14"/>
      <c r="DM623" s="14"/>
      <c r="DN623" s="14"/>
      <c r="DO623" s="14"/>
      <c r="DP623" s="14"/>
      <c r="DQ623" s="14"/>
      <c r="DR623" s="14"/>
      <c r="DS623" s="14"/>
      <c r="DT623" s="14"/>
      <c r="DU623" s="14"/>
      <c r="DV623" s="14"/>
      <c r="DW623" s="14"/>
      <c r="DX623" s="14"/>
      <c r="DY623" s="14"/>
      <c r="DZ623" s="14"/>
      <c r="EA623" s="14"/>
      <c r="EB623" s="14"/>
      <c r="EC623" s="14"/>
      <c r="ED623" s="14"/>
      <c r="EE623" s="14"/>
      <c r="EF623" s="14"/>
      <c r="EG623" s="14"/>
      <c r="EH623" s="14"/>
      <c r="EI623" s="14"/>
      <c r="EJ623" s="14"/>
      <c r="EK623" s="14"/>
      <c r="EL623" s="14"/>
      <c r="EM623" s="14"/>
      <c r="EN623" s="14"/>
      <c r="EO623" s="14"/>
      <c r="EP623" s="14"/>
      <c r="EQ623" s="14"/>
      <c r="ER623" s="14"/>
      <c r="ES623" s="14"/>
      <c r="ET623" s="14"/>
      <c r="EU623" s="14"/>
      <c r="EV623" s="14"/>
      <c r="EW623" s="14"/>
      <c r="EX623" s="14"/>
      <c r="EY623" s="14"/>
      <c r="EZ623" s="14"/>
      <c r="FA623" s="14"/>
      <c r="FB623" s="14"/>
      <c r="FC623" s="14"/>
      <c r="FD623" s="14"/>
      <c r="FE623" s="14"/>
      <c r="FF623" s="14"/>
      <c r="FG623" s="14"/>
      <c r="FH623" s="14"/>
      <c r="FI623" s="14"/>
      <c r="FJ623" s="14"/>
      <c r="FK623" s="14"/>
      <c r="FL623" s="14"/>
      <c r="FM623" s="14"/>
      <c r="FN623" s="14"/>
      <c r="FO623" s="14"/>
      <c r="FP623" s="14"/>
      <c r="FQ623" s="14"/>
      <c r="FR623" s="14"/>
      <c r="FS623" s="14"/>
      <c r="FT623" s="14"/>
      <c r="FU623" s="14"/>
      <c r="FV623" s="14"/>
      <c r="FW623" s="14"/>
      <c r="FX623" s="14"/>
      <c r="FY623" s="14"/>
      <c r="FZ623" s="14"/>
      <c r="GA623" s="14"/>
      <c r="GB623" s="14"/>
      <c r="GC623" s="14"/>
      <c r="GD623" s="14"/>
      <c r="GE623" s="14"/>
      <c r="GF623" s="14"/>
      <c r="GG623" s="14"/>
      <c r="GH623" s="14"/>
      <c r="GI623" s="14"/>
      <c r="GJ623" s="14"/>
      <c r="GK623" s="14"/>
      <c r="GL623" s="14"/>
      <c r="GM623" s="14"/>
      <c r="GN623" s="14"/>
      <c r="GO623" s="14"/>
      <c r="GP623" s="14"/>
      <c r="GQ623" s="14"/>
      <c r="GR623" s="14"/>
      <c r="GS623" s="14"/>
      <c r="GT623" s="14"/>
      <c r="GU623" s="14"/>
      <c r="GV623" s="14"/>
      <c r="GW623" s="14"/>
      <c r="GX623" s="14"/>
      <c r="GY623" s="14"/>
      <c r="GZ623" s="14"/>
      <c r="HA623" s="14"/>
      <c r="HB623" s="14"/>
      <c r="HC623" s="14"/>
      <c r="HD623" s="14"/>
      <c r="HE623" s="14"/>
      <c r="HF623" s="14"/>
      <c r="HG623" s="14"/>
      <c r="HH623" s="14"/>
      <c r="HI623" s="14"/>
      <c r="HJ623" s="14"/>
      <c r="HK623" s="14"/>
      <c r="HL623" s="14"/>
      <c r="HM623" s="14"/>
      <c r="HN623" s="14"/>
      <c r="HO623" s="14"/>
      <c r="HP623" s="14"/>
      <c r="HQ623" s="14"/>
      <c r="HR623" s="14"/>
      <c r="HS623" s="14"/>
      <c r="HT623" s="14"/>
      <c r="HU623" s="14"/>
      <c r="HV623" s="14"/>
      <c r="HW623" s="14"/>
      <c r="HX623" s="14"/>
      <c r="HY623" s="14"/>
      <c r="HZ623" s="14"/>
      <c r="IA623" s="14"/>
      <c r="IB623" s="14"/>
      <c r="IC623" s="14"/>
      <c r="ID623" s="14"/>
      <c r="IE623" s="14"/>
    </row>
    <row r="624" spans="1:239" s="2" customFormat="1" ht="25.5" x14ac:dyDescent="0.25">
      <c r="A624" s="7">
        <v>9</v>
      </c>
      <c r="B624" s="131" t="s">
        <v>48</v>
      </c>
      <c r="C624" s="8" t="s">
        <v>23</v>
      </c>
      <c r="D624" s="9"/>
      <c r="E624" s="9">
        <f>E609</f>
        <v>782.63900000000001</v>
      </c>
      <c r="F624" s="9"/>
      <c r="G624" s="9"/>
      <c r="H624" s="9"/>
      <c r="I624" s="9"/>
      <c r="J624" s="9"/>
      <c r="K624" s="9"/>
      <c r="L624" s="9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  <c r="AA624" s="105"/>
      <c r="AB624" s="105"/>
      <c r="AC624" s="105"/>
      <c r="AD624" s="105"/>
      <c r="AE624" s="105"/>
      <c r="AF624" s="105"/>
      <c r="AG624" s="105"/>
      <c r="AH624" s="105"/>
      <c r="AI624" s="105"/>
      <c r="AJ624" s="105"/>
      <c r="AK624" s="105"/>
      <c r="AL624" s="105"/>
      <c r="AM624" s="105"/>
      <c r="AN624" s="105"/>
      <c r="AO624" s="105"/>
      <c r="AP624" s="105"/>
      <c r="AQ624" s="105"/>
      <c r="AR624" s="105"/>
      <c r="AS624" s="105"/>
      <c r="AT624" s="105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  <c r="BT624" s="105"/>
      <c r="BU624" s="105"/>
      <c r="BV624" s="105"/>
      <c r="BW624" s="105"/>
      <c r="BX624" s="105"/>
      <c r="BY624" s="105"/>
      <c r="BZ624" s="105"/>
      <c r="CA624" s="105"/>
      <c r="CB624" s="105"/>
      <c r="CC624" s="105"/>
      <c r="CD624" s="105"/>
      <c r="CE624" s="105"/>
      <c r="CF624" s="105"/>
      <c r="CG624" s="105"/>
      <c r="CH624" s="105"/>
      <c r="CI624" s="105"/>
      <c r="CJ624" s="105"/>
      <c r="CK624" s="105"/>
      <c r="CL624" s="105"/>
      <c r="CM624" s="105"/>
      <c r="CN624" s="105"/>
      <c r="CO624" s="105"/>
      <c r="CP624" s="105"/>
      <c r="CQ624" s="105"/>
      <c r="CR624" s="105"/>
      <c r="CS624" s="105"/>
      <c r="CT624" s="105"/>
      <c r="CU624" s="105"/>
      <c r="CV624" s="105"/>
      <c r="CW624" s="105"/>
      <c r="CX624" s="105"/>
      <c r="CY624" s="105"/>
      <c r="CZ624" s="105"/>
      <c r="DA624" s="105"/>
      <c r="DB624" s="105"/>
      <c r="DC624" s="105"/>
      <c r="DD624" s="105"/>
      <c r="DE624" s="105"/>
      <c r="DF624" s="105"/>
      <c r="DG624" s="105"/>
      <c r="DH624" s="105"/>
      <c r="DI624" s="105"/>
      <c r="DJ624" s="105"/>
      <c r="DK624" s="105"/>
      <c r="DL624" s="105"/>
      <c r="DM624" s="105"/>
      <c r="DN624" s="105"/>
      <c r="DO624" s="105"/>
      <c r="DP624" s="105"/>
      <c r="DQ624" s="105"/>
      <c r="DR624" s="105"/>
      <c r="DS624" s="105"/>
      <c r="DT624" s="105"/>
      <c r="DU624" s="105"/>
      <c r="DV624" s="105"/>
      <c r="DW624" s="105"/>
      <c r="DX624" s="105"/>
      <c r="DY624" s="105"/>
      <c r="DZ624" s="105"/>
      <c r="EA624" s="105"/>
      <c r="EB624" s="105"/>
      <c r="EC624" s="105"/>
      <c r="ED624" s="105"/>
      <c r="EE624" s="105"/>
      <c r="EF624" s="105"/>
      <c r="EG624" s="105"/>
      <c r="EH624" s="105"/>
      <c r="EI624" s="105"/>
      <c r="EJ624" s="105"/>
      <c r="EK624" s="105"/>
      <c r="EL624" s="105"/>
      <c r="EM624" s="105"/>
      <c r="EN624" s="105"/>
      <c r="EO624" s="105"/>
      <c r="EP624" s="105"/>
      <c r="EQ624" s="105"/>
      <c r="ER624" s="105"/>
      <c r="ES624" s="105"/>
      <c r="ET624" s="105"/>
      <c r="EU624" s="105"/>
      <c r="EV624" s="105"/>
      <c r="EW624" s="105"/>
      <c r="EX624" s="105"/>
      <c r="EY624" s="105"/>
      <c r="EZ624" s="105"/>
      <c r="FA624" s="105"/>
      <c r="FB624" s="105"/>
      <c r="FC624" s="105"/>
      <c r="FD624" s="105"/>
      <c r="FE624" s="105"/>
      <c r="FF624" s="105"/>
      <c r="FG624" s="105"/>
      <c r="FH624" s="105"/>
      <c r="FI624" s="105"/>
      <c r="FJ624" s="105"/>
      <c r="FK624" s="105"/>
      <c r="FL624" s="105"/>
      <c r="FM624" s="105"/>
      <c r="FN624" s="105"/>
      <c r="FO624" s="105"/>
      <c r="FP624" s="105"/>
      <c r="FQ624" s="105"/>
      <c r="FR624" s="105"/>
      <c r="FS624" s="105"/>
      <c r="FT624" s="105"/>
      <c r="FU624" s="105"/>
      <c r="FV624" s="105"/>
      <c r="FW624" s="105"/>
      <c r="FX624" s="105"/>
      <c r="FY624" s="105"/>
      <c r="FZ624" s="105"/>
      <c r="GA624" s="105"/>
      <c r="GB624" s="105"/>
      <c r="GC624" s="105"/>
      <c r="GD624" s="105"/>
      <c r="GE624" s="105"/>
      <c r="GF624" s="105"/>
      <c r="GG624" s="105"/>
      <c r="GH624" s="105"/>
      <c r="GI624" s="105"/>
      <c r="GJ624" s="105"/>
      <c r="GK624" s="105"/>
      <c r="GL624" s="105"/>
      <c r="GM624" s="105"/>
      <c r="GN624" s="105"/>
      <c r="GO624" s="105"/>
      <c r="GP624" s="105"/>
      <c r="GQ624" s="105"/>
      <c r="GR624" s="105"/>
      <c r="GS624" s="105"/>
      <c r="GT624" s="105"/>
      <c r="GU624" s="105"/>
      <c r="GV624" s="105"/>
      <c r="GW624" s="105"/>
      <c r="GX624" s="105"/>
      <c r="GY624" s="105"/>
      <c r="GZ624" s="105"/>
      <c r="HA624" s="105"/>
      <c r="HB624" s="105"/>
      <c r="HC624" s="105"/>
      <c r="HD624" s="105"/>
      <c r="HE624" s="105"/>
      <c r="HF624" s="105"/>
      <c r="HG624" s="105"/>
      <c r="HH624" s="105"/>
      <c r="HI624" s="105"/>
      <c r="HJ624" s="105"/>
      <c r="HK624" s="105"/>
      <c r="HL624" s="105"/>
      <c r="HM624" s="105"/>
      <c r="HN624" s="105"/>
      <c r="HO624" s="105"/>
      <c r="HP624" s="105"/>
      <c r="HQ624" s="105"/>
      <c r="HR624" s="105"/>
      <c r="HS624" s="105"/>
      <c r="HT624" s="105"/>
      <c r="HU624" s="105"/>
      <c r="HV624" s="105"/>
      <c r="HW624" s="105"/>
      <c r="HX624" s="105"/>
      <c r="HY624" s="105"/>
      <c r="HZ624" s="105"/>
      <c r="IA624" s="105"/>
      <c r="IB624" s="105"/>
      <c r="IC624" s="105"/>
      <c r="ID624" s="105"/>
      <c r="IE624" s="105"/>
    </row>
    <row r="625" spans="1:239" s="6" customFormat="1" x14ac:dyDescent="0.25">
      <c r="A625" s="11"/>
      <c r="B625" s="13"/>
      <c r="C625" s="11" t="s">
        <v>24</v>
      </c>
      <c r="D625" s="10"/>
      <c r="E625" s="92">
        <f>E624/1000</f>
        <v>0.78263899999999997</v>
      </c>
      <c r="F625" s="10"/>
      <c r="G625" s="10"/>
      <c r="H625" s="10"/>
      <c r="I625" s="10"/>
      <c r="J625" s="10"/>
      <c r="K625" s="10"/>
      <c r="L625" s="10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  <c r="DC625" s="14"/>
      <c r="DD625" s="14"/>
      <c r="DE625" s="14"/>
      <c r="DF625" s="14"/>
      <c r="DG625" s="14"/>
      <c r="DH625" s="14"/>
      <c r="DI625" s="14"/>
      <c r="DJ625" s="14"/>
      <c r="DK625" s="14"/>
      <c r="DL625" s="14"/>
      <c r="DM625" s="14"/>
      <c r="DN625" s="14"/>
      <c r="DO625" s="14"/>
      <c r="DP625" s="14"/>
      <c r="DQ625" s="14"/>
      <c r="DR625" s="14"/>
      <c r="DS625" s="14"/>
      <c r="DT625" s="14"/>
      <c r="DU625" s="14"/>
      <c r="DV625" s="14"/>
      <c r="DW625" s="14"/>
      <c r="DX625" s="14"/>
      <c r="DY625" s="14"/>
      <c r="DZ625" s="14"/>
      <c r="EA625" s="14"/>
      <c r="EB625" s="14"/>
      <c r="EC625" s="14"/>
      <c r="ED625" s="14"/>
      <c r="EE625" s="14"/>
      <c r="EF625" s="14"/>
      <c r="EG625" s="14"/>
      <c r="EH625" s="14"/>
      <c r="EI625" s="14"/>
      <c r="EJ625" s="14"/>
      <c r="EK625" s="14"/>
      <c r="EL625" s="14"/>
      <c r="EM625" s="14"/>
      <c r="EN625" s="14"/>
      <c r="EO625" s="14"/>
      <c r="EP625" s="14"/>
      <c r="EQ625" s="14"/>
      <c r="ER625" s="14"/>
      <c r="ES625" s="14"/>
      <c r="ET625" s="14"/>
      <c r="EU625" s="14"/>
      <c r="EV625" s="14"/>
      <c r="EW625" s="14"/>
      <c r="EX625" s="14"/>
      <c r="EY625" s="14"/>
      <c r="EZ625" s="14"/>
      <c r="FA625" s="14"/>
      <c r="FB625" s="14"/>
      <c r="FC625" s="14"/>
      <c r="FD625" s="14"/>
      <c r="FE625" s="14"/>
      <c r="FF625" s="14"/>
      <c r="FG625" s="14"/>
      <c r="FH625" s="14"/>
      <c r="FI625" s="14"/>
      <c r="FJ625" s="14"/>
      <c r="FK625" s="14"/>
      <c r="FL625" s="14"/>
      <c r="FM625" s="14"/>
      <c r="FN625" s="14"/>
      <c r="FO625" s="14"/>
      <c r="FP625" s="14"/>
      <c r="FQ625" s="14"/>
      <c r="FR625" s="14"/>
      <c r="FS625" s="14"/>
      <c r="FT625" s="14"/>
      <c r="FU625" s="14"/>
      <c r="FV625" s="14"/>
      <c r="FW625" s="14"/>
      <c r="FX625" s="14"/>
      <c r="FY625" s="14"/>
      <c r="FZ625" s="14"/>
      <c r="GA625" s="14"/>
      <c r="GB625" s="14"/>
      <c r="GC625" s="14"/>
      <c r="GD625" s="14"/>
      <c r="GE625" s="14"/>
      <c r="GF625" s="14"/>
      <c r="GG625" s="14"/>
      <c r="GH625" s="14"/>
      <c r="GI625" s="14"/>
      <c r="GJ625" s="14"/>
      <c r="GK625" s="14"/>
      <c r="GL625" s="14"/>
      <c r="GM625" s="14"/>
      <c r="GN625" s="14"/>
      <c r="GO625" s="14"/>
      <c r="GP625" s="14"/>
      <c r="GQ625" s="14"/>
      <c r="GR625" s="14"/>
      <c r="GS625" s="14"/>
      <c r="GT625" s="14"/>
      <c r="GU625" s="14"/>
      <c r="GV625" s="14"/>
      <c r="GW625" s="14"/>
      <c r="GX625" s="14"/>
      <c r="GY625" s="14"/>
      <c r="GZ625" s="14"/>
      <c r="HA625" s="14"/>
      <c r="HB625" s="14"/>
      <c r="HC625" s="14"/>
      <c r="HD625" s="14"/>
      <c r="HE625" s="14"/>
      <c r="HF625" s="14"/>
      <c r="HG625" s="14"/>
      <c r="HH625" s="14"/>
      <c r="HI625" s="14"/>
      <c r="HJ625" s="14"/>
      <c r="HK625" s="14"/>
      <c r="HL625" s="14"/>
      <c r="HM625" s="14"/>
      <c r="HN625" s="14"/>
      <c r="HO625" s="14"/>
      <c r="HP625" s="14"/>
      <c r="HQ625" s="14"/>
      <c r="HR625" s="14"/>
      <c r="HS625" s="14"/>
      <c r="HT625" s="14"/>
      <c r="HU625" s="14"/>
      <c r="HV625" s="14"/>
      <c r="HW625" s="14"/>
      <c r="HX625" s="14"/>
      <c r="HY625" s="14"/>
      <c r="HZ625" s="14"/>
      <c r="IA625" s="14"/>
      <c r="IB625" s="14"/>
      <c r="IC625" s="14"/>
      <c r="ID625" s="14"/>
      <c r="IE625" s="14"/>
    </row>
    <row r="626" spans="1:239" s="6" customFormat="1" x14ac:dyDescent="0.25">
      <c r="A626" s="125"/>
      <c r="B626" s="124" t="s">
        <v>21</v>
      </c>
      <c r="C626" s="91" t="s">
        <v>17</v>
      </c>
      <c r="D626" s="10">
        <f>37.5</f>
        <v>37.5</v>
      </c>
      <c r="E626" s="10">
        <f>E625*D626</f>
        <v>29.348962499999999</v>
      </c>
      <c r="F626" s="10"/>
      <c r="G626" s="10"/>
      <c r="H626" s="10"/>
      <c r="I626" s="10">
        <f>E626*H626</f>
        <v>0</v>
      </c>
      <c r="J626" s="10"/>
      <c r="K626" s="10"/>
      <c r="L626" s="10">
        <f t="shared" ref="L626:L632" si="89">G626+I626+K626</f>
        <v>0</v>
      </c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</row>
    <row r="627" spans="1:239" s="6" customFormat="1" x14ac:dyDescent="0.25">
      <c r="A627" s="125"/>
      <c r="B627" s="13" t="s">
        <v>33</v>
      </c>
      <c r="C627" s="91" t="s">
        <v>20</v>
      </c>
      <c r="D627" s="10">
        <v>3.02</v>
      </c>
      <c r="E627" s="10">
        <f>E625*D627</f>
        <v>2.3635697799999997</v>
      </c>
      <c r="F627" s="10"/>
      <c r="G627" s="10"/>
      <c r="H627" s="10"/>
      <c r="I627" s="10"/>
      <c r="J627" s="10"/>
      <c r="K627" s="10">
        <f t="shared" ref="K627:K629" si="90">E627*J627</f>
        <v>0</v>
      </c>
      <c r="L627" s="10">
        <f t="shared" si="89"/>
        <v>0</v>
      </c>
      <c r="M627" s="14"/>
      <c r="N627" s="14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</row>
    <row r="628" spans="1:239" s="6" customFormat="1" x14ac:dyDescent="0.25">
      <c r="A628" s="125"/>
      <c r="B628" s="124" t="s">
        <v>27</v>
      </c>
      <c r="C628" s="91" t="s">
        <v>20</v>
      </c>
      <c r="D628" s="10">
        <v>3.7</v>
      </c>
      <c r="E628" s="10">
        <f>D628*E625</f>
        <v>2.8957643000000002</v>
      </c>
      <c r="F628" s="10"/>
      <c r="G628" s="10"/>
      <c r="H628" s="10"/>
      <c r="I628" s="10"/>
      <c r="J628" s="5"/>
      <c r="K628" s="10">
        <f t="shared" si="90"/>
        <v>0</v>
      </c>
      <c r="L628" s="10">
        <f t="shared" si="89"/>
        <v>0</v>
      </c>
      <c r="M628" s="14"/>
      <c r="N628" s="14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</row>
    <row r="629" spans="1:239" s="6" customFormat="1" x14ac:dyDescent="0.25">
      <c r="A629" s="125"/>
      <c r="B629" s="124" t="s">
        <v>28</v>
      </c>
      <c r="C629" s="91" t="s">
        <v>20</v>
      </c>
      <c r="D629" s="10">
        <v>11.1</v>
      </c>
      <c r="E629" s="5">
        <f>D629*E625</f>
        <v>8.6872928999999992</v>
      </c>
      <c r="F629" s="10"/>
      <c r="G629" s="10"/>
      <c r="H629" s="10"/>
      <c r="I629" s="10"/>
      <c r="J629" s="5"/>
      <c r="K629" s="10">
        <f t="shared" si="90"/>
        <v>0</v>
      </c>
      <c r="L629" s="10">
        <f t="shared" si="89"/>
        <v>0</v>
      </c>
      <c r="M629" s="14"/>
      <c r="N629" s="14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</row>
    <row r="630" spans="1:239" s="6" customFormat="1" x14ac:dyDescent="0.25">
      <c r="A630" s="125"/>
      <c r="B630" s="126" t="s">
        <v>22</v>
      </c>
      <c r="C630" s="11" t="s">
        <v>0</v>
      </c>
      <c r="D630" s="10">
        <v>2.2999999999999998</v>
      </c>
      <c r="E630" s="5">
        <f>D630*E625</f>
        <v>1.8000696999999999</v>
      </c>
      <c r="F630" s="4"/>
      <c r="G630" s="4"/>
      <c r="H630" s="4"/>
      <c r="I630" s="5"/>
      <c r="J630" s="10"/>
      <c r="K630" s="10">
        <f>E630*J630</f>
        <v>0</v>
      </c>
      <c r="L630" s="10">
        <f t="shared" si="89"/>
        <v>0</v>
      </c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</row>
    <row r="631" spans="1:239" s="6" customFormat="1" x14ac:dyDescent="0.25">
      <c r="A631" s="125"/>
      <c r="B631" s="13" t="s">
        <v>34</v>
      </c>
      <c r="C631" s="11" t="s">
        <v>18</v>
      </c>
      <c r="D631" s="10">
        <f>97.4</f>
        <v>97.4</v>
      </c>
      <c r="E631" s="10">
        <f>D631*E625</f>
        <v>76.229038599999996</v>
      </c>
      <c r="F631" s="10"/>
      <c r="G631" s="5">
        <f>E631*F631</f>
        <v>0</v>
      </c>
      <c r="H631" s="5"/>
      <c r="I631" s="5"/>
      <c r="J631" s="10"/>
      <c r="K631" s="10"/>
      <c r="L631" s="10">
        <f t="shared" si="89"/>
        <v>0</v>
      </c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</row>
    <row r="632" spans="1:239" s="6" customFormat="1" x14ac:dyDescent="0.25">
      <c r="A632" s="125"/>
      <c r="B632" s="126" t="s">
        <v>35</v>
      </c>
      <c r="C632" s="11" t="s">
        <v>0</v>
      </c>
      <c r="D632" s="10">
        <f>14.5-2*0.2</f>
        <v>14.1</v>
      </c>
      <c r="E632" s="10">
        <f>D632*E625</f>
        <v>11.0352099</v>
      </c>
      <c r="F632" s="5"/>
      <c r="G632" s="5">
        <f>E632*F632</f>
        <v>0</v>
      </c>
      <c r="H632" s="5"/>
      <c r="I632" s="5"/>
      <c r="J632" s="10"/>
      <c r="K632" s="10"/>
      <c r="L632" s="10">
        <f t="shared" si="89"/>
        <v>0</v>
      </c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</row>
    <row r="633" spans="1:239" s="6" customFormat="1" x14ac:dyDescent="0.25">
      <c r="A633" s="125"/>
      <c r="B633" s="126"/>
      <c r="C633" s="11"/>
      <c r="D633" s="10"/>
      <c r="E633" s="10"/>
      <c r="F633" s="5"/>
      <c r="G633" s="5"/>
      <c r="H633" s="5"/>
      <c r="I633" s="5"/>
      <c r="J633" s="10"/>
      <c r="K633" s="10"/>
      <c r="L633" s="10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</row>
    <row r="634" spans="1:239" s="2" customFormat="1" ht="26.25" customHeight="1" x14ac:dyDescent="0.25">
      <c r="A634" s="8">
        <v>10</v>
      </c>
      <c r="B634" s="131" t="s">
        <v>44</v>
      </c>
      <c r="C634" s="8" t="s">
        <v>23</v>
      </c>
      <c r="D634" s="9"/>
      <c r="E634" s="9">
        <v>234.99299999999999</v>
      </c>
      <c r="F634" s="9"/>
      <c r="G634" s="9"/>
      <c r="H634" s="9"/>
      <c r="I634" s="9"/>
      <c r="J634" s="9"/>
      <c r="K634" s="9"/>
      <c r="L634" s="9"/>
      <c r="M634" s="132"/>
      <c r="N634" s="132"/>
      <c r="O634" s="132"/>
      <c r="P634" s="132"/>
      <c r="Q634" s="132"/>
      <c r="R634" s="132"/>
      <c r="S634" s="132"/>
      <c r="T634" s="132"/>
      <c r="U634" s="132"/>
      <c r="V634" s="132"/>
      <c r="W634" s="132"/>
      <c r="X634" s="132"/>
      <c r="Y634" s="132"/>
      <c r="Z634" s="132"/>
      <c r="AA634" s="132"/>
      <c r="AB634" s="132"/>
      <c r="AC634" s="132"/>
      <c r="AD634" s="132"/>
      <c r="AE634" s="132"/>
      <c r="AF634" s="132"/>
      <c r="AG634" s="132"/>
      <c r="AH634" s="132"/>
      <c r="AI634" s="132"/>
      <c r="AJ634" s="132"/>
      <c r="AK634" s="132"/>
      <c r="AL634" s="132"/>
      <c r="AM634" s="132"/>
      <c r="AN634" s="132"/>
      <c r="AO634" s="132"/>
      <c r="AP634" s="132"/>
      <c r="AQ634" s="132"/>
      <c r="AR634" s="132"/>
      <c r="AS634" s="132"/>
      <c r="AT634" s="132"/>
      <c r="AU634" s="132"/>
      <c r="AV634" s="132"/>
      <c r="AW634" s="132"/>
      <c r="AX634" s="132"/>
      <c r="AY634" s="132"/>
      <c r="AZ634" s="132"/>
      <c r="BA634" s="132"/>
      <c r="BB634" s="132"/>
      <c r="BC634" s="132"/>
      <c r="BD634" s="132"/>
      <c r="BE634" s="132"/>
      <c r="BF634" s="132"/>
      <c r="BG634" s="132"/>
      <c r="BH634" s="132"/>
      <c r="BI634" s="132"/>
      <c r="BJ634" s="132"/>
      <c r="BK634" s="132"/>
      <c r="BL634" s="132"/>
      <c r="BM634" s="132"/>
      <c r="BN634" s="132"/>
      <c r="BO634" s="132"/>
      <c r="BP634" s="132"/>
      <c r="BQ634" s="132"/>
      <c r="BR634" s="132"/>
      <c r="BS634" s="132"/>
      <c r="BT634" s="132"/>
      <c r="BU634" s="132"/>
      <c r="BV634" s="132"/>
      <c r="BW634" s="132"/>
      <c r="BX634" s="132"/>
      <c r="BY634" s="132"/>
      <c r="BZ634" s="132"/>
      <c r="CA634" s="132"/>
      <c r="CB634" s="132"/>
      <c r="CC634" s="132"/>
      <c r="CD634" s="132"/>
      <c r="CE634" s="132"/>
      <c r="CF634" s="132"/>
      <c r="CG634" s="132"/>
      <c r="CH634" s="132"/>
      <c r="CI634" s="132"/>
      <c r="CJ634" s="132"/>
      <c r="CK634" s="132"/>
      <c r="CL634" s="132"/>
      <c r="CM634" s="132"/>
      <c r="CN634" s="132"/>
      <c r="CO634" s="132"/>
      <c r="CP634" s="132"/>
      <c r="CQ634" s="132"/>
      <c r="CR634" s="132"/>
      <c r="CS634" s="132"/>
      <c r="CT634" s="132"/>
      <c r="CU634" s="132"/>
      <c r="CV634" s="132"/>
      <c r="CW634" s="132"/>
      <c r="CX634" s="132"/>
      <c r="CY634" s="132"/>
      <c r="CZ634" s="132"/>
      <c r="DA634" s="132"/>
      <c r="DB634" s="132"/>
      <c r="DC634" s="132"/>
      <c r="DD634" s="132"/>
      <c r="DE634" s="132"/>
      <c r="DF634" s="132"/>
      <c r="DG634" s="132"/>
      <c r="DH634" s="132"/>
      <c r="DI634" s="132"/>
      <c r="DJ634" s="132"/>
      <c r="DK634" s="132"/>
      <c r="DL634" s="132"/>
      <c r="DM634" s="132"/>
      <c r="DN634" s="132"/>
      <c r="DO634" s="132"/>
      <c r="DP634" s="132"/>
      <c r="DQ634" s="132"/>
      <c r="DR634" s="132"/>
      <c r="DS634" s="132"/>
      <c r="DT634" s="132"/>
      <c r="DU634" s="132"/>
      <c r="DV634" s="132"/>
      <c r="DW634" s="132"/>
      <c r="DX634" s="132"/>
      <c r="DY634" s="132"/>
      <c r="DZ634" s="132"/>
      <c r="EA634" s="132"/>
      <c r="EB634" s="132"/>
      <c r="EC634" s="132"/>
      <c r="ED634" s="132"/>
      <c r="EE634" s="132"/>
      <c r="EF634" s="132"/>
      <c r="EG634" s="132"/>
      <c r="EH634" s="132"/>
      <c r="EI634" s="132"/>
      <c r="EJ634" s="132"/>
      <c r="EK634" s="132"/>
      <c r="EL634" s="132"/>
      <c r="EM634" s="132"/>
      <c r="EN634" s="132"/>
      <c r="EO634" s="132"/>
      <c r="EP634" s="132"/>
      <c r="EQ634" s="132"/>
      <c r="ER634" s="132"/>
      <c r="ES634" s="132"/>
      <c r="ET634" s="132"/>
      <c r="EU634" s="132"/>
      <c r="EV634" s="132"/>
      <c r="EW634" s="132"/>
      <c r="EX634" s="132"/>
      <c r="EY634" s="132"/>
      <c r="EZ634" s="132"/>
      <c r="FA634" s="132"/>
      <c r="FB634" s="132"/>
      <c r="FC634" s="132"/>
      <c r="FD634" s="132"/>
      <c r="FE634" s="132"/>
      <c r="FF634" s="132"/>
      <c r="FG634" s="132"/>
      <c r="FH634" s="132"/>
      <c r="FI634" s="132"/>
      <c r="FJ634" s="132"/>
      <c r="FK634" s="132"/>
      <c r="FL634" s="132"/>
      <c r="FM634" s="132"/>
      <c r="FN634" s="132"/>
      <c r="FO634" s="132"/>
      <c r="FP634" s="132"/>
      <c r="FQ634" s="132"/>
      <c r="FR634" s="132"/>
      <c r="FS634" s="132"/>
      <c r="FT634" s="132"/>
      <c r="FU634" s="132"/>
      <c r="FV634" s="132"/>
      <c r="FW634" s="132"/>
      <c r="FX634" s="132"/>
      <c r="FY634" s="132"/>
      <c r="FZ634" s="132"/>
      <c r="GA634" s="132"/>
      <c r="GB634" s="132"/>
      <c r="GC634" s="132"/>
      <c r="GD634" s="132"/>
      <c r="GE634" s="132"/>
      <c r="GF634" s="132"/>
      <c r="GG634" s="132"/>
      <c r="GH634" s="132"/>
      <c r="GI634" s="132"/>
      <c r="GJ634" s="132"/>
      <c r="GK634" s="132"/>
      <c r="GL634" s="132"/>
      <c r="GM634" s="132"/>
      <c r="GN634" s="132"/>
      <c r="GO634" s="132"/>
      <c r="GP634" s="132"/>
      <c r="GQ634" s="132"/>
      <c r="GR634" s="132"/>
      <c r="GS634" s="132"/>
      <c r="GT634" s="132"/>
      <c r="GU634" s="132"/>
      <c r="GV634" s="132"/>
      <c r="GW634" s="132"/>
      <c r="GX634" s="132"/>
      <c r="GY634" s="132"/>
      <c r="GZ634" s="132"/>
      <c r="HA634" s="132"/>
      <c r="HB634" s="132"/>
      <c r="HC634" s="132"/>
      <c r="HD634" s="132"/>
      <c r="HE634" s="132"/>
      <c r="HF634" s="132"/>
      <c r="HG634" s="132"/>
      <c r="HH634" s="132"/>
      <c r="HI634" s="132"/>
      <c r="HJ634" s="132"/>
      <c r="HK634" s="132"/>
      <c r="HL634" s="132"/>
      <c r="HM634" s="132"/>
      <c r="HN634" s="132"/>
      <c r="HO634" s="132"/>
      <c r="HP634" s="132"/>
      <c r="HQ634" s="132"/>
      <c r="HR634" s="132"/>
      <c r="HS634" s="132"/>
      <c r="HT634" s="132"/>
      <c r="HU634" s="132"/>
      <c r="HV634" s="132"/>
      <c r="HW634" s="132"/>
      <c r="HX634" s="132"/>
      <c r="HY634" s="132"/>
      <c r="HZ634" s="132"/>
      <c r="IA634" s="132"/>
      <c r="IB634" s="132"/>
      <c r="IC634" s="132"/>
      <c r="ID634" s="132"/>
      <c r="IE634" s="132"/>
    </row>
    <row r="635" spans="1:239" s="6" customFormat="1" x14ac:dyDescent="0.25">
      <c r="A635" s="11"/>
      <c r="B635" s="13"/>
      <c r="C635" s="11" t="s">
        <v>24</v>
      </c>
      <c r="D635" s="10"/>
      <c r="E635" s="92">
        <f>E634/1000</f>
        <v>0.23499300000000001</v>
      </c>
      <c r="F635" s="10"/>
      <c r="G635" s="10"/>
      <c r="H635" s="10"/>
      <c r="I635" s="10"/>
      <c r="J635" s="10"/>
      <c r="K635" s="10"/>
      <c r="L635" s="10"/>
      <c r="M635" s="14"/>
      <c r="N635" s="14"/>
      <c r="O635" s="14"/>
      <c r="P635" s="14"/>
      <c r="Q635" s="14"/>
      <c r="R635" s="14"/>
      <c r="S635" s="14"/>
      <c r="T635" s="14"/>
      <c r="U635" s="14"/>
      <c r="V635" s="1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4"/>
      <c r="CS635" s="14"/>
      <c r="CT635" s="14"/>
      <c r="CU635" s="14"/>
      <c r="CV635" s="14"/>
      <c r="CW635" s="14"/>
      <c r="CX635" s="14"/>
      <c r="CY635" s="14"/>
      <c r="CZ635" s="14"/>
      <c r="DA635" s="14"/>
      <c r="DB635" s="14"/>
      <c r="DC635" s="14"/>
      <c r="DD635" s="14"/>
      <c r="DE635" s="14"/>
      <c r="DF635" s="14"/>
      <c r="DG635" s="14"/>
      <c r="DH635" s="14"/>
      <c r="DI635" s="14"/>
      <c r="DJ635" s="14"/>
      <c r="DK635" s="14"/>
      <c r="DL635" s="14"/>
      <c r="DM635" s="14"/>
      <c r="DN635" s="14"/>
      <c r="DO635" s="14"/>
      <c r="DP635" s="14"/>
      <c r="DQ635" s="14"/>
      <c r="DR635" s="14"/>
      <c r="DS635" s="14"/>
      <c r="DT635" s="14"/>
      <c r="DU635" s="14"/>
      <c r="DV635" s="14"/>
      <c r="DW635" s="14"/>
      <c r="DX635" s="14"/>
      <c r="DY635" s="14"/>
      <c r="DZ635" s="14"/>
      <c r="EA635" s="14"/>
      <c r="EB635" s="14"/>
      <c r="EC635" s="14"/>
      <c r="ED635" s="14"/>
      <c r="EE635" s="14"/>
      <c r="EF635" s="14"/>
      <c r="EG635" s="14"/>
      <c r="EH635" s="14"/>
      <c r="EI635" s="14"/>
      <c r="EJ635" s="14"/>
      <c r="EK635" s="14"/>
      <c r="EL635" s="14"/>
      <c r="EM635" s="14"/>
      <c r="EN635" s="14"/>
      <c r="EO635" s="14"/>
      <c r="EP635" s="14"/>
      <c r="EQ635" s="14"/>
      <c r="ER635" s="14"/>
      <c r="ES635" s="14"/>
      <c r="ET635" s="14"/>
      <c r="EU635" s="14"/>
      <c r="EV635" s="14"/>
      <c r="EW635" s="14"/>
      <c r="EX635" s="14"/>
      <c r="EY635" s="14"/>
      <c r="EZ635" s="14"/>
      <c r="FA635" s="14"/>
      <c r="FB635" s="14"/>
      <c r="FC635" s="14"/>
      <c r="FD635" s="14"/>
      <c r="FE635" s="14"/>
      <c r="FF635" s="14"/>
      <c r="FG635" s="14"/>
      <c r="FH635" s="14"/>
      <c r="FI635" s="14"/>
      <c r="FJ635" s="14"/>
      <c r="FK635" s="14"/>
      <c r="FL635" s="14"/>
      <c r="FM635" s="14"/>
      <c r="FN635" s="14"/>
      <c r="FO635" s="14"/>
      <c r="FP635" s="14"/>
      <c r="FQ635" s="14"/>
      <c r="FR635" s="14"/>
      <c r="FS635" s="14"/>
      <c r="FT635" s="14"/>
      <c r="FU635" s="14"/>
      <c r="FV635" s="14"/>
      <c r="FW635" s="14"/>
      <c r="FX635" s="14"/>
      <c r="FY635" s="14"/>
      <c r="FZ635" s="14"/>
      <c r="GA635" s="14"/>
      <c r="GB635" s="14"/>
      <c r="GC635" s="14"/>
      <c r="GD635" s="14"/>
      <c r="GE635" s="14"/>
      <c r="GF635" s="14"/>
      <c r="GG635" s="14"/>
      <c r="GH635" s="14"/>
      <c r="GI635" s="14"/>
      <c r="GJ635" s="14"/>
      <c r="GK635" s="14"/>
      <c r="GL635" s="14"/>
      <c r="GM635" s="14"/>
      <c r="GN635" s="14"/>
      <c r="GO635" s="14"/>
      <c r="GP635" s="14"/>
      <c r="GQ635" s="14"/>
      <c r="GR635" s="14"/>
      <c r="GS635" s="14"/>
      <c r="GT635" s="14"/>
      <c r="GU635" s="14"/>
      <c r="GV635" s="14"/>
      <c r="GW635" s="14"/>
      <c r="GX635" s="14"/>
      <c r="GY635" s="14"/>
      <c r="GZ635" s="14"/>
      <c r="HA635" s="14"/>
      <c r="HB635" s="14"/>
      <c r="HC635" s="14"/>
      <c r="HD635" s="14"/>
      <c r="HE635" s="14"/>
      <c r="HF635" s="14"/>
      <c r="HG635" s="14"/>
      <c r="HH635" s="14"/>
      <c r="HI635" s="14"/>
      <c r="HJ635" s="14"/>
      <c r="HK635" s="14"/>
      <c r="HL635" s="14"/>
      <c r="HM635" s="14"/>
      <c r="HN635" s="14"/>
      <c r="HO635" s="14"/>
      <c r="HP635" s="14"/>
      <c r="HQ635" s="14"/>
      <c r="HR635" s="14"/>
      <c r="HS635" s="14"/>
      <c r="HT635" s="14"/>
      <c r="HU635" s="14"/>
      <c r="HV635" s="14"/>
      <c r="HW635" s="14"/>
      <c r="HX635" s="14"/>
      <c r="HY635" s="14"/>
      <c r="HZ635" s="14"/>
      <c r="IA635" s="14"/>
      <c r="IB635" s="14"/>
      <c r="IC635" s="14"/>
      <c r="ID635" s="14"/>
      <c r="IE635" s="14"/>
    </row>
    <row r="636" spans="1:239" s="2" customFormat="1" x14ac:dyDescent="0.25">
      <c r="A636" s="7"/>
      <c r="B636" s="124" t="s">
        <v>21</v>
      </c>
      <c r="C636" s="91" t="s">
        <v>17</v>
      </c>
      <c r="D636" s="10">
        <v>31.7</v>
      </c>
      <c r="E636" s="10">
        <f>E635*D636</f>
        <v>7.4492780999999999</v>
      </c>
      <c r="F636" s="10"/>
      <c r="G636" s="10"/>
      <c r="H636" s="10"/>
      <c r="I636" s="10">
        <f>E636*H636</f>
        <v>0</v>
      </c>
      <c r="J636" s="10"/>
      <c r="K636" s="10"/>
      <c r="L636" s="10">
        <f t="shared" ref="L636:L640" si="91">G636+I636+K636</f>
        <v>0</v>
      </c>
      <c r="M636" s="1"/>
      <c r="N636" s="1"/>
      <c r="O636" s="1"/>
      <c r="P636" s="1"/>
      <c r="Q636" s="1"/>
      <c r="R636" s="1"/>
      <c r="S636" s="1"/>
      <c r="T636" s="1"/>
      <c r="U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</row>
    <row r="637" spans="1:239" s="2" customFormat="1" x14ac:dyDescent="0.25">
      <c r="A637" s="7"/>
      <c r="B637" s="124" t="s">
        <v>26</v>
      </c>
      <c r="C637" s="91" t="s">
        <v>20</v>
      </c>
      <c r="D637" s="10">
        <v>3.51</v>
      </c>
      <c r="E637" s="10">
        <f>E635*D637</f>
        <v>0.82482542999999997</v>
      </c>
      <c r="F637" s="5"/>
      <c r="G637" s="120"/>
      <c r="H637" s="120"/>
      <c r="I637" s="5"/>
      <c r="J637" s="5"/>
      <c r="K637" s="10">
        <f>E637*J637</f>
        <v>0</v>
      </c>
      <c r="L637" s="10">
        <f t="shared" si="91"/>
        <v>0</v>
      </c>
      <c r="M637" s="14"/>
      <c r="N637" s="14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</row>
    <row r="638" spans="1:239" s="2" customFormat="1" x14ac:dyDescent="0.25">
      <c r="A638" s="7"/>
      <c r="B638" s="124" t="s">
        <v>27</v>
      </c>
      <c r="C638" s="91" t="s">
        <v>20</v>
      </c>
      <c r="D638" s="10">
        <v>11</v>
      </c>
      <c r="E638" s="10">
        <f>D638*E635</f>
        <v>2.5849229999999999</v>
      </c>
      <c r="F638" s="10"/>
      <c r="G638" s="10"/>
      <c r="H638" s="10"/>
      <c r="I638" s="10"/>
      <c r="J638" s="5"/>
      <c r="K638" s="10">
        <f>E638*J638</f>
        <v>0</v>
      </c>
      <c r="L638" s="10">
        <f t="shared" si="91"/>
        <v>0</v>
      </c>
      <c r="M638" s="14"/>
      <c r="N638" s="14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</row>
    <row r="639" spans="1:239" s="2" customFormat="1" x14ac:dyDescent="0.25">
      <c r="A639" s="7"/>
      <c r="B639" s="129" t="s">
        <v>31</v>
      </c>
      <c r="C639" s="91" t="s">
        <v>20</v>
      </c>
      <c r="D639" s="10">
        <v>0.45</v>
      </c>
      <c r="E639" s="10">
        <f>D639*E635</f>
        <v>0.10574685</v>
      </c>
      <c r="F639" s="10"/>
      <c r="G639" s="120"/>
      <c r="H639" s="10"/>
      <c r="I639" s="10"/>
      <c r="J639" s="10"/>
      <c r="K639" s="10">
        <f>E639*J639</f>
        <v>0</v>
      </c>
      <c r="L639" s="10">
        <f t="shared" si="91"/>
        <v>0</v>
      </c>
      <c r="M639" s="14"/>
      <c r="N639" s="14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</row>
    <row r="640" spans="1:239" s="2" customFormat="1" x14ac:dyDescent="0.25">
      <c r="A640" s="7"/>
      <c r="B640" s="124" t="s">
        <v>29</v>
      </c>
      <c r="C640" s="91" t="s">
        <v>20</v>
      </c>
      <c r="D640" s="10">
        <v>0.97</v>
      </c>
      <c r="E640" s="5">
        <f>D640*E635</f>
        <v>0.22794321000000001</v>
      </c>
      <c r="F640" s="5"/>
      <c r="G640" s="120"/>
      <c r="H640" s="120"/>
      <c r="I640" s="5"/>
      <c r="J640" s="5"/>
      <c r="K640" s="10">
        <f>E640*J640</f>
        <v>0</v>
      </c>
      <c r="L640" s="10">
        <f t="shared" si="91"/>
        <v>0</v>
      </c>
      <c r="M640" s="14"/>
      <c r="N640" s="14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</row>
    <row r="641" spans="1:239" s="2" customFormat="1" x14ac:dyDescent="0.25">
      <c r="A641" s="7"/>
      <c r="B641" s="124" t="s">
        <v>41</v>
      </c>
      <c r="C641" s="91" t="s">
        <v>16</v>
      </c>
      <c r="D641" s="10">
        <v>7</v>
      </c>
      <c r="E641" s="10">
        <f>D641*E635</f>
        <v>1.6449510000000001</v>
      </c>
      <c r="F641" s="5"/>
      <c r="G641" s="10">
        <f>E641*F641</f>
        <v>0</v>
      </c>
      <c r="H641" s="10"/>
      <c r="I641" s="5"/>
      <c r="J641" s="10"/>
      <c r="K641" s="10"/>
      <c r="L641" s="10">
        <f>G641+I641+K641</f>
        <v>0</v>
      </c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</row>
    <row r="642" spans="1:239" s="2" customFormat="1" x14ac:dyDescent="0.25">
      <c r="A642" s="7"/>
      <c r="B642" s="13" t="s">
        <v>42</v>
      </c>
      <c r="C642" s="11" t="s">
        <v>16</v>
      </c>
      <c r="D642" s="10">
        <f>124+14*12.4</f>
        <v>297.60000000000002</v>
      </c>
      <c r="E642" s="10">
        <f>D642*E635</f>
        <v>69.933916800000006</v>
      </c>
      <c r="F642" s="5"/>
      <c r="G642" s="10">
        <f>F642*E642</f>
        <v>0</v>
      </c>
      <c r="H642" s="10"/>
      <c r="I642" s="5"/>
      <c r="J642" s="10"/>
      <c r="K642" s="10"/>
      <c r="L642" s="10">
        <f t="shared" ref="L642" si="92">G642+I642+K642</f>
        <v>0</v>
      </c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</row>
    <row r="643" spans="1:239" s="2" customFormat="1" x14ac:dyDescent="0.25">
      <c r="A643" s="7"/>
      <c r="B643" s="13"/>
      <c r="C643" s="11"/>
      <c r="D643" s="10"/>
      <c r="E643" s="10"/>
      <c r="F643" s="5"/>
      <c r="G643" s="10"/>
      <c r="H643" s="10"/>
      <c r="I643" s="5"/>
      <c r="J643" s="10"/>
      <c r="K643" s="10"/>
      <c r="L643" s="10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</row>
    <row r="644" spans="1:239" s="2" customFormat="1" ht="25.5" x14ac:dyDescent="0.25">
      <c r="A644" s="15"/>
      <c r="B644" s="75" t="s">
        <v>173</v>
      </c>
      <c r="C644" s="15"/>
      <c r="D644" s="4"/>
      <c r="E644" s="4"/>
      <c r="F644" s="4"/>
      <c r="G644" s="4"/>
      <c r="H644" s="4"/>
      <c r="I644" s="4"/>
      <c r="J644" s="4"/>
      <c r="K644" s="4"/>
      <c r="L644" s="4"/>
    </row>
    <row r="645" spans="1:239" s="6" customFormat="1" x14ac:dyDescent="0.25">
      <c r="A645" s="42"/>
      <c r="B645" s="186"/>
      <c r="C645" s="42"/>
      <c r="D645" s="5"/>
      <c r="E645" s="5"/>
      <c r="F645" s="5"/>
      <c r="G645" s="5"/>
      <c r="H645" s="5"/>
      <c r="I645" s="5"/>
      <c r="J645" s="5"/>
      <c r="K645" s="5"/>
      <c r="L645" s="5"/>
    </row>
    <row r="646" spans="1:239" s="115" customFormat="1" x14ac:dyDescent="0.2">
      <c r="A646" s="118">
        <v>18</v>
      </c>
      <c r="B646" s="187" t="s">
        <v>138</v>
      </c>
      <c r="C646" s="8" t="s">
        <v>16</v>
      </c>
      <c r="D646" s="9"/>
      <c r="E646" s="9">
        <f>1*0.8*150</f>
        <v>120</v>
      </c>
      <c r="F646" s="10"/>
      <c r="G646" s="10"/>
      <c r="H646" s="10"/>
      <c r="I646" s="10"/>
      <c r="J646" s="10"/>
      <c r="K646" s="102"/>
      <c r="L646" s="102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  <c r="AA646" s="105"/>
      <c r="AB646" s="105"/>
      <c r="AC646" s="105"/>
      <c r="AD646" s="105"/>
      <c r="AE646" s="105"/>
      <c r="AF646" s="105"/>
      <c r="AG646" s="105"/>
      <c r="AH646" s="105"/>
      <c r="AI646" s="105"/>
      <c r="AJ646" s="105"/>
      <c r="AK646" s="105"/>
      <c r="AL646" s="105"/>
      <c r="AM646" s="105"/>
      <c r="AN646" s="105"/>
      <c r="AO646" s="105"/>
      <c r="AP646" s="105"/>
      <c r="AQ646" s="105"/>
      <c r="AR646" s="105"/>
      <c r="AS646" s="105"/>
      <c r="AT646" s="105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  <c r="BT646" s="105"/>
      <c r="BU646" s="105"/>
      <c r="BV646" s="105"/>
      <c r="BW646" s="105"/>
      <c r="BX646" s="105"/>
      <c r="BY646" s="105"/>
      <c r="BZ646" s="105"/>
      <c r="CA646" s="105"/>
      <c r="CB646" s="105"/>
      <c r="CC646" s="105"/>
      <c r="CD646" s="105"/>
      <c r="CE646" s="105"/>
      <c r="CF646" s="105"/>
      <c r="CG646" s="105"/>
      <c r="CH646" s="105"/>
      <c r="CI646" s="105"/>
      <c r="CJ646" s="105"/>
      <c r="CK646" s="105"/>
      <c r="CL646" s="105"/>
      <c r="CM646" s="105"/>
      <c r="CN646" s="105"/>
      <c r="CO646" s="105"/>
      <c r="CP646" s="105"/>
      <c r="CQ646" s="105"/>
      <c r="CR646" s="105"/>
      <c r="CS646" s="105"/>
      <c r="CT646" s="105"/>
      <c r="CU646" s="105"/>
      <c r="CV646" s="105"/>
      <c r="CW646" s="105"/>
      <c r="CX646" s="105"/>
      <c r="CY646" s="105"/>
      <c r="CZ646" s="105"/>
      <c r="DA646" s="105"/>
      <c r="DB646" s="105"/>
      <c r="DC646" s="105"/>
      <c r="DD646" s="105"/>
      <c r="DE646" s="105"/>
      <c r="DF646" s="105"/>
      <c r="DG646" s="105"/>
      <c r="DH646" s="105"/>
      <c r="DI646" s="105"/>
      <c r="DJ646" s="105"/>
      <c r="DK646" s="105"/>
      <c r="DL646" s="105"/>
      <c r="DM646" s="105"/>
      <c r="DN646" s="105"/>
      <c r="DO646" s="105"/>
      <c r="DP646" s="105"/>
      <c r="DQ646" s="105"/>
      <c r="DR646" s="105"/>
      <c r="DS646" s="105"/>
      <c r="DT646" s="105"/>
      <c r="DU646" s="105"/>
      <c r="DV646" s="105"/>
      <c r="DW646" s="105"/>
      <c r="DX646" s="105"/>
      <c r="DY646" s="105"/>
      <c r="DZ646" s="105"/>
      <c r="EA646" s="105"/>
      <c r="EB646" s="105"/>
      <c r="EC646" s="105"/>
      <c r="ED646" s="105"/>
      <c r="EE646" s="105"/>
      <c r="EF646" s="105"/>
      <c r="EG646" s="105"/>
      <c r="EH646" s="105"/>
      <c r="EI646" s="105"/>
      <c r="EJ646" s="105"/>
      <c r="EK646" s="105"/>
      <c r="EL646" s="105"/>
      <c r="EM646" s="105"/>
      <c r="EN646" s="105"/>
      <c r="EO646" s="105"/>
      <c r="EP646" s="105"/>
      <c r="EQ646" s="105"/>
      <c r="ER646" s="105"/>
      <c r="ES646" s="105"/>
      <c r="ET646" s="105"/>
      <c r="EU646" s="105"/>
      <c r="EV646" s="105"/>
      <c r="EW646" s="105"/>
      <c r="EX646" s="105"/>
      <c r="EY646" s="105"/>
      <c r="EZ646" s="105"/>
      <c r="FA646" s="105"/>
      <c r="FB646" s="105"/>
      <c r="FC646" s="105"/>
      <c r="FD646" s="105"/>
      <c r="FE646" s="105"/>
      <c r="FF646" s="105"/>
      <c r="FG646" s="105"/>
      <c r="FH646" s="105"/>
      <c r="FI646" s="105"/>
      <c r="FJ646" s="105"/>
      <c r="FK646" s="105"/>
      <c r="FL646" s="105"/>
      <c r="FM646" s="105"/>
      <c r="FN646" s="105"/>
      <c r="FO646" s="105"/>
      <c r="FP646" s="105"/>
      <c r="FQ646" s="105"/>
      <c r="FR646" s="105"/>
      <c r="FS646" s="105"/>
      <c r="FT646" s="105"/>
      <c r="FU646" s="105"/>
      <c r="FV646" s="105"/>
      <c r="FW646" s="105"/>
      <c r="FX646" s="105"/>
      <c r="FY646" s="105"/>
      <c r="FZ646" s="105"/>
      <c r="GA646" s="105"/>
      <c r="GB646" s="105"/>
      <c r="GC646" s="105"/>
      <c r="GD646" s="105"/>
      <c r="GE646" s="105"/>
      <c r="GF646" s="105"/>
      <c r="GG646" s="105"/>
      <c r="GH646" s="105"/>
      <c r="GI646" s="105"/>
      <c r="GJ646" s="105"/>
      <c r="GK646" s="105"/>
      <c r="GL646" s="105"/>
      <c r="GM646" s="105"/>
      <c r="GN646" s="105"/>
      <c r="GO646" s="105"/>
      <c r="GP646" s="105"/>
      <c r="GQ646" s="105"/>
      <c r="GR646" s="105"/>
      <c r="GS646" s="105"/>
      <c r="GT646" s="105"/>
      <c r="GU646" s="105"/>
      <c r="GV646" s="105"/>
      <c r="GW646" s="105"/>
    </row>
    <row r="647" spans="1:239" s="6" customFormat="1" x14ac:dyDescent="0.25">
      <c r="A647" s="8"/>
      <c r="B647" s="76"/>
      <c r="C647" s="11" t="s">
        <v>49</v>
      </c>
      <c r="D647" s="10"/>
      <c r="E647" s="107">
        <f>E646/1000</f>
        <v>0.12</v>
      </c>
      <c r="F647" s="10"/>
      <c r="G647" s="10"/>
      <c r="H647" s="10"/>
      <c r="I647" s="10"/>
      <c r="J647" s="10"/>
      <c r="K647" s="102"/>
      <c r="L647" s="102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  <c r="CA647" s="14"/>
      <c r="CB647" s="14"/>
      <c r="CC647" s="14"/>
      <c r="CD647" s="14"/>
      <c r="CE647" s="14"/>
      <c r="CF647" s="14"/>
      <c r="CG647" s="14"/>
      <c r="CH647" s="14"/>
      <c r="CI647" s="14"/>
      <c r="CJ647" s="14"/>
      <c r="CK647" s="14"/>
      <c r="CL647" s="14"/>
      <c r="CM647" s="14"/>
      <c r="CN647" s="14"/>
      <c r="CO647" s="14"/>
      <c r="CP647" s="14"/>
      <c r="CQ647" s="14"/>
      <c r="CR647" s="14"/>
      <c r="CS647" s="14"/>
      <c r="CT647" s="14"/>
      <c r="CU647" s="14"/>
      <c r="CV647" s="14"/>
      <c r="CW647" s="14"/>
      <c r="CX647" s="14"/>
      <c r="CY647" s="14"/>
      <c r="CZ647" s="14"/>
      <c r="DA647" s="14"/>
      <c r="DB647" s="14"/>
      <c r="DC647" s="14"/>
      <c r="DD647" s="14"/>
      <c r="DE647" s="14"/>
      <c r="DF647" s="14"/>
      <c r="DG647" s="14"/>
      <c r="DH647" s="14"/>
      <c r="DI647" s="14"/>
      <c r="DJ647" s="14"/>
      <c r="DK647" s="14"/>
      <c r="DL647" s="14"/>
      <c r="DM647" s="14"/>
      <c r="DN647" s="14"/>
      <c r="DO647" s="14"/>
      <c r="DP647" s="14"/>
      <c r="DQ647" s="14"/>
      <c r="DR647" s="14"/>
      <c r="DS647" s="14"/>
      <c r="DT647" s="14"/>
      <c r="DU647" s="14"/>
      <c r="DV647" s="14"/>
      <c r="DW647" s="14"/>
      <c r="DX647" s="14"/>
      <c r="DY647" s="14"/>
      <c r="DZ647" s="14"/>
      <c r="EA647" s="14"/>
      <c r="EB647" s="14"/>
      <c r="EC647" s="14"/>
      <c r="ED647" s="14"/>
      <c r="EE647" s="14"/>
      <c r="EF647" s="14"/>
      <c r="EG647" s="14"/>
      <c r="EH647" s="14"/>
      <c r="EI647" s="14"/>
      <c r="EJ647" s="14"/>
      <c r="EK647" s="14"/>
      <c r="EL647" s="14"/>
      <c r="EM647" s="14"/>
      <c r="EN647" s="14"/>
      <c r="EO647" s="14"/>
      <c r="EP647" s="14"/>
      <c r="EQ647" s="14"/>
      <c r="ER647" s="14"/>
      <c r="ES647" s="14"/>
      <c r="ET647" s="14"/>
      <c r="EU647" s="14"/>
      <c r="EV647" s="14"/>
      <c r="EW647" s="14"/>
      <c r="EX647" s="14"/>
      <c r="EY647" s="14"/>
      <c r="EZ647" s="14"/>
      <c r="FA647" s="14"/>
      <c r="FB647" s="14"/>
      <c r="FC647" s="14"/>
      <c r="FD647" s="14"/>
      <c r="FE647" s="14"/>
      <c r="FF647" s="14"/>
      <c r="FG647" s="14"/>
      <c r="FH647" s="14"/>
      <c r="FI647" s="14"/>
      <c r="FJ647" s="14"/>
      <c r="FK647" s="14"/>
      <c r="FL647" s="14"/>
      <c r="FM647" s="14"/>
      <c r="FN647" s="14"/>
      <c r="FO647" s="14"/>
      <c r="FP647" s="14"/>
      <c r="FQ647" s="14"/>
      <c r="FR647" s="14"/>
      <c r="FS647" s="14"/>
      <c r="FT647" s="14"/>
      <c r="FU647" s="14"/>
      <c r="FV647" s="14"/>
      <c r="FW647" s="14"/>
      <c r="FX647" s="14"/>
      <c r="FY647" s="14"/>
      <c r="FZ647" s="14"/>
      <c r="GA647" s="14"/>
      <c r="GB647" s="14"/>
      <c r="GC647" s="14"/>
      <c r="GD647" s="14"/>
      <c r="GE647" s="14"/>
      <c r="GF647" s="14"/>
      <c r="GG647" s="14"/>
      <c r="GH647" s="14"/>
      <c r="GI647" s="14"/>
      <c r="GJ647" s="14"/>
      <c r="GK647" s="14"/>
      <c r="GL647" s="14"/>
      <c r="GM647" s="14"/>
      <c r="GN647" s="14"/>
      <c r="GO647" s="14"/>
      <c r="GP647" s="14"/>
      <c r="GQ647" s="14"/>
      <c r="GR647" s="14"/>
      <c r="GS647" s="14"/>
      <c r="GT647" s="14"/>
      <c r="GU647" s="14"/>
      <c r="GV647" s="14"/>
      <c r="GW647" s="14"/>
      <c r="GX647" s="14"/>
      <c r="GY647" s="14"/>
      <c r="GZ647" s="14"/>
      <c r="HA647" s="14"/>
      <c r="HB647" s="14"/>
      <c r="HC647" s="14"/>
      <c r="HD647" s="14"/>
      <c r="HE647" s="14"/>
      <c r="HF647" s="14"/>
      <c r="HG647" s="14"/>
      <c r="HH647" s="14"/>
      <c r="HI647" s="14"/>
      <c r="HJ647" s="14"/>
      <c r="HK647" s="14"/>
      <c r="HL647" s="14"/>
      <c r="HM647" s="14"/>
      <c r="HN647" s="14"/>
      <c r="HO647" s="14"/>
      <c r="HP647" s="14"/>
      <c r="HQ647" s="14"/>
      <c r="HR647" s="14"/>
      <c r="HS647" s="14"/>
      <c r="HT647" s="14"/>
      <c r="HU647" s="14"/>
      <c r="HV647" s="14"/>
      <c r="HW647" s="14"/>
      <c r="HX647" s="14"/>
      <c r="HY647" s="14"/>
      <c r="HZ647" s="14"/>
      <c r="IA647" s="14"/>
      <c r="IB647" s="14"/>
      <c r="IC647" s="14"/>
      <c r="ID647" s="14"/>
      <c r="IE647" s="14"/>
    </row>
    <row r="648" spans="1:239" s="2" customFormat="1" x14ac:dyDescent="0.25">
      <c r="A648" s="7"/>
      <c r="B648" s="188" t="s">
        <v>21</v>
      </c>
      <c r="C648" s="91" t="s">
        <v>17</v>
      </c>
      <c r="D648" s="10">
        <v>60.8</v>
      </c>
      <c r="E648" s="10">
        <f>D648*E647</f>
        <v>7.2959999999999994</v>
      </c>
      <c r="F648" s="10"/>
      <c r="G648" s="10"/>
      <c r="H648" s="10"/>
      <c r="I648" s="10">
        <f>E648*H648</f>
        <v>0</v>
      </c>
      <c r="J648" s="10"/>
      <c r="K648" s="10"/>
      <c r="L648" s="10">
        <f>G648+I648+K648</f>
        <v>0</v>
      </c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</row>
    <row r="649" spans="1:239" s="2" customFormat="1" x14ac:dyDescent="0.25">
      <c r="A649" s="7"/>
      <c r="B649" s="189" t="s">
        <v>120</v>
      </c>
      <c r="C649" s="91" t="s">
        <v>20</v>
      </c>
      <c r="D649" s="10">
        <v>143</v>
      </c>
      <c r="E649" s="10">
        <f>D649*E647</f>
        <v>17.16</v>
      </c>
      <c r="F649" s="10"/>
      <c r="G649" s="10"/>
      <c r="H649" s="10"/>
      <c r="I649" s="10"/>
      <c r="J649" s="10"/>
      <c r="K649" s="10">
        <f>E649*J649</f>
        <v>0</v>
      </c>
      <c r="L649" s="10">
        <f>G649+I649+K649</f>
        <v>0</v>
      </c>
      <c r="M649" s="14"/>
      <c r="N649" s="14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</row>
    <row r="650" spans="1:239" s="2" customFormat="1" x14ac:dyDescent="0.25">
      <c r="A650" s="7"/>
      <c r="B650" s="189" t="s">
        <v>22</v>
      </c>
      <c r="C650" s="11" t="s">
        <v>0</v>
      </c>
      <c r="D650" s="10">
        <v>6.89</v>
      </c>
      <c r="E650" s="10">
        <f>D650*E647</f>
        <v>0.82679999999999998</v>
      </c>
      <c r="F650" s="10"/>
      <c r="G650" s="10"/>
      <c r="H650" s="10"/>
      <c r="I650" s="10"/>
      <c r="J650" s="10"/>
      <c r="K650" s="10">
        <f>E650*J650</f>
        <v>0</v>
      </c>
      <c r="L650" s="10">
        <f>G650+I650+K650</f>
        <v>0</v>
      </c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</row>
    <row r="651" spans="1:239" s="6" customFormat="1" x14ac:dyDescent="0.25">
      <c r="A651" s="8"/>
      <c r="B651" s="189"/>
      <c r="C651" s="11"/>
      <c r="D651" s="10"/>
      <c r="E651" s="10"/>
      <c r="F651" s="10"/>
      <c r="G651" s="10"/>
      <c r="H651" s="10"/>
      <c r="I651" s="10"/>
      <c r="J651" s="10"/>
      <c r="K651" s="10"/>
      <c r="L651" s="10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  <c r="CA651" s="14"/>
      <c r="CB651" s="14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 s="14"/>
      <c r="CO651" s="14"/>
      <c r="CP651" s="14"/>
      <c r="CQ651" s="14"/>
      <c r="CR651" s="14"/>
      <c r="CS651" s="14"/>
      <c r="CT651" s="14"/>
      <c r="CU651" s="14"/>
      <c r="CV651" s="14"/>
      <c r="CW651" s="14"/>
      <c r="CX651" s="14"/>
      <c r="CY651" s="14"/>
      <c r="CZ651" s="14"/>
      <c r="DA651" s="14"/>
      <c r="DB651" s="14"/>
      <c r="DC651" s="14"/>
      <c r="DD651" s="14"/>
      <c r="DE651" s="14"/>
      <c r="DF651" s="14"/>
      <c r="DG651" s="14"/>
      <c r="DH651" s="14"/>
      <c r="DI651" s="14"/>
      <c r="DJ651" s="14"/>
      <c r="DK651" s="14"/>
      <c r="DL651" s="14"/>
      <c r="DM651" s="14"/>
      <c r="DN651" s="14"/>
      <c r="DO651" s="14"/>
      <c r="DP651" s="14"/>
      <c r="DQ651" s="14"/>
      <c r="DR651" s="14"/>
      <c r="DS651" s="14"/>
      <c r="DT651" s="14"/>
      <c r="DU651" s="14"/>
      <c r="DV651" s="14"/>
      <c r="DW651" s="14"/>
      <c r="DX651" s="14"/>
      <c r="DY651" s="14"/>
      <c r="DZ651" s="14"/>
      <c r="EA651" s="14"/>
      <c r="EB651" s="14"/>
      <c r="EC651" s="14"/>
      <c r="ED651" s="14"/>
      <c r="EE651" s="14"/>
      <c r="EF651" s="14"/>
      <c r="EG651" s="14"/>
      <c r="EH651" s="14"/>
      <c r="EI651" s="14"/>
      <c r="EJ651" s="14"/>
      <c r="EK651" s="14"/>
      <c r="EL651" s="14"/>
      <c r="EM651" s="14"/>
      <c r="EN651" s="14"/>
      <c r="EO651" s="14"/>
      <c r="EP651" s="14"/>
      <c r="EQ651" s="14"/>
      <c r="ER651" s="14"/>
      <c r="ES651" s="14"/>
      <c r="ET651" s="14"/>
      <c r="EU651" s="14"/>
      <c r="EV651" s="14"/>
      <c r="EW651" s="14"/>
      <c r="EX651" s="14"/>
      <c r="EY651" s="14"/>
      <c r="EZ651" s="14"/>
      <c r="FA651" s="14"/>
      <c r="FB651" s="14"/>
      <c r="FC651" s="14"/>
      <c r="FD651" s="14"/>
      <c r="FE651" s="14"/>
      <c r="FF651" s="14"/>
      <c r="FG651" s="14"/>
      <c r="FH651" s="14"/>
      <c r="FI651" s="14"/>
      <c r="FJ651" s="14"/>
      <c r="FK651" s="14"/>
      <c r="FL651" s="14"/>
      <c r="FM651" s="14"/>
      <c r="FN651" s="14"/>
      <c r="FO651" s="14"/>
      <c r="FP651" s="14"/>
      <c r="FQ651" s="14"/>
      <c r="FR651" s="14"/>
      <c r="FS651" s="14"/>
      <c r="FT651" s="14"/>
      <c r="FU651" s="14"/>
      <c r="FV651" s="14"/>
      <c r="FW651" s="14"/>
      <c r="FX651" s="14"/>
      <c r="FY651" s="14"/>
      <c r="FZ651" s="14"/>
      <c r="GA651" s="14"/>
      <c r="GB651" s="14"/>
      <c r="GC651" s="14"/>
      <c r="GD651" s="14"/>
      <c r="GE651" s="14"/>
      <c r="GF651" s="14"/>
      <c r="GG651" s="14"/>
      <c r="GH651" s="14"/>
      <c r="GI651" s="14"/>
      <c r="GJ651" s="14"/>
      <c r="GK651" s="14"/>
      <c r="GL651" s="14"/>
      <c r="GM651" s="14"/>
      <c r="GN651" s="14"/>
      <c r="GO651" s="14"/>
      <c r="GP651" s="14"/>
      <c r="GQ651" s="14"/>
      <c r="GR651" s="14"/>
      <c r="GS651" s="14"/>
      <c r="GT651" s="14"/>
      <c r="GU651" s="14"/>
      <c r="GV651" s="14"/>
      <c r="GW651" s="14"/>
      <c r="GX651" s="14"/>
      <c r="GY651" s="14"/>
      <c r="GZ651" s="14"/>
      <c r="HA651" s="14"/>
      <c r="HB651" s="14"/>
      <c r="HC651" s="14"/>
      <c r="HD651" s="14"/>
      <c r="HE651" s="14"/>
      <c r="HF651" s="14"/>
      <c r="HG651" s="14"/>
      <c r="HH651" s="14"/>
      <c r="HI651" s="14"/>
      <c r="HJ651" s="14"/>
      <c r="HK651" s="14"/>
      <c r="HL651" s="14"/>
      <c r="HM651" s="14"/>
      <c r="HN651" s="14"/>
      <c r="HO651" s="14"/>
      <c r="HP651" s="14"/>
      <c r="HQ651" s="14"/>
      <c r="HR651" s="14"/>
      <c r="HS651" s="14"/>
      <c r="HT651" s="14"/>
      <c r="HU651" s="14"/>
      <c r="HV651" s="14"/>
      <c r="HW651" s="14"/>
      <c r="HX651" s="14"/>
      <c r="HY651" s="14"/>
      <c r="HZ651" s="14"/>
      <c r="IA651" s="14"/>
      <c r="IB651" s="14"/>
      <c r="IC651" s="14"/>
      <c r="ID651" s="14"/>
      <c r="IE651" s="14"/>
    </row>
    <row r="652" spans="1:239" s="2" customFormat="1" x14ac:dyDescent="0.25">
      <c r="A652" s="8">
        <v>19</v>
      </c>
      <c r="B652" s="190" t="s">
        <v>106</v>
      </c>
      <c r="C652" s="8" t="s">
        <v>64</v>
      </c>
      <c r="D652" s="9"/>
      <c r="E652" s="9">
        <f>E646</f>
        <v>120</v>
      </c>
      <c r="F652" s="9"/>
      <c r="G652" s="9"/>
      <c r="H652" s="9"/>
      <c r="I652" s="9"/>
      <c r="J652" s="9"/>
      <c r="K652" s="9"/>
      <c r="L652" s="9"/>
      <c r="M652" s="191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  <c r="AA652" s="105"/>
      <c r="AB652" s="105"/>
      <c r="AC652" s="105"/>
      <c r="AD652" s="105"/>
      <c r="AE652" s="105"/>
      <c r="AF652" s="105"/>
      <c r="AG652" s="105"/>
      <c r="AH652" s="105"/>
      <c r="AI652" s="105"/>
      <c r="AJ652" s="105"/>
      <c r="AK652" s="105"/>
      <c r="AL652" s="105"/>
      <c r="AM652" s="105"/>
      <c r="AN652" s="105"/>
      <c r="AO652" s="105"/>
      <c r="AP652" s="105"/>
      <c r="AQ652" s="105"/>
      <c r="AR652" s="105"/>
      <c r="AS652" s="105"/>
      <c r="AT652" s="105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  <c r="BT652" s="105"/>
      <c r="BU652" s="105"/>
      <c r="BV652" s="105"/>
      <c r="BW652" s="105"/>
      <c r="BX652" s="105"/>
      <c r="BY652" s="105"/>
      <c r="BZ652" s="105"/>
      <c r="CA652" s="105"/>
      <c r="CB652" s="105"/>
      <c r="CC652" s="105"/>
      <c r="CD652" s="105"/>
      <c r="CE652" s="105"/>
      <c r="CF652" s="105"/>
      <c r="CG652" s="105"/>
      <c r="CH652" s="105"/>
      <c r="CI652" s="105"/>
      <c r="CJ652" s="105"/>
      <c r="CK652" s="105"/>
      <c r="CL652" s="105"/>
      <c r="CM652" s="105"/>
      <c r="CN652" s="105"/>
      <c r="CO652" s="105"/>
      <c r="CP652" s="105"/>
      <c r="CQ652" s="105"/>
      <c r="CR652" s="105"/>
      <c r="CS652" s="105"/>
      <c r="CT652" s="105"/>
      <c r="CU652" s="105"/>
      <c r="CV652" s="105"/>
      <c r="CW652" s="105"/>
      <c r="CX652" s="105"/>
      <c r="CY652" s="105"/>
      <c r="CZ652" s="105"/>
      <c r="DA652" s="105"/>
      <c r="DB652" s="105"/>
      <c r="DC652" s="105"/>
      <c r="DD652" s="105"/>
      <c r="DE652" s="105"/>
      <c r="DF652" s="105"/>
      <c r="DG652" s="105"/>
      <c r="DH652" s="105"/>
      <c r="DI652" s="105"/>
      <c r="DJ652" s="105"/>
      <c r="DK652" s="105"/>
      <c r="DL652" s="105"/>
      <c r="DM652" s="105"/>
      <c r="DN652" s="105"/>
      <c r="DO652" s="105"/>
      <c r="DP652" s="105"/>
      <c r="DQ652" s="105"/>
      <c r="DR652" s="105"/>
      <c r="DS652" s="105"/>
      <c r="DT652" s="105"/>
      <c r="DU652" s="105"/>
      <c r="DV652" s="105"/>
      <c r="DW652" s="105"/>
      <c r="DX652" s="105"/>
      <c r="DY652" s="105"/>
      <c r="DZ652" s="105"/>
      <c r="EA652" s="105"/>
      <c r="EB652" s="105"/>
      <c r="EC652" s="105"/>
      <c r="ED652" s="105"/>
      <c r="EE652" s="105"/>
      <c r="EF652" s="105"/>
      <c r="EG652" s="105"/>
      <c r="EH652" s="105"/>
      <c r="EI652" s="105"/>
      <c r="EJ652" s="105"/>
      <c r="EK652" s="105"/>
      <c r="EL652" s="105"/>
      <c r="EM652" s="105"/>
      <c r="EN652" s="105"/>
      <c r="EO652" s="105"/>
      <c r="EP652" s="105"/>
      <c r="EQ652" s="105"/>
      <c r="ER652" s="105"/>
      <c r="ES652" s="105"/>
      <c r="ET652" s="105"/>
      <c r="EU652" s="105"/>
      <c r="EV652" s="105"/>
      <c r="EW652" s="105"/>
      <c r="EX652" s="105"/>
      <c r="EY652" s="105"/>
      <c r="EZ652" s="105"/>
      <c r="FA652" s="105"/>
      <c r="FB652" s="105"/>
      <c r="FC652" s="105"/>
      <c r="FD652" s="105"/>
      <c r="FE652" s="105"/>
      <c r="FF652" s="105"/>
      <c r="FG652" s="105"/>
      <c r="FH652" s="105"/>
      <c r="FI652" s="105"/>
      <c r="FJ652" s="105"/>
      <c r="FK652" s="105"/>
      <c r="FL652" s="105"/>
      <c r="FM652" s="105"/>
      <c r="FN652" s="105"/>
      <c r="FO652" s="105"/>
      <c r="FP652" s="105"/>
      <c r="FQ652" s="105"/>
      <c r="FR652" s="105"/>
      <c r="FS652" s="105"/>
      <c r="FT652" s="105"/>
      <c r="FU652" s="105"/>
      <c r="FV652" s="105"/>
      <c r="FW652" s="105"/>
      <c r="FX652" s="105"/>
      <c r="FY652" s="105"/>
      <c r="FZ652" s="105"/>
      <c r="GA652" s="105"/>
      <c r="GB652" s="105"/>
      <c r="GC652" s="105"/>
      <c r="GD652" s="105"/>
      <c r="GE652" s="105"/>
      <c r="GF652" s="105"/>
      <c r="GG652" s="105"/>
      <c r="GH652" s="105"/>
      <c r="GI652" s="105"/>
      <c r="GJ652" s="105"/>
      <c r="GK652" s="105"/>
      <c r="GL652" s="105"/>
      <c r="GM652" s="105"/>
      <c r="GN652" s="105"/>
      <c r="GO652" s="105"/>
      <c r="GP652" s="105"/>
      <c r="GQ652" s="105"/>
      <c r="GR652" s="105"/>
      <c r="GS652" s="105"/>
      <c r="GT652" s="105"/>
      <c r="GU652" s="105"/>
      <c r="GV652" s="105"/>
      <c r="GW652" s="105"/>
    </row>
    <row r="653" spans="1:239" s="6" customFormat="1" x14ac:dyDescent="0.25">
      <c r="A653" s="11"/>
      <c r="B653" s="192"/>
      <c r="C653" s="11" t="s">
        <v>59</v>
      </c>
      <c r="D653" s="10"/>
      <c r="E653" s="92">
        <f>E652/100</f>
        <v>1.2</v>
      </c>
      <c r="F653" s="10"/>
      <c r="G653" s="10"/>
      <c r="H653" s="10"/>
      <c r="I653" s="10"/>
      <c r="J653" s="10"/>
      <c r="K653" s="10"/>
      <c r="L653" s="10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 s="14"/>
      <c r="CO653" s="14"/>
      <c r="CP653" s="14"/>
      <c r="CQ653" s="14"/>
      <c r="CR653" s="14"/>
      <c r="CS653" s="14"/>
      <c r="CT653" s="14"/>
      <c r="CU653" s="14"/>
      <c r="CV653" s="14"/>
      <c r="CW653" s="14"/>
      <c r="CX653" s="14"/>
      <c r="CY653" s="14"/>
      <c r="CZ653" s="14"/>
      <c r="DA653" s="14"/>
      <c r="DB653" s="14"/>
      <c r="DC653" s="14"/>
      <c r="DD653" s="14"/>
      <c r="DE653" s="14"/>
      <c r="DF653" s="14"/>
      <c r="DG653" s="14"/>
      <c r="DH653" s="14"/>
      <c r="DI653" s="14"/>
      <c r="DJ653" s="14"/>
      <c r="DK653" s="14"/>
      <c r="DL653" s="14"/>
      <c r="DM653" s="14"/>
      <c r="DN653" s="14"/>
      <c r="DO653" s="14"/>
      <c r="DP653" s="14"/>
      <c r="DQ653" s="14"/>
      <c r="DR653" s="14"/>
      <c r="DS653" s="14"/>
      <c r="DT653" s="14"/>
      <c r="DU653" s="14"/>
      <c r="DV653" s="14"/>
      <c r="DW653" s="14"/>
      <c r="DX653" s="14"/>
      <c r="DY653" s="14"/>
      <c r="DZ653" s="14"/>
      <c r="EA653" s="14"/>
      <c r="EB653" s="14"/>
      <c r="EC653" s="14"/>
      <c r="ED653" s="14"/>
      <c r="EE653" s="14"/>
      <c r="EF653" s="14"/>
      <c r="EG653" s="14"/>
      <c r="EH653" s="14"/>
      <c r="EI653" s="14"/>
      <c r="EJ653" s="14"/>
      <c r="EK653" s="14"/>
      <c r="EL653" s="14"/>
      <c r="EM653" s="14"/>
      <c r="EN653" s="14"/>
      <c r="EO653" s="14"/>
      <c r="EP653" s="14"/>
      <c r="EQ653" s="14"/>
      <c r="ER653" s="14"/>
      <c r="ES653" s="14"/>
      <c r="ET653" s="14"/>
      <c r="EU653" s="14"/>
      <c r="EV653" s="14"/>
      <c r="EW653" s="14"/>
      <c r="EX653" s="14"/>
      <c r="EY653" s="14"/>
      <c r="EZ653" s="14"/>
      <c r="FA653" s="14"/>
      <c r="FB653" s="14"/>
      <c r="FC653" s="14"/>
      <c r="FD653" s="14"/>
      <c r="FE653" s="14"/>
      <c r="FF653" s="14"/>
      <c r="FG653" s="14"/>
      <c r="FH653" s="14"/>
      <c r="FI653" s="14"/>
      <c r="FJ653" s="14"/>
      <c r="FK653" s="14"/>
      <c r="FL653" s="14"/>
      <c r="FM653" s="14"/>
      <c r="FN653" s="14"/>
      <c r="FO653" s="14"/>
      <c r="FP653" s="14"/>
      <c r="FQ653" s="14"/>
      <c r="FR653" s="14"/>
      <c r="FS653" s="14"/>
      <c r="FT653" s="14"/>
      <c r="FU653" s="14"/>
      <c r="FV653" s="14"/>
      <c r="FW653" s="14"/>
      <c r="FX653" s="14"/>
      <c r="FY653" s="14"/>
      <c r="FZ653" s="14"/>
      <c r="GA653" s="14"/>
      <c r="GB653" s="14"/>
      <c r="GC653" s="14"/>
      <c r="GD653" s="14"/>
      <c r="GE653" s="14"/>
      <c r="GF653" s="14"/>
      <c r="GG653" s="14"/>
      <c r="GH653" s="14"/>
      <c r="GI653" s="14"/>
      <c r="GJ653" s="14"/>
      <c r="GK653" s="14"/>
      <c r="GL653" s="14"/>
      <c r="GM653" s="14"/>
      <c r="GN653" s="14"/>
      <c r="GO653" s="14"/>
      <c r="GP653" s="14"/>
      <c r="GQ653" s="14"/>
      <c r="GR653" s="14"/>
      <c r="GS653" s="14"/>
      <c r="GT653" s="14"/>
      <c r="GU653" s="14"/>
      <c r="GV653" s="14"/>
      <c r="GW653" s="14"/>
      <c r="GX653" s="14"/>
      <c r="GY653" s="14"/>
      <c r="GZ653" s="14"/>
      <c r="HA653" s="14"/>
      <c r="HB653" s="14"/>
      <c r="HC653" s="14"/>
      <c r="HD653" s="14"/>
      <c r="HE653" s="14"/>
      <c r="HF653" s="14"/>
      <c r="HG653" s="14"/>
      <c r="HH653" s="14"/>
      <c r="HI653" s="14"/>
      <c r="HJ653" s="14"/>
      <c r="HK653" s="14"/>
      <c r="HL653" s="14"/>
      <c r="HM653" s="14"/>
      <c r="HN653" s="14"/>
      <c r="HO653" s="14"/>
      <c r="HP653" s="14"/>
      <c r="HQ653" s="14"/>
      <c r="HR653" s="14"/>
      <c r="HS653" s="14"/>
      <c r="HT653" s="14"/>
      <c r="HU653" s="14"/>
      <c r="HV653" s="14"/>
      <c r="HW653" s="14"/>
      <c r="HX653" s="14"/>
      <c r="HY653" s="14"/>
      <c r="HZ653" s="14"/>
      <c r="IA653" s="14"/>
      <c r="IB653" s="14"/>
      <c r="IC653" s="14"/>
      <c r="ID653" s="14"/>
      <c r="IE653" s="14"/>
    </row>
    <row r="654" spans="1:239" s="6" customFormat="1" x14ac:dyDescent="0.25">
      <c r="A654" s="11"/>
      <c r="B654" s="100" t="s">
        <v>107</v>
      </c>
      <c r="C654" s="11" t="s">
        <v>20</v>
      </c>
      <c r="D654" s="10">
        <v>2.7</v>
      </c>
      <c r="E654" s="10">
        <f>D654*E653</f>
        <v>3.24</v>
      </c>
      <c r="F654" s="10"/>
      <c r="G654" s="10"/>
      <c r="H654" s="10"/>
      <c r="I654" s="10"/>
      <c r="J654" s="10"/>
      <c r="K654" s="10">
        <f>E654*J654</f>
        <v>0</v>
      </c>
      <c r="L654" s="10">
        <f t="shared" ref="L654" si="93">G654+I654+K654</f>
        <v>0</v>
      </c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  <c r="BS654" s="14"/>
      <c r="BT654" s="14"/>
      <c r="BU654" s="14"/>
      <c r="BV654" s="14"/>
      <c r="BW654" s="14"/>
      <c r="BX654" s="14"/>
      <c r="BY654" s="14"/>
      <c r="BZ654" s="14"/>
      <c r="CA654" s="14"/>
      <c r="CB654" s="14"/>
      <c r="CC654" s="14"/>
      <c r="CD654" s="14"/>
      <c r="CE654" s="14"/>
      <c r="CF654" s="14"/>
      <c r="CG654" s="14"/>
      <c r="CH654" s="14"/>
      <c r="CI654" s="14"/>
      <c r="CJ654" s="14"/>
      <c r="CK654" s="14"/>
      <c r="CL654" s="14"/>
      <c r="CM654" s="14"/>
      <c r="CN654" s="14"/>
      <c r="CO654" s="14"/>
      <c r="CP654" s="14"/>
      <c r="CQ654" s="14"/>
      <c r="CR654" s="14"/>
      <c r="CS654" s="14"/>
      <c r="CT654" s="14"/>
      <c r="CU654" s="14"/>
      <c r="CV654" s="14"/>
      <c r="CW654" s="14"/>
      <c r="CX654" s="14"/>
      <c r="CY654" s="14"/>
      <c r="CZ654" s="14"/>
      <c r="DA654" s="14"/>
      <c r="DB654" s="14"/>
      <c r="DC654" s="14"/>
      <c r="DD654" s="14"/>
      <c r="DE654" s="14"/>
      <c r="DF654" s="14"/>
      <c r="DG654" s="14"/>
      <c r="DH654" s="14"/>
      <c r="DI654" s="14"/>
      <c r="DJ654" s="14"/>
      <c r="DK654" s="14"/>
      <c r="DL654" s="14"/>
      <c r="DM654" s="14"/>
      <c r="DN654" s="14"/>
      <c r="DO654" s="14"/>
      <c r="DP654" s="14"/>
      <c r="DQ654" s="14"/>
      <c r="DR654" s="14"/>
      <c r="DS654" s="14"/>
      <c r="DT654" s="14"/>
      <c r="DU654" s="14"/>
      <c r="DV654" s="14"/>
      <c r="DW654" s="14"/>
      <c r="DX654" s="14"/>
      <c r="DY654" s="14"/>
      <c r="DZ654" s="14"/>
      <c r="EA654" s="14"/>
      <c r="EB654" s="14"/>
      <c r="EC654" s="14"/>
      <c r="ED654" s="14"/>
      <c r="EE654" s="14"/>
      <c r="EF654" s="14"/>
      <c r="EG654" s="14"/>
      <c r="EH654" s="14"/>
      <c r="EI654" s="14"/>
      <c r="EJ654" s="14"/>
      <c r="EK654" s="14"/>
      <c r="EL654" s="14"/>
      <c r="EM654" s="14"/>
      <c r="EN654" s="14"/>
      <c r="EO654" s="14"/>
      <c r="EP654" s="14"/>
      <c r="EQ654" s="14"/>
      <c r="ER654" s="14"/>
      <c r="ES654" s="14"/>
      <c r="ET654" s="14"/>
      <c r="EU654" s="14"/>
      <c r="EV654" s="14"/>
      <c r="EW654" s="14"/>
      <c r="EX654" s="14"/>
      <c r="EY654" s="14"/>
      <c r="EZ654" s="14"/>
      <c r="FA654" s="14"/>
      <c r="FB654" s="14"/>
      <c r="FC654" s="14"/>
      <c r="FD654" s="14"/>
      <c r="FE654" s="14"/>
      <c r="FF654" s="14"/>
      <c r="FG654" s="14"/>
      <c r="FH654" s="14"/>
      <c r="FI654" s="14"/>
      <c r="FJ654" s="14"/>
      <c r="FK654" s="14"/>
      <c r="FL654" s="14"/>
      <c r="FM654" s="14"/>
      <c r="FN654" s="14"/>
      <c r="FO654" s="14"/>
      <c r="FP654" s="14"/>
      <c r="FQ654" s="14"/>
      <c r="FR654" s="14"/>
      <c r="FS654" s="14"/>
      <c r="FT654" s="14"/>
      <c r="FU654" s="14"/>
      <c r="FV654" s="14"/>
      <c r="FW654" s="14"/>
      <c r="FX654" s="14"/>
      <c r="FY654" s="14"/>
      <c r="FZ654" s="14"/>
      <c r="GA654" s="14"/>
      <c r="GB654" s="14"/>
      <c r="GC654" s="14"/>
      <c r="GD654" s="14"/>
      <c r="GE654" s="14"/>
      <c r="GF654" s="14"/>
      <c r="GG654" s="14"/>
      <c r="GH654" s="14"/>
      <c r="GI654" s="14"/>
      <c r="GJ654" s="14"/>
      <c r="GK654" s="14"/>
      <c r="GL654" s="14"/>
      <c r="GM654" s="14"/>
      <c r="GN654" s="14"/>
      <c r="GO654" s="14"/>
      <c r="GP654" s="14"/>
      <c r="GQ654" s="14"/>
      <c r="GR654" s="14"/>
      <c r="GS654" s="14"/>
      <c r="GT654" s="14"/>
      <c r="GU654" s="14"/>
      <c r="GV654" s="14"/>
      <c r="GW654" s="14"/>
      <c r="GX654" s="14"/>
      <c r="GY654" s="14"/>
      <c r="GZ654" s="14"/>
      <c r="HA654" s="14"/>
      <c r="HB654" s="14"/>
      <c r="HC654" s="14"/>
      <c r="HD654" s="14"/>
      <c r="HE654" s="14"/>
      <c r="HF654" s="14"/>
      <c r="HG654" s="14"/>
      <c r="HH654" s="14"/>
      <c r="HI654" s="14"/>
      <c r="HJ654" s="14"/>
      <c r="HK654" s="14"/>
      <c r="HL654" s="14"/>
      <c r="HM654" s="14"/>
      <c r="HN654" s="14"/>
      <c r="HO654" s="14"/>
      <c r="HP654" s="14"/>
      <c r="HQ654" s="14"/>
      <c r="HR654" s="14"/>
      <c r="HS654" s="14"/>
      <c r="HT654" s="14"/>
      <c r="HU654" s="14"/>
      <c r="HV654" s="14"/>
      <c r="HW654" s="14"/>
      <c r="HX654" s="14"/>
      <c r="HY654" s="14"/>
      <c r="HZ654" s="14"/>
      <c r="IA654" s="14"/>
      <c r="IB654" s="14"/>
      <c r="IC654" s="14"/>
      <c r="ID654" s="14"/>
      <c r="IE654" s="14"/>
    </row>
    <row r="655" spans="1:239" s="6" customFormat="1" x14ac:dyDescent="0.25">
      <c r="A655" s="11"/>
      <c r="B655" s="192"/>
      <c r="C655" s="11"/>
      <c r="D655" s="10"/>
      <c r="E655" s="10"/>
      <c r="F655" s="10"/>
      <c r="G655" s="10"/>
      <c r="H655" s="10"/>
      <c r="I655" s="10"/>
      <c r="J655" s="10"/>
      <c r="K655" s="10"/>
      <c r="L655" s="10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  <c r="BS655" s="14"/>
      <c r="BT655" s="14"/>
      <c r="BU655" s="14"/>
      <c r="BV655" s="14"/>
      <c r="BW655" s="14"/>
      <c r="BX655" s="14"/>
      <c r="BY655" s="14"/>
      <c r="BZ655" s="14"/>
      <c r="CA655" s="14"/>
      <c r="CB655" s="14"/>
      <c r="CC655" s="14"/>
      <c r="CD655" s="14"/>
      <c r="CE655" s="14"/>
      <c r="CF655" s="14"/>
      <c r="CG655" s="14"/>
      <c r="CH655" s="14"/>
      <c r="CI655" s="14"/>
      <c r="CJ655" s="14"/>
      <c r="CK655" s="14"/>
      <c r="CL655" s="14"/>
      <c r="CM655" s="14"/>
      <c r="CN655" s="14"/>
      <c r="CO655" s="14"/>
      <c r="CP655" s="14"/>
      <c r="CQ655" s="14"/>
      <c r="CR655" s="14"/>
      <c r="CS655" s="14"/>
      <c r="CT655" s="14"/>
      <c r="CU655" s="14"/>
      <c r="CV655" s="14"/>
      <c r="CW655" s="14"/>
      <c r="CX655" s="14"/>
      <c r="CY655" s="14"/>
      <c r="CZ655" s="14"/>
      <c r="DA655" s="14"/>
      <c r="DB655" s="14"/>
      <c r="DC655" s="14"/>
      <c r="DD655" s="14"/>
      <c r="DE655" s="14"/>
      <c r="DF655" s="14"/>
      <c r="DG655" s="14"/>
      <c r="DH655" s="14"/>
      <c r="DI655" s="14"/>
      <c r="DJ655" s="14"/>
      <c r="DK655" s="14"/>
      <c r="DL655" s="14"/>
      <c r="DM655" s="14"/>
      <c r="DN655" s="14"/>
      <c r="DO655" s="14"/>
      <c r="DP655" s="14"/>
      <c r="DQ655" s="14"/>
      <c r="DR655" s="14"/>
      <c r="DS655" s="14"/>
      <c r="DT655" s="14"/>
      <c r="DU655" s="14"/>
      <c r="DV655" s="14"/>
      <c r="DW655" s="14"/>
      <c r="DX655" s="14"/>
      <c r="DY655" s="14"/>
      <c r="DZ655" s="14"/>
      <c r="EA655" s="14"/>
      <c r="EB655" s="14"/>
      <c r="EC655" s="14"/>
      <c r="ED655" s="14"/>
      <c r="EE655" s="14"/>
      <c r="EF655" s="14"/>
      <c r="EG655" s="14"/>
      <c r="EH655" s="14"/>
      <c r="EI655" s="14"/>
      <c r="EJ655" s="14"/>
      <c r="EK655" s="14"/>
      <c r="EL655" s="14"/>
      <c r="EM655" s="14"/>
      <c r="EN655" s="14"/>
      <c r="EO655" s="14"/>
      <c r="EP655" s="14"/>
      <c r="EQ655" s="14"/>
      <c r="ER655" s="14"/>
      <c r="ES655" s="14"/>
      <c r="ET655" s="14"/>
      <c r="EU655" s="14"/>
      <c r="EV655" s="14"/>
      <c r="EW655" s="14"/>
      <c r="EX655" s="14"/>
      <c r="EY655" s="14"/>
      <c r="EZ655" s="14"/>
      <c r="FA655" s="14"/>
      <c r="FB655" s="14"/>
      <c r="FC655" s="14"/>
      <c r="FD655" s="14"/>
      <c r="FE655" s="14"/>
      <c r="FF655" s="14"/>
      <c r="FG655" s="14"/>
      <c r="FH655" s="14"/>
      <c r="FI655" s="14"/>
      <c r="FJ655" s="14"/>
      <c r="FK655" s="14"/>
      <c r="FL655" s="14"/>
      <c r="FM655" s="14"/>
      <c r="FN655" s="14"/>
      <c r="FO655" s="14"/>
      <c r="FP655" s="14"/>
      <c r="FQ655" s="14"/>
      <c r="FR655" s="14"/>
      <c r="FS655" s="14"/>
      <c r="FT655" s="14"/>
      <c r="FU655" s="14"/>
      <c r="FV655" s="14"/>
      <c r="FW655" s="14"/>
      <c r="FX655" s="14"/>
      <c r="FY655" s="14"/>
      <c r="FZ655" s="14"/>
      <c r="GA655" s="14"/>
      <c r="GB655" s="14"/>
      <c r="GC655" s="14"/>
      <c r="GD655" s="14"/>
      <c r="GE655" s="14"/>
      <c r="GF655" s="14"/>
      <c r="GG655" s="14"/>
      <c r="GH655" s="14"/>
      <c r="GI655" s="14"/>
      <c r="GJ655" s="14"/>
      <c r="GK655" s="14"/>
      <c r="GL655" s="14"/>
      <c r="GM655" s="14"/>
      <c r="GN655" s="14"/>
      <c r="GO655" s="14"/>
      <c r="GP655" s="14"/>
      <c r="GQ655" s="14"/>
      <c r="GR655" s="14"/>
      <c r="GS655" s="14"/>
      <c r="GT655" s="14"/>
      <c r="GU655" s="14"/>
      <c r="GV655" s="14"/>
      <c r="GW655" s="14"/>
      <c r="GX655" s="14"/>
      <c r="GY655" s="14"/>
      <c r="GZ655" s="14"/>
      <c r="HA655" s="14"/>
      <c r="HB655" s="14"/>
      <c r="HC655" s="14"/>
      <c r="HD655" s="14"/>
      <c r="HE655" s="14"/>
      <c r="HF655" s="14"/>
      <c r="HG655" s="14"/>
      <c r="HH655" s="14"/>
      <c r="HI655" s="14"/>
      <c r="HJ655" s="14"/>
      <c r="HK655" s="14"/>
      <c r="HL655" s="14"/>
      <c r="HM655" s="14"/>
      <c r="HN655" s="14"/>
      <c r="HO655" s="14"/>
      <c r="HP655" s="14"/>
      <c r="HQ655" s="14"/>
      <c r="HR655" s="14"/>
      <c r="HS655" s="14"/>
      <c r="HT655" s="14"/>
      <c r="HU655" s="14"/>
      <c r="HV655" s="14"/>
      <c r="HW655" s="14"/>
      <c r="HX655" s="14"/>
      <c r="HY655" s="14"/>
      <c r="HZ655" s="14"/>
      <c r="IA655" s="14"/>
      <c r="IB655" s="14"/>
      <c r="IC655" s="14"/>
      <c r="ID655" s="14"/>
      <c r="IE655" s="14"/>
    </row>
    <row r="656" spans="1:239" s="115" customFormat="1" x14ac:dyDescent="0.2">
      <c r="A656" s="118">
        <v>20</v>
      </c>
      <c r="B656" s="187" t="s">
        <v>102</v>
      </c>
      <c r="C656" s="8" t="s">
        <v>18</v>
      </c>
      <c r="D656" s="10">
        <v>1.85</v>
      </c>
      <c r="E656" s="9">
        <f>E646*D656</f>
        <v>222</v>
      </c>
      <c r="F656" s="9"/>
      <c r="G656" s="9"/>
      <c r="H656" s="9"/>
      <c r="I656" s="9"/>
      <c r="J656" s="4"/>
      <c r="K656" s="9"/>
      <c r="L656" s="9"/>
      <c r="M656" s="193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  <c r="AA656" s="105"/>
      <c r="AB656" s="105"/>
      <c r="AC656" s="105"/>
      <c r="AD656" s="105"/>
      <c r="AE656" s="105"/>
      <c r="AF656" s="105"/>
      <c r="AG656" s="105"/>
      <c r="AH656" s="105"/>
      <c r="AI656" s="105"/>
      <c r="AJ656" s="105"/>
      <c r="AK656" s="105"/>
      <c r="AL656" s="105"/>
      <c r="AM656" s="105"/>
      <c r="AN656" s="105"/>
      <c r="AO656" s="105"/>
      <c r="AP656" s="105"/>
      <c r="AQ656" s="105"/>
      <c r="AR656" s="105"/>
      <c r="AS656" s="105"/>
      <c r="AT656" s="105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  <c r="BT656" s="105"/>
      <c r="BU656" s="105"/>
      <c r="BV656" s="105"/>
      <c r="BW656" s="105"/>
      <c r="BX656" s="105"/>
      <c r="BY656" s="105"/>
      <c r="BZ656" s="105"/>
      <c r="CA656" s="105"/>
      <c r="CB656" s="105"/>
      <c r="CC656" s="105"/>
      <c r="CD656" s="105"/>
      <c r="CE656" s="105"/>
      <c r="CF656" s="105"/>
      <c r="CG656" s="105"/>
      <c r="CH656" s="105"/>
      <c r="CI656" s="105"/>
      <c r="CJ656" s="105"/>
      <c r="CK656" s="105"/>
      <c r="CL656" s="105"/>
      <c r="CM656" s="105"/>
      <c r="CN656" s="105"/>
      <c r="CO656" s="105"/>
      <c r="CP656" s="105"/>
      <c r="CQ656" s="105"/>
      <c r="CR656" s="105"/>
      <c r="CS656" s="105"/>
      <c r="CT656" s="105"/>
      <c r="CU656" s="105"/>
      <c r="CV656" s="105"/>
      <c r="CW656" s="105"/>
      <c r="CX656" s="105"/>
      <c r="CY656" s="105"/>
      <c r="CZ656" s="105"/>
      <c r="DA656" s="105"/>
      <c r="DB656" s="105"/>
      <c r="DC656" s="105"/>
      <c r="DD656" s="105"/>
      <c r="DE656" s="105"/>
      <c r="DF656" s="105"/>
      <c r="DG656" s="105"/>
      <c r="DH656" s="105"/>
      <c r="DI656" s="105"/>
      <c r="DJ656" s="105"/>
      <c r="DK656" s="105"/>
      <c r="DL656" s="105"/>
      <c r="DM656" s="105"/>
      <c r="DN656" s="105"/>
      <c r="DO656" s="105"/>
      <c r="DP656" s="105"/>
      <c r="DQ656" s="105"/>
      <c r="DR656" s="105"/>
      <c r="DS656" s="105"/>
      <c r="DT656" s="105"/>
      <c r="DU656" s="105"/>
      <c r="DV656" s="105"/>
      <c r="DW656" s="105"/>
      <c r="DX656" s="105"/>
      <c r="DY656" s="105"/>
      <c r="DZ656" s="105"/>
      <c r="EA656" s="105"/>
      <c r="EB656" s="105"/>
      <c r="EC656" s="105"/>
      <c r="ED656" s="105"/>
      <c r="EE656" s="105"/>
      <c r="EF656" s="105"/>
      <c r="EG656" s="105"/>
      <c r="EH656" s="105"/>
      <c r="EI656" s="105"/>
      <c r="EJ656" s="105"/>
      <c r="EK656" s="105"/>
      <c r="EL656" s="105"/>
      <c r="EM656" s="105"/>
      <c r="EN656" s="105"/>
      <c r="EO656" s="105"/>
      <c r="EP656" s="105"/>
      <c r="EQ656" s="105"/>
      <c r="ER656" s="105"/>
      <c r="ES656" s="105"/>
      <c r="ET656" s="105"/>
      <c r="EU656" s="105"/>
      <c r="EV656" s="105"/>
      <c r="EW656" s="105"/>
      <c r="EX656" s="105"/>
      <c r="EY656" s="105"/>
      <c r="EZ656" s="105"/>
      <c r="FA656" s="105"/>
      <c r="FB656" s="105"/>
      <c r="FC656" s="105"/>
      <c r="FD656" s="105"/>
      <c r="FE656" s="105"/>
      <c r="FF656" s="105"/>
      <c r="FG656" s="105"/>
      <c r="FH656" s="105"/>
      <c r="FI656" s="105"/>
      <c r="FJ656" s="105"/>
      <c r="FK656" s="105"/>
      <c r="FL656" s="105"/>
      <c r="FM656" s="105"/>
      <c r="FN656" s="105"/>
      <c r="FO656" s="105"/>
      <c r="FP656" s="105"/>
      <c r="FQ656" s="105"/>
      <c r="FR656" s="105"/>
      <c r="FS656" s="105"/>
      <c r="FT656" s="105"/>
      <c r="FU656" s="105"/>
      <c r="FV656" s="105"/>
      <c r="FW656" s="105"/>
      <c r="FX656" s="105"/>
      <c r="FY656" s="105"/>
      <c r="FZ656" s="105"/>
      <c r="GA656" s="105"/>
      <c r="GB656" s="105"/>
      <c r="GC656" s="105"/>
      <c r="GD656" s="105"/>
      <c r="GE656" s="105"/>
      <c r="GF656" s="105"/>
      <c r="GG656" s="105"/>
      <c r="GH656" s="105"/>
      <c r="GI656" s="105"/>
      <c r="GJ656" s="105"/>
      <c r="GK656" s="105"/>
      <c r="GL656" s="105"/>
      <c r="GM656" s="105"/>
      <c r="GN656" s="105"/>
      <c r="GO656" s="105"/>
      <c r="GP656" s="105"/>
      <c r="GQ656" s="105"/>
      <c r="GR656" s="105"/>
      <c r="GS656" s="105"/>
      <c r="GT656" s="105"/>
      <c r="GU656" s="105"/>
      <c r="GV656" s="105"/>
      <c r="GW656" s="105"/>
    </row>
    <row r="657" spans="1:255" s="6" customFormat="1" x14ac:dyDescent="0.25">
      <c r="A657" s="8"/>
      <c r="B657" s="76"/>
      <c r="C657" s="11"/>
      <c r="D657" s="10"/>
      <c r="E657" s="10"/>
      <c r="F657" s="10"/>
      <c r="G657" s="10"/>
      <c r="H657" s="10"/>
      <c r="I657" s="10"/>
      <c r="J657" s="5"/>
      <c r="K657" s="10"/>
      <c r="L657" s="10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  <c r="BS657" s="14"/>
      <c r="BT657" s="14"/>
      <c r="BU657" s="14"/>
      <c r="BV657" s="14"/>
      <c r="BW657" s="14"/>
      <c r="BX657" s="14"/>
      <c r="BY657" s="14"/>
      <c r="BZ657" s="14"/>
      <c r="CA657" s="14"/>
      <c r="CB657" s="14"/>
      <c r="CC657" s="14"/>
      <c r="CD657" s="14"/>
      <c r="CE657" s="14"/>
      <c r="CF657" s="14"/>
      <c r="CG657" s="14"/>
      <c r="CH657" s="14"/>
      <c r="CI657" s="14"/>
      <c r="CJ657" s="14"/>
      <c r="CK657" s="14"/>
      <c r="CL657" s="14"/>
      <c r="CM657" s="14"/>
      <c r="CN657" s="14"/>
      <c r="CO657" s="14"/>
      <c r="CP657" s="14"/>
      <c r="CQ657" s="14"/>
      <c r="CR657" s="14"/>
      <c r="CS657" s="14"/>
      <c r="CT657" s="14"/>
      <c r="CU657" s="14"/>
      <c r="CV657" s="14"/>
      <c r="CW657" s="14"/>
      <c r="CX657" s="14"/>
      <c r="CY657" s="14"/>
      <c r="CZ657" s="14"/>
      <c r="DA657" s="14"/>
      <c r="DB657" s="14"/>
      <c r="DC657" s="14"/>
      <c r="DD657" s="14"/>
      <c r="DE657" s="14"/>
      <c r="DF657" s="14"/>
      <c r="DG657" s="14"/>
      <c r="DH657" s="14"/>
      <c r="DI657" s="14"/>
      <c r="DJ657" s="14"/>
      <c r="DK657" s="14"/>
      <c r="DL657" s="14"/>
      <c r="DM657" s="14"/>
      <c r="DN657" s="14"/>
      <c r="DO657" s="14"/>
      <c r="DP657" s="14"/>
      <c r="DQ657" s="14"/>
      <c r="DR657" s="14"/>
      <c r="DS657" s="14"/>
      <c r="DT657" s="14"/>
      <c r="DU657" s="14"/>
      <c r="DV657" s="14"/>
      <c r="DW657" s="14"/>
      <c r="DX657" s="14"/>
      <c r="DY657" s="14"/>
      <c r="DZ657" s="14"/>
      <c r="EA657" s="14"/>
      <c r="EB657" s="14"/>
      <c r="EC657" s="14"/>
      <c r="ED657" s="14"/>
      <c r="EE657" s="14"/>
      <c r="EF657" s="14"/>
      <c r="EG657" s="14"/>
      <c r="EH657" s="14"/>
      <c r="EI657" s="14"/>
      <c r="EJ657" s="14"/>
      <c r="EK657" s="14"/>
      <c r="EL657" s="14"/>
      <c r="EM657" s="14"/>
      <c r="EN657" s="14"/>
      <c r="EO657" s="14"/>
      <c r="EP657" s="14"/>
      <c r="EQ657" s="14"/>
      <c r="ER657" s="14"/>
      <c r="ES657" s="14"/>
      <c r="ET657" s="14"/>
      <c r="EU657" s="14"/>
      <c r="EV657" s="14"/>
      <c r="EW657" s="14"/>
      <c r="EX657" s="14"/>
      <c r="EY657" s="14"/>
      <c r="EZ657" s="14"/>
      <c r="FA657" s="14"/>
      <c r="FB657" s="14"/>
      <c r="FC657" s="14"/>
      <c r="FD657" s="14"/>
      <c r="FE657" s="14"/>
      <c r="FF657" s="14"/>
      <c r="FG657" s="14"/>
      <c r="FH657" s="14"/>
      <c r="FI657" s="14"/>
      <c r="FJ657" s="14"/>
      <c r="FK657" s="14"/>
      <c r="FL657" s="14"/>
      <c r="FM657" s="14"/>
      <c r="FN657" s="14"/>
      <c r="FO657" s="14"/>
      <c r="FP657" s="14"/>
      <c r="FQ657" s="14"/>
      <c r="FR657" s="14"/>
      <c r="FS657" s="14"/>
      <c r="FT657" s="14"/>
      <c r="FU657" s="14"/>
      <c r="FV657" s="14"/>
      <c r="FW657" s="14"/>
      <c r="FX657" s="14"/>
      <c r="FY657" s="14"/>
      <c r="FZ657" s="14"/>
      <c r="GA657" s="14"/>
      <c r="GB657" s="14"/>
      <c r="GC657" s="14"/>
      <c r="GD657" s="14"/>
      <c r="GE657" s="14"/>
      <c r="GF657" s="14"/>
      <c r="GG657" s="14"/>
      <c r="GH657" s="14"/>
      <c r="GI657" s="14"/>
      <c r="GJ657" s="14"/>
      <c r="GK657" s="14"/>
      <c r="GL657" s="14"/>
      <c r="GM657" s="14"/>
      <c r="GN657" s="14"/>
      <c r="GO657" s="14"/>
      <c r="GP657" s="14"/>
      <c r="GQ657" s="14"/>
      <c r="GR657" s="14"/>
      <c r="GS657" s="14"/>
      <c r="GT657" s="14"/>
      <c r="GU657" s="14"/>
      <c r="GV657" s="14"/>
      <c r="GW657" s="14"/>
      <c r="GX657" s="14"/>
      <c r="GY657" s="14"/>
      <c r="GZ657" s="14"/>
      <c r="HA657" s="14"/>
      <c r="HB657" s="14"/>
      <c r="HC657" s="14"/>
      <c r="HD657" s="14"/>
      <c r="HE657" s="14"/>
      <c r="HF657" s="14"/>
      <c r="HG657" s="14"/>
      <c r="HH657" s="14"/>
      <c r="HI657" s="14"/>
      <c r="HJ657" s="14"/>
      <c r="HK657" s="14"/>
      <c r="HL657" s="14"/>
      <c r="HM657" s="14"/>
      <c r="HN657" s="14"/>
      <c r="HO657" s="14"/>
      <c r="HP657" s="14"/>
      <c r="HQ657" s="14"/>
      <c r="HR657" s="14"/>
      <c r="HS657" s="14"/>
      <c r="HT657" s="14"/>
      <c r="HU657" s="14"/>
      <c r="HV657" s="14"/>
      <c r="HW657" s="14"/>
      <c r="HX657" s="14"/>
      <c r="HY657" s="14"/>
      <c r="HZ657" s="14"/>
      <c r="IA657" s="14"/>
      <c r="IB657" s="14"/>
      <c r="IC657" s="14"/>
      <c r="ID657" s="14"/>
      <c r="IE657" s="14"/>
    </row>
    <row r="658" spans="1:255" s="6" customFormat="1" x14ac:dyDescent="0.25">
      <c r="A658" s="8"/>
      <c r="B658" s="76" t="s">
        <v>58</v>
      </c>
      <c r="C658" s="11" t="s">
        <v>18</v>
      </c>
      <c r="D658" s="10">
        <v>1</v>
      </c>
      <c r="E658" s="10">
        <f>D658*E656</f>
        <v>222</v>
      </c>
      <c r="F658" s="10"/>
      <c r="G658" s="10"/>
      <c r="H658" s="10"/>
      <c r="I658" s="10"/>
      <c r="J658" s="10"/>
      <c r="K658" s="10">
        <f>E658*J658</f>
        <v>0</v>
      </c>
      <c r="L658" s="10">
        <f>G658+I658+K658</f>
        <v>0</v>
      </c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  <c r="BP658" s="14"/>
      <c r="BQ658" s="14"/>
      <c r="BR658" s="14"/>
      <c r="BS658" s="14"/>
      <c r="BT658" s="14"/>
      <c r="BU658" s="14"/>
      <c r="BV658" s="14"/>
      <c r="BW658" s="14"/>
      <c r="BX658" s="14"/>
      <c r="BY658" s="14"/>
      <c r="BZ658" s="14"/>
      <c r="CA658" s="14"/>
      <c r="CB658" s="14"/>
      <c r="CC658" s="14"/>
      <c r="CD658" s="14"/>
      <c r="CE658" s="14"/>
      <c r="CF658" s="14"/>
      <c r="CG658" s="14"/>
      <c r="CH658" s="14"/>
      <c r="CI658" s="14"/>
      <c r="CJ658" s="14"/>
      <c r="CK658" s="14"/>
      <c r="CL658" s="14"/>
      <c r="CM658" s="14"/>
      <c r="CN658" s="14"/>
      <c r="CO658" s="14"/>
      <c r="CP658" s="14"/>
      <c r="CQ658" s="14"/>
      <c r="CR658" s="14"/>
      <c r="CS658" s="14"/>
      <c r="CT658" s="14"/>
      <c r="CU658" s="14"/>
      <c r="CV658" s="14"/>
      <c r="CW658" s="14"/>
      <c r="CX658" s="14"/>
      <c r="CY658" s="14"/>
      <c r="CZ658" s="14"/>
      <c r="DA658" s="14"/>
      <c r="DB658" s="14"/>
      <c r="DC658" s="14"/>
      <c r="DD658" s="14"/>
      <c r="DE658" s="14"/>
      <c r="DF658" s="14"/>
      <c r="DG658" s="14"/>
      <c r="DH658" s="14"/>
      <c r="DI658" s="14"/>
      <c r="DJ658" s="14"/>
      <c r="DK658" s="14"/>
      <c r="DL658" s="14"/>
      <c r="DM658" s="14"/>
      <c r="DN658" s="14"/>
      <c r="DO658" s="14"/>
      <c r="DP658" s="14"/>
      <c r="DQ658" s="14"/>
      <c r="DR658" s="14"/>
      <c r="DS658" s="14"/>
      <c r="DT658" s="14"/>
      <c r="DU658" s="14"/>
      <c r="DV658" s="14"/>
      <c r="DW658" s="14"/>
      <c r="DX658" s="14"/>
      <c r="DY658" s="14"/>
      <c r="DZ658" s="14"/>
      <c r="EA658" s="14"/>
      <c r="EB658" s="14"/>
      <c r="EC658" s="14"/>
      <c r="ED658" s="14"/>
      <c r="EE658" s="14"/>
      <c r="EF658" s="14"/>
      <c r="EG658" s="14"/>
      <c r="EH658" s="14"/>
      <c r="EI658" s="14"/>
      <c r="EJ658" s="14"/>
      <c r="EK658" s="14"/>
      <c r="EL658" s="14"/>
      <c r="EM658" s="14"/>
      <c r="EN658" s="14"/>
      <c r="EO658" s="14"/>
      <c r="EP658" s="14"/>
      <c r="EQ658" s="14"/>
      <c r="ER658" s="14"/>
      <c r="ES658" s="14"/>
      <c r="ET658" s="14"/>
      <c r="EU658" s="14"/>
      <c r="EV658" s="14"/>
      <c r="EW658" s="14"/>
      <c r="EX658" s="14"/>
      <c r="EY658" s="14"/>
      <c r="EZ658" s="14"/>
      <c r="FA658" s="14"/>
      <c r="FB658" s="14"/>
      <c r="FC658" s="14"/>
      <c r="FD658" s="14"/>
      <c r="FE658" s="14"/>
      <c r="FF658" s="14"/>
      <c r="FG658" s="14"/>
      <c r="FH658" s="14"/>
      <c r="FI658" s="14"/>
      <c r="FJ658" s="14"/>
      <c r="FK658" s="14"/>
      <c r="FL658" s="14"/>
      <c r="FM658" s="14"/>
      <c r="FN658" s="14"/>
      <c r="FO658" s="14"/>
      <c r="FP658" s="14"/>
      <c r="FQ658" s="14"/>
      <c r="FR658" s="14"/>
      <c r="FS658" s="14"/>
      <c r="FT658" s="14"/>
      <c r="FU658" s="14"/>
      <c r="FV658" s="14"/>
      <c r="FW658" s="14"/>
      <c r="FX658" s="14"/>
      <c r="FY658" s="14"/>
      <c r="FZ658" s="14"/>
      <c r="GA658" s="14"/>
      <c r="GB658" s="14"/>
      <c r="GC658" s="14"/>
      <c r="GD658" s="14"/>
      <c r="GE658" s="14"/>
      <c r="GF658" s="14"/>
      <c r="GG658" s="14"/>
      <c r="GH658" s="14"/>
      <c r="GI658" s="14"/>
      <c r="GJ658" s="14"/>
      <c r="GK658" s="14"/>
      <c r="GL658" s="14"/>
      <c r="GM658" s="14"/>
      <c r="GN658" s="14"/>
      <c r="GO658" s="14"/>
      <c r="GP658" s="14"/>
      <c r="GQ658" s="14"/>
      <c r="GR658" s="14"/>
      <c r="GS658" s="14"/>
      <c r="GT658" s="14"/>
      <c r="GU658" s="14"/>
      <c r="GV658" s="14"/>
      <c r="GW658" s="14"/>
      <c r="GX658" s="14"/>
      <c r="GY658" s="14"/>
      <c r="GZ658" s="14"/>
      <c r="HA658" s="14"/>
      <c r="HB658" s="14"/>
      <c r="HC658" s="14"/>
      <c r="HD658" s="14"/>
      <c r="HE658" s="14"/>
      <c r="HF658" s="14"/>
      <c r="HG658" s="14"/>
      <c r="HH658" s="14"/>
      <c r="HI658" s="14"/>
      <c r="HJ658" s="14"/>
      <c r="HK658" s="14"/>
      <c r="HL658" s="14"/>
      <c r="HM658" s="14"/>
      <c r="HN658" s="14"/>
      <c r="HO658" s="14"/>
      <c r="HP658" s="14"/>
      <c r="HQ658" s="14"/>
      <c r="HR658" s="14"/>
      <c r="HS658" s="14"/>
      <c r="HT658" s="14"/>
      <c r="HU658" s="14"/>
      <c r="HV658" s="14"/>
      <c r="HW658" s="14"/>
      <c r="HX658" s="14"/>
      <c r="HY658" s="14"/>
      <c r="HZ658" s="14"/>
      <c r="IA658" s="14"/>
      <c r="IB658" s="14"/>
      <c r="IC658" s="14"/>
      <c r="ID658" s="14"/>
      <c r="IE658" s="14"/>
    </row>
    <row r="659" spans="1:255" s="6" customFormat="1" x14ac:dyDescent="0.25">
      <c r="A659" s="8"/>
      <c r="B659" s="76"/>
      <c r="C659" s="11"/>
      <c r="D659" s="10"/>
      <c r="E659" s="10"/>
      <c r="F659" s="10"/>
      <c r="G659" s="10"/>
      <c r="H659" s="10"/>
      <c r="I659" s="10"/>
      <c r="J659" s="5"/>
      <c r="K659" s="10"/>
      <c r="L659" s="10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  <c r="BS659" s="14"/>
      <c r="BT659" s="14"/>
      <c r="BU659" s="14"/>
      <c r="BV659" s="14"/>
      <c r="BW659" s="14"/>
      <c r="BX659" s="14"/>
      <c r="BY659" s="14"/>
      <c r="BZ659" s="14"/>
      <c r="CA659" s="14"/>
      <c r="CB659" s="14"/>
      <c r="CC659" s="14"/>
      <c r="CD659" s="14"/>
      <c r="CE659" s="14"/>
      <c r="CF659" s="14"/>
      <c r="CG659" s="14"/>
      <c r="CH659" s="14"/>
      <c r="CI659" s="14"/>
      <c r="CJ659" s="14"/>
      <c r="CK659" s="14"/>
      <c r="CL659" s="14"/>
      <c r="CM659" s="14"/>
      <c r="CN659" s="14"/>
      <c r="CO659" s="14"/>
      <c r="CP659" s="14"/>
      <c r="CQ659" s="14"/>
      <c r="CR659" s="14"/>
      <c r="CS659" s="14"/>
      <c r="CT659" s="14"/>
      <c r="CU659" s="14"/>
      <c r="CV659" s="14"/>
      <c r="CW659" s="14"/>
      <c r="CX659" s="14"/>
      <c r="CY659" s="14"/>
      <c r="CZ659" s="14"/>
      <c r="DA659" s="14"/>
      <c r="DB659" s="14"/>
      <c r="DC659" s="14"/>
      <c r="DD659" s="14"/>
      <c r="DE659" s="14"/>
      <c r="DF659" s="14"/>
      <c r="DG659" s="14"/>
      <c r="DH659" s="14"/>
      <c r="DI659" s="14"/>
      <c r="DJ659" s="14"/>
      <c r="DK659" s="14"/>
      <c r="DL659" s="14"/>
      <c r="DM659" s="14"/>
      <c r="DN659" s="14"/>
      <c r="DO659" s="14"/>
      <c r="DP659" s="14"/>
      <c r="DQ659" s="14"/>
      <c r="DR659" s="14"/>
      <c r="DS659" s="14"/>
      <c r="DT659" s="14"/>
      <c r="DU659" s="14"/>
      <c r="DV659" s="14"/>
      <c r="DW659" s="14"/>
      <c r="DX659" s="14"/>
      <c r="DY659" s="14"/>
      <c r="DZ659" s="14"/>
      <c r="EA659" s="14"/>
      <c r="EB659" s="14"/>
      <c r="EC659" s="14"/>
      <c r="ED659" s="14"/>
      <c r="EE659" s="14"/>
      <c r="EF659" s="14"/>
      <c r="EG659" s="14"/>
      <c r="EH659" s="14"/>
      <c r="EI659" s="14"/>
      <c r="EJ659" s="14"/>
      <c r="EK659" s="14"/>
      <c r="EL659" s="14"/>
      <c r="EM659" s="14"/>
      <c r="EN659" s="14"/>
      <c r="EO659" s="14"/>
      <c r="EP659" s="14"/>
      <c r="EQ659" s="14"/>
      <c r="ER659" s="14"/>
      <c r="ES659" s="14"/>
      <c r="ET659" s="14"/>
      <c r="EU659" s="14"/>
      <c r="EV659" s="14"/>
      <c r="EW659" s="14"/>
      <c r="EX659" s="14"/>
      <c r="EY659" s="14"/>
      <c r="EZ659" s="14"/>
      <c r="FA659" s="14"/>
      <c r="FB659" s="14"/>
      <c r="FC659" s="14"/>
      <c r="FD659" s="14"/>
      <c r="FE659" s="14"/>
      <c r="FF659" s="14"/>
      <c r="FG659" s="14"/>
      <c r="FH659" s="14"/>
      <c r="FI659" s="14"/>
      <c r="FJ659" s="14"/>
      <c r="FK659" s="14"/>
      <c r="FL659" s="14"/>
      <c r="FM659" s="14"/>
      <c r="FN659" s="14"/>
      <c r="FO659" s="14"/>
      <c r="FP659" s="14"/>
      <c r="FQ659" s="14"/>
      <c r="FR659" s="14"/>
      <c r="FS659" s="14"/>
      <c r="FT659" s="14"/>
      <c r="FU659" s="14"/>
      <c r="FV659" s="14"/>
      <c r="FW659" s="14"/>
      <c r="FX659" s="14"/>
      <c r="FY659" s="14"/>
      <c r="FZ659" s="14"/>
      <c r="GA659" s="14"/>
      <c r="GB659" s="14"/>
      <c r="GC659" s="14"/>
      <c r="GD659" s="14"/>
      <c r="GE659" s="14"/>
      <c r="GF659" s="14"/>
      <c r="GG659" s="14"/>
      <c r="GH659" s="14"/>
      <c r="GI659" s="14"/>
      <c r="GJ659" s="14"/>
      <c r="GK659" s="14"/>
      <c r="GL659" s="14"/>
      <c r="GM659" s="14"/>
      <c r="GN659" s="14"/>
      <c r="GO659" s="14"/>
      <c r="GP659" s="14"/>
      <c r="GQ659" s="14"/>
      <c r="GR659" s="14"/>
      <c r="GS659" s="14"/>
      <c r="GT659" s="14"/>
      <c r="GU659" s="14"/>
      <c r="GV659" s="14"/>
      <c r="GW659" s="14"/>
      <c r="GX659" s="14"/>
      <c r="GY659" s="14"/>
      <c r="GZ659" s="14"/>
      <c r="HA659" s="14"/>
      <c r="HB659" s="14"/>
      <c r="HC659" s="14"/>
      <c r="HD659" s="14"/>
      <c r="HE659" s="14"/>
      <c r="HF659" s="14"/>
      <c r="HG659" s="14"/>
      <c r="HH659" s="14"/>
      <c r="HI659" s="14"/>
      <c r="HJ659" s="14"/>
      <c r="HK659" s="14"/>
      <c r="HL659" s="14"/>
      <c r="HM659" s="14"/>
      <c r="HN659" s="14"/>
      <c r="HO659" s="14"/>
      <c r="HP659" s="14"/>
      <c r="HQ659" s="14"/>
      <c r="HR659" s="14"/>
      <c r="HS659" s="14"/>
      <c r="HT659" s="14"/>
      <c r="HU659" s="14"/>
      <c r="HV659" s="14"/>
      <c r="HW659" s="14"/>
      <c r="HX659" s="14"/>
      <c r="HY659" s="14"/>
      <c r="HZ659" s="14"/>
      <c r="IA659" s="14"/>
      <c r="IB659" s="14"/>
      <c r="IC659" s="14"/>
      <c r="ID659" s="14"/>
      <c r="IE659" s="14"/>
    </row>
    <row r="660" spans="1:255" s="2" customFormat="1" x14ac:dyDescent="0.25">
      <c r="A660" s="118">
        <v>21</v>
      </c>
      <c r="B660" s="187" t="s">
        <v>145</v>
      </c>
      <c r="C660" s="8" t="s">
        <v>16</v>
      </c>
      <c r="D660" s="9"/>
      <c r="E660" s="80">
        <f>0.9*0.1*150</f>
        <v>13.500000000000002</v>
      </c>
      <c r="F660" s="9"/>
      <c r="G660" s="9"/>
      <c r="H660" s="9"/>
      <c r="I660" s="9"/>
      <c r="J660" s="9"/>
      <c r="K660" s="9"/>
      <c r="L660" s="9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  <c r="AA660" s="105"/>
      <c r="AB660" s="105"/>
      <c r="AC660" s="105"/>
      <c r="AD660" s="105"/>
      <c r="AE660" s="105"/>
      <c r="AF660" s="105"/>
      <c r="AG660" s="105"/>
      <c r="AH660" s="105"/>
      <c r="AI660" s="105"/>
      <c r="AJ660" s="105"/>
      <c r="AK660" s="105"/>
      <c r="AL660" s="105"/>
      <c r="AM660" s="105"/>
      <c r="AN660" s="105"/>
      <c r="AO660" s="105"/>
      <c r="AP660" s="105"/>
      <c r="AQ660" s="105"/>
      <c r="AR660" s="105"/>
      <c r="AS660" s="105"/>
      <c r="AT660" s="105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  <c r="BT660" s="105"/>
      <c r="BU660" s="105"/>
      <c r="BV660" s="105"/>
      <c r="BW660" s="105"/>
      <c r="BX660" s="105"/>
      <c r="BY660" s="105"/>
      <c r="BZ660" s="105"/>
      <c r="CA660" s="105"/>
      <c r="CB660" s="105"/>
      <c r="CC660" s="105"/>
      <c r="CD660" s="105"/>
      <c r="CE660" s="105"/>
      <c r="CF660" s="105"/>
      <c r="CG660" s="105"/>
      <c r="CH660" s="105"/>
      <c r="CI660" s="105"/>
      <c r="CJ660" s="105"/>
      <c r="CK660" s="105"/>
      <c r="CL660" s="105"/>
      <c r="CM660" s="105"/>
      <c r="CN660" s="105"/>
      <c r="CO660" s="105"/>
      <c r="CP660" s="105"/>
      <c r="CQ660" s="105"/>
      <c r="CR660" s="105"/>
      <c r="CS660" s="105"/>
      <c r="CT660" s="105"/>
      <c r="CU660" s="105"/>
      <c r="CV660" s="105"/>
      <c r="CW660" s="105"/>
      <c r="CX660" s="105"/>
      <c r="CY660" s="105"/>
      <c r="CZ660" s="105"/>
      <c r="DA660" s="105"/>
      <c r="DB660" s="105"/>
      <c r="DC660" s="105"/>
      <c r="DD660" s="105"/>
      <c r="DE660" s="105"/>
      <c r="DF660" s="105"/>
      <c r="DG660" s="105"/>
      <c r="DH660" s="105"/>
      <c r="DI660" s="105"/>
      <c r="DJ660" s="105"/>
      <c r="DK660" s="105"/>
      <c r="DL660" s="105"/>
      <c r="DM660" s="105"/>
      <c r="DN660" s="105"/>
      <c r="DO660" s="105"/>
      <c r="DP660" s="105"/>
      <c r="DQ660" s="105"/>
      <c r="DR660" s="105"/>
      <c r="DS660" s="105"/>
      <c r="DT660" s="105"/>
      <c r="DU660" s="105"/>
      <c r="DV660" s="105"/>
      <c r="DW660" s="105"/>
      <c r="DX660" s="105"/>
      <c r="DY660" s="105"/>
      <c r="DZ660" s="105"/>
      <c r="EA660" s="105"/>
      <c r="EB660" s="105"/>
      <c r="EC660" s="105"/>
      <c r="ED660" s="105"/>
      <c r="EE660" s="105"/>
      <c r="EF660" s="105"/>
      <c r="EG660" s="105"/>
      <c r="EH660" s="105"/>
      <c r="EI660" s="105"/>
      <c r="EJ660" s="105"/>
      <c r="EK660" s="105"/>
      <c r="EL660" s="105"/>
      <c r="EM660" s="105"/>
      <c r="EN660" s="105"/>
      <c r="EO660" s="105"/>
      <c r="EP660" s="105"/>
      <c r="EQ660" s="105"/>
      <c r="ER660" s="105"/>
      <c r="ES660" s="105"/>
      <c r="ET660" s="105"/>
      <c r="EU660" s="105"/>
      <c r="EV660" s="105"/>
      <c r="EW660" s="105"/>
      <c r="EX660" s="105"/>
      <c r="EY660" s="105"/>
      <c r="EZ660" s="105"/>
      <c r="FA660" s="105"/>
      <c r="FB660" s="105"/>
      <c r="FC660" s="105"/>
      <c r="FD660" s="105"/>
      <c r="FE660" s="105"/>
      <c r="FF660" s="105"/>
      <c r="FG660" s="105"/>
      <c r="FH660" s="105"/>
      <c r="FI660" s="105"/>
      <c r="FJ660" s="105"/>
      <c r="FK660" s="105"/>
      <c r="FL660" s="105"/>
      <c r="FM660" s="105"/>
      <c r="FN660" s="105"/>
      <c r="FO660" s="105"/>
      <c r="FP660" s="105"/>
      <c r="FQ660" s="105"/>
      <c r="FR660" s="105"/>
      <c r="FS660" s="105"/>
      <c r="FT660" s="105"/>
      <c r="FU660" s="105"/>
      <c r="FV660" s="105"/>
      <c r="FW660" s="105"/>
      <c r="FX660" s="105"/>
      <c r="FY660" s="105"/>
      <c r="FZ660" s="105"/>
      <c r="GA660" s="105"/>
      <c r="GB660" s="105"/>
      <c r="GC660" s="105"/>
      <c r="GD660" s="105"/>
      <c r="GE660" s="105"/>
      <c r="GF660" s="105"/>
      <c r="GG660" s="105"/>
      <c r="GH660" s="105"/>
      <c r="GI660" s="105"/>
      <c r="GJ660" s="105"/>
      <c r="GK660" s="105"/>
      <c r="GL660" s="105"/>
      <c r="GM660" s="105"/>
      <c r="GN660" s="105"/>
      <c r="GO660" s="105"/>
      <c r="GP660" s="105"/>
      <c r="GQ660" s="105"/>
      <c r="GR660" s="105"/>
      <c r="GS660" s="105"/>
      <c r="GT660" s="105"/>
      <c r="GU660" s="105"/>
      <c r="GV660" s="105"/>
      <c r="GW660" s="105"/>
      <c r="GX660" s="105"/>
      <c r="GY660" s="105"/>
      <c r="GZ660" s="105"/>
      <c r="HA660" s="105"/>
      <c r="HB660" s="105"/>
      <c r="HC660" s="105"/>
      <c r="HD660" s="105"/>
      <c r="HE660" s="105"/>
      <c r="HF660" s="105"/>
      <c r="HG660" s="105"/>
      <c r="HH660" s="105"/>
      <c r="HI660" s="105"/>
      <c r="HJ660" s="105"/>
      <c r="HK660" s="105"/>
      <c r="HL660" s="105"/>
      <c r="HM660" s="105"/>
      <c r="HN660" s="105"/>
      <c r="HO660" s="105"/>
    </row>
    <row r="661" spans="1:255" s="6" customFormat="1" x14ac:dyDescent="0.25">
      <c r="A661" s="151"/>
      <c r="B661" s="194"/>
      <c r="C661" s="151" t="s">
        <v>62</v>
      </c>
      <c r="D661" s="153"/>
      <c r="E661" s="107">
        <f>E660/10</f>
        <v>1.35</v>
      </c>
      <c r="F661" s="153"/>
      <c r="G661" s="153"/>
      <c r="H661" s="153"/>
      <c r="I661" s="153"/>
      <c r="J661" s="153"/>
      <c r="K661" s="153"/>
      <c r="L661" s="153"/>
      <c r="M661" s="154"/>
      <c r="N661" s="154"/>
      <c r="O661" s="154"/>
      <c r="P661" s="154"/>
      <c r="Q661" s="154"/>
      <c r="R661" s="154"/>
      <c r="S661" s="154"/>
      <c r="T661" s="154"/>
      <c r="U661" s="154"/>
      <c r="V661" s="154"/>
      <c r="W661" s="154"/>
      <c r="X661" s="154"/>
      <c r="Y661" s="154"/>
      <c r="Z661" s="154"/>
      <c r="AA661" s="154"/>
      <c r="AB661" s="154"/>
      <c r="AC661" s="154"/>
      <c r="AD661" s="154"/>
      <c r="AE661" s="154"/>
      <c r="AF661" s="154"/>
      <c r="AG661" s="154"/>
      <c r="AH661" s="154"/>
      <c r="AI661" s="154"/>
      <c r="AJ661" s="154"/>
      <c r="AK661" s="154"/>
      <c r="AL661" s="154"/>
      <c r="AM661" s="154"/>
      <c r="AN661" s="154"/>
      <c r="AO661" s="154"/>
      <c r="AP661" s="154"/>
      <c r="AQ661" s="154"/>
      <c r="AR661" s="154"/>
      <c r="AS661" s="154"/>
      <c r="AT661" s="154"/>
      <c r="AU661" s="154"/>
      <c r="AV661" s="154"/>
      <c r="AW661" s="154"/>
      <c r="AX661" s="154"/>
      <c r="AY661" s="154"/>
      <c r="AZ661" s="154"/>
      <c r="BA661" s="154"/>
      <c r="BB661" s="154"/>
      <c r="BC661" s="154"/>
      <c r="BD661" s="154"/>
      <c r="BE661" s="154"/>
      <c r="BF661" s="154"/>
      <c r="BG661" s="154"/>
      <c r="BH661" s="154"/>
      <c r="BI661" s="154"/>
      <c r="BJ661" s="154"/>
      <c r="BK661" s="154"/>
      <c r="BL661" s="154"/>
      <c r="BM661" s="154"/>
      <c r="BN661" s="154"/>
      <c r="BO661" s="154"/>
      <c r="BP661" s="154"/>
      <c r="BQ661" s="154"/>
      <c r="BR661" s="154"/>
      <c r="BS661" s="154"/>
      <c r="BT661" s="154"/>
      <c r="BU661" s="154"/>
      <c r="BV661" s="154"/>
      <c r="BW661" s="154"/>
      <c r="BX661" s="154"/>
      <c r="BY661" s="154"/>
      <c r="BZ661" s="154"/>
      <c r="CA661" s="154"/>
      <c r="CB661" s="154"/>
      <c r="CC661" s="154"/>
      <c r="CD661" s="154"/>
      <c r="CE661" s="154"/>
      <c r="CF661" s="154"/>
      <c r="CG661" s="154"/>
      <c r="CH661" s="154"/>
      <c r="CI661" s="154"/>
      <c r="CJ661" s="154"/>
      <c r="CK661" s="154"/>
      <c r="CL661" s="154"/>
      <c r="CM661" s="154"/>
      <c r="CN661" s="154"/>
      <c r="CO661" s="154"/>
      <c r="CP661" s="154"/>
      <c r="CQ661" s="154"/>
      <c r="CR661" s="154"/>
      <c r="CS661" s="154"/>
      <c r="CT661" s="154"/>
      <c r="CU661" s="154"/>
      <c r="CV661" s="154"/>
      <c r="CW661" s="154"/>
      <c r="CX661" s="154"/>
      <c r="CY661" s="154"/>
      <c r="CZ661" s="154"/>
      <c r="DA661" s="154"/>
      <c r="DB661" s="154"/>
      <c r="DC661" s="154"/>
      <c r="DD661" s="154"/>
      <c r="DE661" s="154"/>
      <c r="DF661" s="154"/>
      <c r="DG661" s="154"/>
      <c r="DH661" s="154"/>
      <c r="DI661" s="154"/>
      <c r="DJ661" s="154"/>
      <c r="DK661" s="154"/>
      <c r="DL661" s="154"/>
      <c r="DM661" s="154"/>
      <c r="DN661" s="154"/>
      <c r="DO661" s="154"/>
      <c r="DP661" s="154"/>
      <c r="DQ661" s="154"/>
      <c r="DR661" s="154"/>
      <c r="DS661" s="154"/>
      <c r="DT661" s="154"/>
      <c r="DU661" s="154"/>
      <c r="DV661" s="154"/>
      <c r="DW661" s="154"/>
      <c r="DX661" s="154"/>
      <c r="DY661" s="154"/>
      <c r="DZ661" s="154"/>
      <c r="EA661" s="154"/>
      <c r="EB661" s="154"/>
      <c r="EC661" s="154"/>
      <c r="ED661" s="154"/>
      <c r="EE661" s="154"/>
      <c r="EF661" s="154"/>
      <c r="EG661" s="154"/>
      <c r="EH661" s="154"/>
      <c r="EI661" s="154"/>
      <c r="EJ661" s="154"/>
      <c r="EK661" s="154"/>
      <c r="EL661" s="154"/>
      <c r="EM661" s="154"/>
      <c r="EN661" s="154"/>
      <c r="EO661" s="154"/>
      <c r="EP661" s="154"/>
      <c r="EQ661" s="154"/>
      <c r="ER661" s="154"/>
      <c r="ES661" s="154"/>
      <c r="ET661" s="154"/>
      <c r="EU661" s="154"/>
      <c r="EV661" s="154"/>
      <c r="EW661" s="154"/>
      <c r="EX661" s="154"/>
      <c r="EY661" s="154"/>
      <c r="EZ661" s="154"/>
      <c r="FA661" s="154"/>
      <c r="FB661" s="154"/>
      <c r="FC661" s="154"/>
      <c r="FD661" s="154"/>
      <c r="FE661" s="154"/>
      <c r="FF661" s="154"/>
      <c r="FG661" s="154"/>
      <c r="FH661" s="154"/>
      <c r="FI661" s="154"/>
      <c r="FJ661" s="154"/>
      <c r="FK661" s="154"/>
      <c r="FL661" s="154"/>
      <c r="FM661" s="154"/>
      <c r="FN661" s="154"/>
      <c r="FO661" s="154"/>
      <c r="FP661" s="154"/>
      <c r="FQ661" s="154"/>
      <c r="FR661" s="154"/>
      <c r="FS661" s="154"/>
      <c r="FT661" s="154"/>
      <c r="FU661" s="154"/>
      <c r="FV661" s="154"/>
      <c r="FW661" s="154"/>
      <c r="FX661" s="154"/>
      <c r="FY661" s="154"/>
      <c r="FZ661" s="154"/>
      <c r="GA661" s="154"/>
      <c r="GB661" s="154"/>
      <c r="GC661" s="154"/>
      <c r="GD661" s="154"/>
      <c r="GE661" s="154"/>
      <c r="GF661" s="154"/>
      <c r="GG661" s="154"/>
      <c r="GH661" s="154"/>
      <c r="GI661" s="154"/>
      <c r="GJ661" s="154"/>
      <c r="GK661" s="154"/>
      <c r="GL661" s="154"/>
      <c r="GM661" s="154"/>
      <c r="GN661" s="154"/>
      <c r="GO661" s="154"/>
      <c r="GP661" s="154"/>
      <c r="GQ661" s="154"/>
      <c r="GR661" s="154"/>
      <c r="GS661" s="154"/>
      <c r="GT661" s="154"/>
      <c r="GU661" s="154"/>
      <c r="GV661" s="154"/>
      <c r="GW661" s="154"/>
      <c r="GX661" s="154"/>
      <c r="GY661" s="154"/>
      <c r="GZ661" s="154"/>
      <c r="HA661" s="154"/>
      <c r="HB661" s="154"/>
      <c r="HC661" s="154"/>
      <c r="HD661" s="154"/>
      <c r="HE661" s="154"/>
      <c r="HF661" s="154"/>
      <c r="HG661" s="154"/>
      <c r="HH661" s="154"/>
      <c r="HI661" s="154"/>
      <c r="HJ661" s="154"/>
      <c r="HK661" s="154"/>
      <c r="HL661" s="154"/>
      <c r="HM661" s="154"/>
      <c r="HN661" s="154"/>
      <c r="HO661" s="154"/>
      <c r="HP661" s="154"/>
      <c r="HQ661" s="154"/>
      <c r="HR661" s="154"/>
      <c r="HS661" s="154"/>
      <c r="HT661" s="154"/>
      <c r="HU661" s="154"/>
      <c r="HV661" s="154"/>
      <c r="HW661" s="154"/>
      <c r="HX661" s="154"/>
      <c r="HY661" s="154"/>
      <c r="HZ661" s="154"/>
      <c r="IA661" s="154"/>
      <c r="IB661" s="154"/>
      <c r="IC661" s="154"/>
      <c r="ID661" s="154"/>
      <c r="IE661" s="154"/>
    </row>
    <row r="662" spans="1:255" s="2" customFormat="1" x14ac:dyDescent="0.25">
      <c r="A662" s="157"/>
      <c r="B662" s="188" t="s">
        <v>94</v>
      </c>
      <c r="C662" s="91" t="s">
        <v>17</v>
      </c>
      <c r="D662" s="10">
        <v>17.8</v>
      </c>
      <c r="E662" s="153">
        <f>D662*E661</f>
        <v>24.03</v>
      </c>
      <c r="F662" s="153"/>
      <c r="G662" s="153"/>
      <c r="H662" s="10"/>
      <c r="I662" s="10">
        <f>E662*H662</f>
        <v>0</v>
      </c>
      <c r="J662" s="10"/>
      <c r="K662" s="10"/>
      <c r="L662" s="10">
        <f>G662+I662+K662</f>
        <v>0</v>
      </c>
      <c r="M662" s="156"/>
      <c r="N662" s="156"/>
      <c r="O662" s="156"/>
      <c r="P662" s="156"/>
      <c r="Q662" s="156"/>
      <c r="R662" s="156"/>
      <c r="S662" s="156"/>
      <c r="T662" s="156"/>
      <c r="U662" s="156"/>
      <c r="V662" s="156"/>
      <c r="W662" s="156"/>
      <c r="X662" s="156"/>
      <c r="Y662" s="156"/>
      <c r="Z662" s="156"/>
      <c r="AA662" s="156"/>
      <c r="AB662" s="156"/>
      <c r="AC662" s="156"/>
      <c r="AD662" s="156"/>
      <c r="AE662" s="156"/>
      <c r="AF662" s="156"/>
      <c r="AG662" s="156"/>
      <c r="AH662" s="156"/>
      <c r="AI662" s="156"/>
      <c r="AJ662" s="156"/>
      <c r="AK662" s="156"/>
      <c r="AL662" s="156"/>
      <c r="AM662" s="156"/>
      <c r="AN662" s="156"/>
      <c r="AO662" s="156"/>
      <c r="AP662" s="156"/>
      <c r="AQ662" s="156"/>
      <c r="AR662" s="156"/>
      <c r="AS662" s="156"/>
      <c r="AT662" s="156"/>
      <c r="AU662" s="156"/>
      <c r="AV662" s="156"/>
      <c r="AW662" s="156"/>
      <c r="AX662" s="156"/>
      <c r="AY662" s="156"/>
      <c r="AZ662" s="156"/>
      <c r="BA662" s="156"/>
      <c r="BB662" s="156"/>
      <c r="BC662" s="156"/>
      <c r="BD662" s="156"/>
      <c r="BE662" s="156"/>
      <c r="BF662" s="156"/>
      <c r="BG662" s="156"/>
      <c r="BH662" s="156"/>
      <c r="BI662" s="156"/>
      <c r="BJ662" s="156"/>
      <c r="BK662" s="156"/>
      <c r="BL662" s="156"/>
      <c r="BM662" s="156"/>
      <c r="BN662" s="156"/>
      <c r="BO662" s="156"/>
      <c r="BP662" s="156"/>
      <c r="BQ662" s="156"/>
      <c r="BR662" s="156"/>
      <c r="BS662" s="156"/>
      <c r="BT662" s="156"/>
      <c r="BU662" s="156"/>
      <c r="BV662" s="156"/>
      <c r="BW662" s="156"/>
      <c r="BX662" s="156"/>
      <c r="BY662" s="156"/>
      <c r="BZ662" s="156"/>
      <c r="CA662" s="156"/>
      <c r="CB662" s="156"/>
      <c r="CC662" s="156"/>
      <c r="CD662" s="156"/>
      <c r="CE662" s="156"/>
      <c r="CF662" s="156"/>
      <c r="CG662" s="156"/>
      <c r="CH662" s="156"/>
      <c r="CI662" s="156"/>
      <c r="CJ662" s="156"/>
      <c r="CK662" s="156"/>
      <c r="CL662" s="156"/>
      <c r="CM662" s="156"/>
      <c r="CN662" s="156"/>
      <c r="CO662" s="156"/>
      <c r="CP662" s="156"/>
      <c r="CQ662" s="156"/>
      <c r="CR662" s="156"/>
      <c r="CS662" s="156"/>
      <c r="CT662" s="156"/>
      <c r="CU662" s="156"/>
      <c r="CV662" s="156"/>
      <c r="CW662" s="156"/>
      <c r="CX662" s="156"/>
      <c r="CY662" s="156"/>
      <c r="CZ662" s="156"/>
      <c r="DA662" s="156"/>
      <c r="DB662" s="156"/>
      <c r="DC662" s="156"/>
      <c r="DD662" s="156"/>
      <c r="DE662" s="156"/>
      <c r="DF662" s="156"/>
      <c r="DG662" s="156"/>
      <c r="DH662" s="156"/>
      <c r="DI662" s="156"/>
      <c r="DJ662" s="156"/>
      <c r="DK662" s="156"/>
      <c r="DL662" s="156"/>
      <c r="DM662" s="156"/>
      <c r="DN662" s="156"/>
      <c r="DO662" s="156"/>
      <c r="DP662" s="156"/>
      <c r="DQ662" s="156"/>
      <c r="DR662" s="156"/>
      <c r="DS662" s="156"/>
      <c r="DT662" s="156"/>
      <c r="DU662" s="156"/>
      <c r="DV662" s="156"/>
      <c r="DW662" s="156"/>
      <c r="DX662" s="156"/>
      <c r="DY662" s="156"/>
      <c r="DZ662" s="156"/>
      <c r="EA662" s="156"/>
      <c r="EB662" s="156"/>
      <c r="EC662" s="156"/>
      <c r="ED662" s="156"/>
      <c r="EE662" s="156"/>
      <c r="EF662" s="156"/>
      <c r="EG662" s="156"/>
      <c r="EH662" s="156"/>
      <c r="EI662" s="156"/>
      <c r="EJ662" s="156"/>
      <c r="EK662" s="156"/>
      <c r="EL662" s="156"/>
      <c r="EM662" s="156"/>
      <c r="EN662" s="156"/>
      <c r="EO662" s="156"/>
      <c r="EP662" s="156"/>
      <c r="EQ662" s="156"/>
      <c r="ER662" s="156"/>
      <c r="ES662" s="156"/>
      <c r="ET662" s="156"/>
      <c r="EU662" s="156"/>
      <c r="EV662" s="156"/>
      <c r="EW662" s="156"/>
      <c r="EX662" s="156"/>
      <c r="EY662" s="156"/>
      <c r="EZ662" s="156"/>
      <c r="FA662" s="156"/>
      <c r="FB662" s="156"/>
      <c r="FC662" s="156"/>
      <c r="FD662" s="156"/>
      <c r="FE662" s="156"/>
      <c r="FF662" s="156"/>
      <c r="FG662" s="156"/>
      <c r="FH662" s="156"/>
      <c r="FI662" s="156"/>
      <c r="FJ662" s="156"/>
      <c r="FK662" s="156"/>
      <c r="FL662" s="156"/>
      <c r="FM662" s="156"/>
      <c r="FN662" s="156"/>
      <c r="FO662" s="156"/>
      <c r="FP662" s="156"/>
      <c r="FQ662" s="156"/>
      <c r="FR662" s="156"/>
      <c r="FS662" s="156"/>
      <c r="FT662" s="156"/>
      <c r="FU662" s="156"/>
      <c r="FV662" s="156"/>
      <c r="FW662" s="156"/>
      <c r="FX662" s="156"/>
      <c r="FY662" s="156"/>
      <c r="FZ662" s="156"/>
      <c r="GA662" s="156"/>
      <c r="GB662" s="156"/>
      <c r="GC662" s="156"/>
      <c r="GD662" s="156"/>
      <c r="GE662" s="156"/>
      <c r="GF662" s="156"/>
      <c r="GG662" s="156"/>
      <c r="GH662" s="156"/>
      <c r="GI662" s="156"/>
      <c r="GJ662" s="156"/>
      <c r="GK662" s="156"/>
      <c r="GL662" s="156"/>
      <c r="GM662" s="156"/>
      <c r="GN662" s="156"/>
      <c r="GO662" s="156"/>
      <c r="GP662" s="156"/>
      <c r="GQ662" s="156"/>
      <c r="GR662" s="156"/>
      <c r="GS662" s="156"/>
      <c r="GT662" s="156"/>
      <c r="GU662" s="156"/>
      <c r="GV662" s="156"/>
      <c r="GW662" s="156"/>
      <c r="GX662" s="156"/>
      <c r="GY662" s="156"/>
      <c r="GZ662" s="156"/>
      <c r="HA662" s="156"/>
      <c r="HB662" s="156"/>
      <c r="HC662" s="156"/>
      <c r="HD662" s="156"/>
      <c r="HE662" s="156"/>
      <c r="HF662" s="156"/>
      <c r="HG662" s="156"/>
      <c r="HH662" s="156"/>
      <c r="HI662" s="156"/>
      <c r="HJ662" s="156"/>
      <c r="HK662" s="156"/>
      <c r="HL662" s="156"/>
      <c r="HM662" s="156"/>
      <c r="HN662" s="156"/>
      <c r="HO662" s="156"/>
      <c r="HP662" s="156"/>
      <c r="HQ662" s="156"/>
      <c r="HR662" s="156"/>
      <c r="HS662" s="156"/>
      <c r="HT662" s="156"/>
      <c r="HU662" s="156"/>
      <c r="HV662" s="156"/>
      <c r="HW662" s="156"/>
      <c r="HX662" s="156"/>
      <c r="HY662" s="156"/>
      <c r="HZ662" s="156"/>
      <c r="IA662" s="156"/>
      <c r="IB662" s="156"/>
      <c r="IC662" s="156"/>
      <c r="ID662" s="156"/>
      <c r="IE662" s="156"/>
    </row>
    <row r="663" spans="1:255" s="2" customFormat="1" x14ac:dyDescent="0.25">
      <c r="A663" s="157"/>
      <c r="B663" s="194" t="s">
        <v>146</v>
      </c>
      <c r="C663" s="151" t="s">
        <v>16</v>
      </c>
      <c r="D663" s="10">
        <v>11</v>
      </c>
      <c r="E663" s="86">
        <f>D663*E661</f>
        <v>14.850000000000001</v>
      </c>
      <c r="F663" s="5"/>
      <c r="G663" s="153">
        <f>E663*F663</f>
        <v>0</v>
      </c>
      <c r="H663" s="153"/>
      <c r="I663" s="153"/>
      <c r="J663" s="153"/>
      <c r="K663" s="153"/>
      <c r="L663" s="153">
        <f>G663+I663+K663</f>
        <v>0</v>
      </c>
      <c r="M663" s="156"/>
      <c r="N663" s="156"/>
      <c r="O663" s="156"/>
      <c r="P663" s="156"/>
      <c r="Q663" s="156"/>
      <c r="R663" s="156"/>
      <c r="S663" s="156"/>
      <c r="T663" s="156"/>
      <c r="U663" s="156"/>
      <c r="V663" s="156"/>
      <c r="W663" s="156"/>
      <c r="X663" s="156"/>
      <c r="Y663" s="156"/>
      <c r="Z663" s="156"/>
      <c r="AA663" s="156"/>
      <c r="AB663" s="156"/>
      <c r="AC663" s="156"/>
      <c r="AD663" s="156"/>
      <c r="AE663" s="156"/>
      <c r="AF663" s="156"/>
      <c r="AG663" s="156"/>
      <c r="AH663" s="156"/>
      <c r="AI663" s="156"/>
      <c r="AJ663" s="156"/>
      <c r="AK663" s="156"/>
      <c r="AL663" s="156"/>
      <c r="AM663" s="156"/>
      <c r="AN663" s="156"/>
      <c r="AO663" s="156"/>
      <c r="AP663" s="156"/>
      <c r="AQ663" s="156"/>
      <c r="AR663" s="156"/>
      <c r="AS663" s="156"/>
      <c r="AT663" s="156"/>
      <c r="AU663" s="156"/>
      <c r="AV663" s="156"/>
      <c r="AW663" s="156"/>
      <c r="AX663" s="156"/>
      <c r="AY663" s="156"/>
      <c r="AZ663" s="156"/>
      <c r="BA663" s="156"/>
      <c r="BB663" s="156"/>
      <c r="BC663" s="156"/>
      <c r="BD663" s="156"/>
      <c r="BE663" s="156"/>
      <c r="BF663" s="156"/>
      <c r="BG663" s="156"/>
      <c r="BH663" s="156"/>
      <c r="BI663" s="156"/>
      <c r="BJ663" s="156"/>
      <c r="BK663" s="156"/>
      <c r="BL663" s="156"/>
      <c r="BM663" s="156"/>
      <c r="BN663" s="156"/>
      <c r="BO663" s="156"/>
      <c r="BP663" s="156"/>
      <c r="BQ663" s="156"/>
      <c r="BR663" s="156"/>
      <c r="BS663" s="156"/>
      <c r="BT663" s="156"/>
      <c r="BU663" s="156"/>
      <c r="BV663" s="156"/>
      <c r="BW663" s="156"/>
      <c r="BX663" s="156"/>
      <c r="BY663" s="156"/>
      <c r="BZ663" s="156"/>
      <c r="CA663" s="156"/>
      <c r="CB663" s="156"/>
      <c r="CC663" s="156"/>
      <c r="CD663" s="156"/>
      <c r="CE663" s="156"/>
      <c r="CF663" s="156"/>
      <c r="CG663" s="156"/>
      <c r="CH663" s="156"/>
      <c r="CI663" s="156"/>
      <c r="CJ663" s="156"/>
      <c r="CK663" s="156"/>
      <c r="CL663" s="156"/>
      <c r="CM663" s="156"/>
      <c r="CN663" s="156"/>
      <c r="CO663" s="156"/>
      <c r="CP663" s="156"/>
      <c r="CQ663" s="156"/>
      <c r="CR663" s="156"/>
      <c r="CS663" s="156"/>
      <c r="CT663" s="156"/>
      <c r="CU663" s="156"/>
      <c r="CV663" s="156"/>
      <c r="CW663" s="156"/>
      <c r="CX663" s="156"/>
      <c r="CY663" s="156"/>
      <c r="CZ663" s="156"/>
      <c r="DA663" s="156"/>
      <c r="DB663" s="156"/>
      <c r="DC663" s="156"/>
      <c r="DD663" s="156"/>
      <c r="DE663" s="156"/>
      <c r="DF663" s="156"/>
      <c r="DG663" s="156"/>
      <c r="DH663" s="156"/>
      <c r="DI663" s="156"/>
      <c r="DJ663" s="156"/>
      <c r="DK663" s="156"/>
      <c r="DL663" s="156"/>
      <c r="DM663" s="156"/>
      <c r="DN663" s="156"/>
      <c r="DO663" s="156"/>
      <c r="DP663" s="156"/>
      <c r="DQ663" s="156"/>
      <c r="DR663" s="156"/>
      <c r="DS663" s="156"/>
      <c r="DT663" s="156"/>
      <c r="DU663" s="156"/>
      <c r="DV663" s="156"/>
      <c r="DW663" s="156"/>
      <c r="DX663" s="156"/>
      <c r="DY663" s="156"/>
      <c r="DZ663" s="156"/>
      <c r="EA663" s="156"/>
      <c r="EB663" s="156"/>
      <c r="EC663" s="156"/>
      <c r="ED663" s="156"/>
      <c r="EE663" s="156"/>
      <c r="EF663" s="156"/>
      <c r="EG663" s="156"/>
      <c r="EH663" s="156"/>
      <c r="EI663" s="156"/>
      <c r="EJ663" s="156"/>
      <c r="EK663" s="156"/>
      <c r="EL663" s="156"/>
      <c r="EM663" s="156"/>
      <c r="EN663" s="156"/>
      <c r="EO663" s="156"/>
      <c r="EP663" s="156"/>
      <c r="EQ663" s="156"/>
      <c r="ER663" s="156"/>
      <c r="ES663" s="156"/>
      <c r="ET663" s="156"/>
      <c r="EU663" s="156"/>
      <c r="EV663" s="156"/>
      <c r="EW663" s="156"/>
      <c r="EX663" s="156"/>
      <c r="EY663" s="156"/>
      <c r="EZ663" s="156"/>
      <c r="FA663" s="156"/>
      <c r="FB663" s="156"/>
      <c r="FC663" s="156"/>
      <c r="FD663" s="156"/>
      <c r="FE663" s="156"/>
      <c r="FF663" s="156"/>
      <c r="FG663" s="156"/>
      <c r="FH663" s="156"/>
      <c r="FI663" s="156"/>
      <c r="FJ663" s="156"/>
      <c r="FK663" s="156"/>
      <c r="FL663" s="156"/>
      <c r="FM663" s="156"/>
      <c r="FN663" s="156"/>
      <c r="FO663" s="156"/>
      <c r="FP663" s="156"/>
      <c r="FQ663" s="156"/>
      <c r="FR663" s="156"/>
      <c r="FS663" s="156"/>
      <c r="FT663" s="156"/>
      <c r="FU663" s="156"/>
      <c r="FV663" s="156"/>
      <c r="FW663" s="156"/>
      <c r="FX663" s="156"/>
      <c r="FY663" s="156"/>
      <c r="FZ663" s="156"/>
      <c r="GA663" s="156"/>
      <c r="GB663" s="156"/>
      <c r="GC663" s="156"/>
      <c r="GD663" s="156"/>
      <c r="GE663" s="156"/>
      <c r="GF663" s="156"/>
      <c r="GG663" s="156"/>
      <c r="GH663" s="156"/>
      <c r="GI663" s="156"/>
      <c r="GJ663" s="156"/>
      <c r="GK663" s="156"/>
      <c r="GL663" s="156"/>
      <c r="GM663" s="156"/>
      <c r="GN663" s="156"/>
      <c r="GO663" s="156"/>
      <c r="GP663" s="156"/>
      <c r="GQ663" s="156"/>
      <c r="GR663" s="156"/>
      <c r="GS663" s="156"/>
      <c r="GT663" s="156"/>
      <c r="GU663" s="156"/>
      <c r="GV663" s="156"/>
      <c r="GW663" s="156"/>
      <c r="GX663" s="156"/>
      <c r="GY663" s="156"/>
      <c r="GZ663" s="156"/>
      <c r="HA663" s="156"/>
      <c r="HB663" s="156"/>
      <c r="HC663" s="156"/>
      <c r="HD663" s="156"/>
      <c r="HE663" s="156"/>
      <c r="HF663" s="156"/>
      <c r="HG663" s="156"/>
      <c r="HH663" s="156"/>
      <c r="HI663" s="156"/>
      <c r="HJ663" s="156"/>
      <c r="HK663" s="156"/>
      <c r="HL663" s="156"/>
      <c r="HM663" s="156"/>
      <c r="HN663" s="156"/>
      <c r="HO663" s="156"/>
      <c r="HP663" s="156"/>
      <c r="HQ663" s="156"/>
      <c r="HR663" s="156"/>
      <c r="HS663" s="156"/>
      <c r="HT663" s="156"/>
      <c r="HU663" s="156"/>
      <c r="HV663" s="156"/>
      <c r="HW663" s="156"/>
      <c r="HX663" s="156"/>
      <c r="HY663" s="156"/>
      <c r="HZ663" s="156"/>
      <c r="IA663" s="156"/>
      <c r="IB663" s="156"/>
      <c r="IC663" s="156"/>
      <c r="ID663" s="156"/>
      <c r="IE663" s="156"/>
    </row>
    <row r="664" spans="1:255" s="6" customFormat="1" x14ac:dyDescent="0.25">
      <c r="A664" s="151"/>
      <c r="B664" s="194"/>
      <c r="C664" s="151"/>
      <c r="D664" s="10"/>
      <c r="E664" s="86"/>
      <c r="F664" s="5"/>
      <c r="G664" s="153"/>
      <c r="H664" s="153"/>
      <c r="I664" s="153"/>
      <c r="J664" s="153"/>
      <c r="K664" s="153"/>
      <c r="L664" s="153"/>
      <c r="M664" s="154"/>
      <c r="N664" s="154"/>
      <c r="O664" s="154"/>
      <c r="P664" s="154"/>
      <c r="Q664" s="154"/>
      <c r="R664" s="154"/>
      <c r="S664" s="154"/>
      <c r="T664" s="154"/>
      <c r="U664" s="154"/>
      <c r="V664" s="154"/>
      <c r="W664" s="154"/>
      <c r="X664" s="154"/>
      <c r="Y664" s="154"/>
      <c r="Z664" s="154"/>
      <c r="AA664" s="154"/>
      <c r="AB664" s="154"/>
      <c r="AC664" s="154"/>
      <c r="AD664" s="154"/>
      <c r="AE664" s="154"/>
      <c r="AF664" s="154"/>
      <c r="AG664" s="154"/>
      <c r="AH664" s="154"/>
      <c r="AI664" s="154"/>
      <c r="AJ664" s="154"/>
      <c r="AK664" s="154"/>
      <c r="AL664" s="154"/>
      <c r="AM664" s="154"/>
      <c r="AN664" s="154"/>
      <c r="AO664" s="154"/>
      <c r="AP664" s="154"/>
      <c r="AQ664" s="154"/>
      <c r="AR664" s="154"/>
      <c r="AS664" s="154"/>
      <c r="AT664" s="154"/>
      <c r="AU664" s="154"/>
      <c r="AV664" s="154"/>
      <c r="AW664" s="154"/>
      <c r="AX664" s="154"/>
      <c r="AY664" s="154"/>
      <c r="AZ664" s="154"/>
      <c r="BA664" s="154"/>
      <c r="BB664" s="154"/>
      <c r="BC664" s="154"/>
      <c r="BD664" s="154"/>
      <c r="BE664" s="154"/>
      <c r="BF664" s="154"/>
      <c r="BG664" s="154"/>
      <c r="BH664" s="154"/>
      <c r="BI664" s="154"/>
      <c r="BJ664" s="154"/>
      <c r="BK664" s="154"/>
      <c r="BL664" s="154"/>
      <c r="BM664" s="154"/>
      <c r="BN664" s="154"/>
      <c r="BO664" s="154"/>
      <c r="BP664" s="154"/>
      <c r="BQ664" s="154"/>
      <c r="BR664" s="154"/>
      <c r="BS664" s="154"/>
      <c r="BT664" s="154"/>
      <c r="BU664" s="154"/>
      <c r="BV664" s="154"/>
      <c r="BW664" s="154"/>
      <c r="BX664" s="154"/>
      <c r="BY664" s="154"/>
      <c r="BZ664" s="154"/>
      <c r="CA664" s="154"/>
      <c r="CB664" s="154"/>
      <c r="CC664" s="154"/>
      <c r="CD664" s="154"/>
      <c r="CE664" s="154"/>
      <c r="CF664" s="154"/>
      <c r="CG664" s="154"/>
      <c r="CH664" s="154"/>
      <c r="CI664" s="154"/>
      <c r="CJ664" s="154"/>
      <c r="CK664" s="154"/>
      <c r="CL664" s="154"/>
      <c r="CM664" s="154"/>
      <c r="CN664" s="154"/>
      <c r="CO664" s="154"/>
      <c r="CP664" s="154"/>
      <c r="CQ664" s="154"/>
      <c r="CR664" s="154"/>
      <c r="CS664" s="154"/>
      <c r="CT664" s="154"/>
      <c r="CU664" s="154"/>
      <c r="CV664" s="154"/>
      <c r="CW664" s="154"/>
      <c r="CX664" s="154"/>
      <c r="CY664" s="154"/>
      <c r="CZ664" s="154"/>
      <c r="DA664" s="154"/>
      <c r="DB664" s="154"/>
      <c r="DC664" s="154"/>
      <c r="DD664" s="154"/>
      <c r="DE664" s="154"/>
      <c r="DF664" s="154"/>
      <c r="DG664" s="154"/>
      <c r="DH664" s="154"/>
      <c r="DI664" s="154"/>
      <c r="DJ664" s="154"/>
      <c r="DK664" s="154"/>
      <c r="DL664" s="154"/>
      <c r="DM664" s="154"/>
      <c r="DN664" s="154"/>
      <c r="DO664" s="154"/>
      <c r="DP664" s="154"/>
      <c r="DQ664" s="154"/>
      <c r="DR664" s="154"/>
      <c r="DS664" s="154"/>
      <c r="DT664" s="154"/>
      <c r="DU664" s="154"/>
      <c r="DV664" s="154"/>
      <c r="DW664" s="154"/>
      <c r="DX664" s="154"/>
      <c r="DY664" s="154"/>
      <c r="DZ664" s="154"/>
      <c r="EA664" s="154"/>
      <c r="EB664" s="154"/>
      <c r="EC664" s="154"/>
      <c r="ED664" s="154"/>
      <c r="EE664" s="154"/>
      <c r="EF664" s="154"/>
      <c r="EG664" s="154"/>
      <c r="EH664" s="154"/>
      <c r="EI664" s="154"/>
      <c r="EJ664" s="154"/>
      <c r="EK664" s="154"/>
      <c r="EL664" s="154"/>
      <c r="EM664" s="154"/>
      <c r="EN664" s="154"/>
      <c r="EO664" s="154"/>
      <c r="EP664" s="154"/>
      <c r="EQ664" s="154"/>
      <c r="ER664" s="154"/>
      <c r="ES664" s="154"/>
      <c r="ET664" s="154"/>
      <c r="EU664" s="154"/>
      <c r="EV664" s="154"/>
      <c r="EW664" s="154"/>
      <c r="EX664" s="154"/>
      <c r="EY664" s="154"/>
      <c r="EZ664" s="154"/>
      <c r="FA664" s="154"/>
      <c r="FB664" s="154"/>
      <c r="FC664" s="154"/>
      <c r="FD664" s="154"/>
      <c r="FE664" s="154"/>
      <c r="FF664" s="154"/>
      <c r="FG664" s="154"/>
      <c r="FH664" s="154"/>
      <c r="FI664" s="154"/>
      <c r="FJ664" s="154"/>
      <c r="FK664" s="154"/>
      <c r="FL664" s="154"/>
      <c r="FM664" s="154"/>
      <c r="FN664" s="154"/>
      <c r="FO664" s="154"/>
      <c r="FP664" s="154"/>
      <c r="FQ664" s="154"/>
      <c r="FR664" s="154"/>
      <c r="FS664" s="154"/>
      <c r="FT664" s="154"/>
      <c r="FU664" s="154"/>
      <c r="FV664" s="154"/>
      <c r="FW664" s="154"/>
      <c r="FX664" s="154"/>
      <c r="FY664" s="154"/>
      <c r="FZ664" s="154"/>
      <c r="GA664" s="154"/>
      <c r="GB664" s="154"/>
      <c r="GC664" s="154"/>
      <c r="GD664" s="154"/>
      <c r="GE664" s="154"/>
      <c r="GF664" s="154"/>
      <c r="GG664" s="154"/>
      <c r="GH664" s="154"/>
      <c r="GI664" s="154"/>
      <c r="GJ664" s="154"/>
      <c r="GK664" s="154"/>
      <c r="GL664" s="154"/>
      <c r="GM664" s="154"/>
      <c r="GN664" s="154"/>
      <c r="GO664" s="154"/>
      <c r="GP664" s="154"/>
      <c r="GQ664" s="154"/>
      <c r="GR664" s="154"/>
      <c r="GS664" s="154"/>
      <c r="GT664" s="154"/>
      <c r="GU664" s="154"/>
      <c r="GV664" s="154"/>
      <c r="GW664" s="154"/>
      <c r="GX664" s="154"/>
      <c r="GY664" s="154"/>
      <c r="GZ664" s="154"/>
      <c r="HA664" s="154"/>
      <c r="HB664" s="154"/>
      <c r="HC664" s="154"/>
      <c r="HD664" s="154"/>
      <c r="HE664" s="154"/>
      <c r="HF664" s="154"/>
      <c r="HG664" s="154"/>
      <c r="HH664" s="154"/>
      <c r="HI664" s="154"/>
      <c r="HJ664" s="154"/>
      <c r="HK664" s="154"/>
      <c r="HL664" s="154"/>
      <c r="HM664" s="154"/>
      <c r="HN664" s="154"/>
      <c r="HO664" s="154"/>
      <c r="HP664" s="154"/>
      <c r="HQ664" s="154"/>
      <c r="HR664" s="154"/>
      <c r="HS664" s="154"/>
      <c r="HT664" s="154"/>
      <c r="HU664" s="154"/>
      <c r="HV664" s="154"/>
      <c r="HW664" s="154"/>
      <c r="HX664" s="154"/>
      <c r="HY664" s="154"/>
      <c r="HZ664" s="154"/>
      <c r="IA664" s="154"/>
      <c r="IB664" s="154"/>
      <c r="IC664" s="154"/>
      <c r="ID664" s="154"/>
      <c r="IE664" s="154"/>
    </row>
    <row r="665" spans="1:255" s="2" customFormat="1" x14ac:dyDescent="0.25">
      <c r="A665" s="118">
        <v>22</v>
      </c>
      <c r="B665" s="187" t="s">
        <v>147</v>
      </c>
      <c r="C665" s="8" t="s">
        <v>16</v>
      </c>
      <c r="D665" s="9"/>
      <c r="E665" s="9">
        <f>0.315*150</f>
        <v>47.25</v>
      </c>
      <c r="F665" s="9"/>
      <c r="G665" s="9"/>
      <c r="H665" s="9"/>
      <c r="I665" s="9"/>
      <c r="J665" s="9"/>
      <c r="K665" s="9"/>
      <c r="L665" s="9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  <c r="AA665" s="105"/>
      <c r="AB665" s="105"/>
      <c r="AC665" s="105"/>
      <c r="AD665" s="105"/>
      <c r="AE665" s="105"/>
      <c r="AF665" s="105"/>
      <c r="AG665" s="105"/>
      <c r="AH665" s="105"/>
      <c r="AI665" s="105"/>
      <c r="AJ665" s="105"/>
      <c r="AK665" s="105"/>
      <c r="AL665" s="105"/>
      <c r="AM665" s="105"/>
      <c r="AN665" s="105"/>
      <c r="AO665" s="105"/>
      <c r="AP665" s="105"/>
      <c r="AQ665" s="105"/>
      <c r="AR665" s="105"/>
      <c r="AS665" s="105"/>
      <c r="AT665" s="105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  <c r="BT665" s="105"/>
      <c r="BU665" s="105"/>
      <c r="BV665" s="105"/>
      <c r="BW665" s="105"/>
      <c r="BX665" s="105"/>
      <c r="BY665" s="105"/>
      <c r="BZ665" s="105"/>
      <c r="CA665" s="105"/>
      <c r="CB665" s="105"/>
      <c r="CC665" s="105"/>
      <c r="CD665" s="105"/>
      <c r="CE665" s="105"/>
      <c r="CF665" s="105"/>
      <c r="CG665" s="105"/>
      <c r="CH665" s="105"/>
      <c r="CI665" s="105"/>
      <c r="CJ665" s="105"/>
      <c r="CK665" s="105"/>
      <c r="CL665" s="105"/>
      <c r="CM665" s="105"/>
      <c r="CN665" s="105"/>
      <c r="CO665" s="105"/>
      <c r="CP665" s="105"/>
      <c r="CQ665" s="105"/>
      <c r="CR665" s="105"/>
      <c r="CS665" s="105"/>
      <c r="CT665" s="105"/>
      <c r="CU665" s="105"/>
      <c r="CV665" s="105"/>
      <c r="CW665" s="105"/>
      <c r="CX665" s="105"/>
      <c r="CY665" s="105"/>
      <c r="CZ665" s="105"/>
      <c r="DA665" s="105"/>
      <c r="DB665" s="105"/>
      <c r="DC665" s="105"/>
      <c r="DD665" s="105"/>
      <c r="DE665" s="105"/>
      <c r="DF665" s="105"/>
      <c r="DG665" s="105"/>
      <c r="DH665" s="105"/>
      <c r="DI665" s="105"/>
      <c r="DJ665" s="105"/>
      <c r="DK665" s="105"/>
      <c r="DL665" s="105"/>
      <c r="DM665" s="105"/>
      <c r="DN665" s="105"/>
      <c r="DO665" s="105"/>
      <c r="DP665" s="105"/>
      <c r="DQ665" s="105"/>
      <c r="DR665" s="105"/>
      <c r="DS665" s="105"/>
      <c r="DT665" s="105"/>
      <c r="DU665" s="105"/>
      <c r="DV665" s="105"/>
      <c r="DW665" s="105"/>
      <c r="DX665" s="105"/>
      <c r="DY665" s="105"/>
      <c r="DZ665" s="105"/>
      <c r="EA665" s="105"/>
      <c r="EB665" s="105"/>
      <c r="EC665" s="105"/>
      <c r="ED665" s="105"/>
      <c r="EE665" s="105"/>
      <c r="EF665" s="105"/>
      <c r="EG665" s="105"/>
      <c r="EH665" s="105"/>
      <c r="EI665" s="105"/>
      <c r="EJ665" s="105"/>
      <c r="EK665" s="105"/>
      <c r="EL665" s="105"/>
      <c r="EM665" s="105"/>
      <c r="EN665" s="105"/>
      <c r="EO665" s="105"/>
      <c r="EP665" s="105"/>
      <c r="EQ665" s="105"/>
      <c r="ER665" s="105"/>
      <c r="ES665" s="105"/>
      <c r="ET665" s="105"/>
      <c r="EU665" s="105"/>
      <c r="EV665" s="105"/>
      <c r="EW665" s="105"/>
      <c r="EX665" s="105"/>
      <c r="EY665" s="105"/>
      <c r="EZ665" s="105"/>
      <c r="FA665" s="105"/>
      <c r="FB665" s="105"/>
      <c r="FC665" s="105"/>
      <c r="FD665" s="105"/>
      <c r="FE665" s="105"/>
      <c r="FF665" s="105"/>
      <c r="FG665" s="105"/>
      <c r="FH665" s="105"/>
      <c r="FI665" s="105"/>
      <c r="FJ665" s="105"/>
      <c r="FK665" s="105"/>
      <c r="FL665" s="105"/>
      <c r="FM665" s="105"/>
      <c r="FN665" s="105"/>
      <c r="FO665" s="105"/>
      <c r="FP665" s="105"/>
      <c r="FQ665" s="105"/>
      <c r="FR665" s="105"/>
      <c r="FS665" s="105"/>
      <c r="FT665" s="105"/>
      <c r="FU665" s="105"/>
      <c r="FV665" s="105"/>
      <c r="FW665" s="105"/>
      <c r="FX665" s="105"/>
      <c r="FY665" s="105"/>
      <c r="FZ665" s="105"/>
      <c r="GA665" s="105"/>
      <c r="GB665" s="105"/>
      <c r="GC665" s="105"/>
      <c r="GD665" s="105"/>
      <c r="GE665" s="105"/>
      <c r="GF665" s="105"/>
      <c r="GG665" s="105"/>
      <c r="GH665" s="105"/>
      <c r="GI665" s="105"/>
      <c r="GJ665" s="105"/>
      <c r="GK665" s="105"/>
      <c r="GL665" s="105"/>
      <c r="GM665" s="105"/>
      <c r="GN665" s="105"/>
      <c r="GO665" s="105"/>
      <c r="GP665" s="105"/>
      <c r="GQ665" s="105"/>
      <c r="GR665" s="105"/>
      <c r="GS665" s="105"/>
      <c r="GT665" s="105"/>
      <c r="GU665" s="105"/>
      <c r="GV665" s="105"/>
      <c r="GW665" s="105"/>
      <c r="GX665" s="105"/>
      <c r="GY665" s="105"/>
      <c r="GZ665" s="105"/>
      <c r="HA665" s="105"/>
      <c r="HB665" s="105"/>
      <c r="HC665" s="105"/>
      <c r="HD665" s="105"/>
      <c r="HE665" s="105"/>
      <c r="HF665" s="105"/>
      <c r="HG665" s="105"/>
      <c r="HH665" s="105"/>
      <c r="HI665" s="105"/>
      <c r="HJ665" s="105"/>
      <c r="HK665" s="105"/>
      <c r="HL665" s="105"/>
      <c r="HM665" s="105"/>
      <c r="HN665" s="105"/>
      <c r="HO665" s="105"/>
    </row>
    <row r="666" spans="1:255" s="195" customFormat="1" x14ac:dyDescent="0.2">
      <c r="A666" s="11"/>
      <c r="B666" s="76"/>
      <c r="C666" s="11" t="s">
        <v>59</v>
      </c>
      <c r="D666" s="10"/>
      <c r="E666" s="92">
        <f>E665/100</f>
        <v>0.47249999999999998</v>
      </c>
      <c r="F666" s="10"/>
      <c r="G666" s="10"/>
      <c r="H666" s="10"/>
      <c r="I666" s="10"/>
      <c r="J666" s="10"/>
      <c r="K666" s="10"/>
      <c r="L666" s="10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  <c r="BS666" s="14"/>
      <c r="BT666" s="14"/>
      <c r="BU666" s="14"/>
      <c r="BV666" s="14"/>
      <c r="BW666" s="14"/>
      <c r="BX666" s="14"/>
      <c r="BY666" s="14"/>
      <c r="BZ666" s="14"/>
      <c r="CA666" s="14"/>
      <c r="CB666" s="14"/>
      <c r="CC666" s="14"/>
      <c r="CD666" s="14"/>
      <c r="CE666" s="14"/>
      <c r="CF666" s="14"/>
      <c r="CG666" s="14"/>
      <c r="CH666" s="14"/>
      <c r="CI666" s="14"/>
      <c r="CJ666" s="14"/>
      <c r="CK666" s="14"/>
      <c r="CL666" s="14"/>
      <c r="CM666" s="14"/>
      <c r="CN666" s="14"/>
      <c r="CO666" s="14"/>
      <c r="CP666" s="14"/>
      <c r="CQ666" s="14"/>
      <c r="CR666" s="14"/>
      <c r="CS666" s="14"/>
      <c r="CT666" s="14"/>
      <c r="CU666" s="14"/>
      <c r="CV666" s="14"/>
      <c r="CW666" s="14"/>
      <c r="CX666" s="14"/>
      <c r="CY666" s="14"/>
      <c r="CZ666" s="14"/>
      <c r="DA666" s="14"/>
      <c r="DB666" s="14"/>
      <c r="DC666" s="14"/>
      <c r="DD666" s="14"/>
      <c r="DE666" s="14"/>
      <c r="DF666" s="14"/>
      <c r="DG666" s="14"/>
      <c r="DH666" s="14"/>
      <c r="DI666" s="14"/>
      <c r="DJ666" s="14"/>
      <c r="DK666" s="14"/>
      <c r="DL666" s="14"/>
      <c r="DM666" s="14"/>
      <c r="DN666" s="14"/>
      <c r="DO666" s="14"/>
      <c r="DP666" s="14"/>
      <c r="DQ666" s="14"/>
      <c r="DR666" s="14"/>
      <c r="DS666" s="14"/>
      <c r="DT666" s="14"/>
      <c r="DU666" s="14"/>
      <c r="DV666" s="14"/>
      <c r="DW666" s="14"/>
      <c r="DX666" s="14"/>
      <c r="DY666" s="14"/>
      <c r="DZ666" s="14"/>
      <c r="EA666" s="14"/>
      <c r="EB666" s="14"/>
      <c r="EC666" s="14"/>
      <c r="ED666" s="14"/>
      <c r="EE666" s="14"/>
      <c r="EF666" s="14"/>
      <c r="EG666" s="14"/>
      <c r="EH666" s="14"/>
      <c r="EI666" s="14"/>
      <c r="EJ666" s="14"/>
      <c r="EK666" s="14"/>
      <c r="EL666" s="14"/>
      <c r="EM666" s="14"/>
      <c r="EN666" s="14"/>
      <c r="EO666" s="14"/>
      <c r="EP666" s="14"/>
      <c r="EQ666" s="14"/>
      <c r="ER666" s="14"/>
      <c r="ES666" s="14"/>
      <c r="ET666" s="14"/>
      <c r="EU666" s="14"/>
      <c r="EV666" s="14"/>
      <c r="EW666" s="14"/>
      <c r="EX666" s="14"/>
      <c r="EY666" s="14"/>
      <c r="EZ666" s="14"/>
      <c r="FA666" s="14"/>
      <c r="FB666" s="14"/>
      <c r="FC666" s="14"/>
      <c r="FD666" s="14"/>
      <c r="FE666" s="14"/>
      <c r="FF666" s="14"/>
      <c r="FG666" s="14"/>
      <c r="FH666" s="14"/>
      <c r="FI666" s="14"/>
      <c r="FJ666" s="14"/>
      <c r="FK666" s="14"/>
      <c r="FL666" s="14"/>
      <c r="FM666" s="14"/>
      <c r="FN666" s="14"/>
      <c r="FO666" s="14"/>
      <c r="FP666" s="14"/>
      <c r="FQ666" s="14"/>
      <c r="FR666" s="14"/>
      <c r="FS666" s="14"/>
      <c r="FT666" s="14"/>
      <c r="FU666" s="14"/>
      <c r="FV666" s="14"/>
      <c r="FW666" s="14"/>
      <c r="FX666" s="14"/>
      <c r="FY666" s="14"/>
      <c r="FZ666" s="14"/>
      <c r="GA666" s="14"/>
      <c r="GB666" s="14"/>
      <c r="GC666" s="14"/>
      <c r="GD666" s="14"/>
      <c r="GE666" s="14"/>
      <c r="GF666" s="14"/>
      <c r="GG666" s="14"/>
      <c r="GH666" s="14"/>
      <c r="GI666" s="14"/>
      <c r="GJ666" s="14"/>
      <c r="GK666" s="14"/>
      <c r="GL666" s="14"/>
      <c r="GM666" s="14"/>
      <c r="GN666" s="14"/>
      <c r="GO666" s="14"/>
      <c r="GP666" s="14"/>
      <c r="GQ666" s="14"/>
      <c r="GR666" s="14"/>
      <c r="GS666" s="14"/>
      <c r="GT666" s="14"/>
      <c r="GU666" s="14"/>
      <c r="GV666" s="14"/>
      <c r="GW666" s="14"/>
      <c r="GX666" s="14"/>
      <c r="GY666" s="14"/>
      <c r="GZ666" s="14"/>
      <c r="HA666" s="14"/>
      <c r="HB666" s="14"/>
      <c r="HC666" s="14"/>
      <c r="HD666" s="14"/>
      <c r="HE666" s="14"/>
      <c r="HF666" s="14"/>
      <c r="HG666" s="14"/>
      <c r="HH666" s="14"/>
      <c r="HI666" s="14"/>
      <c r="HJ666" s="14"/>
      <c r="HK666" s="14"/>
      <c r="HL666" s="14"/>
      <c r="HM666" s="14"/>
      <c r="HN666" s="14"/>
      <c r="HO666" s="14"/>
      <c r="HP666" s="14"/>
      <c r="HQ666" s="14"/>
      <c r="HR666" s="14"/>
      <c r="HS666" s="14"/>
      <c r="HT666" s="14"/>
      <c r="HU666" s="14"/>
      <c r="HV666" s="14"/>
      <c r="HW666" s="14"/>
      <c r="HX666" s="14"/>
      <c r="HY666" s="14"/>
      <c r="HZ666" s="14"/>
      <c r="IA666" s="14"/>
      <c r="IB666" s="14"/>
      <c r="IC666" s="14"/>
      <c r="ID666" s="14"/>
      <c r="IE666" s="14"/>
      <c r="IF666" s="14"/>
      <c r="IG666" s="14"/>
      <c r="IH666" s="14"/>
      <c r="II666" s="14"/>
      <c r="IJ666" s="14"/>
      <c r="IK666" s="14"/>
      <c r="IL666" s="14"/>
      <c r="IM666" s="14"/>
      <c r="IN666" s="14"/>
      <c r="IO666" s="14"/>
      <c r="IP666" s="14"/>
      <c r="IQ666" s="14"/>
      <c r="IR666" s="14"/>
      <c r="IS666" s="14"/>
      <c r="IT666" s="14"/>
      <c r="IU666" s="14"/>
    </row>
    <row r="667" spans="1:255" s="115" customFormat="1" x14ac:dyDescent="0.2">
      <c r="A667" s="8"/>
      <c r="B667" s="188" t="s">
        <v>94</v>
      </c>
      <c r="C667" s="91" t="s">
        <v>17</v>
      </c>
      <c r="D667" s="10">
        <v>1120</v>
      </c>
      <c r="E667" s="10">
        <f>D667*E666</f>
        <v>529.19999999999993</v>
      </c>
      <c r="F667" s="10"/>
      <c r="G667" s="10"/>
      <c r="H667" s="10"/>
      <c r="I667" s="10">
        <f>H667*E667</f>
        <v>0</v>
      </c>
      <c r="J667" s="10"/>
      <c r="K667" s="10"/>
      <c r="L667" s="10">
        <f t="shared" ref="L667:L673" si="94">G667+I667+K667</f>
        <v>0</v>
      </c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</row>
    <row r="668" spans="1:255" s="115" customFormat="1" x14ac:dyDescent="0.2">
      <c r="A668" s="8"/>
      <c r="B668" s="196" t="s">
        <v>134</v>
      </c>
      <c r="C668" s="11" t="s">
        <v>0</v>
      </c>
      <c r="D668" s="10">
        <v>79</v>
      </c>
      <c r="E668" s="10">
        <f>D668*E666</f>
        <v>37.327500000000001</v>
      </c>
      <c r="F668" s="10"/>
      <c r="G668" s="10"/>
      <c r="H668" s="10"/>
      <c r="I668" s="10"/>
      <c r="J668" s="10"/>
      <c r="K668" s="10">
        <f>J668*E668</f>
        <v>0</v>
      </c>
      <c r="L668" s="10">
        <f t="shared" si="94"/>
        <v>0</v>
      </c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</row>
    <row r="669" spans="1:255" s="115" customFormat="1" x14ac:dyDescent="0.2">
      <c r="A669" s="8"/>
      <c r="B669" s="189" t="s">
        <v>148</v>
      </c>
      <c r="C669" s="11" t="s">
        <v>18</v>
      </c>
      <c r="D669" s="10" t="s">
        <v>63</v>
      </c>
      <c r="E669" s="143">
        <f>0.0013*150</f>
        <v>0.19499999999999998</v>
      </c>
      <c r="F669" s="110"/>
      <c r="G669" s="10">
        <f>F669*E669</f>
        <v>0</v>
      </c>
      <c r="H669" s="10"/>
      <c r="I669" s="10"/>
      <c r="J669" s="10"/>
      <c r="K669" s="10"/>
      <c r="L669" s="10">
        <f t="shared" si="94"/>
        <v>0</v>
      </c>
      <c r="M669" s="2"/>
      <c r="N669" s="197"/>
      <c r="O669" s="197"/>
      <c r="P669" s="197"/>
      <c r="Q669" s="197"/>
      <c r="R669" s="197"/>
      <c r="S669" s="197"/>
      <c r="T669" s="197"/>
      <c r="U669" s="197"/>
      <c r="V669" s="197"/>
      <c r="W669" s="197"/>
      <c r="X669" s="197"/>
      <c r="Y669" s="197"/>
      <c r="Z669" s="197"/>
      <c r="AA669" s="197"/>
      <c r="AB669" s="197"/>
      <c r="AC669" s="197"/>
      <c r="AD669" s="197"/>
      <c r="AE669" s="197"/>
      <c r="AF669" s="197"/>
      <c r="AG669" s="197"/>
      <c r="AH669" s="197"/>
      <c r="AI669" s="197"/>
      <c r="AJ669" s="197"/>
      <c r="AK669" s="197"/>
      <c r="AL669" s="197"/>
      <c r="AM669" s="197"/>
      <c r="AN669" s="197"/>
      <c r="AO669" s="197"/>
      <c r="AP669" s="197"/>
      <c r="AQ669" s="197"/>
      <c r="AR669" s="197"/>
      <c r="AS669" s="197"/>
      <c r="AT669" s="197"/>
      <c r="AU669" s="197"/>
      <c r="AV669" s="197"/>
      <c r="AW669" s="197"/>
      <c r="AX669" s="197"/>
      <c r="AY669" s="197"/>
      <c r="AZ669" s="197"/>
      <c r="BA669" s="197"/>
      <c r="BB669" s="197"/>
      <c r="BC669" s="197"/>
      <c r="BD669" s="197"/>
      <c r="BE669" s="197"/>
      <c r="BF669" s="197"/>
      <c r="BG669" s="197"/>
      <c r="BH669" s="197"/>
      <c r="BI669" s="197"/>
      <c r="BJ669" s="197"/>
      <c r="BK669" s="197"/>
      <c r="BL669" s="197"/>
      <c r="BM669" s="197"/>
      <c r="BN669" s="197"/>
      <c r="BO669" s="197"/>
      <c r="BP669" s="197"/>
      <c r="BQ669" s="197"/>
      <c r="BR669" s="197"/>
      <c r="BS669" s="197"/>
      <c r="BT669" s="197"/>
      <c r="BU669" s="197"/>
      <c r="BV669" s="197"/>
      <c r="BW669" s="197"/>
      <c r="BX669" s="197"/>
      <c r="BY669" s="197"/>
      <c r="BZ669" s="197"/>
      <c r="CA669" s="197"/>
      <c r="CB669" s="197"/>
      <c r="CC669" s="197"/>
      <c r="CD669" s="197"/>
      <c r="CE669" s="197"/>
      <c r="CF669" s="197"/>
      <c r="CG669" s="197"/>
      <c r="CH669" s="197"/>
      <c r="CI669" s="197"/>
      <c r="CJ669" s="197"/>
      <c r="CK669" s="197"/>
      <c r="CL669" s="197"/>
      <c r="CM669" s="197"/>
      <c r="CN669" s="197"/>
      <c r="CO669" s="197"/>
      <c r="CP669" s="197"/>
      <c r="CQ669" s="197"/>
      <c r="CR669" s="197"/>
      <c r="CS669" s="197"/>
      <c r="CT669" s="197"/>
      <c r="CU669" s="197"/>
      <c r="CV669" s="197"/>
      <c r="CW669" s="197"/>
      <c r="CX669" s="197"/>
      <c r="CY669" s="197"/>
      <c r="CZ669" s="197"/>
      <c r="DA669" s="197"/>
      <c r="DB669" s="197"/>
      <c r="DC669" s="197"/>
      <c r="DD669" s="197"/>
      <c r="DE669" s="197"/>
      <c r="DF669" s="197"/>
      <c r="DG669" s="197"/>
      <c r="DH669" s="197"/>
      <c r="DI669" s="197"/>
      <c r="DJ669" s="197"/>
      <c r="DK669" s="197"/>
      <c r="DL669" s="197"/>
      <c r="DM669" s="197"/>
      <c r="DN669" s="197"/>
      <c r="DO669" s="197"/>
      <c r="DP669" s="197"/>
      <c r="DQ669" s="197"/>
      <c r="DR669" s="197"/>
      <c r="DS669" s="197"/>
      <c r="DT669" s="197"/>
      <c r="DU669" s="197"/>
      <c r="DV669" s="197"/>
      <c r="DW669" s="197"/>
      <c r="DX669" s="197"/>
      <c r="DY669" s="197"/>
      <c r="DZ669" s="197"/>
      <c r="EA669" s="197"/>
      <c r="EB669" s="197"/>
      <c r="EC669" s="197"/>
      <c r="ED669" s="197"/>
      <c r="EE669" s="197"/>
      <c r="EF669" s="197"/>
      <c r="EG669" s="197"/>
      <c r="EH669" s="197"/>
      <c r="EI669" s="197"/>
      <c r="EJ669" s="197"/>
      <c r="EK669" s="197"/>
      <c r="EL669" s="197"/>
      <c r="EM669" s="197"/>
      <c r="EN669" s="197"/>
      <c r="EO669" s="197"/>
      <c r="EP669" s="197"/>
      <c r="EQ669" s="197"/>
      <c r="ER669" s="197"/>
      <c r="ES669" s="197"/>
      <c r="ET669" s="197"/>
      <c r="EU669" s="197"/>
      <c r="EV669" s="197"/>
      <c r="EW669" s="197"/>
      <c r="EX669" s="197"/>
      <c r="EY669" s="197"/>
      <c r="EZ669" s="197"/>
      <c r="FA669" s="197"/>
      <c r="FB669" s="197"/>
      <c r="FC669" s="197"/>
      <c r="FD669" s="197"/>
      <c r="FE669" s="197"/>
      <c r="FF669" s="197"/>
      <c r="FG669" s="197"/>
      <c r="FH669" s="197"/>
      <c r="FI669" s="197"/>
      <c r="FJ669" s="197"/>
      <c r="FK669" s="197"/>
      <c r="FL669" s="197"/>
      <c r="FM669" s="197"/>
      <c r="FN669" s="197"/>
      <c r="FO669" s="197"/>
      <c r="FP669" s="197"/>
      <c r="FQ669" s="197"/>
      <c r="FR669" s="197"/>
      <c r="FS669" s="197"/>
      <c r="FT669" s="197"/>
      <c r="FU669" s="197"/>
      <c r="FV669" s="197"/>
      <c r="FW669" s="197"/>
      <c r="FX669" s="197"/>
      <c r="FY669" s="197"/>
      <c r="FZ669" s="197"/>
      <c r="GA669" s="197"/>
      <c r="GB669" s="197"/>
      <c r="GC669" s="197"/>
      <c r="GD669" s="197"/>
      <c r="GE669" s="197"/>
      <c r="GF669" s="197"/>
      <c r="GG669" s="197"/>
      <c r="GH669" s="197"/>
      <c r="GI669" s="197"/>
      <c r="GJ669" s="197"/>
      <c r="GK669" s="197"/>
      <c r="GL669" s="197"/>
      <c r="GM669" s="197"/>
      <c r="GN669" s="197"/>
      <c r="GO669" s="197"/>
      <c r="GP669" s="197"/>
      <c r="GQ669" s="197"/>
      <c r="GR669" s="197"/>
      <c r="GS669" s="197"/>
      <c r="GT669" s="197"/>
      <c r="GU669" s="197"/>
      <c r="GV669" s="197"/>
      <c r="GW669" s="197"/>
      <c r="GX669" s="197"/>
      <c r="GY669" s="197"/>
      <c r="GZ669" s="197"/>
      <c r="HA669" s="197"/>
      <c r="HB669" s="197"/>
      <c r="HC669" s="197"/>
      <c r="HD669" s="197"/>
      <c r="HE669" s="197"/>
      <c r="HF669" s="197"/>
      <c r="HG669" s="197"/>
      <c r="HH669" s="197"/>
      <c r="HI669" s="197"/>
      <c r="HJ669" s="197"/>
      <c r="HK669" s="197"/>
      <c r="HL669" s="197"/>
      <c r="HM669" s="197"/>
      <c r="HN669" s="197"/>
      <c r="HO669" s="197"/>
      <c r="HP669" s="197"/>
      <c r="HQ669" s="197"/>
      <c r="HR669" s="197"/>
      <c r="HS669" s="197"/>
      <c r="HT669" s="197"/>
      <c r="HU669" s="197"/>
      <c r="HV669" s="197"/>
      <c r="HW669" s="197"/>
      <c r="HX669" s="197"/>
      <c r="HY669" s="197"/>
      <c r="HZ669" s="197"/>
      <c r="IA669" s="197"/>
      <c r="IB669" s="197"/>
      <c r="IC669" s="197"/>
      <c r="ID669" s="197"/>
      <c r="IE669" s="197"/>
      <c r="IF669" s="197"/>
      <c r="IG669" s="197"/>
      <c r="IH669" s="197"/>
      <c r="II669" s="197"/>
      <c r="IJ669" s="197"/>
      <c r="IK669" s="197"/>
      <c r="IL669" s="197"/>
      <c r="IM669" s="197"/>
      <c r="IN669" s="197"/>
      <c r="IO669" s="197"/>
      <c r="IP669" s="197"/>
      <c r="IQ669" s="197"/>
      <c r="IR669" s="197"/>
      <c r="IS669" s="197"/>
      <c r="IT669" s="197"/>
      <c r="IU669" s="197"/>
    </row>
    <row r="670" spans="1:255" s="115" customFormat="1" x14ac:dyDescent="0.2">
      <c r="A670" s="8"/>
      <c r="B670" s="189" t="s">
        <v>137</v>
      </c>
      <c r="C670" s="11" t="s">
        <v>18</v>
      </c>
      <c r="D670" s="10" t="s">
        <v>63</v>
      </c>
      <c r="E670" s="143">
        <f>0.0292*150</f>
        <v>4.38</v>
      </c>
      <c r="F670" s="110"/>
      <c r="G670" s="10">
        <f>F670*E670</f>
        <v>0</v>
      </c>
      <c r="H670" s="10"/>
      <c r="I670" s="10"/>
      <c r="J670" s="10"/>
      <c r="K670" s="10"/>
      <c r="L670" s="10">
        <f t="shared" si="94"/>
        <v>0</v>
      </c>
      <c r="M670" s="2"/>
      <c r="N670" s="197"/>
      <c r="O670" s="197"/>
      <c r="P670" s="197"/>
      <c r="Q670" s="197"/>
      <c r="R670" s="197"/>
      <c r="S670" s="197"/>
      <c r="T670" s="197"/>
      <c r="U670" s="197"/>
      <c r="V670" s="197"/>
      <c r="W670" s="197"/>
      <c r="X670" s="197"/>
      <c r="Y670" s="197"/>
      <c r="Z670" s="197"/>
      <c r="AA670" s="197"/>
      <c r="AB670" s="197"/>
      <c r="AC670" s="197"/>
      <c r="AD670" s="197"/>
      <c r="AE670" s="197"/>
      <c r="AF670" s="197"/>
      <c r="AG670" s="197"/>
      <c r="AH670" s="197"/>
      <c r="AI670" s="197"/>
      <c r="AJ670" s="197"/>
      <c r="AK670" s="197"/>
      <c r="AL670" s="197"/>
      <c r="AM670" s="197"/>
      <c r="AN670" s="197"/>
      <c r="AO670" s="197"/>
      <c r="AP670" s="197"/>
      <c r="AQ670" s="197"/>
      <c r="AR670" s="197"/>
      <c r="AS670" s="197"/>
      <c r="AT670" s="197"/>
      <c r="AU670" s="197"/>
      <c r="AV670" s="197"/>
      <c r="AW670" s="197"/>
      <c r="AX670" s="197"/>
      <c r="AY670" s="197"/>
      <c r="AZ670" s="197"/>
      <c r="BA670" s="197"/>
      <c r="BB670" s="197"/>
      <c r="BC670" s="197"/>
      <c r="BD670" s="197"/>
      <c r="BE670" s="197"/>
      <c r="BF670" s="197"/>
      <c r="BG670" s="197"/>
      <c r="BH670" s="197"/>
      <c r="BI670" s="197"/>
      <c r="BJ670" s="197"/>
      <c r="BK670" s="197"/>
      <c r="BL670" s="197"/>
      <c r="BM670" s="197"/>
      <c r="BN670" s="197"/>
      <c r="BO670" s="197"/>
      <c r="BP670" s="197"/>
      <c r="BQ670" s="197"/>
      <c r="BR670" s="197"/>
      <c r="BS670" s="197"/>
      <c r="BT670" s="197"/>
      <c r="BU670" s="197"/>
      <c r="BV670" s="197"/>
      <c r="BW670" s="197"/>
      <c r="BX670" s="197"/>
      <c r="BY670" s="197"/>
      <c r="BZ670" s="197"/>
      <c r="CA670" s="197"/>
      <c r="CB670" s="197"/>
      <c r="CC670" s="197"/>
      <c r="CD670" s="197"/>
      <c r="CE670" s="197"/>
      <c r="CF670" s="197"/>
      <c r="CG670" s="197"/>
      <c r="CH670" s="197"/>
      <c r="CI670" s="197"/>
      <c r="CJ670" s="197"/>
      <c r="CK670" s="197"/>
      <c r="CL670" s="197"/>
      <c r="CM670" s="197"/>
      <c r="CN670" s="197"/>
      <c r="CO670" s="197"/>
      <c r="CP670" s="197"/>
      <c r="CQ670" s="197"/>
      <c r="CR670" s="197"/>
      <c r="CS670" s="197"/>
      <c r="CT670" s="197"/>
      <c r="CU670" s="197"/>
      <c r="CV670" s="197"/>
      <c r="CW670" s="197"/>
      <c r="CX670" s="197"/>
      <c r="CY670" s="197"/>
      <c r="CZ670" s="197"/>
      <c r="DA670" s="197"/>
      <c r="DB670" s="197"/>
      <c r="DC670" s="197"/>
      <c r="DD670" s="197"/>
      <c r="DE670" s="197"/>
      <c r="DF670" s="197"/>
      <c r="DG670" s="197"/>
      <c r="DH670" s="197"/>
      <c r="DI670" s="197"/>
      <c r="DJ670" s="197"/>
      <c r="DK670" s="197"/>
      <c r="DL670" s="197"/>
      <c r="DM670" s="197"/>
      <c r="DN670" s="197"/>
      <c r="DO670" s="197"/>
      <c r="DP670" s="197"/>
      <c r="DQ670" s="197"/>
      <c r="DR670" s="197"/>
      <c r="DS670" s="197"/>
      <c r="DT670" s="197"/>
      <c r="DU670" s="197"/>
      <c r="DV670" s="197"/>
      <c r="DW670" s="197"/>
      <c r="DX670" s="197"/>
      <c r="DY670" s="197"/>
      <c r="DZ670" s="197"/>
      <c r="EA670" s="197"/>
      <c r="EB670" s="197"/>
      <c r="EC670" s="197"/>
      <c r="ED670" s="197"/>
      <c r="EE670" s="197"/>
      <c r="EF670" s="197"/>
      <c r="EG670" s="197"/>
      <c r="EH670" s="197"/>
      <c r="EI670" s="197"/>
      <c r="EJ670" s="197"/>
      <c r="EK670" s="197"/>
      <c r="EL670" s="197"/>
      <c r="EM670" s="197"/>
      <c r="EN670" s="197"/>
      <c r="EO670" s="197"/>
      <c r="EP670" s="197"/>
      <c r="EQ670" s="197"/>
      <c r="ER670" s="197"/>
      <c r="ES670" s="197"/>
      <c r="ET670" s="197"/>
      <c r="EU670" s="197"/>
      <c r="EV670" s="197"/>
      <c r="EW670" s="197"/>
      <c r="EX670" s="197"/>
      <c r="EY670" s="197"/>
      <c r="EZ670" s="197"/>
      <c r="FA670" s="197"/>
      <c r="FB670" s="197"/>
      <c r="FC670" s="197"/>
      <c r="FD670" s="197"/>
      <c r="FE670" s="197"/>
      <c r="FF670" s="197"/>
      <c r="FG670" s="197"/>
      <c r="FH670" s="197"/>
      <c r="FI670" s="197"/>
      <c r="FJ670" s="197"/>
      <c r="FK670" s="197"/>
      <c r="FL670" s="197"/>
      <c r="FM670" s="197"/>
      <c r="FN670" s="197"/>
      <c r="FO670" s="197"/>
      <c r="FP670" s="197"/>
      <c r="FQ670" s="197"/>
      <c r="FR670" s="197"/>
      <c r="FS670" s="197"/>
      <c r="FT670" s="197"/>
      <c r="FU670" s="197"/>
      <c r="FV670" s="197"/>
      <c r="FW670" s="197"/>
      <c r="FX670" s="197"/>
      <c r="FY670" s="197"/>
      <c r="FZ670" s="197"/>
      <c r="GA670" s="197"/>
      <c r="GB670" s="197"/>
      <c r="GC670" s="197"/>
      <c r="GD670" s="197"/>
      <c r="GE670" s="197"/>
      <c r="GF670" s="197"/>
      <c r="GG670" s="197"/>
      <c r="GH670" s="197"/>
      <c r="GI670" s="197"/>
      <c r="GJ670" s="197"/>
      <c r="GK670" s="197"/>
      <c r="GL670" s="197"/>
      <c r="GM670" s="197"/>
      <c r="GN670" s="197"/>
      <c r="GO670" s="197"/>
      <c r="GP670" s="197"/>
      <c r="GQ670" s="197"/>
      <c r="GR670" s="197"/>
      <c r="GS670" s="197"/>
      <c r="GT670" s="197"/>
      <c r="GU670" s="197"/>
      <c r="GV670" s="197"/>
      <c r="GW670" s="197"/>
      <c r="GX670" s="197"/>
      <c r="GY670" s="197"/>
      <c r="GZ670" s="197"/>
      <c r="HA670" s="197"/>
      <c r="HB670" s="197"/>
      <c r="HC670" s="197"/>
      <c r="HD670" s="197"/>
      <c r="HE670" s="197"/>
      <c r="HF670" s="197"/>
      <c r="HG670" s="197"/>
      <c r="HH670" s="197"/>
      <c r="HI670" s="197"/>
      <c r="HJ670" s="197"/>
      <c r="HK670" s="197"/>
      <c r="HL670" s="197"/>
      <c r="HM670" s="197"/>
      <c r="HN670" s="197"/>
      <c r="HO670" s="197"/>
      <c r="HP670" s="197"/>
      <c r="HQ670" s="197"/>
      <c r="HR670" s="197"/>
      <c r="HS670" s="197"/>
      <c r="HT670" s="197"/>
      <c r="HU670" s="197"/>
      <c r="HV670" s="197"/>
      <c r="HW670" s="197"/>
      <c r="HX670" s="197"/>
      <c r="HY670" s="197"/>
      <c r="HZ670" s="197"/>
      <c r="IA670" s="197"/>
      <c r="IB670" s="197"/>
      <c r="IC670" s="197"/>
      <c r="ID670" s="197"/>
      <c r="IE670" s="197"/>
      <c r="IF670" s="197"/>
      <c r="IG670" s="197"/>
      <c r="IH670" s="197"/>
      <c r="II670" s="197"/>
      <c r="IJ670" s="197"/>
      <c r="IK670" s="197"/>
      <c r="IL670" s="197"/>
      <c r="IM670" s="197"/>
      <c r="IN670" s="197"/>
      <c r="IO670" s="197"/>
      <c r="IP670" s="197"/>
      <c r="IQ670" s="197"/>
      <c r="IR670" s="197"/>
      <c r="IS670" s="197"/>
      <c r="IT670" s="197"/>
      <c r="IU670" s="197"/>
    </row>
    <row r="671" spans="1:255" s="115" customFormat="1" x14ac:dyDescent="0.2">
      <c r="A671" s="8"/>
      <c r="B671" s="198" t="s">
        <v>126</v>
      </c>
      <c r="C671" s="11" t="s">
        <v>16</v>
      </c>
      <c r="D671" s="10">
        <v>101.5</v>
      </c>
      <c r="E671" s="10">
        <f>D671*E666</f>
        <v>47.958749999999995</v>
      </c>
      <c r="F671" s="10"/>
      <c r="G671" s="10">
        <f t="shared" ref="G671:G673" si="95">F671*E671</f>
        <v>0</v>
      </c>
      <c r="H671" s="10"/>
      <c r="I671" s="10"/>
      <c r="J671" s="10"/>
      <c r="K671" s="10"/>
      <c r="L671" s="10">
        <f t="shared" si="94"/>
        <v>0</v>
      </c>
      <c r="M671" s="132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</row>
    <row r="672" spans="1:255" s="115" customFormat="1" x14ac:dyDescent="0.2">
      <c r="A672" s="8"/>
      <c r="B672" s="196" t="s">
        <v>135</v>
      </c>
      <c r="C672" s="11" t="s">
        <v>16</v>
      </c>
      <c r="D672" s="10">
        <f>0.45+6.16+4.88</f>
        <v>11.49</v>
      </c>
      <c r="E672" s="10">
        <f>D672*E666</f>
        <v>5.4290250000000002</v>
      </c>
      <c r="F672" s="10"/>
      <c r="G672" s="10">
        <f t="shared" si="95"/>
        <v>0</v>
      </c>
      <c r="H672" s="10"/>
      <c r="I672" s="10"/>
      <c r="J672" s="10"/>
      <c r="K672" s="10"/>
      <c r="L672" s="10">
        <f t="shared" si="94"/>
        <v>0</v>
      </c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</row>
    <row r="673" spans="1:255" s="115" customFormat="1" ht="13.5" customHeight="1" x14ac:dyDescent="0.2">
      <c r="A673" s="8"/>
      <c r="B673" s="199" t="s">
        <v>136</v>
      </c>
      <c r="C673" s="91" t="s">
        <v>0</v>
      </c>
      <c r="D673" s="10">
        <v>228</v>
      </c>
      <c r="E673" s="200">
        <f>D673*E666</f>
        <v>107.72999999999999</v>
      </c>
      <c r="F673" s="5"/>
      <c r="G673" s="10">
        <f t="shared" si="95"/>
        <v>0</v>
      </c>
      <c r="H673" s="10"/>
      <c r="I673" s="10"/>
      <c r="J673" s="10"/>
      <c r="K673" s="110"/>
      <c r="L673" s="10">
        <f t="shared" si="94"/>
        <v>0</v>
      </c>
      <c r="M673" s="197"/>
      <c r="N673" s="197"/>
      <c r="O673" s="197"/>
      <c r="P673" s="197"/>
      <c r="Q673" s="197"/>
      <c r="R673" s="197"/>
      <c r="S673" s="197"/>
      <c r="T673" s="197"/>
      <c r="U673" s="197"/>
      <c r="V673" s="197"/>
      <c r="W673" s="197"/>
      <c r="X673" s="197"/>
      <c r="Y673" s="197"/>
      <c r="Z673" s="197"/>
      <c r="AA673" s="197"/>
      <c r="AB673" s="197"/>
      <c r="AC673" s="197"/>
      <c r="AD673" s="197"/>
      <c r="AE673" s="197"/>
      <c r="AF673" s="197"/>
      <c r="AG673" s="197"/>
      <c r="AH673" s="197"/>
      <c r="AI673" s="197"/>
      <c r="AJ673" s="197"/>
      <c r="AK673" s="197"/>
      <c r="AL673" s="197"/>
      <c r="AM673" s="197"/>
      <c r="AN673" s="197"/>
      <c r="AO673" s="197"/>
      <c r="AP673" s="197"/>
      <c r="AQ673" s="197"/>
      <c r="AR673" s="197"/>
      <c r="AS673" s="197"/>
      <c r="AT673" s="197"/>
      <c r="AU673" s="197"/>
      <c r="AV673" s="197"/>
      <c r="AW673" s="197"/>
      <c r="AX673" s="197"/>
      <c r="AY673" s="197"/>
      <c r="AZ673" s="197"/>
      <c r="BA673" s="197"/>
      <c r="BB673" s="197"/>
      <c r="BC673" s="197"/>
      <c r="BD673" s="197"/>
      <c r="BE673" s="197"/>
      <c r="BF673" s="197"/>
      <c r="BG673" s="197"/>
      <c r="BH673" s="197"/>
      <c r="BI673" s="197"/>
      <c r="BJ673" s="197"/>
      <c r="BK673" s="197"/>
      <c r="BL673" s="197"/>
      <c r="BM673" s="197"/>
      <c r="BN673" s="197"/>
      <c r="BO673" s="197"/>
      <c r="BP673" s="197"/>
      <c r="BQ673" s="197"/>
      <c r="BR673" s="197"/>
      <c r="BS673" s="197"/>
      <c r="BT673" s="197"/>
      <c r="BU673" s="197"/>
      <c r="BV673" s="197"/>
      <c r="BW673" s="197"/>
      <c r="BX673" s="197"/>
      <c r="BY673" s="197"/>
      <c r="BZ673" s="197"/>
      <c r="CA673" s="197"/>
      <c r="CB673" s="197"/>
      <c r="CC673" s="197"/>
      <c r="CD673" s="197"/>
      <c r="CE673" s="197"/>
      <c r="CF673" s="197"/>
      <c r="CG673" s="197"/>
      <c r="CH673" s="197"/>
      <c r="CI673" s="197"/>
      <c r="CJ673" s="197"/>
      <c r="CK673" s="197"/>
      <c r="CL673" s="197"/>
      <c r="CM673" s="197"/>
      <c r="CN673" s="197"/>
      <c r="CO673" s="197"/>
      <c r="CP673" s="197"/>
      <c r="CQ673" s="197"/>
      <c r="CR673" s="197"/>
      <c r="CS673" s="197"/>
      <c r="CT673" s="197"/>
      <c r="CU673" s="197"/>
      <c r="CV673" s="197"/>
      <c r="CW673" s="197"/>
      <c r="CX673" s="197"/>
      <c r="CY673" s="197"/>
      <c r="CZ673" s="197"/>
      <c r="DA673" s="197"/>
      <c r="DB673" s="197"/>
      <c r="DC673" s="197"/>
      <c r="DD673" s="197"/>
      <c r="DE673" s="197"/>
      <c r="DF673" s="197"/>
      <c r="DG673" s="197"/>
      <c r="DH673" s="197"/>
      <c r="DI673" s="197"/>
      <c r="DJ673" s="197"/>
      <c r="DK673" s="197"/>
      <c r="DL673" s="197"/>
      <c r="DM673" s="197"/>
      <c r="DN673" s="197"/>
      <c r="DO673" s="197"/>
      <c r="DP673" s="197"/>
      <c r="DQ673" s="197"/>
      <c r="DR673" s="197"/>
      <c r="DS673" s="197"/>
      <c r="DT673" s="197"/>
      <c r="DU673" s="197"/>
      <c r="DV673" s="197"/>
      <c r="DW673" s="197"/>
      <c r="DX673" s="197"/>
      <c r="DY673" s="197"/>
      <c r="DZ673" s="197"/>
      <c r="EA673" s="197"/>
      <c r="EB673" s="197"/>
      <c r="EC673" s="197"/>
      <c r="ED673" s="197"/>
      <c r="EE673" s="197"/>
      <c r="EF673" s="197"/>
      <c r="EG673" s="197"/>
      <c r="EH673" s="197"/>
      <c r="EI673" s="197"/>
      <c r="EJ673" s="197"/>
      <c r="EK673" s="197"/>
      <c r="EL673" s="197"/>
      <c r="EM673" s="197"/>
      <c r="EN673" s="197"/>
      <c r="EO673" s="197"/>
      <c r="EP673" s="197"/>
      <c r="EQ673" s="197"/>
      <c r="ER673" s="197"/>
      <c r="ES673" s="197"/>
      <c r="ET673" s="197"/>
      <c r="EU673" s="197"/>
      <c r="EV673" s="197"/>
      <c r="EW673" s="197"/>
      <c r="EX673" s="197"/>
      <c r="EY673" s="197"/>
      <c r="EZ673" s="197"/>
      <c r="FA673" s="197"/>
      <c r="FB673" s="197"/>
      <c r="FC673" s="197"/>
      <c r="FD673" s="197"/>
      <c r="FE673" s="197"/>
      <c r="FF673" s="197"/>
      <c r="FG673" s="197"/>
      <c r="FH673" s="197"/>
      <c r="FI673" s="197"/>
      <c r="FJ673" s="197"/>
      <c r="FK673" s="197"/>
      <c r="FL673" s="197"/>
      <c r="FM673" s="197"/>
      <c r="FN673" s="197"/>
      <c r="FO673" s="197"/>
      <c r="FP673" s="197"/>
      <c r="FQ673" s="197"/>
      <c r="FR673" s="197"/>
      <c r="FS673" s="197"/>
      <c r="FT673" s="197"/>
      <c r="FU673" s="197"/>
      <c r="FV673" s="197"/>
      <c r="FW673" s="197"/>
      <c r="FX673" s="197"/>
      <c r="FY673" s="197"/>
      <c r="FZ673" s="197"/>
      <c r="GA673" s="197"/>
      <c r="GB673" s="197"/>
      <c r="GC673" s="197"/>
      <c r="GD673" s="197"/>
      <c r="GE673" s="197"/>
      <c r="GF673" s="197"/>
      <c r="GG673" s="197"/>
      <c r="GH673" s="197"/>
      <c r="GI673" s="197"/>
      <c r="GJ673" s="197"/>
      <c r="GK673" s="197"/>
      <c r="GL673" s="197"/>
      <c r="GM673" s="197"/>
      <c r="GN673" s="197"/>
      <c r="GO673" s="197"/>
      <c r="GP673" s="197"/>
      <c r="GQ673" s="197"/>
      <c r="GR673" s="197"/>
      <c r="GS673" s="197"/>
      <c r="GT673" s="197"/>
      <c r="GU673" s="197"/>
      <c r="GV673" s="197"/>
      <c r="GW673" s="197"/>
      <c r="GX673" s="197"/>
      <c r="GY673" s="197"/>
      <c r="GZ673" s="197"/>
      <c r="HA673" s="197"/>
      <c r="HB673" s="197"/>
      <c r="HC673" s="197"/>
      <c r="HD673" s="197"/>
      <c r="HE673" s="197"/>
      <c r="HF673" s="197"/>
      <c r="HG673" s="197"/>
      <c r="HH673" s="197"/>
      <c r="HI673" s="197"/>
      <c r="HJ673" s="197"/>
      <c r="HK673" s="197"/>
      <c r="HL673" s="197"/>
      <c r="HM673" s="197"/>
      <c r="HN673" s="197"/>
      <c r="HO673" s="197"/>
      <c r="HP673" s="197"/>
      <c r="HQ673" s="197"/>
      <c r="HR673" s="197"/>
      <c r="HS673" s="197"/>
      <c r="HT673" s="197"/>
      <c r="HU673" s="197"/>
      <c r="HV673" s="197"/>
      <c r="HW673" s="197"/>
      <c r="HX673" s="197"/>
      <c r="HY673" s="197"/>
      <c r="HZ673" s="197"/>
      <c r="IA673" s="197"/>
      <c r="IB673" s="197"/>
      <c r="IC673" s="197"/>
      <c r="ID673" s="197"/>
      <c r="IE673" s="197"/>
      <c r="IF673" s="197"/>
      <c r="IG673" s="197"/>
      <c r="IH673" s="197"/>
      <c r="II673" s="197"/>
      <c r="IJ673" s="197"/>
      <c r="IK673" s="197"/>
      <c r="IL673" s="197"/>
      <c r="IM673" s="197"/>
      <c r="IN673" s="197"/>
      <c r="IO673" s="197"/>
      <c r="IP673" s="197"/>
      <c r="IQ673" s="197"/>
      <c r="IR673" s="197"/>
      <c r="IS673" s="197"/>
      <c r="IT673" s="197"/>
      <c r="IU673" s="197"/>
    </row>
    <row r="674" spans="1:255" s="115" customFormat="1" ht="13.5" customHeight="1" x14ac:dyDescent="0.2">
      <c r="A674" s="8"/>
      <c r="B674" s="199"/>
      <c r="C674" s="91"/>
      <c r="D674" s="10"/>
      <c r="E674" s="200"/>
      <c r="F674" s="5"/>
      <c r="G674" s="10"/>
      <c r="H674" s="10"/>
      <c r="I674" s="10"/>
      <c r="J674" s="10"/>
      <c r="K674" s="110"/>
      <c r="L674" s="10"/>
      <c r="M674" s="197"/>
      <c r="N674" s="197"/>
      <c r="O674" s="197"/>
      <c r="P674" s="197"/>
      <c r="Q674" s="197"/>
      <c r="R674" s="197"/>
      <c r="S674" s="197"/>
      <c r="T674" s="197"/>
      <c r="U674" s="197"/>
      <c r="V674" s="197"/>
      <c r="W674" s="197"/>
      <c r="X674" s="197"/>
      <c r="Y674" s="197"/>
      <c r="Z674" s="197"/>
      <c r="AA674" s="197"/>
      <c r="AB674" s="197"/>
      <c r="AC674" s="197"/>
      <c r="AD674" s="197"/>
      <c r="AE674" s="197"/>
      <c r="AF674" s="197"/>
      <c r="AG674" s="197"/>
      <c r="AH674" s="197"/>
      <c r="AI674" s="197"/>
      <c r="AJ674" s="197"/>
      <c r="AK674" s="197"/>
      <c r="AL674" s="197"/>
      <c r="AM674" s="197"/>
      <c r="AN674" s="197"/>
      <c r="AO674" s="197"/>
      <c r="AP674" s="197"/>
      <c r="AQ674" s="197"/>
      <c r="AR674" s="197"/>
      <c r="AS674" s="197"/>
      <c r="AT674" s="197"/>
      <c r="AU674" s="197"/>
      <c r="AV674" s="197"/>
      <c r="AW674" s="197"/>
      <c r="AX674" s="197"/>
      <c r="AY674" s="197"/>
      <c r="AZ674" s="197"/>
      <c r="BA674" s="197"/>
      <c r="BB674" s="197"/>
      <c r="BC674" s="197"/>
      <c r="BD674" s="197"/>
      <c r="BE674" s="197"/>
      <c r="BF674" s="197"/>
      <c r="BG674" s="197"/>
      <c r="BH674" s="197"/>
      <c r="BI674" s="197"/>
      <c r="BJ674" s="197"/>
      <c r="BK674" s="197"/>
      <c r="BL674" s="197"/>
      <c r="BM674" s="197"/>
      <c r="BN674" s="197"/>
      <c r="BO674" s="197"/>
      <c r="BP674" s="197"/>
      <c r="BQ674" s="197"/>
      <c r="BR674" s="197"/>
      <c r="BS674" s="197"/>
      <c r="BT674" s="197"/>
      <c r="BU674" s="197"/>
      <c r="BV674" s="197"/>
      <c r="BW674" s="197"/>
      <c r="BX674" s="197"/>
      <c r="BY674" s="197"/>
      <c r="BZ674" s="197"/>
      <c r="CA674" s="197"/>
      <c r="CB674" s="197"/>
      <c r="CC674" s="197"/>
      <c r="CD674" s="197"/>
      <c r="CE674" s="197"/>
      <c r="CF674" s="197"/>
      <c r="CG674" s="197"/>
      <c r="CH674" s="197"/>
      <c r="CI674" s="197"/>
      <c r="CJ674" s="197"/>
      <c r="CK674" s="197"/>
      <c r="CL674" s="197"/>
      <c r="CM674" s="197"/>
      <c r="CN674" s="197"/>
      <c r="CO674" s="197"/>
      <c r="CP674" s="197"/>
      <c r="CQ674" s="197"/>
      <c r="CR674" s="197"/>
      <c r="CS674" s="197"/>
      <c r="CT674" s="197"/>
      <c r="CU674" s="197"/>
      <c r="CV674" s="197"/>
      <c r="CW674" s="197"/>
      <c r="CX674" s="197"/>
      <c r="CY674" s="197"/>
      <c r="CZ674" s="197"/>
      <c r="DA674" s="197"/>
      <c r="DB674" s="197"/>
      <c r="DC674" s="197"/>
      <c r="DD674" s="197"/>
      <c r="DE674" s="197"/>
      <c r="DF674" s="197"/>
      <c r="DG674" s="197"/>
      <c r="DH674" s="197"/>
      <c r="DI674" s="197"/>
      <c r="DJ674" s="197"/>
      <c r="DK674" s="197"/>
      <c r="DL674" s="197"/>
      <c r="DM674" s="197"/>
      <c r="DN674" s="197"/>
      <c r="DO674" s="197"/>
      <c r="DP674" s="197"/>
      <c r="DQ674" s="197"/>
      <c r="DR674" s="197"/>
      <c r="DS674" s="197"/>
      <c r="DT674" s="197"/>
      <c r="DU674" s="197"/>
      <c r="DV674" s="197"/>
      <c r="DW674" s="197"/>
      <c r="DX674" s="197"/>
      <c r="DY674" s="197"/>
      <c r="DZ674" s="197"/>
      <c r="EA674" s="197"/>
      <c r="EB674" s="197"/>
      <c r="EC674" s="197"/>
      <c r="ED674" s="197"/>
      <c r="EE674" s="197"/>
      <c r="EF674" s="197"/>
      <c r="EG674" s="197"/>
      <c r="EH674" s="197"/>
      <c r="EI674" s="197"/>
      <c r="EJ674" s="197"/>
      <c r="EK674" s="197"/>
      <c r="EL674" s="197"/>
      <c r="EM674" s="197"/>
      <c r="EN674" s="197"/>
      <c r="EO674" s="197"/>
      <c r="EP674" s="197"/>
      <c r="EQ674" s="197"/>
      <c r="ER674" s="197"/>
      <c r="ES674" s="197"/>
      <c r="ET674" s="197"/>
      <c r="EU674" s="197"/>
      <c r="EV674" s="197"/>
      <c r="EW674" s="197"/>
      <c r="EX674" s="197"/>
      <c r="EY674" s="197"/>
      <c r="EZ674" s="197"/>
      <c r="FA674" s="197"/>
      <c r="FB674" s="197"/>
      <c r="FC674" s="197"/>
      <c r="FD674" s="197"/>
      <c r="FE674" s="197"/>
      <c r="FF674" s="197"/>
      <c r="FG674" s="197"/>
      <c r="FH674" s="197"/>
      <c r="FI674" s="197"/>
      <c r="FJ674" s="197"/>
      <c r="FK674" s="197"/>
      <c r="FL674" s="197"/>
      <c r="FM674" s="197"/>
      <c r="FN674" s="197"/>
      <c r="FO674" s="197"/>
      <c r="FP674" s="197"/>
      <c r="FQ674" s="197"/>
      <c r="FR674" s="197"/>
      <c r="FS674" s="197"/>
      <c r="FT674" s="197"/>
      <c r="FU674" s="197"/>
      <c r="FV674" s="197"/>
      <c r="FW674" s="197"/>
      <c r="FX674" s="197"/>
      <c r="FY674" s="197"/>
      <c r="FZ674" s="197"/>
      <c r="GA674" s="197"/>
      <c r="GB674" s="197"/>
      <c r="GC674" s="197"/>
      <c r="GD674" s="197"/>
      <c r="GE674" s="197"/>
      <c r="GF674" s="197"/>
      <c r="GG674" s="197"/>
      <c r="GH674" s="197"/>
      <c r="GI674" s="197"/>
      <c r="GJ674" s="197"/>
      <c r="GK674" s="197"/>
      <c r="GL674" s="197"/>
      <c r="GM674" s="197"/>
      <c r="GN674" s="197"/>
      <c r="GO674" s="197"/>
      <c r="GP674" s="197"/>
      <c r="GQ674" s="197"/>
      <c r="GR674" s="197"/>
      <c r="GS674" s="197"/>
      <c r="GT674" s="197"/>
      <c r="GU674" s="197"/>
      <c r="GV674" s="197"/>
      <c r="GW674" s="197"/>
      <c r="GX674" s="197"/>
      <c r="GY674" s="197"/>
      <c r="GZ674" s="197"/>
      <c r="HA674" s="197"/>
      <c r="HB674" s="197"/>
      <c r="HC674" s="197"/>
      <c r="HD674" s="197"/>
      <c r="HE674" s="197"/>
      <c r="HF674" s="197"/>
      <c r="HG674" s="197"/>
      <c r="HH674" s="197"/>
      <c r="HI674" s="197"/>
      <c r="HJ674" s="197"/>
      <c r="HK674" s="197"/>
      <c r="HL674" s="197"/>
      <c r="HM674" s="197"/>
      <c r="HN674" s="197"/>
      <c r="HO674" s="197"/>
      <c r="HP674" s="197"/>
      <c r="HQ674" s="197"/>
      <c r="HR674" s="197"/>
      <c r="HS674" s="197"/>
      <c r="HT674" s="197"/>
      <c r="HU674" s="197"/>
      <c r="HV674" s="197"/>
      <c r="HW674" s="197"/>
      <c r="HX674" s="197"/>
      <c r="HY674" s="197"/>
      <c r="HZ674" s="197"/>
      <c r="IA674" s="197"/>
      <c r="IB674" s="197"/>
      <c r="IC674" s="197"/>
      <c r="ID674" s="197"/>
      <c r="IE674" s="197"/>
      <c r="IF674" s="197"/>
      <c r="IG674" s="197"/>
      <c r="IH674" s="197"/>
      <c r="II674" s="197"/>
      <c r="IJ674" s="197"/>
      <c r="IK674" s="197"/>
      <c r="IL674" s="197"/>
      <c r="IM674" s="197"/>
      <c r="IN674" s="197"/>
      <c r="IO674" s="197"/>
      <c r="IP674" s="197"/>
      <c r="IQ674" s="197"/>
      <c r="IR674" s="197"/>
      <c r="IS674" s="197"/>
      <c r="IT674" s="197"/>
      <c r="IU674" s="197"/>
    </row>
    <row r="675" spans="1:255" s="2" customFormat="1" x14ac:dyDescent="0.25">
      <c r="A675" s="15"/>
      <c r="B675" s="75" t="s">
        <v>172</v>
      </c>
      <c r="C675" s="15"/>
      <c r="D675" s="4"/>
      <c r="E675" s="4"/>
      <c r="F675" s="4"/>
      <c r="G675" s="4"/>
      <c r="H675" s="4"/>
      <c r="I675" s="4"/>
      <c r="J675" s="4"/>
      <c r="K675" s="4"/>
      <c r="L675" s="4"/>
    </row>
    <row r="676" spans="1:255" s="6" customFormat="1" x14ac:dyDescent="0.25">
      <c r="A676" s="42"/>
      <c r="B676" s="186"/>
      <c r="C676" s="42"/>
      <c r="D676" s="5"/>
      <c r="E676" s="5"/>
      <c r="F676" s="5"/>
      <c r="G676" s="5"/>
      <c r="H676" s="5"/>
      <c r="I676" s="5"/>
      <c r="J676" s="5"/>
      <c r="K676" s="5"/>
      <c r="L676" s="5"/>
    </row>
    <row r="677" spans="1:255" s="115" customFormat="1" x14ac:dyDescent="0.2">
      <c r="A677" s="118">
        <v>18</v>
      </c>
      <c r="B677" s="187" t="s">
        <v>138</v>
      </c>
      <c r="C677" s="8" t="s">
        <v>16</v>
      </c>
      <c r="D677" s="9"/>
      <c r="E677" s="9">
        <f>616*1.2*1.2</f>
        <v>887.03999999999985</v>
      </c>
      <c r="F677" s="10"/>
      <c r="G677" s="10"/>
      <c r="H677" s="10"/>
      <c r="I677" s="10"/>
      <c r="J677" s="10"/>
      <c r="K677" s="102"/>
      <c r="L677" s="102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  <c r="AA677" s="105"/>
      <c r="AB677" s="105"/>
      <c r="AC677" s="105"/>
      <c r="AD677" s="105"/>
      <c r="AE677" s="105"/>
      <c r="AF677" s="105"/>
      <c r="AG677" s="105"/>
      <c r="AH677" s="105"/>
      <c r="AI677" s="105"/>
      <c r="AJ677" s="105"/>
      <c r="AK677" s="105"/>
      <c r="AL677" s="105"/>
      <c r="AM677" s="105"/>
      <c r="AN677" s="105"/>
      <c r="AO677" s="105"/>
      <c r="AP677" s="105"/>
      <c r="AQ677" s="105"/>
      <c r="AR677" s="105"/>
      <c r="AS677" s="105"/>
      <c r="AT677" s="105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  <c r="BT677" s="105"/>
      <c r="BU677" s="105"/>
      <c r="BV677" s="105"/>
      <c r="BW677" s="105"/>
      <c r="BX677" s="105"/>
      <c r="BY677" s="105"/>
      <c r="BZ677" s="105"/>
      <c r="CA677" s="105"/>
      <c r="CB677" s="105"/>
      <c r="CC677" s="105"/>
      <c r="CD677" s="105"/>
      <c r="CE677" s="105"/>
      <c r="CF677" s="105"/>
      <c r="CG677" s="105"/>
      <c r="CH677" s="105"/>
      <c r="CI677" s="105"/>
      <c r="CJ677" s="105"/>
      <c r="CK677" s="105"/>
      <c r="CL677" s="105"/>
      <c r="CM677" s="105"/>
      <c r="CN677" s="105"/>
      <c r="CO677" s="105"/>
      <c r="CP677" s="105"/>
      <c r="CQ677" s="105"/>
      <c r="CR677" s="105"/>
      <c r="CS677" s="105"/>
      <c r="CT677" s="105"/>
      <c r="CU677" s="105"/>
      <c r="CV677" s="105"/>
      <c r="CW677" s="105"/>
      <c r="CX677" s="105"/>
      <c r="CY677" s="105"/>
      <c r="CZ677" s="105"/>
      <c r="DA677" s="105"/>
      <c r="DB677" s="105"/>
      <c r="DC677" s="105"/>
      <c r="DD677" s="105"/>
      <c r="DE677" s="105"/>
      <c r="DF677" s="105"/>
      <c r="DG677" s="105"/>
      <c r="DH677" s="105"/>
      <c r="DI677" s="105"/>
      <c r="DJ677" s="105"/>
      <c r="DK677" s="105"/>
      <c r="DL677" s="105"/>
      <c r="DM677" s="105"/>
      <c r="DN677" s="105"/>
      <c r="DO677" s="105"/>
      <c r="DP677" s="105"/>
      <c r="DQ677" s="105"/>
      <c r="DR677" s="105"/>
      <c r="DS677" s="105"/>
      <c r="DT677" s="105"/>
      <c r="DU677" s="105"/>
      <c r="DV677" s="105"/>
      <c r="DW677" s="105"/>
      <c r="DX677" s="105"/>
      <c r="DY677" s="105"/>
      <c r="DZ677" s="105"/>
      <c r="EA677" s="105"/>
      <c r="EB677" s="105"/>
      <c r="EC677" s="105"/>
      <c r="ED677" s="105"/>
      <c r="EE677" s="105"/>
      <c r="EF677" s="105"/>
      <c r="EG677" s="105"/>
      <c r="EH677" s="105"/>
      <c r="EI677" s="105"/>
      <c r="EJ677" s="105"/>
      <c r="EK677" s="105"/>
      <c r="EL677" s="105"/>
      <c r="EM677" s="105"/>
      <c r="EN677" s="105"/>
      <c r="EO677" s="105"/>
      <c r="EP677" s="105"/>
      <c r="EQ677" s="105"/>
      <c r="ER677" s="105"/>
      <c r="ES677" s="105"/>
      <c r="ET677" s="105"/>
      <c r="EU677" s="105"/>
      <c r="EV677" s="105"/>
      <c r="EW677" s="105"/>
      <c r="EX677" s="105"/>
      <c r="EY677" s="105"/>
      <c r="EZ677" s="105"/>
      <c r="FA677" s="105"/>
      <c r="FB677" s="105"/>
      <c r="FC677" s="105"/>
      <c r="FD677" s="105"/>
      <c r="FE677" s="105"/>
      <c r="FF677" s="105"/>
      <c r="FG677" s="105"/>
      <c r="FH677" s="105"/>
      <c r="FI677" s="105"/>
      <c r="FJ677" s="105"/>
      <c r="FK677" s="105"/>
      <c r="FL677" s="105"/>
      <c r="FM677" s="105"/>
      <c r="FN677" s="105"/>
      <c r="FO677" s="105"/>
      <c r="FP677" s="105"/>
      <c r="FQ677" s="105"/>
      <c r="FR677" s="105"/>
      <c r="FS677" s="105"/>
      <c r="FT677" s="105"/>
      <c r="FU677" s="105"/>
      <c r="FV677" s="105"/>
      <c r="FW677" s="105"/>
      <c r="FX677" s="105"/>
      <c r="FY677" s="105"/>
      <c r="FZ677" s="105"/>
      <c r="GA677" s="105"/>
      <c r="GB677" s="105"/>
      <c r="GC677" s="105"/>
      <c r="GD677" s="105"/>
      <c r="GE677" s="105"/>
      <c r="GF677" s="105"/>
      <c r="GG677" s="105"/>
      <c r="GH677" s="105"/>
      <c r="GI677" s="105"/>
      <c r="GJ677" s="105"/>
      <c r="GK677" s="105"/>
      <c r="GL677" s="105"/>
      <c r="GM677" s="105"/>
      <c r="GN677" s="105"/>
      <c r="GO677" s="105"/>
      <c r="GP677" s="105"/>
      <c r="GQ677" s="105"/>
      <c r="GR677" s="105"/>
      <c r="GS677" s="105"/>
      <c r="GT677" s="105"/>
      <c r="GU677" s="105"/>
      <c r="GV677" s="105"/>
      <c r="GW677" s="105"/>
    </row>
    <row r="678" spans="1:255" s="6" customFormat="1" x14ac:dyDescent="0.25">
      <c r="A678" s="8"/>
      <c r="B678" s="76"/>
      <c r="C678" s="11" t="s">
        <v>49</v>
      </c>
      <c r="D678" s="10"/>
      <c r="E678" s="107">
        <f>E677/1000</f>
        <v>0.88703999999999983</v>
      </c>
      <c r="F678" s="10"/>
      <c r="G678" s="10"/>
      <c r="H678" s="10"/>
      <c r="I678" s="10"/>
      <c r="J678" s="10"/>
      <c r="K678" s="102"/>
      <c r="L678" s="102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4"/>
      <c r="BO678" s="14"/>
      <c r="BP678" s="14"/>
      <c r="BQ678" s="14"/>
      <c r="BR678" s="14"/>
      <c r="BS678" s="14"/>
      <c r="BT678" s="14"/>
      <c r="BU678" s="14"/>
      <c r="BV678" s="14"/>
      <c r="BW678" s="14"/>
      <c r="BX678" s="14"/>
      <c r="BY678" s="14"/>
      <c r="BZ678" s="14"/>
      <c r="CA678" s="14"/>
      <c r="CB678" s="14"/>
      <c r="CC678" s="14"/>
      <c r="CD678" s="14"/>
      <c r="CE678" s="14"/>
      <c r="CF678" s="14"/>
      <c r="CG678" s="14"/>
      <c r="CH678" s="14"/>
      <c r="CI678" s="14"/>
      <c r="CJ678" s="14"/>
      <c r="CK678" s="14"/>
      <c r="CL678" s="14"/>
      <c r="CM678" s="14"/>
      <c r="CN678" s="14"/>
      <c r="CO678" s="14"/>
      <c r="CP678" s="14"/>
      <c r="CQ678" s="14"/>
      <c r="CR678" s="14"/>
      <c r="CS678" s="14"/>
      <c r="CT678" s="14"/>
      <c r="CU678" s="14"/>
      <c r="CV678" s="14"/>
      <c r="CW678" s="14"/>
      <c r="CX678" s="14"/>
      <c r="CY678" s="14"/>
      <c r="CZ678" s="14"/>
      <c r="DA678" s="14"/>
      <c r="DB678" s="14"/>
      <c r="DC678" s="14"/>
      <c r="DD678" s="14"/>
      <c r="DE678" s="14"/>
      <c r="DF678" s="14"/>
      <c r="DG678" s="14"/>
      <c r="DH678" s="14"/>
      <c r="DI678" s="14"/>
      <c r="DJ678" s="14"/>
      <c r="DK678" s="14"/>
      <c r="DL678" s="14"/>
      <c r="DM678" s="14"/>
      <c r="DN678" s="14"/>
      <c r="DO678" s="14"/>
      <c r="DP678" s="14"/>
      <c r="DQ678" s="14"/>
      <c r="DR678" s="14"/>
      <c r="DS678" s="14"/>
      <c r="DT678" s="14"/>
      <c r="DU678" s="14"/>
      <c r="DV678" s="14"/>
      <c r="DW678" s="14"/>
      <c r="DX678" s="14"/>
      <c r="DY678" s="14"/>
      <c r="DZ678" s="14"/>
      <c r="EA678" s="14"/>
      <c r="EB678" s="14"/>
      <c r="EC678" s="14"/>
      <c r="ED678" s="14"/>
      <c r="EE678" s="14"/>
      <c r="EF678" s="14"/>
      <c r="EG678" s="14"/>
      <c r="EH678" s="14"/>
      <c r="EI678" s="14"/>
      <c r="EJ678" s="14"/>
      <c r="EK678" s="14"/>
      <c r="EL678" s="14"/>
      <c r="EM678" s="14"/>
      <c r="EN678" s="14"/>
      <c r="EO678" s="14"/>
      <c r="EP678" s="14"/>
      <c r="EQ678" s="14"/>
      <c r="ER678" s="14"/>
      <c r="ES678" s="14"/>
      <c r="ET678" s="14"/>
      <c r="EU678" s="14"/>
      <c r="EV678" s="14"/>
      <c r="EW678" s="14"/>
      <c r="EX678" s="14"/>
      <c r="EY678" s="14"/>
      <c r="EZ678" s="14"/>
      <c r="FA678" s="14"/>
      <c r="FB678" s="14"/>
      <c r="FC678" s="14"/>
      <c r="FD678" s="14"/>
      <c r="FE678" s="14"/>
      <c r="FF678" s="14"/>
      <c r="FG678" s="14"/>
      <c r="FH678" s="14"/>
      <c r="FI678" s="14"/>
      <c r="FJ678" s="14"/>
      <c r="FK678" s="14"/>
      <c r="FL678" s="14"/>
      <c r="FM678" s="14"/>
      <c r="FN678" s="14"/>
      <c r="FO678" s="14"/>
      <c r="FP678" s="14"/>
      <c r="FQ678" s="14"/>
      <c r="FR678" s="14"/>
      <c r="FS678" s="14"/>
      <c r="FT678" s="14"/>
      <c r="FU678" s="14"/>
      <c r="FV678" s="14"/>
      <c r="FW678" s="14"/>
      <c r="FX678" s="14"/>
      <c r="FY678" s="14"/>
      <c r="FZ678" s="14"/>
      <c r="GA678" s="14"/>
      <c r="GB678" s="14"/>
      <c r="GC678" s="14"/>
      <c r="GD678" s="14"/>
      <c r="GE678" s="14"/>
      <c r="GF678" s="14"/>
      <c r="GG678" s="14"/>
      <c r="GH678" s="14"/>
      <c r="GI678" s="14"/>
      <c r="GJ678" s="14"/>
      <c r="GK678" s="14"/>
      <c r="GL678" s="14"/>
      <c r="GM678" s="14"/>
      <c r="GN678" s="14"/>
      <c r="GO678" s="14"/>
      <c r="GP678" s="14"/>
      <c r="GQ678" s="14"/>
      <c r="GR678" s="14"/>
      <c r="GS678" s="14"/>
      <c r="GT678" s="14"/>
      <c r="GU678" s="14"/>
      <c r="GV678" s="14"/>
      <c r="GW678" s="14"/>
      <c r="GX678" s="14"/>
      <c r="GY678" s="14"/>
      <c r="GZ678" s="14"/>
      <c r="HA678" s="14"/>
      <c r="HB678" s="14"/>
      <c r="HC678" s="14"/>
      <c r="HD678" s="14"/>
      <c r="HE678" s="14"/>
      <c r="HF678" s="14"/>
      <c r="HG678" s="14"/>
      <c r="HH678" s="14"/>
      <c r="HI678" s="14"/>
      <c r="HJ678" s="14"/>
      <c r="HK678" s="14"/>
      <c r="HL678" s="14"/>
      <c r="HM678" s="14"/>
      <c r="HN678" s="14"/>
      <c r="HO678" s="14"/>
      <c r="HP678" s="14"/>
      <c r="HQ678" s="14"/>
      <c r="HR678" s="14"/>
      <c r="HS678" s="14"/>
      <c r="HT678" s="14"/>
      <c r="HU678" s="14"/>
      <c r="HV678" s="14"/>
      <c r="HW678" s="14"/>
      <c r="HX678" s="14"/>
      <c r="HY678" s="14"/>
      <c r="HZ678" s="14"/>
      <c r="IA678" s="14"/>
      <c r="IB678" s="14"/>
      <c r="IC678" s="14"/>
      <c r="ID678" s="14"/>
      <c r="IE678" s="14"/>
    </row>
    <row r="679" spans="1:255" s="2" customFormat="1" x14ac:dyDescent="0.25">
      <c r="A679" s="7"/>
      <c r="B679" s="188" t="s">
        <v>21</v>
      </c>
      <c r="C679" s="91" t="s">
        <v>17</v>
      </c>
      <c r="D679" s="10">
        <v>60.8</v>
      </c>
      <c r="E679" s="10">
        <f>D679*E678</f>
        <v>53.932031999999985</v>
      </c>
      <c r="F679" s="10"/>
      <c r="G679" s="10"/>
      <c r="H679" s="10"/>
      <c r="I679" s="10">
        <f>E679*H679</f>
        <v>0</v>
      </c>
      <c r="J679" s="10"/>
      <c r="K679" s="10"/>
      <c r="L679" s="10">
        <f>G679+I679+K679</f>
        <v>0</v>
      </c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</row>
    <row r="680" spans="1:255" s="2" customFormat="1" x14ac:dyDescent="0.25">
      <c r="A680" s="7"/>
      <c r="B680" s="189" t="s">
        <v>120</v>
      </c>
      <c r="C680" s="91" t="s">
        <v>20</v>
      </c>
      <c r="D680" s="10">
        <v>143</v>
      </c>
      <c r="E680" s="10">
        <f>D680*E678</f>
        <v>126.84671999999998</v>
      </c>
      <c r="F680" s="10"/>
      <c r="G680" s="10"/>
      <c r="H680" s="10"/>
      <c r="I680" s="10"/>
      <c r="J680" s="10"/>
      <c r="K680" s="10">
        <f>E680*J680</f>
        <v>0</v>
      </c>
      <c r="L680" s="10">
        <f>G680+I680+K680</f>
        <v>0</v>
      </c>
      <c r="M680" s="14"/>
      <c r="N680" s="14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</row>
    <row r="681" spans="1:255" s="2" customFormat="1" x14ac:dyDescent="0.25">
      <c r="A681" s="7"/>
      <c r="B681" s="189" t="s">
        <v>22</v>
      </c>
      <c r="C681" s="11" t="s">
        <v>0</v>
      </c>
      <c r="D681" s="10">
        <v>6.89</v>
      </c>
      <c r="E681" s="10">
        <f>D681*E678</f>
        <v>6.1117055999999987</v>
      </c>
      <c r="F681" s="10"/>
      <c r="G681" s="10"/>
      <c r="H681" s="10"/>
      <c r="I681" s="10"/>
      <c r="J681" s="10"/>
      <c r="K681" s="10">
        <f>E681*J681</f>
        <v>0</v>
      </c>
      <c r="L681" s="10">
        <f>G681+I681+K681</f>
        <v>0</v>
      </c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</row>
    <row r="682" spans="1:255" s="6" customFormat="1" x14ac:dyDescent="0.25">
      <c r="A682" s="8"/>
      <c r="B682" s="189"/>
      <c r="C682" s="11"/>
      <c r="D682" s="10"/>
      <c r="E682" s="10"/>
      <c r="F682" s="10"/>
      <c r="G682" s="10"/>
      <c r="H682" s="10"/>
      <c r="I682" s="10"/>
      <c r="J682" s="10"/>
      <c r="K682" s="10"/>
      <c r="L682" s="10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  <c r="BN682" s="14"/>
      <c r="BO682" s="14"/>
      <c r="BP682" s="14"/>
      <c r="BQ682" s="14"/>
      <c r="BR682" s="14"/>
      <c r="BS682" s="14"/>
      <c r="BT682" s="14"/>
      <c r="BU682" s="14"/>
      <c r="BV682" s="14"/>
      <c r="BW682" s="14"/>
      <c r="BX682" s="14"/>
      <c r="BY682" s="14"/>
      <c r="BZ682" s="14"/>
      <c r="CA682" s="14"/>
      <c r="CB682" s="14"/>
      <c r="CC682" s="14"/>
      <c r="CD682" s="14"/>
      <c r="CE682" s="14"/>
      <c r="CF682" s="14"/>
      <c r="CG682" s="14"/>
      <c r="CH682" s="14"/>
      <c r="CI682" s="14"/>
      <c r="CJ682" s="14"/>
      <c r="CK682" s="14"/>
      <c r="CL682" s="14"/>
      <c r="CM682" s="14"/>
      <c r="CN682" s="14"/>
      <c r="CO682" s="14"/>
      <c r="CP682" s="14"/>
      <c r="CQ682" s="14"/>
      <c r="CR682" s="14"/>
      <c r="CS682" s="14"/>
      <c r="CT682" s="14"/>
      <c r="CU682" s="14"/>
      <c r="CV682" s="14"/>
      <c r="CW682" s="14"/>
      <c r="CX682" s="14"/>
      <c r="CY682" s="14"/>
      <c r="CZ682" s="14"/>
      <c r="DA682" s="14"/>
      <c r="DB682" s="14"/>
      <c r="DC682" s="14"/>
      <c r="DD682" s="14"/>
      <c r="DE682" s="14"/>
      <c r="DF682" s="14"/>
      <c r="DG682" s="14"/>
      <c r="DH682" s="14"/>
      <c r="DI682" s="14"/>
      <c r="DJ682" s="14"/>
      <c r="DK682" s="14"/>
      <c r="DL682" s="14"/>
      <c r="DM682" s="14"/>
      <c r="DN682" s="14"/>
      <c r="DO682" s="14"/>
      <c r="DP682" s="14"/>
      <c r="DQ682" s="14"/>
      <c r="DR682" s="14"/>
      <c r="DS682" s="14"/>
      <c r="DT682" s="14"/>
      <c r="DU682" s="14"/>
      <c r="DV682" s="14"/>
      <c r="DW682" s="14"/>
      <c r="DX682" s="14"/>
      <c r="DY682" s="14"/>
      <c r="DZ682" s="14"/>
      <c r="EA682" s="14"/>
      <c r="EB682" s="14"/>
      <c r="EC682" s="14"/>
      <c r="ED682" s="14"/>
      <c r="EE682" s="14"/>
      <c r="EF682" s="14"/>
      <c r="EG682" s="14"/>
      <c r="EH682" s="14"/>
      <c r="EI682" s="14"/>
      <c r="EJ682" s="14"/>
      <c r="EK682" s="14"/>
      <c r="EL682" s="14"/>
      <c r="EM682" s="14"/>
      <c r="EN682" s="14"/>
      <c r="EO682" s="14"/>
      <c r="EP682" s="14"/>
      <c r="EQ682" s="14"/>
      <c r="ER682" s="14"/>
      <c r="ES682" s="14"/>
      <c r="ET682" s="14"/>
      <c r="EU682" s="14"/>
      <c r="EV682" s="14"/>
      <c r="EW682" s="14"/>
      <c r="EX682" s="14"/>
      <c r="EY682" s="14"/>
      <c r="EZ682" s="14"/>
      <c r="FA682" s="14"/>
      <c r="FB682" s="14"/>
      <c r="FC682" s="14"/>
      <c r="FD682" s="14"/>
      <c r="FE682" s="14"/>
      <c r="FF682" s="14"/>
      <c r="FG682" s="14"/>
      <c r="FH682" s="14"/>
      <c r="FI682" s="14"/>
      <c r="FJ682" s="14"/>
      <c r="FK682" s="14"/>
      <c r="FL682" s="14"/>
      <c r="FM682" s="14"/>
      <c r="FN682" s="14"/>
      <c r="FO682" s="14"/>
      <c r="FP682" s="14"/>
      <c r="FQ682" s="14"/>
      <c r="FR682" s="14"/>
      <c r="FS682" s="14"/>
      <c r="FT682" s="14"/>
      <c r="FU682" s="14"/>
      <c r="FV682" s="14"/>
      <c r="FW682" s="14"/>
      <c r="FX682" s="14"/>
      <c r="FY682" s="14"/>
      <c r="FZ682" s="14"/>
      <c r="GA682" s="14"/>
      <c r="GB682" s="14"/>
      <c r="GC682" s="14"/>
      <c r="GD682" s="14"/>
      <c r="GE682" s="14"/>
      <c r="GF682" s="14"/>
      <c r="GG682" s="14"/>
      <c r="GH682" s="14"/>
      <c r="GI682" s="14"/>
      <c r="GJ682" s="14"/>
      <c r="GK682" s="14"/>
      <c r="GL682" s="14"/>
      <c r="GM682" s="14"/>
      <c r="GN682" s="14"/>
      <c r="GO682" s="14"/>
      <c r="GP682" s="14"/>
      <c r="GQ682" s="14"/>
      <c r="GR682" s="14"/>
      <c r="GS682" s="14"/>
      <c r="GT682" s="14"/>
      <c r="GU682" s="14"/>
      <c r="GV682" s="14"/>
      <c r="GW682" s="14"/>
      <c r="GX682" s="14"/>
      <c r="GY682" s="14"/>
      <c r="GZ682" s="14"/>
      <c r="HA682" s="14"/>
      <c r="HB682" s="14"/>
      <c r="HC682" s="14"/>
      <c r="HD682" s="14"/>
      <c r="HE682" s="14"/>
      <c r="HF682" s="14"/>
      <c r="HG682" s="14"/>
      <c r="HH682" s="14"/>
      <c r="HI682" s="14"/>
      <c r="HJ682" s="14"/>
      <c r="HK682" s="14"/>
      <c r="HL682" s="14"/>
      <c r="HM682" s="14"/>
      <c r="HN682" s="14"/>
      <c r="HO682" s="14"/>
      <c r="HP682" s="14"/>
      <c r="HQ682" s="14"/>
      <c r="HR682" s="14"/>
      <c r="HS682" s="14"/>
      <c r="HT682" s="14"/>
      <c r="HU682" s="14"/>
      <c r="HV682" s="14"/>
      <c r="HW682" s="14"/>
      <c r="HX682" s="14"/>
      <c r="HY682" s="14"/>
      <c r="HZ682" s="14"/>
      <c r="IA682" s="14"/>
      <c r="IB682" s="14"/>
      <c r="IC682" s="14"/>
      <c r="ID682" s="14"/>
      <c r="IE682" s="14"/>
    </row>
    <row r="683" spans="1:255" s="2" customFormat="1" x14ac:dyDescent="0.25">
      <c r="A683" s="8">
        <v>19</v>
      </c>
      <c r="B683" s="190" t="s">
        <v>106</v>
      </c>
      <c r="C683" s="8" t="s">
        <v>64</v>
      </c>
      <c r="D683" s="9"/>
      <c r="E683" s="9">
        <f>E677</f>
        <v>887.03999999999985</v>
      </c>
      <c r="F683" s="9"/>
      <c r="G683" s="9"/>
      <c r="H683" s="9"/>
      <c r="I683" s="9"/>
      <c r="J683" s="9"/>
      <c r="K683" s="9"/>
      <c r="L683" s="9"/>
      <c r="M683" s="191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  <c r="AA683" s="105"/>
      <c r="AB683" s="105"/>
      <c r="AC683" s="105"/>
      <c r="AD683" s="105"/>
      <c r="AE683" s="105"/>
      <c r="AF683" s="105"/>
      <c r="AG683" s="105"/>
      <c r="AH683" s="105"/>
      <c r="AI683" s="105"/>
      <c r="AJ683" s="105"/>
      <c r="AK683" s="105"/>
      <c r="AL683" s="105"/>
      <c r="AM683" s="105"/>
      <c r="AN683" s="105"/>
      <c r="AO683" s="105"/>
      <c r="AP683" s="105"/>
      <c r="AQ683" s="105"/>
      <c r="AR683" s="105"/>
      <c r="AS683" s="105"/>
      <c r="AT683" s="105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  <c r="BT683" s="105"/>
      <c r="BU683" s="105"/>
      <c r="BV683" s="105"/>
      <c r="BW683" s="105"/>
      <c r="BX683" s="105"/>
      <c r="BY683" s="105"/>
      <c r="BZ683" s="105"/>
      <c r="CA683" s="105"/>
      <c r="CB683" s="105"/>
      <c r="CC683" s="105"/>
      <c r="CD683" s="105"/>
      <c r="CE683" s="105"/>
      <c r="CF683" s="105"/>
      <c r="CG683" s="105"/>
      <c r="CH683" s="105"/>
      <c r="CI683" s="105"/>
      <c r="CJ683" s="105"/>
      <c r="CK683" s="105"/>
      <c r="CL683" s="105"/>
      <c r="CM683" s="105"/>
      <c r="CN683" s="105"/>
      <c r="CO683" s="105"/>
      <c r="CP683" s="105"/>
      <c r="CQ683" s="105"/>
      <c r="CR683" s="105"/>
      <c r="CS683" s="105"/>
      <c r="CT683" s="105"/>
      <c r="CU683" s="105"/>
      <c r="CV683" s="105"/>
      <c r="CW683" s="105"/>
      <c r="CX683" s="105"/>
      <c r="CY683" s="105"/>
      <c r="CZ683" s="105"/>
      <c r="DA683" s="105"/>
      <c r="DB683" s="105"/>
      <c r="DC683" s="105"/>
      <c r="DD683" s="105"/>
      <c r="DE683" s="105"/>
      <c r="DF683" s="105"/>
      <c r="DG683" s="105"/>
      <c r="DH683" s="105"/>
      <c r="DI683" s="105"/>
      <c r="DJ683" s="105"/>
      <c r="DK683" s="105"/>
      <c r="DL683" s="105"/>
      <c r="DM683" s="105"/>
      <c r="DN683" s="105"/>
      <c r="DO683" s="105"/>
      <c r="DP683" s="105"/>
      <c r="DQ683" s="105"/>
      <c r="DR683" s="105"/>
      <c r="DS683" s="105"/>
      <c r="DT683" s="105"/>
      <c r="DU683" s="105"/>
      <c r="DV683" s="105"/>
      <c r="DW683" s="105"/>
      <c r="DX683" s="105"/>
      <c r="DY683" s="105"/>
      <c r="DZ683" s="105"/>
      <c r="EA683" s="105"/>
      <c r="EB683" s="105"/>
      <c r="EC683" s="105"/>
      <c r="ED683" s="105"/>
      <c r="EE683" s="105"/>
      <c r="EF683" s="105"/>
      <c r="EG683" s="105"/>
      <c r="EH683" s="105"/>
      <c r="EI683" s="105"/>
      <c r="EJ683" s="105"/>
      <c r="EK683" s="105"/>
      <c r="EL683" s="105"/>
      <c r="EM683" s="105"/>
      <c r="EN683" s="105"/>
      <c r="EO683" s="105"/>
      <c r="EP683" s="105"/>
      <c r="EQ683" s="105"/>
      <c r="ER683" s="105"/>
      <c r="ES683" s="105"/>
      <c r="ET683" s="105"/>
      <c r="EU683" s="105"/>
      <c r="EV683" s="105"/>
      <c r="EW683" s="105"/>
      <c r="EX683" s="105"/>
      <c r="EY683" s="105"/>
      <c r="EZ683" s="105"/>
      <c r="FA683" s="105"/>
      <c r="FB683" s="105"/>
      <c r="FC683" s="105"/>
      <c r="FD683" s="105"/>
      <c r="FE683" s="105"/>
      <c r="FF683" s="105"/>
      <c r="FG683" s="105"/>
      <c r="FH683" s="105"/>
      <c r="FI683" s="105"/>
      <c r="FJ683" s="105"/>
      <c r="FK683" s="105"/>
      <c r="FL683" s="105"/>
      <c r="FM683" s="105"/>
      <c r="FN683" s="105"/>
      <c r="FO683" s="105"/>
      <c r="FP683" s="105"/>
      <c r="FQ683" s="105"/>
      <c r="FR683" s="105"/>
      <c r="FS683" s="105"/>
      <c r="FT683" s="105"/>
      <c r="FU683" s="105"/>
      <c r="FV683" s="105"/>
      <c r="FW683" s="105"/>
      <c r="FX683" s="105"/>
      <c r="FY683" s="105"/>
      <c r="FZ683" s="105"/>
      <c r="GA683" s="105"/>
      <c r="GB683" s="105"/>
      <c r="GC683" s="105"/>
      <c r="GD683" s="105"/>
      <c r="GE683" s="105"/>
      <c r="GF683" s="105"/>
      <c r="GG683" s="105"/>
      <c r="GH683" s="105"/>
      <c r="GI683" s="105"/>
      <c r="GJ683" s="105"/>
      <c r="GK683" s="105"/>
      <c r="GL683" s="105"/>
      <c r="GM683" s="105"/>
      <c r="GN683" s="105"/>
      <c r="GO683" s="105"/>
      <c r="GP683" s="105"/>
      <c r="GQ683" s="105"/>
      <c r="GR683" s="105"/>
      <c r="GS683" s="105"/>
      <c r="GT683" s="105"/>
      <c r="GU683" s="105"/>
      <c r="GV683" s="105"/>
      <c r="GW683" s="105"/>
    </row>
    <row r="684" spans="1:255" s="6" customFormat="1" x14ac:dyDescent="0.25">
      <c r="A684" s="11"/>
      <c r="B684" s="192"/>
      <c r="C684" s="11" t="s">
        <v>59</v>
      </c>
      <c r="D684" s="10"/>
      <c r="E684" s="92">
        <f>E683/100</f>
        <v>8.8703999999999983</v>
      </c>
      <c r="F684" s="10"/>
      <c r="G684" s="10"/>
      <c r="H684" s="10"/>
      <c r="I684" s="10"/>
      <c r="J684" s="10"/>
      <c r="K684" s="10"/>
      <c r="L684" s="10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  <c r="BN684" s="14"/>
      <c r="BO684" s="14"/>
      <c r="BP684" s="14"/>
      <c r="BQ684" s="14"/>
      <c r="BR684" s="14"/>
      <c r="BS684" s="14"/>
      <c r="BT684" s="14"/>
      <c r="BU684" s="14"/>
      <c r="BV684" s="14"/>
      <c r="BW684" s="14"/>
      <c r="BX684" s="14"/>
      <c r="BY684" s="14"/>
      <c r="BZ684" s="14"/>
      <c r="CA684" s="14"/>
      <c r="CB684" s="14"/>
      <c r="CC684" s="14"/>
      <c r="CD684" s="14"/>
      <c r="CE684" s="14"/>
      <c r="CF684" s="14"/>
      <c r="CG684" s="14"/>
      <c r="CH684" s="14"/>
      <c r="CI684" s="14"/>
      <c r="CJ684" s="14"/>
      <c r="CK684" s="14"/>
      <c r="CL684" s="14"/>
      <c r="CM684" s="14"/>
      <c r="CN684" s="14"/>
      <c r="CO684" s="14"/>
      <c r="CP684" s="14"/>
      <c r="CQ684" s="14"/>
      <c r="CR684" s="14"/>
      <c r="CS684" s="14"/>
      <c r="CT684" s="14"/>
      <c r="CU684" s="14"/>
      <c r="CV684" s="14"/>
      <c r="CW684" s="14"/>
      <c r="CX684" s="14"/>
      <c r="CY684" s="14"/>
      <c r="CZ684" s="14"/>
      <c r="DA684" s="14"/>
      <c r="DB684" s="14"/>
      <c r="DC684" s="14"/>
      <c r="DD684" s="14"/>
      <c r="DE684" s="14"/>
      <c r="DF684" s="14"/>
      <c r="DG684" s="14"/>
      <c r="DH684" s="14"/>
      <c r="DI684" s="14"/>
      <c r="DJ684" s="14"/>
      <c r="DK684" s="14"/>
      <c r="DL684" s="14"/>
      <c r="DM684" s="14"/>
      <c r="DN684" s="14"/>
      <c r="DO684" s="14"/>
      <c r="DP684" s="14"/>
      <c r="DQ684" s="14"/>
      <c r="DR684" s="14"/>
      <c r="DS684" s="14"/>
      <c r="DT684" s="14"/>
      <c r="DU684" s="14"/>
      <c r="DV684" s="14"/>
      <c r="DW684" s="14"/>
      <c r="DX684" s="14"/>
      <c r="DY684" s="14"/>
      <c r="DZ684" s="14"/>
      <c r="EA684" s="14"/>
      <c r="EB684" s="14"/>
      <c r="EC684" s="14"/>
      <c r="ED684" s="14"/>
      <c r="EE684" s="14"/>
      <c r="EF684" s="14"/>
      <c r="EG684" s="14"/>
      <c r="EH684" s="14"/>
      <c r="EI684" s="14"/>
      <c r="EJ684" s="14"/>
      <c r="EK684" s="14"/>
      <c r="EL684" s="14"/>
      <c r="EM684" s="14"/>
      <c r="EN684" s="14"/>
      <c r="EO684" s="14"/>
      <c r="EP684" s="14"/>
      <c r="EQ684" s="14"/>
      <c r="ER684" s="14"/>
      <c r="ES684" s="14"/>
      <c r="ET684" s="14"/>
      <c r="EU684" s="14"/>
      <c r="EV684" s="14"/>
      <c r="EW684" s="14"/>
      <c r="EX684" s="14"/>
      <c r="EY684" s="14"/>
      <c r="EZ684" s="14"/>
      <c r="FA684" s="14"/>
      <c r="FB684" s="14"/>
      <c r="FC684" s="14"/>
      <c r="FD684" s="14"/>
      <c r="FE684" s="14"/>
      <c r="FF684" s="14"/>
      <c r="FG684" s="14"/>
      <c r="FH684" s="14"/>
      <c r="FI684" s="14"/>
      <c r="FJ684" s="14"/>
      <c r="FK684" s="14"/>
      <c r="FL684" s="14"/>
      <c r="FM684" s="14"/>
      <c r="FN684" s="14"/>
      <c r="FO684" s="14"/>
      <c r="FP684" s="14"/>
      <c r="FQ684" s="14"/>
      <c r="FR684" s="14"/>
      <c r="FS684" s="14"/>
      <c r="FT684" s="14"/>
      <c r="FU684" s="14"/>
      <c r="FV684" s="14"/>
      <c r="FW684" s="14"/>
      <c r="FX684" s="14"/>
      <c r="FY684" s="14"/>
      <c r="FZ684" s="14"/>
      <c r="GA684" s="14"/>
      <c r="GB684" s="14"/>
      <c r="GC684" s="14"/>
      <c r="GD684" s="14"/>
      <c r="GE684" s="14"/>
      <c r="GF684" s="14"/>
      <c r="GG684" s="14"/>
      <c r="GH684" s="14"/>
      <c r="GI684" s="14"/>
      <c r="GJ684" s="14"/>
      <c r="GK684" s="14"/>
      <c r="GL684" s="14"/>
      <c r="GM684" s="14"/>
      <c r="GN684" s="14"/>
      <c r="GO684" s="14"/>
      <c r="GP684" s="14"/>
      <c r="GQ684" s="14"/>
      <c r="GR684" s="14"/>
      <c r="GS684" s="14"/>
      <c r="GT684" s="14"/>
      <c r="GU684" s="14"/>
      <c r="GV684" s="14"/>
      <c r="GW684" s="14"/>
      <c r="GX684" s="14"/>
      <c r="GY684" s="14"/>
      <c r="GZ684" s="14"/>
      <c r="HA684" s="14"/>
      <c r="HB684" s="14"/>
      <c r="HC684" s="14"/>
      <c r="HD684" s="14"/>
      <c r="HE684" s="14"/>
      <c r="HF684" s="14"/>
      <c r="HG684" s="14"/>
      <c r="HH684" s="14"/>
      <c r="HI684" s="14"/>
      <c r="HJ684" s="14"/>
      <c r="HK684" s="14"/>
      <c r="HL684" s="14"/>
      <c r="HM684" s="14"/>
      <c r="HN684" s="14"/>
      <c r="HO684" s="14"/>
      <c r="HP684" s="14"/>
      <c r="HQ684" s="14"/>
      <c r="HR684" s="14"/>
      <c r="HS684" s="14"/>
      <c r="HT684" s="14"/>
      <c r="HU684" s="14"/>
      <c r="HV684" s="14"/>
      <c r="HW684" s="14"/>
      <c r="HX684" s="14"/>
      <c r="HY684" s="14"/>
      <c r="HZ684" s="14"/>
      <c r="IA684" s="14"/>
      <c r="IB684" s="14"/>
      <c r="IC684" s="14"/>
      <c r="ID684" s="14"/>
      <c r="IE684" s="14"/>
    </row>
    <row r="685" spans="1:255" s="6" customFormat="1" x14ac:dyDescent="0.25">
      <c r="A685" s="11"/>
      <c r="B685" s="100" t="s">
        <v>107</v>
      </c>
      <c r="C685" s="11" t="s">
        <v>20</v>
      </c>
      <c r="D685" s="10">
        <v>2.7</v>
      </c>
      <c r="E685" s="10">
        <f>D685*E684</f>
        <v>23.950079999999996</v>
      </c>
      <c r="F685" s="10"/>
      <c r="G685" s="10"/>
      <c r="H685" s="10"/>
      <c r="I685" s="10"/>
      <c r="J685" s="10"/>
      <c r="K685" s="10">
        <f>E685*J685</f>
        <v>0</v>
      </c>
      <c r="L685" s="10">
        <f t="shared" ref="L685" si="96">G685+I685+K685</f>
        <v>0</v>
      </c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  <c r="BP685" s="14"/>
      <c r="BQ685" s="14"/>
      <c r="BR685" s="14"/>
      <c r="BS685" s="14"/>
      <c r="BT685" s="14"/>
      <c r="BU685" s="14"/>
      <c r="BV685" s="14"/>
      <c r="BW685" s="14"/>
      <c r="BX685" s="14"/>
      <c r="BY685" s="14"/>
      <c r="BZ685" s="14"/>
      <c r="CA685" s="14"/>
      <c r="CB685" s="14"/>
      <c r="CC685" s="14"/>
      <c r="CD685" s="14"/>
      <c r="CE685" s="14"/>
      <c r="CF685" s="14"/>
      <c r="CG685" s="14"/>
      <c r="CH685" s="14"/>
      <c r="CI685" s="14"/>
      <c r="CJ685" s="14"/>
      <c r="CK685" s="14"/>
      <c r="CL685" s="14"/>
      <c r="CM685" s="14"/>
      <c r="CN685" s="14"/>
      <c r="CO685" s="14"/>
      <c r="CP685" s="14"/>
      <c r="CQ685" s="14"/>
      <c r="CR685" s="14"/>
      <c r="CS685" s="14"/>
      <c r="CT685" s="14"/>
      <c r="CU685" s="14"/>
      <c r="CV685" s="14"/>
      <c r="CW685" s="14"/>
      <c r="CX685" s="14"/>
      <c r="CY685" s="14"/>
      <c r="CZ685" s="14"/>
      <c r="DA685" s="14"/>
      <c r="DB685" s="14"/>
      <c r="DC685" s="14"/>
      <c r="DD685" s="14"/>
      <c r="DE685" s="14"/>
      <c r="DF685" s="14"/>
      <c r="DG685" s="14"/>
      <c r="DH685" s="14"/>
      <c r="DI685" s="14"/>
      <c r="DJ685" s="14"/>
      <c r="DK685" s="14"/>
      <c r="DL685" s="14"/>
      <c r="DM685" s="14"/>
      <c r="DN685" s="14"/>
      <c r="DO685" s="14"/>
      <c r="DP685" s="14"/>
      <c r="DQ685" s="14"/>
      <c r="DR685" s="14"/>
      <c r="DS685" s="14"/>
      <c r="DT685" s="14"/>
      <c r="DU685" s="14"/>
      <c r="DV685" s="14"/>
      <c r="DW685" s="14"/>
      <c r="DX685" s="14"/>
      <c r="DY685" s="14"/>
      <c r="DZ685" s="14"/>
      <c r="EA685" s="14"/>
      <c r="EB685" s="14"/>
      <c r="EC685" s="14"/>
      <c r="ED685" s="14"/>
      <c r="EE685" s="14"/>
      <c r="EF685" s="14"/>
      <c r="EG685" s="14"/>
      <c r="EH685" s="14"/>
      <c r="EI685" s="14"/>
      <c r="EJ685" s="14"/>
      <c r="EK685" s="14"/>
      <c r="EL685" s="14"/>
      <c r="EM685" s="14"/>
      <c r="EN685" s="14"/>
      <c r="EO685" s="14"/>
      <c r="EP685" s="14"/>
      <c r="EQ685" s="14"/>
      <c r="ER685" s="14"/>
      <c r="ES685" s="14"/>
      <c r="ET685" s="14"/>
      <c r="EU685" s="14"/>
      <c r="EV685" s="14"/>
      <c r="EW685" s="14"/>
      <c r="EX685" s="14"/>
      <c r="EY685" s="14"/>
      <c r="EZ685" s="14"/>
      <c r="FA685" s="14"/>
      <c r="FB685" s="14"/>
      <c r="FC685" s="14"/>
      <c r="FD685" s="14"/>
      <c r="FE685" s="14"/>
      <c r="FF685" s="14"/>
      <c r="FG685" s="14"/>
      <c r="FH685" s="14"/>
      <c r="FI685" s="14"/>
      <c r="FJ685" s="14"/>
      <c r="FK685" s="14"/>
      <c r="FL685" s="14"/>
      <c r="FM685" s="14"/>
      <c r="FN685" s="14"/>
      <c r="FO685" s="14"/>
      <c r="FP685" s="14"/>
      <c r="FQ685" s="14"/>
      <c r="FR685" s="14"/>
      <c r="FS685" s="14"/>
      <c r="FT685" s="14"/>
      <c r="FU685" s="14"/>
      <c r="FV685" s="14"/>
      <c r="FW685" s="14"/>
      <c r="FX685" s="14"/>
      <c r="FY685" s="14"/>
      <c r="FZ685" s="14"/>
      <c r="GA685" s="14"/>
      <c r="GB685" s="14"/>
      <c r="GC685" s="14"/>
      <c r="GD685" s="14"/>
      <c r="GE685" s="14"/>
      <c r="GF685" s="14"/>
      <c r="GG685" s="14"/>
      <c r="GH685" s="14"/>
      <c r="GI685" s="14"/>
      <c r="GJ685" s="14"/>
      <c r="GK685" s="14"/>
      <c r="GL685" s="14"/>
      <c r="GM685" s="14"/>
      <c r="GN685" s="14"/>
      <c r="GO685" s="14"/>
      <c r="GP685" s="14"/>
      <c r="GQ685" s="14"/>
      <c r="GR685" s="14"/>
      <c r="GS685" s="14"/>
      <c r="GT685" s="14"/>
      <c r="GU685" s="14"/>
      <c r="GV685" s="14"/>
      <c r="GW685" s="14"/>
      <c r="GX685" s="14"/>
      <c r="GY685" s="14"/>
      <c r="GZ685" s="14"/>
      <c r="HA685" s="14"/>
      <c r="HB685" s="14"/>
      <c r="HC685" s="14"/>
      <c r="HD685" s="14"/>
      <c r="HE685" s="14"/>
      <c r="HF685" s="14"/>
      <c r="HG685" s="14"/>
      <c r="HH685" s="14"/>
      <c r="HI685" s="14"/>
      <c r="HJ685" s="14"/>
      <c r="HK685" s="14"/>
      <c r="HL685" s="14"/>
      <c r="HM685" s="14"/>
      <c r="HN685" s="14"/>
      <c r="HO685" s="14"/>
      <c r="HP685" s="14"/>
      <c r="HQ685" s="14"/>
      <c r="HR685" s="14"/>
      <c r="HS685" s="14"/>
      <c r="HT685" s="14"/>
      <c r="HU685" s="14"/>
      <c r="HV685" s="14"/>
      <c r="HW685" s="14"/>
      <c r="HX685" s="14"/>
      <c r="HY685" s="14"/>
      <c r="HZ685" s="14"/>
      <c r="IA685" s="14"/>
      <c r="IB685" s="14"/>
      <c r="IC685" s="14"/>
      <c r="ID685" s="14"/>
      <c r="IE685" s="14"/>
    </row>
    <row r="686" spans="1:255" s="6" customFormat="1" x14ac:dyDescent="0.25">
      <c r="A686" s="11"/>
      <c r="B686" s="192"/>
      <c r="C686" s="11"/>
      <c r="D686" s="10"/>
      <c r="E686" s="10"/>
      <c r="F686" s="10"/>
      <c r="G686" s="10"/>
      <c r="H686" s="10"/>
      <c r="I686" s="10"/>
      <c r="J686" s="10"/>
      <c r="K686" s="10"/>
      <c r="L686" s="10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  <c r="BP686" s="14"/>
      <c r="BQ686" s="14"/>
      <c r="BR686" s="14"/>
      <c r="BS686" s="14"/>
      <c r="BT686" s="14"/>
      <c r="BU686" s="14"/>
      <c r="BV686" s="14"/>
      <c r="BW686" s="14"/>
      <c r="BX686" s="14"/>
      <c r="BY686" s="14"/>
      <c r="BZ686" s="14"/>
      <c r="CA686" s="14"/>
      <c r="CB686" s="14"/>
      <c r="CC686" s="14"/>
      <c r="CD686" s="14"/>
      <c r="CE686" s="14"/>
      <c r="CF686" s="14"/>
      <c r="CG686" s="14"/>
      <c r="CH686" s="14"/>
      <c r="CI686" s="14"/>
      <c r="CJ686" s="14"/>
      <c r="CK686" s="14"/>
      <c r="CL686" s="14"/>
      <c r="CM686" s="14"/>
      <c r="CN686" s="14"/>
      <c r="CO686" s="14"/>
      <c r="CP686" s="14"/>
      <c r="CQ686" s="14"/>
      <c r="CR686" s="14"/>
      <c r="CS686" s="14"/>
      <c r="CT686" s="14"/>
      <c r="CU686" s="14"/>
      <c r="CV686" s="14"/>
      <c r="CW686" s="14"/>
      <c r="CX686" s="14"/>
      <c r="CY686" s="14"/>
      <c r="CZ686" s="14"/>
      <c r="DA686" s="14"/>
      <c r="DB686" s="14"/>
      <c r="DC686" s="14"/>
      <c r="DD686" s="14"/>
      <c r="DE686" s="14"/>
      <c r="DF686" s="14"/>
      <c r="DG686" s="14"/>
      <c r="DH686" s="14"/>
      <c r="DI686" s="14"/>
      <c r="DJ686" s="14"/>
      <c r="DK686" s="14"/>
      <c r="DL686" s="14"/>
      <c r="DM686" s="14"/>
      <c r="DN686" s="14"/>
      <c r="DO686" s="14"/>
      <c r="DP686" s="14"/>
      <c r="DQ686" s="14"/>
      <c r="DR686" s="14"/>
      <c r="DS686" s="14"/>
      <c r="DT686" s="14"/>
      <c r="DU686" s="14"/>
      <c r="DV686" s="14"/>
      <c r="DW686" s="14"/>
      <c r="DX686" s="14"/>
      <c r="DY686" s="14"/>
      <c r="DZ686" s="14"/>
      <c r="EA686" s="14"/>
      <c r="EB686" s="14"/>
      <c r="EC686" s="14"/>
      <c r="ED686" s="14"/>
      <c r="EE686" s="14"/>
      <c r="EF686" s="14"/>
      <c r="EG686" s="14"/>
      <c r="EH686" s="14"/>
      <c r="EI686" s="14"/>
      <c r="EJ686" s="14"/>
      <c r="EK686" s="14"/>
      <c r="EL686" s="14"/>
      <c r="EM686" s="14"/>
      <c r="EN686" s="14"/>
      <c r="EO686" s="14"/>
      <c r="EP686" s="14"/>
      <c r="EQ686" s="14"/>
      <c r="ER686" s="14"/>
      <c r="ES686" s="14"/>
      <c r="ET686" s="14"/>
      <c r="EU686" s="14"/>
      <c r="EV686" s="14"/>
      <c r="EW686" s="14"/>
      <c r="EX686" s="14"/>
      <c r="EY686" s="14"/>
      <c r="EZ686" s="14"/>
      <c r="FA686" s="14"/>
      <c r="FB686" s="14"/>
      <c r="FC686" s="14"/>
      <c r="FD686" s="14"/>
      <c r="FE686" s="14"/>
      <c r="FF686" s="14"/>
      <c r="FG686" s="14"/>
      <c r="FH686" s="14"/>
      <c r="FI686" s="14"/>
      <c r="FJ686" s="14"/>
      <c r="FK686" s="14"/>
      <c r="FL686" s="14"/>
      <c r="FM686" s="14"/>
      <c r="FN686" s="14"/>
      <c r="FO686" s="14"/>
      <c r="FP686" s="14"/>
      <c r="FQ686" s="14"/>
      <c r="FR686" s="14"/>
      <c r="FS686" s="14"/>
      <c r="FT686" s="14"/>
      <c r="FU686" s="14"/>
      <c r="FV686" s="14"/>
      <c r="FW686" s="14"/>
      <c r="FX686" s="14"/>
      <c r="FY686" s="14"/>
      <c r="FZ686" s="14"/>
      <c r="GA686" s="14"/>
      <c r="GB686" s="14"/>
      <c r="GC686" s="14"/>
      <c r="GD686" s="14"/>
      <c r="GE686" s="14"/>
      <c r="GF686" s="14"/>
      <c r="GG686" s="14"/>
      <c r="GH686" s="14"/>
      <c r="GI686" s="14"/>
      <c r="GJ686" s="14"/>
      <c r="GK686" s="14"/>
      <c r="GL686" s="14"/>
      <c r="GM686" s="14"/>
      <c r="GN686" s="14"/>
      <c r="GO686" s="14"/>
      <c r="GP686" s="14"/>
      <c r="GQ686" s="14"/>
      <c r="GR686" s="14"/>
      <c r="GS686" s="14"/>
      <c r="GT686" s="14"/>
      <c r="GU686" s="14"/>
      <c r="GV686" s="14"/>
      <c r="GW686" s="14"/>
      <c r="GX686" s="14"/>
      <c r="GY686" s="14"/>
      <c r="GZ686" s="14"/>
      <c r="HA686" s="14"/>
      <c r="HB686" s="14"/>
      <c r="HC686" s="14"/>
      <c r="HD686" s="14"/>
      <c r="HE686" s="14"/>
      <c r="HF686" s="14"/>
      <c r="HG686" s="14"/>
      <c r="HH686" s="14"/>
      <c r="HI686" s="14"/>
      <c r="HJ686" s="14"/>
      <c r="HK686" s="14"/>
      <c r="HL686" s="14"/>
      <c r="HM686" s="14"/>
      <c r="HN686" s="14"/>
      <c r="HO686" s="14"/>
      <c r="HP686" s="14"/>
      <c r="HQ686" s="14"/>
      <c r="HR686" s="14"/>
      <c r="HS686" s="14"/>
      <c r="HT686" s="14"/>
      <c r="HU686" s="14"/>
      <c r="HV686" s="14"/>
      <c r="HW686" s="14"/>
      <c r="HX686" s="14"/>
      <c r="HY686" s="14"/>
      <c r="HZ686" s="14"/>
      <c r="IA686" s="14"/>
      <c r="IB686" s="14"/>
      <c r="IC686" s="14"/>
      <c r="ID686" s="14"/>
      <c r="IE686" s="14"/>
    </row>
    <row r="687" spans="1:255" s="115" customFormat="1" x14ac:dyDescent="0.2">
      <c r="A687" s="118">
        <v>20</v>
      </c>
      <c r="B687" s="187" t="s">
        <v>102</v>
      </c>
      <c r="C687" s="8" t="s">
        <v>18</v>
      </c>
      <c r="D687" s="10">
        <v>1.85</v>
      </c>
      <c r="E687" s="9">
        <f>E677*D687</f>
        <v>1641.0239999999999</v>
      </c>
      <c r="F687" s="9"/>
      <c r="G687" s="9"/>
      <c r="H687" s="9"/>
      <c r="I687" s="9"/>
      <c r="J687" s="4"/>
      <c r="K687" s="9"/>
      <c r="L687" s="9"/>
      <c r="M687" s="193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  <c r="AA687" s="105"/>
      <c r="AB687" s="105"/>
      <c r="AC687" s="105"/>
      <c r="AD687" s="105"/>
      <c r="AE687" s="105"/>
      <c r="AF687" s="105"/>
      <c r="AG687" s="105"/>
      <c r="AH687" s="105"/>
      <c r="AI687" s="105"/>
      <c r="AJ687" s="105"/>
      <c r="AK687" s="105"/>
      <c r="AL687" s="105"/>
      <c r="AM687" s="105"/>
      <c r="AN687" s="105"/>
      <c r="AO687" s="105"/>
      <c r="AP687" s="105"/>
      <c r="AQ687" s="105"/>
      <c r="AR687" s="105"/>
      <c r="AS687" s="105"/>
      <c r="AT687" s="105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  <c r="BT687" s="105"/>
      <c r="BU687" s="105"/>
      <c r="BV687" s="105"/>
      <c r="BW687" s="105"/>
      <c r="BX687" s="105"/>
      <c r="BY687" s="105"/>
      <c r="BZ687" s="105"/>
      <c r="CA687" s="105"/>
      <c r="CB687" s="105"/>
      <c r="CC687" s="105"/>
      <c r="CD687" s="105"/>
      <c r="CE687" s="105"/>
      <c r="CF687" s="105"/>
      <c r="CG687" s="105"/>
      <c r="CH687" s="105"/>
      <c r="CI687" s="105"/>
      <c r="CJ687" s="105"/>
      <c r="CK687" s="105"/>
      <c r="CL687" s="105"/>
      <c r="CM687" s="105"/>
      <c r="CN687" s="105"/>
      <c r="CO687" s="105"/>
      <c r="CP687" s="105"/>
      <c r="CQ687" s="105"/>
      <c r="CR687" s="105"/>
      <c r="CS687" s="105"/>
      <c r="CT687" s="105"/>
      <c r="CU687" s="105"/>
      <c r="CV687" s="105"/>
      <c r="CW687" s="105"/>
      <c r="CX687" s="105"/>
      <c r="CY687" s="105"/>
      <c r="CZ687" s="105"/>
      <c r="DA687" s="105"/>
      <c r="DB687" s="105"/>
      <c r="DC687" s="105"/>
      <c r="DD687" s="105"/>
      <c r="DE687" s="105"/>
      <c r="DF687" s="105"/>
      <c r="DG687" s="105"/>
      <c r="DH687" s="105"/>
      <c r="DI687" s="105"/>
      <c r="DJ687" s="105"/>
      <c r="DK687" s="105"/>
      <c r="DL687" s="105"/>
      <c r="DM687" s="105"/>
      <c r="DN687" s="105"/>
      <c r="DO687" s="105"/>
      <c r="DP687" s="105"/>
      <c r="DQ687" s="105"/>
      <c r="DR687" s="105"/>
      <c r="DS687" s="105"/>
      <c r="DT687" s="105"/>
      <c r="DU687" s="105"/>
      <c r="DV687" s="105"/>
      <c r="DW687" s="105"/>
      <c r="DX687" s="105"/>
      <c r="DY687" s="105"/>
      <c r="DZ687" s="105"/>
      <c r="EA687" s="105"/>
      <c r="EB687" s="105"/>
      <c r="EC687" s="105"/>
      <c r="ED687" s="105"/>
      <c r="EE687" s="105"/>
      <c r="EF687" s="105"/>
      <c r="EG687" s="105"/>
      <c r="EH687" s="105"/>
      <c r="EI687" s="105"/>
      <c r="EJ687" s="105"/>
      <c r="EK687" s="105"/>
      <c r="EL687" s="105"/>
      <c r="EM687" s="105"/>
      <c r="EN687" s="105"/>
      <c r="EO687" s="105"/>
      <c r="EP687" s="105"/>
      <c r="EQ687" s="105"/>
      <c r="ER687" s="105"/>
      <c r="ES687" s="105"/>
      <c r="ET687" s="105"/>
      <c r="EU687" s="105"/>
      <c r="EV687" s="105"/>
      <c r="EW687" s="105"/>
      <c r="EX687" s="105"/>
      <c r="EY687" s="105"/>
      <c r="EZ687" s="105"/>
      <c r="FA687" s="105"/>
      <c r="FB687" s="105"/>
      <c r="FC687" s="105"/>
      <c r="FD687" s="105"/>
      <c r="FE687" s="105"/>
      <c r="FF687" s="105"/>
      <c r="FG687" s="105"/>
      <c r="FH687" s="105"/>
      <c r="FI687" s="105"/>
      <c r="FJ687" s="105"/>
      <c r="FK687" s="105"/>
      <c r="FL687" s="105"/>
      <c r="FM687" s="105"/>
      <c r="FN687" s="105"/>
      <c r="FO687" s="105"/>
      <c r="FP687" s="105"/>
      <c r="FQ687" s="105"/>
      <c r="FR687" s="105"/>
      <c r="FS687" s="105"/>
      <c r="FT687" s="105"/>
      <c r="FU687" s="105"/>
      <c r="FV687" s="105"/>
      <c r="FW687" s="105"/>
      <c r="FX687" s="105"/>
      <c r="FY687" s="105"/>
      <c r="FZ687" s="105"/>
      <c r="GA687" s="105"/>
      <c r="GB687" s="105"/>
      <c r="GC687" s="105"/>
      <c r="GD687" s="105"/>
      <c r="GE687" s="105"/>
      <c r="GF687" s="105"/>
      <c r="GG687" s="105"/>
      <c r="GH687" s="105"/>
      <c r="GI687" s="105"/>
      <c r="GJ687" s="105"/>
      <c r="GK687" s="105"/>
      <c r="GL687" s="105"/>
      <c r="GM687" s="105"/>
      <c r="GN687" s="105"/>
      <c r="GO687" s="105"/>
      <c r="GP687" s="105"/>
      <c r="GQ687" s="105"/>
      <c r="GR687" s="105"/>
      <c r="GS687" s="105"/>
      <c r="GT687" s="105"/>
      <c r="GU687" s="105"/>
      <c r="GV687" s="105"/>
      <c r="GW687" s="105"/>
    </row>
    <row r="688" spans="1:255" s="6" customFormat="1" x14ac:dyDescent="0.25">
      <c r="A688" s="8"/>
      <c r="B688" s="76"/>
      <c r="C688" s="11"/>
      <c r="D688" s="10"/>
      <c r="E688" s="10"/>
      <c r="F688" s="10"/>
      <c r="G688" s="10"/>
      <c r="H688" s="10"/>
      <c r="I688" s="10"/>
      <c r="J688" s="5"/>
      <c r="K688" s="10"/>
      <c r="L688" s="10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4"/>
      <c r="BO688" s="14"/>
      <c r="BP688" s="14"/>
      <c r="BQ688" s="14"/>
      <c r="BR688" s="14"/>
      <c r="BS688" s="14"/>
      <c r="BT688" s="14"/>
      <c r="BU688" s="14"/>
      <c r="BV688" s="14"/>
      <c r="BW688" s="14"/>
      <c r="BX688" s="14"/>
      <c r="BY688" s="14"/>
      <c r="BZ688" s="14"/>
      <c r="CA688" s="14"/>
      <c r="CB688" s="14"/>
      <c r="CC688" s="14"/>
      <c r="CD688" s="14"/>
      <c r="CE688" s="14"/>
      <c r="CF688" s="14"/>
      <c r="CG688" s="14"/>
      <c r="CH688" s="14"/>
      <c r="CI688" s="14"/>
      <c r="CJ688" s="14"/>
      <c r="CK688" s="14"/>
      <c r="CL688" s="14"/>
      <c r="CM688" s="14"/>
      <c r="CN688" s="14"/>
      <c r="CO688" s="14"/>
      <c r="CP688" s="14"/>
      <c r="CQ688" s="14"/>
      <c r="CR688" s="14"/>
      <c r="CS688" s="14"/>
      <c r="CT688" s="14"/>
      <c r="CU688" s="14"/>
      <c r="CV688" s="14"/>
      <c r="CW688" s="14"/>
      <c r="CX688" s="14"/>
      <c r="CY688" s="14"/>
      <c r="CZ688" s="14"/>
      <c r="DA688" s="14"/>
      <c r="DB688" s="14"/>
      <c r="DC688" s="14"/>
      <c r="DD688" s="14"/>
      <c r="DE688" s="14"/>
      <c r="DF688" s="14"/>
      <c r="DG688" s="14"/>
      <c r="DH688" s="14"/>
      <c r="DI688" s="14"/>
      <c r="DJ688" s="14"/>
      <c r="DK688" s="14"/>
      <c r="DL688" s="14"/>
      <c r="DM688" s="14"/>
      <c r="DN688" s="14"/>
      <c r="DO688" s="14"/>
      <c r="DP688" s="14"/>
      <c r="DQ688" s="14"/>
      <c r="DR688" s="14"/>
      <c r="DS688" s="14"/>
      <c r="DT688" s="14"/>
      <c r="DU688" s="14"/>
      <c r="DV688" s="14"/>
      <c r="DW688" s="14"/>
      <c r="DX688" s="14"/>
      <c r="DY688" s="14"/>
      <c r="DZ688" s="14"/>
      <c r="EA688" s="14"/>
      <c r="EB688" s="14"/>
      <c r="EC688" s="14"/>
      <c r="ED688" s="14"/>
      <c r="EE688" s="14"/>
      <c r="EF688" s="14"/>
      <c r="EG688" s="14"/>
      <c r="EH688" s="14"/>
      <c r="EI688" s="14"/>
      <c r="EJ688" s="14"/>
      <c r="EK688" s="14"/>
      <c r="EL688" s="14"/>
      <c r="EM688" s="14"/>
      <c r="EN688" s="14"/>
      <c r="EO688" s="14"/>
      <c r="EP688" s="14"/>
      <c r="EQ688" s="14"/>
      <c r="ER688" s="14"/>
      <c r="ES688" s="14"/>
      <c r="ET688" s="14"/>
      <c r="EU688" s="14"/>
      <c r="EV688" s="14"/>
      <c r="EW688" s="14"/>
      <c r="EX688" s="14"/>
      <c r="EY688" s="14"/>
      <c r="EZ688" s="14"/>
      <c r="FA688" s="14"/>
      <c r="FB688" s="14"/>
      <c r="FC688" s="14"/>
      <c r="FD688" s="14"/>
      <c r="FE688" s="14"/>
      <c r="FF688" s="14"/>
      <c r="FG688" s="14"/>
      <c r="FH688" s="14"/>
      <c r="FI688" s="14"/>
      <c r="FJ688" s="14"/>
      <c r="FK688" s="14"/>
      <c r="FL688" s="14"/>
      <c r="FM688" s="14"/>
      <c r="FN688" s="14"/>
      <c r="FO688" s="14"/>
      <c r="FP688" s="14"/>
      <c r="FQ688" s="14"/>
      <c r="FR688" s="14"/>
      <c r="FS688" s="14"/>
      <c r="FT688" s="14"/>
      <c r="FU688" s="14"/>
      <c r="FV688" s="14"/>
      <c r="FW688" s="14"/>
      <c r="FX688" s="14"/>
      <c r="FY688" s="14"/>
      <c r="FZ688" s="14"/>
      <c r="GA688" s="14"/>
      <c r="GB688" s="14"/>
      <c r="GC688" s="14"/>
      <c r="GD688" s="14"/>
      <c r="GE688" s="14"/>
      <c r="GF688" s="14"/>
      <c r="GG688" s="14"/>
      <c r="GH688" s="14"/>
      <c r="GI688" s="14"/>
      <c r="GJ688" s="14"/>
      <c r="GK688" s="14"/>
      <c r="GL688" s="14"/>
      <c r="GM688" s="14"/>
      <c r="GN688" s="14"/>
      <c r="GO688" s="14"/>
      <c r="GP688" s="14"/>
      <c r="GQ688" s="14"/>
      <c r="GR688" s="14"/>
      <c r="GS688" s="14"/>
      <c r="GT688" s="14"/>
      <c r="GU688" s="14"/>
      <c r="GV688" s="14"/>
      <c r="GW688" s="14"/>
      <c r="GX688" s="14"/>
      <c r="GY688" s="14"/>
      <c r="GZ688" s="14"/>
      <c r="HA688" s="14"/>
      <c r="HB688" s="14"/>
      <c r="HC688" s="14"/>
      <c r="HD688" s="14"/>
      <c r="HE688" s="14"/>
      <c r="HF688" s="14"/>
      <c r="HG688" s="14"/>
      <c r="HH688" s="14"/>
      <c r="HI688" s="14"/>
      <c r="HJ688" s="14"/>
      <c r="HK688" s="14"/>
      <c r="HL688" s="14"/>
      <c r="HM688" s="14"/>
      <c r="HN688" s="14"/>
      <c r="HO688" s="14"/>
      <c r="HP688" s="14"/>
      <c r="HQ688" s="14"/>
      <c r="HR688" s="14"/>
      <c r="HS688" s="14"/>
      <c r="HT688" s="14"/>
      <c r="HU688" s="14"/>
      <c r="HV688" s="14"/>
      <c r="HW688" s="14"/>
      <c r="HX688" s="14"/>
      <c r="HY688" s="14"/>
      <c r="HZ688" s="14"/>
      <c r="IA688" s="14"/>
      <c r="IB688" s="14"/>
      <c r="IC688" s="14"/>
      <c r="ID688" s="14"/>
      <c r="IE688" s="14"/>
    </row>
    <row r="689" spans="1:239" s="6" customFormat="1" x14ac:dyDescent="0.25">
      <c r="A689" s="8"/>
      <c r="B689" s="76" t="s">
        <v>58</v>
      </c>
      <c r="C689" s="11" t="s">
        <v>18</v>
      </c>
      <c r="D689" s="10">
        <v>1</v>
      </c>
      <c r="E689" s="10">
        <f>D689*E687</f>
        <v>1641.0239999999999</v>
      </c>
      <c r="F689" s="10"/>
      <c r="G689" s="10"/>
      <c r="H689" s="10"/>
      <c r="I689" s="10"/>
      <c r="J689" s="10"/>
      <c r="K689" s="10">
        <f>E689*J689</f>
        <v>0</v>
      </c>
      <c r="L689" s="10">
        <f>G689+I689+K689</f>
        <v>0</v>
      </c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4"/>
      <c r="BO689" s="14"/>
      <c r="BP689" s="14"/>
      <c r="BQ689" s="14"/>
      <c r="BR689" s="14"/>
      <c r="BS689" s="14"/>
      <c r="BT689" s="14"/>
      <c r="BU689" s="14"/>
      <c r="BV689" s="14"/>
      <c r="BW689" s="14"/>
      <c r="BX689" s="14"/>
      <c r="BY689" s="14"/>
      <c r="BZ689" s="14"/>
      <c r="CA689" s="14"/>
      <c r="CB689" s="14"/>
      <c r="CC689" s="14"/>
      <c r="CD689" s="14"/>
      <c r="CE689" s="14"/>
      <c r="CF689" s="14"/>
      <c r="CG689" s="14"/>
      <c r="CH689" s="14"/>
      <c r="CI689" s="14"/>
      <c r="CJ689" s="14"/>
      <c r="CK689" s="14"/>
      <c r="CL689" s="14"/>
      <c r="CM689" s="14"/>
      <c r="CN689" s="14"/>
      <c r="CO689" s="14"/>
      <c r="CP689" s="14"/>
      <c r="CQ689" s="14"/>
      <c r="CR689" s="14"/>
      <c r="CS689" s="14"/>
      <c r="CT689" s="14"/>
      <c r="CU689" s="14"/>
      <c r="CV689" s="14"/>
      <c r="CW689" s="14"/>
      <c r="CX689" s="14"/>
      <c r="CY689" s="14"/>
      <c r="CZ689" s="14"/>
      <c r="DA689" s="14"/>
      <c r="DB689" s="14"/>
      <c r="DC689" s="14"/>
      <c r="DD689" s="14"/>
      <c r="DE689" s="14"/>
      <c r="DF689" s="14"/>
      <c r="DG689" s="14"/>
      <c r="DH689" s="14"/>
      <c r="DI689" s="14"/>
      <c r="DJ689" s="14"/>
      <c r="DK689" s="14"/>
      <c r="DL689" s="14"/>
      <c r="DM689" s="14"/>
      <c r="DN689" s="14"/>
      <c r="DO689" s="14"/>
      <c r="DP689" s="14"/>
      <c r="DQ689" s="14"/>
      <c r="DR689" s="14"/>
      <c r="DS689" s="14"/>
      <c r="DT689" s="14"/>
      <c r="DU689" s="14"/>
      <c r="DV689" s="14"/>
      <c r="DW689" s="14"/>
      <c r="DX689" s="14"/>
      <c r="DY689" s="14"/>
      <c r="DZ689" s="14"/>
      <c r="EA689" s="14"/>
      <c r="EB689" s="14"/>
      <c r="EC689" s="14"/>
      <c r="ED689" s="14"/>
      <c r="EE689" s="14"/>
      <c r="EF689" s="14"/>
      <c r="EG689" s="14"/>
      <c r="EH689" s="14"/>
      <c r="EI689" s="14"/>
      <c r="EJ689" s="14"/>
      <c r="EK689" s="14"/>
      <c r="EL689" s="14"/>
      <c r="EM689" s="14"/>
      <c r="EN689" s="14"/>
      <c r="EO689" s="14"/>
      <c r="EP689" s="14"/>
      <c r="EQ689" s="14"/>
      <c r="ER689" s="14"/>
      <c r="ES689" s="14"/>
      <c r="ET689" s="14"/>
      <c r="EU689" s="14"/>
      <c r="EV689" s="14"/>
      <c r="EW689" s="14"/>
      <c r="EX689" s="14"/>
      <c r="EY689" s="14"/>
      <c r="EZ689" s="14"/>
      <c r="FA689" s="14"/>
      <c r="FB689" s="14"/>
      <c r="FC689" s="14"/>
      <c r="FD689" s="14"/>
      <c r="FE689" s="14"/>
      <c r="FF689" s="14"/>
      <c r="FG689" s="14"/>
      <c r="FH689" s="14"/>
      <c r="FI689" s="14"/>
      <c r="FJ689" s="14"/>
      <c r="FK689" s="14"/>
      <c r="FL689" s="14"/>
      <c r="FM689" s="14"/>
      <c r="FN689" s="14"/>
      <c r="FO689" s="14"/>
      <c r="FP689" s="14"/>
      <c r="FQ689" s="14"/>
      <c r="FR689" s="14"/>
      <c r="FS689" s="14"/>
      <c r="FT689" s="14"/>
      <c r="FU689" s="14"/>
      <c r="FV689" s="14"/>
      <c r="FW689" s="14"/>
      <c r="FX689" s="14"/>
      <c r="FY689" s="14"/>
      <c r="FZ689" s="14"/>
      <c r="GA689" s="14"/>
      <c r="GB689" s="14"/>
      <c r="GC689" s="14"/>
      <c r="GD689" s="14"/>
      <c r="GE689" s="14"/>
      <c r="GF689" s="14"/>
      <c r="GG689" s="14"/>
      <c r="GH689" s="14"/>
      <c r="GI689" s="14"/>
      <c r="GJ689" s="14"/>
      <c r="GK689" s="14"/>
      <c r="GL689" s="14"/>
      <c r="GM689" s="14"/>
      <c r="GN689" s="14"/>
      <c r="GO689" s="14"/>
      <c r="GP689" s="14"/>
      <c r="GQ689" s="14"/>
      <c r="GR689" s="14"/>
      <c r="GS689" s="14"/>
      <c r="GT689" s="14"/>
      <c r="GU689" s="14"/>
      <c r="GV689" s="14"/>
      <c r="GW689" s="14"/>
      <c r="GX689" s="14"/>
      <c r="GY689" s="14"/>
      <c r="GZ689" s="14"/>
      <c r="HA689" s="14"/>
      <c r="HB689" s="14"/>
      <c r="HC689" s="14"/>
      <c r="HD689" s="14"/>
      <c r="HE689" s="14"/>
      <c r="HF689" s="14"/>
      <c r="HG689" s="14"/>
      <c r="HH689" s="14"/>
      <c r="HI689" s="14"/>
      <c r="HJ689" s="14"/>
      <c r="HK689" s="14"/>
      <c r="HL689" s="14"/>
      <c r="HM689" s="14"/>
      <c r="HN689" s="14"/>
      <c r="HO689" s="14"/>
      <c r="HP689" s="14"/>
      <c r="HQ689" s="14"/>
      <c r="HR689" s="14"/>
      <c r="HS689" s="14"/>
      <c r="HT689" s="14"/>
      <c r="HU689" s="14"/>
      <c r="HV689" s="14"/>
      <c r="HW689" s="14"/>
      <c r="HX689" s="14"/>
      <c r="HY689" s="14"/>
      <c r="HZ689" s="14"/>
      <c r="IA689" s="14"/>
      <c r="IB689" s="14"/>
      <c r="IC689" s="14"/>
      <c r="ID689" s="14"/>
      <c r="IE689" s="14"/>
    </row>
    <row r="690" spans="1:239" s="6" customFormat="1" x14ac:dyDescent="0.25">
      <c r="A690" s="8"/>
      <c r="B690" s="76"/>
      <c r="C690" s="11"/>
      <c r="D690" s="10"/>
      <c r="E690" s="10"/>
      <c r="F690" s="10"/>
      <c r="G690" s="10"/>
      <c r="H690" s="10"/>
      <c r="I690" s="10"/>
      <c r="J690" s="5"/>
      <c r="K690" s="10"/>
      <c r="L690" s="10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4"/>
      <c r="BO690" s="14"/>
      <c r="BP690" s="14"/>
      <c r="BQ690" s="14"/>
      <c r="BR690" s="14"/>
      <c r="BS690" s="14"/>
      <c r="BT690" s="14"/>
      <c r="BU690" s="14"/>
      <c r="BV690" s="14"/>
      <c r="BW690" s="14"/>
      <c r="BX690" s="14"/>
      <c r="BY690" s="14"/>
      <c r="BZ690" s="14"/>
      <c r="CA690" s="14"/>
      <c r="CB690" s="14"/>
      <c r="CC690" s="14"/>
      <c r="CD690" s="14"/>
      <c r="CE690" s="14"/>
      <c r="CF690" s="14"/>
      <c r="CG690" s="14"/>
      <c r="CH690" s="14"/>
      <c r="CI690" s="14"/>
      <c r="CJ690" s="14"/>
      <c r="CK690" s="14"/>
      <c r="CL690" s="14"/>
      <c r="CM690" s="14"/>
      <c r="CN690" s="14"/>
      <c r="CO690" s="14"/>
      <c r="CP690" s="14"/>
      <c r="CQ690" s="14"/>
      <c r="CR690" s="14"/>
      <c r="CS690" s="14"/>
      <c r="CT690" s="14"/>
      <c r="CU690" s="14"/>
      <c r="CV690" s="14"/>
      <c r="CW690" s="14"/>
      <c r="CX690" s="14"/>
      <c r="CY690" s="14"/>
      <c r="CZ690" s="14"/>
      <c r="DA690" s="14"/>
      <c r="DB690" s="14"/>
      <c r="DC690" s="14"/>
      <c r="DD690" s="14"/>
      <c r="DE690" s="14"/>
      <c r="DF690" s="14"/>
      <c r="DG690" s="14"/>
      <c r="DH690" s="14"/>
      <c r="DI690" s="14"/>
      <c r="DJ690" s="14"/>
      <c r="DK690" s="14"/>
      <c r="DL690" s="14"/>
      <c r="DM690" s="14"/>
      <c r="DN690" s="14"/>
      <c r="DO690" s="14"/>
      <c r="DP690" s="14"/>
      <c r="DQ690" s="14"/>
      <c r="DR690" s="14"/>
      <c r="DS690" s="14"/>
      <c r="DT690" s="14"/>
      <c r="DU690" s="14"/>
      <c r="DV690" s="14"/>
      <c r="DW690" s="14"/>
      <c r="DX690" s="14"/>
      <c r="DY690" s="14"/>
      <c r="DZ690" s="14"/>
      <c r="EA690" s="14"/>
      <c r="EB690" s="14"/>
      <c r="EC690" s="14"/>
      <c r="ED690" s="14"/>
      <c r="EE690" s="14"/>
      <c r="EF690" s="14"/>
      <c r="EG690" s="14"/>
      <c r="EH690" s="14"/>
      <c r="EI690" s="14"/>
      <c r="EJ690" s="14"/>
      <c r="EK690" s="14"/>
      <c r="EL690" s="14"/>
      <c r="EM690" s="14"/>
      <c r="EN690" s="14"/>
      <c r="EO690" s="14"/>
      <c r="EP690" s="14"/>
      <c r="EQ690" s="14"/>
      <c r="ER690" s="14"/>
      <c r="ES690" s="14"/>
      <c r="ET690" s="14"/>
      <c r="EU690" s="14"/>
      <c r="EV690" s="14"/>
      <c r="EW690" s="14"/>
      <c r="EX690" s="14"/>
      <c r="EY690" s="14"/>
      <c r="EZ690" s="14"/>
      <c r="FA690" s="14"/>
      <c r="FB690" s="14"/>
      <c r="FC690" s="14"/>
      <c r="FD690" s="14"/>
      <c r="FE690" s="14"/>
      <c r="FF690" s="14"/>
      <c r="FG690" s="14"/>
      <c r="FH690" s="14"/>
      <c r="FI690" s="14"/>
      <c r="FJ690" s="14"/>
      <c r="FK690" s="14"/>
      <c r="FL690" s="14"/>
      <c r="FM690" s="14"/>
      <c r="FN690" s="14"/>
      <c r="FO690" s="14"/>
      <c r="FP690" s="14"/>
      <c r="FQ690" s="14"/>
      <c r="FR690" s="14"/>
      <c r="FS690" s="14"/>
      <c r="FT690" s="14"/>
      <c r="FU690" s="14"/>
      <c r="FV690" s="14"/>
      <c r="FW690" s="14"/>
      <c r="FX690" s="14"/>
      <c r="FY690" s="14"/>
      <c r="FZ690" s="14"/>
      <c r="GA690" s="14"/>
      <c r="GB690" s="14"/>
      <c r="GC690" s="14"/>
      <c r="GD690" s="14"/>
      <c r="GE690" s="14"/>
      <c r="GF690" s="14"/>
      <c r="GG690" s="14"/>
      <c r="GH690" s="14"/>
      <c r="GI690" s="14"/>
      <c r="GJ690" s="14"/>
      <c r="GK690" s="14"/>
      <c r="GL690" s="14"/>
      <c r="GM690" s="14"/>
      <c r="GN690" s="14"/>
      <c r="GO690" s="14"/>
      <c r="GP690" s="14"/>
      <c r="GQ690" s="14"/>
      <c r="GR690" s="14"/>
      <c r="GS690" s="14"/>
      <c r="GT690" s="14"/>
      <c r="GU690" s="14"/>
      <c r="GV690" s="14"/>
      <c r="GW690" s="14"/>
      <c r="GX690" s="14"/>
      <c r="GY690" s="14"/>
      <c r="GZ690" s="14"/>
      <c r="HA690" s="14"/>
      <c r="HB690" s="14"/>
      <c r="HC690" s="14"/>
      <c r="HD690" s="14"/>
      <c r="HE690" s="14"/>
      <c r="HF690" s="14"/>
      <c r="HG690" s="14"/>
      <c r="HH690" s="14"/>
      <c r="HI690" s="14"/>
      <c r="HJ690" s="14"/>
      <c r="HK690" s="14"/>
      <c r="HL690" s="14"/>
      <c r="HM690" s="14"/>
      <c r="HN690" s="14"/>
      <c r="HO690" s="14"/>
      <c r="HP690" s="14"/>
      <c r="HQ690" s="14"/>
      <c r="HR690" s="14"/>
      <c r="HS690" s="14"/>
      <c r="HT690" s="14"/>
      <c r="HU690" s="14"/>
      <c r="HV690" s="14"/>
      <c r="HW690" s="14"/>
      <c r="HX690" s="14"/>
      <c r="HY690" s="14"/>
      <c r="HZ690" s="14"/>
      <c r="IA690" s="14"/>
      <c r="IB690" s="14"/>
      <c r="IC690" s="14"/>
      <c r="ID690" s="14"/>
      <c r="IE690" s="14"/>
    </row>
    <row r="691" spans="1:239" s="2" customFormat="1" ht="18.75" customHeight="1" x14ac:dyDescent="0.25">
      <c r="B691" s="149" t="s">
        <v>150</v>
      </c>
      <c r="C691" s="15"/>
      <c r="D691" s="4"/>
      <c r="E691" s="4"/>
      <c r="F691" s="4"/>
      <c r="G691" s="4"/>
      <c r="H691" s="4"/>
      <c r="I691" s="5"/>
      <c r="J691" s="4"/>
      <c r="K691" s="4"/>
      <c r="L691" s="4"/>
    </row>
    <row r="692" spans="1:239" s="115" customFormat="1" x14ac:dyDescent="0.2">
      <c r="A692" s="56"/>
      <c r="B692" s="150"/>
      <c r="C692" s="3"/>
      <c r="D692" s="57"/>
      <c r="E692" s="4"/>
      <c r="F692" s="4"/>
      <c r="G692" s="4"/>
      <c r="H692" s="4"/>
      <c r="I692" s="4"/>
      <c r="J692" s="4"/>
      <c r="K692" s="4"/>
      <c r="L692" s="4"/>
    </row>
    <row r="693" spans="1:239" s="115" customFormat="1" ht="25.5" x14ac:dyDescent="0.2">
      <c r="A693" s="7">
        <v>31</v>
      </c>
      <c r="B693" s="131" t="s">
        <v>119</v>
      </c>
      <c r="C693" s="8" t="s">
        <v>16</v>
      </c>
      <c r="D693" s="9"/>
      <c r="E693" s="9">
        <f>40/8*6</f>
        <v>30</v>
      </c>
      <c r="F693" s="10"/>
      <c r="G693" s="10"/>
      <c r="H693" s="10"/>
      <c r="I693" s="10"/>
      <c r="J693" s="10"/>
      <c r="K693" s="102"/>
      <c r="L693" s="102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  <c r="AA693" s="105"/>
      <c r="AB693" s="105"/>
      <c r="AC693" s="105"/>
      <c r="AD693" s="105"/>
      <c r="AE693" s="105"/>
      <c r="AF693" s="105"/>
      <c r="AG693" s="105"/>
      <c r="AH693" s="105"/>
      <c r="AI693" s="105"/>
      <c r="AJ693" s="105"/>
      <c r="AK693" s="105"/>
      <c r="AL693" s="105"/>
      <c r="AM693" s="105"/>
      <c r="AN693" s="105"/>
      <c r="AO693" s="105"/>
      <c r="AP693" s="105"/>
      <c r="AQ693" s="105"/>
      <c r="AR693" s="105"/>
      <c r="AS693" s="105"/>
      <c r="AT693" s="105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  <c r="BT693" s="105"/>
      <c r="BU693" s="105"/>
      <c r="BV693" s="105"/>
      <c r="BW693" s="105"/>
      <c r="BX693" s="105"/>
      <c r="BY693" s="105"/>
      <c r="BZ693" s="105"/>
      <c r="CA693" s="105"/>
      <c r="CB693" s="105"/>
      <c r="CC693" s="105"/>
      <c r="CD693" s="105"/>
      <c r="CE693" s="105"/>
      <c r="CF693" s="105"/>
      <c r="CG693" s="105"/>
      <c r="CH693" s="105"/>
      <c r="CI693" s="105"/>
      <c r="CJ693" s="105"/>
      <c r="CK693" s="105"/>
      <c r="CL693" s="105"/>
      <c r="CM693" s="105"/>
      <c r="CN693" s="105"/>
      <c r="CO693" s="105"/>
      <c r="CP693" s="105"/>
      <c r="CQ693" s="105"/>
      <c r="CR693" s="105"/>
      <c r="CS693" s="105"/>
      <c r="CT693" s="105"/>
      <c r="CU693" s="105"/>
      <c r="CV693" s="105"/>
      <c r="CW693" s="105"/>
      <c r="CX693" s="105"/>
      <c r="CY693" s="105"/>
      <c r="CZ693" s="105"/>
      <c r="DA693" s="105"/>
      <c r="DB693" s="105"/>
      <c r="DC693" s="105"/>
      <c r="DD693" s="105"/>
      <c r="DE693" s="105"/>
      <c r="DF693" s="105"/>
      <c r="DG693" s="105"/>
      <c r="DH693" s="105"/>
      <c r="DI693" s="105"/>
      <c r="DJ693" s="105"/>
      <c r="DK693" s="105"/>
      <c r="DL693" s="105"/>
      <c r="DM693" s="105"/>
      <c r="DN693" s="105"/>
      <c r="DO693" s="105"/>
      <c r="DP693" s="105"/>
      <c r="DQ693" s="105"/>
      <c r="DR693" s="105"/>
      <c r="DS693" s="105"/>
      <c r="DT693" s="105"/>
      <c r="DU693" s="105"/>
      <c r="DV693" s="105"/>
      <c r="DW693" s="105"/>
      <c r="DX693" s="105"/>
      <c r="DY693" s="105"/>
      <c r="DZ693" s="105"/>
      <c r="EA693" s="105"/>
      <c r="EB693" s="105"/>
      <c r="EC693" s="105"/>
      <c r="ED693" s="105"/>
      <c r="EE693" s="105"/>
      <c r="EF693" s="105"/>
      <c r="EG693" s="105"/>
      <c r="EH693" s="105"/>
      <c r="EI693" s="105"/>
      <c r="EJ693" s="105"/>
      <c r="EK693" s="105"/>
      <c r="EL693" s="105"/>
      <c r="EM693" s="105"/>
      <c r="EN693" s="105"/>
      <c r="EO693" s="105"/>
      <c r="EP693" s="105"/>
      <c r="EQ693" s="105"/>
      <c r="ER693" s="105"/>
      <c r="ES693" s="105"/>
      <c r="ET693" s="105"/>
      <c r="EU693" s="105"/>
      <c r="EV693" s="105"/>
      <c r="EW693" s="105"/>
      <c r="EX693" s="105"/>
      <c r="EY693" s="105"/>
      <c r="EZ693" s="105"/>
      <c r="FA693" s="105"/>
      <c r="FB693" s="105"/>
      <c r="FC693" s="105"/>
      <c r="FD693" s="105"/>
      <c r="FE693" s="105"/>
      <c r="FF693" s="105"/>
      <c r="FG693" s="105"/>
      <c r="FH693" s="105"/>
      <c r="FI693" s="105"/>
      <c r="FJ693" s="105"/>
      <c r="FK693" s="105"/>
      <c r="FL693" s="105"/>
      <c r="FM693" s="105"/>
      <c r="FN693" s="105"/>
      <c r="FO693" s="105"/>
      <c r="FP693" s="105"/>
      <c r="FQ693" s="105"/>
      <c r="FR693" s="105"/>
      <c r="FS693" s="105"/>
      <c r="FT693" s="105"/>
      <c r="FU693" s="105"/>
      <c r="FV693" s="105"/>
      <c r="FW693" s="105"/>
      <c r="FX693" s="105"/>
      <c r="FY693" s="105"/>
      <c r="FZ693" s="105"/>
      <c r="GA693" s="105"/>
      <c r="GB693" s="105"/>
      <c r="GC693" s="105"/>
      <c r="GD693" s="105"/>
      <c r="GE693" s="105"/>
      <c r="GF693" s="105"/>
      <c r="GG693" s="105"/>
      <c r="GH693" s="105"/>
      <c r="GI693" s="105"/>
      <c r="GJ693" s="105"/>
      <c r="GK693" s="105"/>
      <c r="GL693" s="105"/>
      <c r="GM693" s="105"/>
      <c r="GN693" s="105"/>
      <c r="GO693" s="105"/>
      <c r="GP693" s="105"/>
      <c r="GQ693" s="105"/>
      <c r="GR693" s="105"/>
      <c r="GS693" s="105"/>
      <c r="GT693" s="105"/>
      <c r="GU693" s="105"/>
      <c r="GV693" s="105"/>
    </row>
    <row r="694" spans="1:239" s="6" customFormat="1" x14ac:dyDescent="0.25">
      <c r="A694" s="8"/>
      <c r="B694" s="13"/>
      <c r="C694" s="11" t="s">
        <v>49</v>
      </c>
      <c r="D694" s="10"/>
      <c r="E694" s="107">
        <f>E693/1000</f>
        <v>0.03</v>
      </c>
      <c r="F694" s="10"/>
      <c r="G694" s="10"/>
      <c r="H694" s="10"/>
      <c r="I694" s="10"/>
      <c r="J694" s="10"/>
      <c r="K694" s="102"/>
      <c r="L694" s="102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  <c r="BN694" s="14"/>
      <c r="BO694" s="14"/>
      <c r="BP694" s="14"/>
      <c r="BQ694" s="14"/>
      <c r="BR694" s="14"/>
      <c r="BS694" s="14"/>
      <c r="BT694" s="14"/>
      <c r="BU694" s="14"/>
      <c r="BV694" s="14"/>
      <c r="BW694" s="14"/>
      <c r="BX694" s="14"/>
      <c r="BY694" s="14"/>
      <c r="BZ694" s="14"/>
      <c r="CA694" s="14"/>
      <c r="CB694" s="14"/>
      <c r="CC694" s="14"/>
      <c r="CD694" s="14"/>
      <c r="CE694" s="14"/>
      <c r="CF694" s="14"/>
      <c r="CG694" s="14"/>
      <c r="CH694" s="14"/>
      <c r="CI694" s="14"/>
      <c r="CJ694" s="14"/>
      <c r="CK694" s="14"/>
      <c r="CL694" s="14"/>
      <c r="CM694" s="14"/>
      <c r="CN694" s="14"/>
      <c r="CO694" s="14"/>
      <c r="CP694" s="14"/>
      <c r="CQ694" s="14"/>
      <c r="CR694" s="14"/>
      <c r="CS694" s="14"/>
      <c r="CT694" s="14"/>
      <c r="CU694" s="14"/>
      <c r="CV694" s="14"/>
      <c r="CW694" s="14"/>
      <c r="CX694" s="14"/>
      <c r="CY694" s="14"/>
      <c r="CZ694" s="14"/>
      <c r="DA694" s="14"/>
      <c r="DB694" s="14"/>
      <c r="DC694" s="14"/>
      <c r="DD694" s="14"/>
      <c r="DE694" s="14"/>
      <c r="DF694" s="14"/>
      <c r="DG694" s="14"/>
      <c r="DH694" s="14"/>
      <c r="DI694" s="14"/>
      <c r="DJ694" s="14"/>
      <c r="DK694" s="14"/>
      <c r="DL694" s="14"/>
      <c r="DM694" s="14"/>
      <c r="DN694" s="14"/>
      <c r="DO694" s="14"/>
      <c r="DP694" s="14"/>
      <c r="DQ694" s="14"/>
      <c r="DR694" s="14"/>
      <c r="DS694" s="14"/>
      <c r="DT694" s="14"/>
      <c r="DU694" s="14"/>
      <c r="DV694" s="14"/>
      <c r="DW694" s="14"/>
      <c r="DX694" s="14"/>
      <c r="DY694" s="14"/>
      <c r="DZ694" s="14"/>
      <c r="EA694" s="14"/>
      <c r="EB694" s="14"/>
      <c r="EC694" s="14"/>
      <c r="ED694" s="14"/>
      <c r="EE694" s="14"/>
      <c r="EF694" s="14"/>
      <c r="EG694" s="14"/>
      <c r="EH694" s="14"/>
      <c r="EI694" s="14"/>
      <c r="EJ694" s="14"/>
      <c r="EK694" s="14"/>
      <c r="EL694" s="14"/>
      <c r="EM694" s="14"/>
      <c r="EN694" s="14"/>
      <c r="EO694" s="14"/>
      <c r="EP694" s="14"/>
      <c r="EQ694" s="14"/>
      <c r="ER694" s="14"/>
      <c r="ES694" s="14"/>
      <c r="ET694" s="14"/>
      <c r="EU694" s="14"/>
      <c r="EV694" s="14"/>
      <c r="EW694" s="14"/>
      <c r="EX694" s="14"/>
      <c r="EY694" s="14"/>
      <c r="EZ694" s="14"/>
      <c r="FA694" s="14"/>
      <c r="FB694" s="14"/>
      <c r="FC694" s="14"/>
      <c r="FD694" s="14"/>
      <c r="FE694" s="14"/>
      <c r="FF694" s="14"/>
      <c r="FG694" s="14"/>
      <c r="FH694" s="14"/>
      <c r="FI694" s="14"/>
      <c r="FJ694" s="14"/>
      <c r="FK694" s="14"/>
      <c r="FL694" s="14"/>
      <c r="FM694" s="14"/>
      <c r="FN694" s="14"/>
      <c r="FO694" s="14"/>
      <c r="FP694" s="14"/>
      <c r="FQ694" s="14"/>
      <c r="FR694" s="14"/>
      <c r="FS694" s="14"/>
      <c r="FT694" s="14"/>
      <c r="FU694" s="14"/>
      <c r="FV694" s="14"/>
      <c r="FW694" s="14"/>
      <c r="FX694" s="14"/>
      <c r="FY694" s="14"/>
      <c r="FZ694" s="14"/>
      <c r="GA694" s="14"/>
      <c r="GB694" s="14"/>
      <c r="GC694" s="14"/>
      <c r="GD694" s="14"/>
      <c r="GE694" s="14"/>
      <c r="GF694" s="14"/>
      <c r="GG694" s="14"/>
      <c r="GH694" s="14"/>
      <c r="GI694" s="14"/>
      <c r="GJ694" s="14"/>
      <c r="GK694" s="14"/>
      <c r="GL694" s="14"/>
      <c r="GM694" s="14"/>
      <c r="GN694" s="14"/>
      <c r="GO694" s="14"/>
      <c r="GP694" s="14"/>
      <c r="GQ694" s="14"/>
      <c r="GR694" s="14"/>
      <c r="GS694" s="14"/>
      <c r="GT694" s="14"/>
      <c r="GU694" s="14"/>
      <c r="GV694" s="14"/>
      <c r="GW694" s="14"/>
      <c r="GX694" s="14"/>
      <c r="GY694" s="14"/>
      <c r="GZ694" s="14"/>
      <c r="HA694" s="14"/>
      <c r="HB694" s="14"/>
      <c r="HC694" s="14"/>
      <c r="HD694" s="14"/>
      <c r="HE694" s="14"/>
      <c r="HF694" s="14"/>
      <c r="HG694" s="14"/>
      <c r="HH694" s="14"/>
      <c r="HI694" s="14"/>
      <c r="HJ694" s="14"/>
      <c r="HK694" s="14"/>
      <c r="HL694" s="14"/>
      <c r="HM694" s="14"/>
      <c r="HN694" s="14"/>
      <c r="HO694" s="14"/>
      <c r="HP694" s="14"/>
      <c r="HQ694" s="14"/>
      <c r="HR694" s="14"/>
      <c r="HS694" s="14"/>
      <c r="HT694" s="14"/>
      <c r="HU694" s="14"/>
      <c r="HV694" s="14"/>
      <c r="HW694" s="14"/>
      <c r="HX694" s="14"/>
      <c r="HY694" s="14"/>
      <c r="HZ694" s="14"/>
      <c r="IA694" s="14"/>
      <c r="IB694" s="14"/>
      <c r="IC694" s="14"/>
      <c r="ID694" s="14"/>
    </row>
    <row r="695" spans="1:239" s="2" customFormat="1" x14ac:dyDescent="0.25">
      <c r="A695" s="8"/>
      <c r="B695" s="124" t="s">
        <v>21</v>
      </c>
      <c r="C695" s="91" t="s">
        <v>17</v>
      </c>
      <c r="D695" s="10">
        <v>60.8</v>
      </c>
      <c r="E695" s="10">
        <f>D695*E694</f>
        <v>1.8239999999999998</v>
      </c>
      <c r="F695" s="10"/>
      <c r="G695" s="10"/>
      <c r="H695" s="10"/>
      <c r="I695" s="10">
        <f>E695*H695</f>
        <v>0</v>
      </c>
      <c r="J695" s="10"/>
      <c r="K695" s="10"/>
      <c r="L695" s="10">
        <f>G695+I695+K695</f>
        <v>0</v>
      </c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</row>
    <row r="696" spans="1:239" s="2" customFormat="1" x14ac:dyDescent="0.25">
      <c r="A696" s="7"/>
      <c r="B696" s="126" t="s">
        <v>120</v>
      </c>
      <c r="C696" s="91" t="s">
        <v>20</v>
      </c>
      <c r="D696" s="10">
        <v>143</v>
      </c>
      <c r="E696" s="10">
        <f>D696*E694</f>
        <v>4.29</v>
      </c>
      <c r="F696" s="10"/>
      <c r="G696" s="10"/>
      <c r="H696" s="10"/>
      <c r="I696" s="10"/>
      <c r="J696" s="10"/>
      <c r="K696" s="10">
        <f>E696*J696</f>
        <v>0</v>
      </c>
      <c r="L696" s="10">
        <f>G696+I696+K696</f>
        <v>0</v>
      </c>
      <c r="M696" s="14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</row>
    <row r="697" spans="1:239" s="2" customFormat="1" x14ac:dyDescent="0.25">
      <c r="A697" s="11"/>
      <c r="B697" s="129" t="s">
        <v>22</v>
      </c>
      <c r="C697" s="11" t="s">
        <v>0</v>
      </c>
      <c r="D697" s="10">
        <v>6.89</v>
      </c>
      <c r="E697" s="10">
        <f>D697*E694</f>
        <v>0.20669999999999999</v>
      </c>
      <c r="F697" s="10"/>
      <c r="G697" s="10"/>
      <c r="H697" s="10"/>
      <c r="I697" s="10"/>
      <c r="J697" s="10"/>
      <c r="K697" s="10">
        <f>E697*J697</f>
        <v>0</v>
      </c>
      <c r="L697" s="10">
        <f>G697+I697+K697</f>
        <v>0</v>
      </c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</row>
    <row r="698" spans="1:239" s="6" customFormat="1" x14ac:dyDescent="0.25">
      <c r="A698" s="8"/>
      <c r="B698" s="129"/>
      <c r="C698" s="11"/>
      <c r="D698" s="10"/>
      <c r="E698" s="10"/>
      <c r="F698" s="10"/>
      <c r="G698" s="10"/>
      <c r="H698" s="10"/>
      <c r="I698" s="10"/>
      <c r="J698" s="10"/>
      <c r="K698" s="10"/>
      <c r="L698" s="10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N698" s="14"/>
      <c r="BO698" s="14"/>
      <c r="BP698" s="14"/>
      <c r="BQ698" s="14"/>
      <c r="BR698" s="14"/>
      <c r="BS698" s="14"/>
      <c r="BT698" s="14"/>
      <c r="BU698" s="14"/>
      <c r="BV698" s="14"/>
      <c r="BW698" s="14"/>
      <c r="BX698" s="14"/>
      <c r="BY698" s="14"/>
      <c r="BZ698" s="14"/>
      <c r="CA698" s="14"/>
      <c r="CB698" s="14"/>
      <c r="CC698" s="14"/>
      <c r="CD698" s="14"/>
      <c r="CE698" s="14"/>
      <c r="CF698" s="14"/>
      <c r="CG698" s="14"/>
      <c r="CH698" s="14"/>
      <c r="CI698" s="14"/>
      <c r="CJ698" s="14"/>
      <c r="CK698" s="14"/>
      <c r="CL698" s="14"/>
      <c r="CM698" s="14"/>
      <c r="CN698" s="14"/>
      <c r="CO698" s="14"/>
      <c r="CP698" s="14"/>
      <c r="CQ698" s="14"/>
      <c r="CR698" s="14"/>
      <c r="CS698" s="14"/>
      <c r="CT698" s="14"/>
      <c r="CU698" s="14"/>
      <c r="CV698" s="14"/>
      <c r="CW698" s="14"/>
      <c r="CX698" s="14"/>
      <c r="CY698" s="14"/>
      <c r="CZ698" s="14"/>
      <c r="DA698" s="14"/>
      <c r="DB698" s="14"/>
      <c r="DC698" s="14"/>
      <c r="DD698" s="14"/>
      <c r="DE698" s="14"/>
      <c r="DF698" s="14"/>
      <c r="DG698" s="14"/>
      <c r="DH698" s="14"/>
      <c r="DI698" s="14"/>
      <c r="DJ698" s="14"/>
      <c r="DK698" s="14"/>
      <c r="DL698" s="14"/>
      <c r="DM698" s="14"/>
      <c r="DN698" s="14"/>
      <c r="DO698" s="14"/>
      <c r="DP698" s="14"/>
      <c r="DQ698" s="14"/>
      <c r="DR698" s="14"/>
      <c r="DS698" s="14"/>
      <c r="DT698" s="14"/>
      <c r="DU698" s="14"/>
      <c r="DV698" s="14"/>
      <c r="DW698" s="14"/>
      <c r="DX698" s="14"/>
      <c r="DY698" s="14"/>
      <c r="DZ698" s="14"/>
      <c r="EA698" s="14"/>
      <c r="EB698" s="14"/>
      <c r="EC698" s="14"/>
      <c r="ED698" s="14"/>
      <c r="EE698" s="14"/>
      <c r="EF698" s="14"/>
      <c r="EG698" s="14"/>
      <c r="EH698" s="14"/>
      <c r="EI698" s="14"/>
      <c r="EJ698" s="14"/>
      <c r="EK698" s="14"/>
      <c r="EL698" s="14"/>
      <c r="EM698" s="14"/>
      <c r="EN698" s="14"/>
      <c r="EO698" s="14"/>
      <c r="EP698" s="14"/>
      <c r="EQ698" s="14"/>
      <c r="ER698" s="14"/>
      <c r="ES698" s="14"/>
      <c r="ET698" s="14"/>
      <c r="EU698" s="14"/>
      <c r="EV698" s="14"/>
      <c r="EW698" s="14"/>
      <c r="EX698" s="14"/>
      <c r="EY698" s="14"/>
      <c r="EZ698" s="14"/>
      <c r="FA698" s="14"/>
      <c r="FB698" s="14"/>
      <c r="FC698" s="14"/>
      <c r="FD698" s="14"/>
      <c r="FE698" s="14"/>
      <c r="FF698" s="14"/>
      <c r="FG698" s="14"/>
      <c r="FH698" s="14"/>
      <c r="FI698" s="14"/>
      <c r="FJ698" s="14"/>
      <c r="FK698" s="14"/>
      <c r="FL698" s="14"/>
      <c r="FM698" s="14"/>
      <c r="FN698" s="14"/>
      <c r="FO698" s="14"/>
      <c r="FP698" s="14"/>
      <c r="FQ698" s="14"/>
      <c r="FR698" s="14"/>
      <c r="FS698" s="14"/>
      <c r="FT698" s="14"/>
      <c r="FU698" s="14"/>
      <c r="FV698" s="14"/>
      <c r="FW698" s="14"/>
      <c r="FX698" s="14"/>
      <c r="FY698" s="14"/>
      <c r="FZ698" s="14"/>
      <c r="GA698" s="14"/>
      <c r="GB698" s="14"/>
      <c r="GC698" s="14"/>
      <c r="GD698" s="14"/>
      <c r="GE698" s="14"/>
      <c r="GF698" s="14"/>
      <c r="GG698" s="14"/>
      <c r="GH698" s="14"/>
      <c r="GI698" s="14"/>
      <c r="GJ698" s="14"/>
      <c r="GK698" s="14"/>
      <c r="GL698" s="14"/>
      <c r="GM698" s="14"/>
      <c r="GN698" s="14"/>
      <c r="GO698" s="14"/>
      <c r="GP698" s="14"/>
      <c r="GQ698" s="14"/>
      <c r="GR698" s="14"/>
      <c r="GS698" s="14"/>
      <c r="GT698" s="14"/>
      <c r="GU698" s="14"/>
      <c r="GV698" s="14"/>
      <c r="GW698" s="14"/>
      <c r="GX698" s="14"/>
      <c r="GY698" s="14"/>
      <c r="GZ698" s="14"/>
      <c r="HA698" s="14"/>
      <c r="HB698" s="14"/>
      <c r="HC698" s="14"/>
      <c r="HD698" s="14"/>
      <c r="HE698" s="14"/>
      <c r="HF698" s="14"/>
      <c r="HG698" s="14"/>
      <c r="HH698" s="14"/>
      <c r="HI698" s="14"/>
      <c r="HJ698" s="14"/>
      <c r="HK698" s="14"/>
      <c r="HL698" s="14"/>
      <c r="HM698" s="14"/>
      <c r="HN698" s="14"/>
      <c r="HO698" s="14"/>
      <c r="HP698" s="14"/>
      <c r="HQ698" s="14"/>
      <c r="HR698" s="14"/>
      <c r="HS698" s="14"/>
      <c r="HT698" s="14"/>
      <c r="HU698" s="14"/>
      <c r="HV698" s="14"/>
      <c r="HW698" s="14"/>
      <c r="HX698" s="14"/>
      <c r="HY698" s="14"/>
      <c r="HZ698" s="14"/>
      <c r="IA698" s="14"/>
      <c r="IB698" s="14"/>
      <c r="IC698" s="14"/>
      <c r="ID698" s="14"/>
    </row>
    <row r="699" spans="1:239" s="115" customFormat="1" x14ac:dyDescent="0.2">
      <c r="A699" s="7">
        <v>32</v>
      </c>
      <c r="B699" s="131" t="s">
        <v>121</v>
      </c>
      <c r="C699" s="8" t="s">
        <v>16</v>
      </c>
      <c r="D699" s="10"/>
      <c r="E699" s="9">
        <f>E693</f>
        <v>30</v>
      </c>
      <c r="F699" s="9"/>
      <c r="G699" s="9"/>
      <c r="H699" s="9"/>
      <c r="I699" s="9"/>
      <c r="J699" s="4"/>
      <c r="K699" s="9"/>
      <c r="L699" s="9"/>
      <c r="M699" s="105"/>
      <c r="N699" s="105"/>
      <c r="O699" s="105">
        <f>441</f>
        <v>441</v>
      </c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  <c r="AA699" s="105"/>
      <c r="AB699" s="105"/>
      <c r="AC699" s="105"/>
      <c r="AD699" s="105"/>
      <c r="AE699" s="105"/>
      <c r="AF699" s="105"/>
      <c r="AG699" s="105"/>
      <c r="AH699" s="105"/>
      <c r="AI699" s="105"/>
      <c r="AJ699" s="105"/>
      <c r="AK699" s="105"/>
      <c r="AL699" s="105"/>
      <c r="AM699" s="105"/>
      <c r="AN699" s="105"/>
      <c r="AO699" s="105"/>
      <c r="AP699" s="105"/>
      <c r="AQ699" s="105"/>
      <c r="AR699" s="105"/>
      <c r="AS699" s="105"/>
      <c r="AT699" s="105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  <c r="BT699" s="105"/>
      <c r="BU699" s="105"/>
      <c r="BV699" s="105"/>
      <c r="BW699" s="105"/>
      <c r="BX699" s="105"/>
      <c r="BY699" s="105"/>
      <c r="BZ699" s="105"/>
      <c r="CA699" s="105"/>
      <c r="CB699" s="105"/>
      <c r="CC699" s="105"/>
      <c r="CD699" s="105"/>
      <c r="CE699" s="105"/>
      <c r="CF699" s="105"/>
      <c r="CG699" s="105"/>
      <c r="CH699" s="105"/>
      <c r="CI699" s="105"/>
      <c r="CJ699" s="105"/>
      <c r="CK699" s="105"/>
      <c r="CL699" s="105"/>
      <c r="CM699" s="105"/>
      <c r="CN699" s="105"/>
      <c r="CO699" s="105"/>
      <c r="CP699" s="105"/>
      <c r="CQ699" s="105"/>
      <c r="CR699" s="105"/>
      <c r="CS699" s="105"/>
      <c r="CT699" s="105"/>
      <c r="CU699" s="105"/>
      <c r="CV699" s="105"/>
      <c r="CW699" s="105"/>
      <c r="CX699" s="105"/>
      <c r="CY699" s="105"/>
      <c r="CZ699" s="105"/>
      <c r="DA699" s="105"/>
      <c r="DB699" s="105"/>
      <c r="DC699" s="105"/>
      <c r="DD699" s="105"/>
      <c r="DE699" s="105"/>
      <c r="DF699" s="105"/>
      <c r="DG699" s="105"/>
      <c r="DH699" s="105"/>
      <c r="DI699" s="105"/>
      <c r="DJ699" s="105"/>
      <c r="DK699" s="105"/>
      <c r="DL699" s="105"/>
      <c r="DM699" s="105"/>
      <c r="DN699" s="105"/>
      <c r="DO699" s="105"/>
      <c r="DP699" s="105"/>
      <c r="DQ699" s="105"/>
      <c r="DR699" s="105"/>
      <c r="DS699" s="105"/>
      <c r="DT699" s="105"/>
      <c r="DU699" s="105"/>
      <c r="DV699" s="105"/>
      <c r="DW699" s="105"/>
      <c r="DX699" s="105"/>
      <c r="DY699" s="105"/>
      <c r="DZ699" s="105"/>
      <c r="EA699" s="105"/>
      <c r="EB699" s="105"/>
      <c r="EC699" s="105"/>
      <c r="ED699" s="105"/>
      <c r="EE699" s="105"/>
      <c r="EF699" s="105"/>
      <c r="EG699" s="105"/>
      <c r="EH699" s="105"/>
      <c r="EI699" s="105"/>
      <c r="EJ699" s="105"/>
      <c r="EK699" s="105"/>
      <c r="EL699" s="105"/>
      <c r="EM699" s="105"/>
      <c r="EN699" s="105"/>
      <c r="EO699" s="105"/>
      <c r="EP699" s="105"/>
      <c r="EQ699" s="105"/>
      <c r="ER699" s="105"/>
      <c r="ES699" s="105"/>
      <c r="ET699" s="105"/>
      <c r="EU699" s="105"/>
      <c r="EV699" s="105"/>
      <c r="EW699" s="105"/>
      <c r="EX699" s="105"/>
      <c r="EY699" s="105"/>
      <c r="EZ699" s="105"/>
      <c r="FA699" s="105"/>
      <c r="FB699" s="105"/>
      <c r="FC699" s="105"/>
      <c r="FD699" s="105"/>
      <c r="FE699" s="105"/>
      <c r="FF699" s="105"/>
      <c r="FG699" s="105"/>
      <c r="FH699" s="105"/>
      <c r="FI699" s="105"/>
      <c r="FJ699" s="105"/>
      <c r="FK699" s="105"/>
      <c r="FL699" s="105"/>
      <c r="FM699" s="105"/>
      <c r="FN699" s="105"/>
      <c r="FO699" s="105"/>
      <c r="FP699" s="105"/>
      <c r="FQ699" s="105"/>
      <c r="FR699" s="105"/>
      <c r="FS699" s="105"/>
      <c r="FT699" s="105"/>
      <c r="FU699" s="105"/>
      <c r="FV699" s="105"/>
      <c r="FW699" s="105"/>
      <c r="FX699" s="105"/>
      <c r="FY699" s="105"/>
      <c r="FZ699" s="105"/>
      <c r="GA699" s="105"/>
      <c r="GB699" s="105"/>
      <c r="GC699" s="105"/>
      <c r="GD699" s="105"/>
      <c r="GE699" s="105"/>
      <c r="GF699" s="105"/>
      <c r="GG699" s="105"/>
      <c r="GH699" s="105"/>
      <c r="GI699" s="105"/>
      <c r="GJ699" s="105"/>
      <c r="GK699" s="105"/>
      <c r="GL699" s="105"/>
      <c r="GM699" s="105"/>
      <c r="GN699" s="105"/>
      <c r="GO699" s="105"/>
      <c r="GP699" s="105"/>
      <c r="GQ699" s="105"/>
      <c r="GR699" s="105"/>
      <c r="GS699" s="105"/>
      <c r="GT699" s="105"/>
      <c r="GU699" s="105"/>
      <c r="GV699" s="105"/>
    </row>
    <row r="700" spans="1:239" s="6" customFormat="1" x14ac:dyDescent="0.25">
      <c r="A700" s="8"/>
      <c r="B700" s="13"/>
      <c r="C700" s="11"/>
      <c r="D700" s="10"/>
      <c r="E700" s="10"/>
      <c r="F700" s="10"/>
      <c r="G700" s="10"/>
      <c r="H700" s="10"/>
      <c r="I700" s="10"/>
      <c r="J700" s="5"/>
      <c r="K700" s="10"/>
      <c r="L700" s="10"/>
      <c r="M700" s="14"/>
      <c r="N700" s="14"/>
      <c r="O700" s="14">
        <v>284</v>
      </c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  <c r="BN700" s="14"/>
      <c r="BO700" s="14"/>
      <c r="BP700" s="14"/>
      <c r="BQ700" s="14"/>
      <c r="BR700" s="14"/>
      <c r="BS700" s="14"/>
      <c r="BT700" s="14"/>
      <c r="BU700" s="14"/>
      <c r="BV700" s="14"/>
      <c r="BW700" s="14"/>
      <c r="BX700" s="14"/>
      <c r="BY700" s="14"/>
      <c r="BZ700" s="14"/>
      <c r="CA700" s="14"/>
      <c r="CB700" s="14"/>
      <c r="CC700" s="14"/>
      <c r="CD700" s="14"/>
      <c r="CE700" s="14"/>
      <c r="CF700" s="14"/>
      <c r="CG700" s="14"/>
      <c r="CH700" s="14"/>
      <c r="CI700" s="14"/>
      <c r="CJ700" s="14"/>
      <c r="CK700" s="14"/>
      <c r="CL700" s="14"/>
      <c r="CM700" s="14"/>
      <c r="CN700" s="14"/>
      <c r="CO700" s="14"/>
      <c r="CP700" s="14"/>
      <c r="CQ700" s="14"/>
      <c r="CR700" s="14"/>
      <c r="CS700" s="14"/>
      <c r="CT700" s="14"/>
      <c r="CU700" s="14"/>
      <c r="CV700" s="14"/>
      <c r="CW700" s="14"/>
      <c r="CX700" s="14"/>
      <c r="CY700" s="14"/>
      <c r="CZ700" s="14"/>
      <c r="DA700" s="14"/>
      <c r="DB700" s="14"/>
      <c r="DC700" s="14"/>
      <c r="DD700" s="14"/>
      <c r="DE700" s="14"/>
      <c r="DF700" s="14"/>
      <c r="DG700" s="14"/>
      <c r="DH700" s="14"/>
      <c r="DI700" s="14"/>
      <c r="DJ700" s="14"/>
      <c r="DK700" s="14"/>
      <c r="DL700" s="14"/>
      <c r="DM700" s="14"/>
      <c r="DN700" s="14"/>
      <c r="DO700" s="14"/>
      <c r="DP700" s="14"/>
      <c r="DQ700" s="14"/>
      <c r="DR700" s="14"/>
      <c r="DS700" s="14"/>
      <c r="DT700" s="14"/>
      <c r="DU700" s="14"/>
      <c r="DV700" s="14"/>
      <c r="DW700" s="14"/>
      <c r="DX700" s="14"/>
      <c r="DY700" s="14"/>
      <c r="DZ700" s="14"/>
      <c r="EA700" s="14"/>
      <c r="EB700" s="14"/>
      <c r="EC700" s="14"/>
      <c r="ED700" s="14"/>
      <c r="EE700" s="14"/>
      <c r="EF700" s="14"/>
      <c r="EG700" s="14"/>
      <c r="EH700" s="14"/>
      <c r="EI700" s="14"/>
      <c r="EJ700" s="14"/>
      <c r="EK700" s="14"/>
      <c r="EL700" s="14"/>
      <c r="EM700" s="14"/>
      <c r="EN700" s="14"/>
      <c r="EO700" s="14"/>
      <c r="EP700" s="14"/>
      <c r="EQ700" s="14"/>
      <c r="ER700" s="14"/>
      <c r="ES700" s="14"/>
      <c r="ET700" s="14"/>
      <c r="EU700" s="14"/>
      <c r="EV700" s="14"/>
      <c r="EW700" s="14"/>
      <c r="EX700" s="14"/>
      <c r="EY700" s="14"/>
      <c r="EZ700" s="14"/>
      <c r="FA700" s="14"/>
      <c r="FB700" s="14"/>
      <c r="FC700" s="14"/>
      <c r="FD700" s="14"/>
      <c r="FE700" s="14"/>
      <c r="FF700" s="14"/>
      <c r="FG700" s="14"/>
      <c r="FH700" s="14"/>
      <c r="FI700" s="14"/>
      <c r="FJ700" s="14"/>
      <c r="FK700" s="14"/>
      <c r="FL700" s="14"/>
      <c r="FM700" s="14"/>
      <c r="FN700" s="14"/>
      <c r="FO700" s="14"/>
      <c r="FP700" s="14"/>
      <c r="FQ700" s="14"/>
      <c r="FR700" s="14"/>
      <c r="FS700" s="14"/>
      <c r="FT700" s="14"/>
      <c r="FU700" s="14"/>
      <c r="FV700" s="14"/>
      <c r="FW700" s="14"/>
      <c r="FX700" s="14"/>
      <c r="FY700" s="14"/>
      <c r="FZ700" s="14"/>
      <c r="GA700" s="14"/>
      <c r="GB700" s="14"/>
      <c r="GC700" s="14"/>
      <c r="GD700" s="14"/>
      <c r="GE700" s="14"/>
      <c r="GF700" s="14"/>
      <c r="GG700" s="14"/>
      <c r="GH700" s="14"/>
      <c r="GI700" s="14"/>
      <c r="GJ700" s="14"/>
      <c r="GK700" s="14"/>
      <c r="GL700" s="14"/>
      <c r="GM700" s="14"/>
      <c r="GN700" s="14"/>
      <c r="GO700" s="14"/>
      <c r="GP700" s="14"/>
      <c r="GQ700" s="14"/>
      <c r="GR700" s="14"/>
      <c r="GS700" s="14"/>
      <c r="GT700" s="14"/>
      <c r="GU700" s="14"/>
      <c r="GV700" s="14"/>
      <c r="GW700" s="14"/>
      <c r="GX700" s="14"/>
      <c r="GY700" s="14"/>
      <c r="GZ700" s="14"/>
      <c r="HA700" s="14"/>
      <c r="HB700" s="14"/>
      <c r="HC700" s="14"/>
      <c r="HD700" s="14"/>
      <c r="HE700" s="14"/>
      <c r="HF700" s="14"/>
      <c r="HG700" s="14"/>
      <c r="HH700" s="14"/>
      <c r="HI700" s="14"/>
      <c r="HJ700" s="14"/>
      <c r="HK700" s="14"/>
      <c r="HL700" s="14"/>
      <c r="HM700" s="14"/>
      <c r="HN700" s="14"/>
      <c r="HO700" s="14"/>
      <c r="HP700" s="14"/>
      <c r="HQ700" s="14"/>
      <c r="HR700" s="14"/>
      <c r="HS700" s="14"/>
      <c r="HT700" s="14"/>
      <c r="HU700" s="14"/>
      <c r="HV700" s="14"/>
      <c r="HW700" s="14"/>
      <c r="HX700" s="14"/>
      <c r="HY700" s="14"/>
      <c r="HZ700" s="14"/>
      <c r="IA700" s="14"/>
      <c r="IB700" s="14"/>
      <c r="IC700" s="14"/>
      <c r="ID700" s="14"/>
    </row>
    <row r="701" spans="1:239" s="6" customFormat="1" x14ac:dyDescent="0.25">
      <c r="A701" s="8"/>
      <c r="B701" s="13" t="s">
        <v>122</v>
      </c>
      <c r="C701" s="11" t="s">
        <v>18</v>
      </c>
      <c r="D701" s="10">
        <v>1.85</v>
      </c>
      <c r="E701" s="10">
        <f>D701*E699</f>
        <v>55.5</v>
      </c>
      <c r="F701" s="10"/>
      <c r="G701" s="10"/>
      <c r="H701" s="10"/>
      <c r="I701" s="10"/>
      <c r="J701" s="10"/>
      <c r="K701" s="10">
        <f>E701*J701</f>
        <v>0</v>
      </c>
      <c r="L701" s="10">
        <f>G701+I701+K701</f>
        <v>0</v>
      </c>
      <c r="M701" s="14"/>
      <c r="N701" s="14"/>
      <c r="O701" s="14">
        <v>312</v>
      </c>
      <c r="P701" s="14"/>
      <c r="Q701" s="14"/>
      <c r="R701" s="14">
        <f>290+112</f>
        <v>402</v>
      </c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  <c r="BN701" s="14"/>
      <c r="BO701" s="14"/>
      <c r="BP701" s="14"/>
      <c r="BQ701" s="14"/>
      <c r="BR701" s="14"/>
      <c r="BS701" s="14"/>
      <c r="BT701" s="14"/>
      <c r="BU701" s="14"/>
      <c r="BV701" s="14"/>
      <c r="BW701" s="14"/>
      <c r="BX701" s="14"/>
      <c r="BY701" s="14"/>
      <c r="BZ701" s="14"/>
      <c r="CA701" s="14"/>
      <c r="CB701" s="14"/>
      <c r="CC701" s="14"/>
      <c r="CD701" s="14"/>
      <c r="CE701" s="14"/>
      <c r="CF701" s="14"/>
      <c r="CG701" s="14"/>
      <c r="CH701" s="14"/>
      <c r="CI701" s="14"/>
      <c r="CJ701" s="14"/>
      <c r="CK701" s="14"/>
      <c r="CL701" s="14"/>
      <c r="CM701" s="14"/>
      <c r="CN701" s="14"/>
      <c r="CO701" s="14"/>
      <c r="CP701" s="14"/>
      <c r="CQ701" s="14"/>
      <c r="CR701" s="14"/>
      <c r="CS701" s="14"/>
      <c r="CT701" s="14"/>
      <c r="CU701" s="14"/>
      <c r="CV701" s="14"/>
      <c r="CW701" s="14"/>
      <c r="CX701" s="14"/>
      <c r="CY701" s="14"/>
      <c r="CZ701" s="14"/>
      <c r="DA701" s="14"/>
      <c r="DB701" s="14"/>
      <c r="DC701" s="14"/>
      <c r="DD701" s="14"/>
      <c r="DE701" s="14"/>
      <c r="DF701" s="14"/>
      <c r="DG701" s="14"/>
      <c r="DH701" s="14"/>
      <c r="DI701" s="14"/>
      <c r="DJ701" s="14"/>
      <c r="DK701" s="14"/>
      <c r="DL701" s="14"/>
      <c r="DM701" s="14"/>
      <c r="DN701" s="14"/>
      <c r="DO701" s="14"/>
      <c r="DP701" s="14"/>
      <c r="DQ701" s="14"/>
      <c r="DR701" s="14"/>
      <c r="DS701" s="14"/>
      <c r="DT701" s="14"/>
      <c r="DU701" s="14"/>
      <c r="DV701" s="14"/>
      <c r="DW701" s="14"/>
      <c r="DX701" s="14"/>
      <c r="DY701" s="14"/>
      <c r="DZ701" s="14"/>
      <c r="EA701" s="14"/>
      <c r="EB701" s="14"/>
      <c r="EC701" s="14"/>
      <c r="ED701" s="14"/>
      <c r="EE701" s="14"/>
      <c r="EF701" s="14"/>
      <c r="EG701" s="14"/>
      <c r="EH701" s="14"/>
      <c r="EI701" s="14"/>
      <c r="EJ701" s="14"/>
      <c r="EK701" s="14"/>
      <c r="EL701" s="14"/>
      <c r="EM701" s="14"/>
      <c r="EN701" s="14"/>
      <c r="EO701" s="14"/>
      <c r="EP701" s="14"/>
      <c r="EQ701" s="14"/>
      <c r="ER701" s="14"/>
      <c r="ES701" s="14"/>
      <c r="ET701" s="14"/>
      <c r="EU701" s="14"/>
      <c r="EV701" s="14"/>
      <c r="EW701" s="14"/>
      <c r="EX701" s="14"/>
      <c r="EY701" s="14"/>
      <c r="EZ701" s="14"/>
      <c r="FA701" s="14"/>
      <c r="FB701" s="14"/>
      <c r="FC701" s="14"/>
      <c r="FD701" s="14"/>
      <c r="FE701" s="14"/>
      <c r="FF701" s="14"/>
      <c r="FG701" s="14"/>
      <c r="FH701" s="14"/>
      <c r="FI701" s="14"/>
      <c r="FJ701" s="14"/>
      <c r="FK701" s="14"/>
      <c r="FL701" s="14"/>
      <c r="FM701" s="14"/>
      <c r="FN701" s="14"/>
      <c r="FO701" s="14"/>
      <c r="FP701" s="14"/>
      <c r="FQ701" s="14"/>
      <c r="FR701" s="14"/>
      <c r="FS701" s="14"/>
      <c r="FT701" s="14"/>
      <c r="FU701" s="14"/>
      <c r="FV701" s="14"/>
      <c r="FW701" s="14"/>
      <c r="FX701" s="14"/>
      <c r="FY701" s="14"/>
      <c r="FZ701" s="14"/>
      <c r="GA701" s="14"/>
      <c r="GB701" s="14"/>
      <c r="GC701" s="14"/>
      <c r="GD701" s="14"/>
      <c r="GE701" s="14"/>
      <c r="GF701" s="14"/>
      <c r="GG701" s="14"/>
      <c r="GH701" s="14"/>
      <c r="GI701" s="14"/>
      <c r="GJ701" s="14"/>
      <c r="GK701" s="14"/>
      <c r="GL701" s="14"/>
      <c r="GM701" s="14"/>
      <c r="GN701" s="14"/>
      <c r="GO701" s="14"/>
      <c r="GP701" s="14"/>
      <c r="GQ701" s="14"/>
      <c r="GR701" s="14"/>
      <c r="GS701" s="14"/>
      <c r="GT701" s="14"/>
      <c r="GU701" s="14"/>
      <c r="GV701" s="14"/>
      <c r="GW701" s="14"/>
      <c r="GX701" s="14"/>
      <c r="GY701" s="14"/>
      <c r="GZ701" s="14"/>
      <c r="HA701" s="14"/>
      <c r="HB701" s="14"/>
      <c r="HC701" s="14"/>
      <c r="HD701" s="14"/>
      <c r="HE701" s="14"/>
      <c r="HF701" s="14"/>
      <c r="HG701" s="14"/>
      <c r="HH701" s="14"/>
      <c r="HI701" s="14"/>
      <c r="HJ701" s="14"/>
      <c r="HK701" s="14"/>
      <c r="HL701" s="14"/>
      <c r="HM701" s="14"/>
      <c r="HN701" s="14"/>
      <c r="HO701" s="14"/>
      <c r="HP701" s="14"/>
      <c r="HQ701" s="14"/>
      <c r="HR701" s="14"/>
      <c r="HS701" s="14"/>
      <c r="HT701" s="14"/>
      <c r="HU701" s="14"/>
      <c r="HV701" s="14"/>
      <c r="HW701" s="14"/>
      <c r="HX701" s="14"/>
      <c r="HY701" s="14"/>
      <c r="HZ701" s="14"/>
      <c r="IA701" s="14"/>
      <c r="IB701" s="14"/>
      <c r="IC701" s="14"/>
      <c r="ID701" s="14"/>
    </row>
    <row r="702" spans="1:239" s="6" customFormat="1" x14ac:dyDescent="0.25">
      <c r="A702" s="8"/>
      <c r="B702" s="13"/>
      <c r="C702" s="11"/>
      <c r="D702" s="10"/>
      <c r="E702" s="10"/>
      <c r="F702" s="10"/>
      <c r="G702" s="10"/>
      <c r="H702" s="10"/>
      <c r="I702" s="10"/>
      <c r="J702" s="10"/>
      <c r="K702" s="10"/>
      <c r="L702" s="10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  <c r="BJ702" s="14"/>
      <c r="BK702" s="14"/>
      <c r="BL702" s="14"/>
      <c r="BM702" s="14"/>
      <c r="BN702" s="14"/>
      <c r="BO702" s="14"/>
      <c r="BP702" s="14"/>
      <c r="BQ702" s="14"/>
      <c r="BR702" s="14"/>
      <c r="BS702" s="14"/>
      <c r="BT702" s="14"/>
      <c r="BU702" s="14"/>
      <c r="BV702" s="14"/>
      <c r="BW702" s="14"/>
      <c r="BX702" s="14"/>
      <c r="BY702" s="14"/>
      <c r="BZ702" s="14"/>
      <c r="CA702" s="14"/>
      <c r="CB702" s="14"/>
      <c r="CC702" s="14"/>
      <c r="CD702" s="14"/>
      <c r="CE702" s="14"/>
      <c r="CF702" s="14"/>
      <c r="CG702" s="14"/>
      <c r="CH702" s="14"/>
      <c r="CI702" s="14"/>
      <c r="CJ702" s="14"/>
      <c r="CK702" s="14"/>
      <c r="CL702" s="14"/>
      <c r="CM702" s="14"/>
      <c r="CN702" s="14"/>
      <c r="CO702" s="14"/>
      <c r="CP702" s="14"/>
      <c r="CQ702" s="14"/>
      <c r="CR702" s="14"/>
      <c r="CS702" s="14"/>
      <c r="CT702" s="14"/>
      <c r="CU702" s="14"/>
      <c r="CV702" s="14"/>
      <c r="CW702" s="14"/>
      <c r="CX702" s="14"/>
      <c r="CY702" s="14"/>
      <c r="CZ702" s="14"/>
      <c r="DA702" s="14"/>
      <c r="DB702" s="14"/>
      <c r="DC702" s="14"/>
      <c r="DD702" s="14"/>
      <c r="DE702" s="14"/>
      <c r="DF702" s="14"/>
      <c r="DG702" s="14"/>
      <c r="DH702" s="14"/>
      <c r="DI702" s="14"/>
      <c r="DJ702" s="14"/>
      <c r="DK702" s="14"/>
      <c r="DL702" s="14"/>
      <c r="DM702" s="14"/>
      <c r="DN702" s="14"/>
      <c r="DO702" s="14"/>
      <c r="DP702" s="14"/>
      <c r="DQ702" s="14"/>
      <c r="DR702" s="14"/>
      <c r="DS702" s="14"/>
      <c r="DT702" s="14"/>
      <c r="DU702" s="14"/>
      <c r="DV702" s="14"/>
      <c r="DW702" s="14"/>
      <c r="DX702" s="14"/>
      <c r="DY702" s="14"/>
      <c r="DZ702" s="14"/>
      <c r="EA702" s="14"/>
      <c r="EB702" s="14"/>
      <c r="EC702" s="14"/>
      <c r="ED702" s="14"/>
      <c r="EE702" s="14"/>
      <c r="EF702" s="14"/>
      <c r="EG702" s="14"/>
      <c r="EH702" s="14"/>
      <c r="EI702" s="14"/>
      <c r="EJ702" s="14"/>
      <c r="EK702" s="14"/>
      <c r="EL702" s="14"/>
      <c r="EM702" s="14"/>
      <c r="EN702" s="14"/>
      <c r="EO702" s="14"/>
      <c r="EP702" s="14"/>
      <c r="EQ702" s="14"/>
      <c r="ER702" s="14"/>
      <c r="ES702" s="14"/>
      <c r="ET702" s="14"/>
      <c r="EU702" s="14"/>
      <c r="EV702" s="14"/>
      <c r="EW702" s="14"/>
      <c r="EX702" s="14"/>
      <c r="EY702" s="14"/>
      <c r="EZ702" s="14"/>
      <c r="FA702" s="14"/>
      <c r="FB702" s="14"/>
      <c r="FC702" s="14"/>
      <c r="FD702" s="14"/>
      <c r="FE702" s="14"/>
      <c r="FF702" s="14"/>
      <c r="FG702" s="14"/>
      <c r="FH702" s="14"/>
      <c r="FI702" s="14"/>
      <c r="FJ702" s="14"/>
      <c r="FK702" s="14"/>
      <c r="FL702" s="14"/>
      <c r="FM702" s="14"/>
      <c r="FN702" s="14"/>
      <c r="FO702" s="14"/>
      <c r="FP702" s="14"/>
      <c r="FQ702" s="14"/>
      <c r="FR702" s="14"/>
      <c r="FS702" s="14"/>
      <c r="FT702" s="14"/>
      <c r="FU702" s="14"/>
      <c r="FV702" s="14"/>
      <c r="FW702" s="14"/>
      <c r="FX702" s="14"/>
      <c r="FY702" s="14"/>
      <c r="FZ702" s="14"/>
      <c r="GA702" s="14"/>
      <c r="GB702" s="14"/>
      <c r="GC702" s="14"/>
      <c r="GD702" s="14"/>
      <c r="GE702" s="14"/>
      <c r="GF702" s="14"/>
      <c r="GG702" s="14"/>
      <c r="GH702" s="14"/>
      <c r="GI702" s="14"/>
      <c r="GJ702" s="14"/>
      <c r="GK702" s="14"/>
      <c r="GL702" s="14"/>
      <c r="GM702" s="14"/>
      <c r="GN702" s="14"/>
      <c r="GO702" s="14"/>
      <c r="GP702" s="14"/>
      <c r="GQ702" s="14"/>
      <c r="GR702" s="14"/>
      <c r="GS702" s="14"/>
      <c r="GT702" s="14"/>
      <c r="GU702" s="14"/>
      <c r="GV702" s="14"/>
      <c r="GW702" s="14"/>
      <c r="GX702" s="14"/>
      <c r="GY702" s="14"/>
      <c r="GZ702" s="14"/>
      <c r="HA702" s="14"/>
      <c r="HB702" s="14"/>
      <c r="HC702" s="14"/>
      <c r="HD702" s="14"/>
      <c r="HE702" s="14"/>
      <c r="HF702" s="14"/>
      <c r="HG702" s="14"/>
      <c r="HH702" s="14"/>
      <c r="HI702" s="14"/>
      <c r="HJ702" s="14"/>
      <c r="HK702" s="14"/>
      <c r="HL702" s="14"/>
      <c r="HM702" s="14"/>
      <c r="HN702" s="14"/>
      <c r="HO702" s="14"/>
      <c r="HP702" s="14"/>
      <c r="HQ702" s="14"/>
      <c r="HR702" s="14"/>
      <c r="HS702" s="14"/>
      <c r="HT702" s="14"/>
      <c r="HU702" s="14"/>
      <c r="HV702" s="14"/>
      <c r="HW702" s="14"/>
      <c r="HX702" s="14"/>
      <c r="HY702" s="14"/>
      <c r="HZ702" s="14"/>
      <c r="IA702" s="14"/>
      <c r="IB702" s="14"/>
      <c r="IC702" s="14"/>
      <c r="ID702" s="14"/>
    </row>
    <row r="703" spans="1:239" s="115" customFormat="1" x14ac:dyDescent="0.2">
      <c r="A703" s="7">
        <v>33</v>
      </c>
      <c r="B703" s="131" t="s">
        <v>123</v>
      </c>
      <c r="C703" s="7" t="s">
        <v>16</v>
      </c>
      <c r="D703" s="135"/>
      <c r="E703" s="135">
        <f>1.75/8*6</f>
        <v>1.3125</v>
      </c>
      <c r="F703" s="135"/>
      <c r="G703" s="135"/>
      <c r="H703" s="135"/>
      <c r="I703" s="135"/>
      <c r="J703" s="135"/>
      <c r="K703" s="135"/>
      <c r="L703" s="13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  <c r="AA703" s="105"/>
      <c r="AB703" s="105"/>
      <c r="AC703" s="105"/>
      <c r="AD703" s="105"/>
      <c r="AE703" s="105"/>
      <c r="AF703" s="105"/>
      <c r="AG703" s="105"/>
      <c r="AH703" s="105"/>
      <c r="AI703" s="105"/>
      <c r="AJ703" s="105"/>
      <c r="AK703" s="105"/>
      <c r="AL703" s="105"/>
      <c r="AM703" s="105"/>
      <c r="AN703" s="105"/>
      <c r="AO703" s="105"/>
      <c r="AP703" s="105"/>
      <c r="AQ703" s="105"/>
      <c r="AR703" s="105"/>
      <c r="AS703" s="105"/>
      <c r="AT703" s="105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  <c r="BT703" s="105"/>
      <c r="BU703" s="105"/>
      <c r="BV703" s="105"/>
      <c r="BW703" s="105"/>
      <c r="BX703" s="105"/>
      <c r="BY703" s="105"/>
      <c r="BZ703" s="105"/>
      <c r="CA703" s="105"/>
      <c r="CB703" s="105"/>
      <c r="CC703" s="105"/>
      <c r="CD703" s="105"/>
      <c r="CE703" s="105"/>
      <c r="CF703" s="105"/>
      <c r="CG703" s="105"/>
      <c r="CH703" s="105"/>
      <c r="CI703" s="105"/>
      <c r="CJ703" s="105"/>
      <c r="CK703" s="105"/>
      <c r="CL703" s="105"/>
      <c r="CM703" s="105"/>
      <c r="CN703" s="105"/>
      <c r="CO703" s="105"/>
      <c r="CP703" s="105"/>
      <c r="CQ703" s="105"/>
      <c r="CR703" s="105"/>
      <c r="CS703" s="105"/>
      <c r="CT703" s="105"/>
      <c r="CU703" s="105"/>
      <c r="CV703" s="105"/>
      <c r="CW703" s="105"/>
      <c r="CX703" s="105"/>
      <c r="CY703" s="105"/>
      <c r="CZ703" s="105"/>
      <c r="DA703" s="105"/>
      <c r="DB703" s="105"/>
      <c r="DC703" s="105"/>
      <c r="DD703" s="105"/>
      <c r="DE703" s="105"/>
      <c r="DF703" s="105"/>
      <c r="DG703" s="105"/>
      <c r="DH703" s="105"/>
      <c r="DI703" s="105"/>
      <c r="DJ703" s="105"/>
      <c r="DK703" s="105"/>
      <c r="DL703" s="105"/>
      <c r="DM703" s="105"/>
      <c r="DN703" s="105"/>
      <c r="DO703" s="105"/>
      <c r="DP703" s="105"/>
      <c r="DQ703" s="105"/>
      <c r="DR703" s="105"/>
      <c r="DS703" s="105"/>
      <c r="DT703" s="105"/>
      <c r="DU703" s="105"/>
      <c r="DV703" s="105"/>
      <c r="DW703" s="105"/>
      <c r="DX703" s="105"/>
      <c r="DY703" s="105"/>
      <c r="DZ703" s="105"/>
      <c r="EA703" s="105"/>
      <c r="EB703" s="105"/>
      <c r="EC703" s="105"/>
      <c r="ED703" s="105"/>
      <c r="EE703" s="105"/>
      <c r="EF703" s="105"/>
      <c r="EG703" s="105"/>
      <c r="EH703" s="105"/>
      <c r="EI703" s="105"/>
      <c r="EJ703" s="105"/>
      <c r="EK703" s="105"/>
      <c r="EL703" s="105"/>
      <c r="EM703" s="105"/>
      <c r="EN703" s="105"/>
      <c r="EO703" s="105"/>
      <c r="EP703" s="105"/>
      <c r="EQ703" s="105"/>
      <c r="ER703" s="105"/>
      <c r="ES703" s="105"/>
      <c r="ET703" s="105"/>
      <c r="EU703" s="105"/>
      <c r="EV703" s="105"/>
      <c r="EW703" s="105"/>
      <c r="EX703" s="105"/>
      <c r="EY703" s="105"/>
      <c r="EZ703" s="105"/>
      <c r="FA703" s="105"/>
      <c r="FB703" s="105"/>
      <c r="FC703" s="105"/>
      <c r="FD703" s="105"/>
      <c r="FE703" s="105"/>
      <c r="FF703" s="105"/>
      <c r="FG703" s="105"/>
      <c r="FH703" s="105"/>
      <c r="FI703" s="105"/>
      <c r="FJ703" s="105"/>
      <c r="FK703" s="105"/>
      <c r="FL703" s="105"/>
      <c r="FM703" s="105"/>
      <c r="FN703" s="105"/>
      <c r="FO703" s="105"/>
      <c r="FP703" s="105"/>
      <c r="FQ703" s="105"/>
      <c r="FR703" s="105"/>
      <c r="FS703" s="105"/>
      <c r="FT703" s="105"/>
      <c r="FU703" s="105"/>
      <c r="FV703" s="105"/>
      <c r="FW703" s="105"/>
      <c r="FX703" s="105"/>
      <c r="FY703" s="105"/>
      <c r="FZ703" s="105"/>
      <c r="GA703" s="105"/>
      <c r="GB703" s="105"/>
      <c r="GC703" s="105"/>
      <c r="GD703" s="105"/>
      <c r="GE703" s="105"/>
      <c r="GF703" s="105"/>
      <c r="GG703" s="105"/>
      <c r="GH703" s="105"/>
      <c r="GI703" s="105"/>
      <c r="GJ703" s="105"/>
      <c r="GK703" s="105"/>
      <c r="GL703" s="105"/>
      <c r="GM703" s="105"/>
      <c r="GN703" s="105"/>
      <c r="GO703" s="105"/>
      <c r="GP703" s="105"/>
      <c r="GQ703" s="105"/>
      <c r="GR703" s="105"/>
      <c r="GS703" s="105"/>
      <c r="GT703" s="105"/>
      <c r="GU703" s="105"/>
      <c r="GV703" s="105"/>
      <c r="GW703" s="105"/>
      <c r="GX703" s="105"/>
      <c r="GY703" s="105"/>
      <c r="GZ703" s="105"/>
      <c r="HA703" s="105"/>
      <c r="HB703" s="105"/>
      <c r="HC703" s="105"/>
      <c r="HD703" s="105"/>
      <c r="HE703" s="105"/>
      <c r="HF703" s="105"/>
      <c r="HG703" s="105"/>
      <c r="HH703" s="105"/>
      <c r="HI703" s="105"/>
      <c r="HJ703" s="105"/>
      <c r="HK703" s="105"/>
      <c r="HL703" s="105"/>
      <c r="HM703" s="105"/>
      <c r="HN703" s="105"/>
      <c r="HO703" s="105"/>
      <c r="HP703" s="105"/>
      <c r="HQ703" s="105"/>
      <c r="HR703" s="105"/>
    </row>
    <row r="704" spans="1:239" s="6" customFormat="1" x14ac:dyDescent="0.25">
      <c r="A704" s="151"/>
      <c r="B704" s="152"/>
      <c r="C704" s="151" t="s">
        <v>62</v>
      </c>
      <c r="D704" s="153"/>
      <c r="E704" s="107">
        <f>E703/10</f>
        <v>0.13125000000000001</v>
      </c>
      <c r="F704" s="153"/>
      <c r="G704" s="153"/>
      <c r="H704" s="153"/>
      <c r="I704" s="153"/>
      <c r="J704" s="153"/>
      <c r="K704" s="153"/>
      <c r="L704" s="153"/>
      <c r="M704" s="154"/>
      <c r="N704" s="154"/>
      <c r="O704" s="154"/>
      <c r="P704" s="154"/>
      <c r="Q704" s="154"/>
      <c r="R704" s="154"/>
      <c r="S704" s="154"/>
      <c r="T704" s="154"/>
      <c r="U704" s="154"/>
      <c r="V704" s="154"/>
      <c r="W704" s="154"/>
      <c r="X704" s="154"/>
      <c r="Y704" s="154"/>
      <c r="Z704" s="154"/>
      <c r="AA704" s="154"/>
      <c r="AB704" s="154"/>
      <c r="AC704" s="154"/>
      <c r="AD704" s="154"/>
      <c r="AE704" s="154"/>
      <c r="AF704" s="154"/>
      <c r="AG704" s="154"/>
      <c r="AH704" s="154"/>
      <c r="AI704" s="154"/>
      <c r="AJ704" s="154"/>
      <c r="AK704" s="154"/>
      <c r="AL704" s="154"/>
      <c r="AM704" s="154"/>
      <c r="AN704" s="154"/>
      <c r="AO704" s="154"/>
      <c r="AP704" s="154"/>
      <c r="AQ704" s="154"/>
      <c r="AR704" s="154"/>
      <c r="AS704" s="154"/>
      <c r="AT704" s="154"/>
      <c r="AU704" s="154"/>
      <c r="AV704" s="154"/>
      <c r="AW704" s="154"/>
      <c r="AX704" s="154"/>
      <c r="AY704" s="154"/>
      <c r="AZ704" s="154"/>
      <c r="BA704" s="154"/>
      <c r="BB704" s="154"/>
      <c r="BC704" s="154"/>
      <c r="BD704" s="154"/>
      <c r="BE704" s="154"/>
      <c r="BF704" s="154"/>
      <c r="BG704" s="154"/>
      <c r="BH704" s="154"/>
      <c r="BI704" s="154"/>
      <c r="BJ704" s="154"/>
      <c r="BK704" s="154"/>
      <c r="BL704" s="154"/>
      <c r="BM704" s="154"/>
      <c r="BN704" s="154"/>
      <c r="BO704" s="154"/>
      <c r="BP704" s="154"/>
      <c r="BQ704" s="154"/>
      <c r="BR704" s="154"/>
      <c r="BS704" s="154"/>
      <c r="BT704" s="154"/>
      <c r="BU704" s="154"/>
      <c r="BV704" s="154"/>
      <c r="BW704" s="154"/>
      <c r="BX704" s="154"/>
      <c r="BY704" s="154"/>
      <c r="BZ704" s="154"/>
      <c r="CA704" s="154"/>
      <c r="CB704" s="154"/>
      <c r="CC704" s="154"/>
      <c r="CD704" s="154"/>
      <c r="CE704" s="154"/>
      <c r="CF704" s="154"/>
      <c r="CG704" s="154"/>
      <c r="CH704" s="154"/>
      <c r="CI704" s="154"/>
      <c r="CJ704" s="154"/>
      <c r="CK704" s="154"/>
      <c r="CL704" s="154"/>
      <c r="CM704" s="154"/>
      <c r="CN704" s="154"/>
      <c r="CO704" s="154"/>
      <c r="CP704" s="154"/>
      <c r="CQ704" s="154"/>
      <c r="CR704" s="154"/>
      <c r="CS704" s="154"/>
      <c r="CT704" s="154"/>
      <c r="CU704" s="154"/>
      <c r="CV704" s="154"/>
      <c r="CW704" s="154"/>
      <c r="CX704" s="154"/>
      <c r="CY704" s="154"/>
      <c r="CZ704" s="154"/>
      <c r="DA704" s="154"/>
      <c r="DB704" s="154"/>
      <c r="DC704" s="154"/>
      <c r="DD704" s="154"/>
      <c r="DE704" s="154"/>
      <c r="DF704" s="154"/>
      <c r="DG704" s="154"/>
      <c r="DH704" s="154"/>
      <c r="DI704" s="154"/>
      <c r="DJ704" s="154"/>
      <c r="DK704" s="154"/>
      <c r="DL704" s="154"/>
      <c r="DM704" s="154"/>
      <c r="DN704" s="154"/>
      <c r="DO704" s="154"/>
      <c r="DP704" s="154"/>
      <c r="DQ704" s="154"/>
      <c r="DR704" s="154"/>
      <c r="DS704" s="154"/>
      <c r="DT704" s="154"/>
      <c r="DU704" s="154"/>
      <c r="DV704" s="154"/>
      <c r="DW704" s="154"/>
      <c r="DX704" s="154"/>
      <c r="DY704" s="154"/>
      <c r="DZ704" s="154"/>
      <c r="EA704" s="154"/>
      <c r="EB704" s="154"/>
      <c r="EC704" s="154"/>
      <c r="ED704" s="154"/>
      <c r="EE704" s="154"/>
      <c r="EF704" s="154"/>
      <c r="EG704" s="154"/>
      <c r="EH704" s="154"/>
      <c r="EI704" s="154"/>
      <c r="EJ704" s="154"/>
      <c r="EK704" s="154"/>
      <c r="EL704" s="154"/>
      <c r="EM704" s="154"/>
      <c r="EN704" s="154"/>
      <c r="EO704" s="154"/>
      <c r="EP704" s="154"/>
      <c r="EQ704" s="154"/>
      <c r="ER704" s="154"/>
      <c r="ES704" s="154"/>
      <c r="ET704" s="154"/>
      <c r="EU704" s="154"/>
      <c r="EV704" s="154"/>
      <c r="EW704" s="154"/>
      <c r="EX704" s="154"/>
      <c r="EY704" s="154"/>
      <c r="EZ704" s="154"/>
      <c r="FA704" s="154"/>
      <c r="FB704" s="154"/>
      <c r="FC704" s="154"/>
      <c r="FD704" s="154"/>
      <c r="FE704" s="154"/>
      <c r="FF704" s="154"/>
      <c r="FG704" s="154"/>
      <c r="FH704" s="154"/>
      <c r="FI704" s="154"/>
      <c r="FJ704" s="154"/>
      <c r="FK704" s="154"/>
      <c r="FL704" s="154"/>
      <c r="FM704" s="154"/>
      <c r="FN704" s="154"/>
      <c r="FO704" s="154"/>
      <c r="FP704" s="154"/>
      <c r="FQ704" s="154"/>
      <c r="FR704" s="154"/>
      <c r="FS704" s="154"/>
      <c r="FT704" s="154"/>
      <c r="FU704" s="154"/>
      <c r="FV704" s="154"/>
      <c r="FW704" s="154"/>
      <c r="FX704" s="154"/>
      <c r="FY704" s="154"/>
      <c r="FZ704" s="154"/>
      <c r="GA704" s="154"/>
      <c r="GB704" s="154"/>
      <c r="GC704" s="154"/>
      <c r="GD704" s="154"/>
      <c r="GE704" s="154"/>
      <c r="GF704" s="154"/>
      <c r="GG704" s="154"/>
      <c r="GH704" s="154"/>
      <c r="GI704" s="154"/>
      <c r="GJ704" s="154"/>
      <c r="GK704" s="154"/>
      <c r="GL704" s="154"/>
      <c r="GM704" s="154"/>
      <c r="GN704" s="154"/>
      <c r="GO704" s="154"/>
      <c r="GP704" s="154"/>
      <c r="GQ704" s="154"/>
      <c r="GR704" s="154"/>
      <c r="GS704" s="154"/>
      <c r="GT704" s="154"/>
      <c r="GU704" s="154"/>
      <c r="GV704" s="154"/>
      <c r="GW704" s="154"/>
      <c r="GX704" s="154"/>
      <c r="GY704" s="154"/>
      <c r="GZ704" s="154"/>
      <c r="HA704" s="154"/>
      <c r="HB704" s="154"/>
      <c r="HC704" s="154"/>
      <c r="HD704" s="154"/>
      <c r="HE704" s="154"/>
      <c r="HF704" s="154"/>
      <c r="HG704" s="154"/>
      <c r="HH704" s="154"/>
      <c r="HI704" s="154"/>
      <c r="HJ704" s="154"/>
      <c r="HK704" s="154"/>
      <c r="HL704" s="154"/>
      <c r="HM704" s="154"/>
      <c r="HN704" s="154"/>
      <c r="HO704" s="154"/>
      <c r="HP704" s="154"/>
      <c r="HQ704" s="154"/>
      <c r="HR704" s="154"/>
      <c r="HS704" s="154"/>
      <c r="HT704" s="154"/>
      <c r="HU704" s="154"/>
      <c r="HV704" s="154"/>
      <c r="HW704" s="154"/>
      <c r="HX704" s="154"/>
      <c r="HY704" s="154"/>
      <c r="HZ704" s="154"/>
      <c r="IA704" s="154"/>
      <c r="IB704" s="154"/>
      <c r="IC704" s="154"/>
      <c r="ID704" s="154"/>
    </row>
    <row r="705" spans="1:238" s="2" customFormat="1" x14ac:dyDescent="0.25">
      <c r="A705" s="155"/>
      <c r="B705" s="124" t="s">
        <v>21</v>
      </c>
      <c r="C705" s="91" t="s">
        <v>17</v>
      </c>
      <c r="D705" s="10">
        <v>17.8</v>
      </c>
      <c r="E705" s="153">
        <f>D705*E704</f>
        <v>2.3362500000000002</v>
      </c>
      <c r="F705" s="153"/>
      <c r="G705" s="153"/>
      <c r="H705" s="10"/>
      <c r="I705" s="10">
        <f>E705*H705</f>
        <v>0</v>
      </c>
      <c r="J705" s="10"/>
      <c r="K705" s="10"/>
      <c r="L705" s="10">
        <f>G705+I705+K705</f>
        <v>0</v>
      </c>
      <c r="M705" s="156"/>
      <c r="N705" s="156"/>
      <c r="O705" s="156"/>
      <c r="P705" s="156"/>
      <c r="Q705" s="156"/>
      <c r="R705" s="156"/>
      <c r="S705" s="156"/>
      <c r="T705" s="156"/>
      <c r="U705" s="156"/>
      <c r="V705" s="156"/>
      <c r="W705" s="156"/>
      <c r="X705" s="156"/>
      <c r="Y705" s="156"/>
      <c r="Z705" s="156"/>
      <c r="AA705" s="156"/>
      <c r="AB705" s="156"/>
      <c r="AC705" s="156"/>
      <c r="AD705" s="156"/>
      <c r="AE705" s="156"/>
      <c r="AF705" s="156"/>
      <c r="AG705" s="156"/>
      <c r="AH705" s="156"/>
      <c r="AI705" s="156"/>
      <c r="AJ705" s="156"/>
      <c r="AK705" s="156"/>
      <c r="AL705" s="156"/>
      <c r="AM705" s="156"/>
      <c r="AN705" s="156"/>
      <c r="AO705" s="156"/>
      <c r="AP705" s="156"/>
      <c r="AQ705" s="156"/>
      <c r="AR705" s="156"/>
      <c r="AS705" s="156"/>
      <c r="AT705" s="156"/>
      <c r="AU705" s="156"/>
      <c r="AV705" s="156"/>
      <c r="AW705" s="156"/>
      <c r="AX705" s="156"/>
      <c r="AY705" s="156"/>
      <c r="AZ705" s="156"/>
      <c r="BA705" s="156"/>
      <c r="BB705" s="156"/>
      <c r="BC705" s="156"/>
      <c r="BD705" s="156"/>
      <c r="BE705" s="156"/>
      <c r="BF705" s="156"/>
      <c r="BG705" s="156"/>
      <c r="BH705" s="156"/>
      <c r="BI705" s="156"/>
      <c r="BJ705" s="156"/>
      <c r="BK705" s="156"/>
      <c r="BL705" s="156"/>
      <c r="BM705" s="156"/>
      <c r="BN705" s="156"/>
      <c r="BO705" s="156"/>
      <c r="BP705" s="156"/>
      <c r="BQ705" s="156"/>
      <c r="BR705" s="156"/>
      <c r="BS705" s="156"/>
      <c r="BT705" s="156"/>
      <c r="BU705" s="156"/>
      <c r="BV705" s="156"/>
      <c r="BW705" s="156"/>
      <c r="BX705" s="156"/>
      <c r="BY705" s="156"/>
      <c r="BZ705" s="156"/>
      <c r="CA705" s="156"/>
      <c r="CB705" s="156"/>
      <c r="CC705" s="156"/>
      <c r="CD705" s="156"/>
      <c r="CE705" s="156"/>
      <c r="CF705" s="156"/>
      <c r="CG705" s="156"/>
      <c r="CH705" s="156"/>
      <c r="CI705" s="156"/>
      <c r="CJ705" s="156"/>
      <c r="CK705" s="156"/>
      <c r="CL705" s="156"/>
      <c r="CM705" s="156"/>
      <c r="CN705" s="156"/>
      <c r="CO705" s="156"/>
      <c r="CP705" s="156"/>
      <c r="CQ705" s="156"/>
      <c r="CR705" s="156"/>
      <c r="CS705" s="156"/>
      <c r="CT705" s="156"/>
      <c r="CU705" s="156"/>
      <c r="CV705" s="156"/>
      <c r="CW705" s="156"/>
      <c r="CX705" s="156"/>
      <c r="CY705" s="156"/>
      <c r="CZ705" s="156"/>
      <c r="DA705" s="156"/>
      <c r="DB705" s="156"/>
      <c r="DC705" s="156"/>
      <c r="DD705" s="156"/>
      <c r="DE705" s="156"/>
      <c r="DF705" s="156"/>
      <c r="DG705" s="156"/>
      <c r="DH705" s="156"/>
      <c r="DI705" s="156"/>
      <c r="DJ705" s="156"/>
      <c r="DK705" s="156"/>
      <c r="DL705" s="156"/>
      <c r="DM705" s="156"/>
      <c r="DN705" s="156"/>
      <c r="DO705" s="156"/>
      <c r="DP705" s="156"/>
      <c r="DQ705" s="156"/>
      <c r="DR705" s="156"/>
      <c r="DS705" s="156"/>
      <c r="DT705" s="156"/>
      <c r="DU705" s="156"/>
      <c r="DV705" s="156"/>
      <c r="DW705" s="156"/>
      <c r="DX705" s="156"/>
      <c r="DY705" s="156"/>
      <c r="DZ705" s="156"/>
      <c r="EA705" s="156"/>
      <c r="EB705" s="156"/>
      <c r="EC705" s="156"/>
      <c r="ED705" s="156"/>
      <c r="EE705" s="156"/>
      <c r="EF705" s="156"/>
      <c r="EG705" s="156"/>
      <c r="EH705" s="156"/>
      <c r="EI705" s="156"/>
      <c r="EJ705" s="156"/>
      <c r="EK705" s="156"/>
      <c r="EL705" s="156"/>
      <c r="EM705" s="156"/>
      <c r="EN705" s="156"/>
      <c r="EO705" s="156"/>
      <c r="EP705" s="156"/>
      <c r="EQ705" s="156"/>
      <c r="ER705" s="156"/>
      <c r="ES705" s="156"/>
      <c r="ET705" s="156"/>
      <c r="EU705" s="156"/>
      <c r="EV705" s="156"/>
      <c r="EW705" s="156"/>
      <c r="EX705" s="156"/>
      <c r="EY705" s="156"/>
      <c r="EZ705" s="156"/>
      <c r="FA705" s="156"/>
      <c r="FB705" s="156"/>
      <c r="FC705" s="156"/>
      <c r="FD705" s="156"/>
      <c r="FE705" s="156"/>
      <c r="FF705" s="156"/>
      <c r="FG705" s="156"/>
      <c r="FH705" s="156"/>
      <c r="FI705" s="156"/>
      <c r="FJ705" s="156"/>
      <c r="FK705" s="156"/>
      <c r="FL705" s="156"/>
      <c r="FM705" s="156"/>
      <c r="FN705" s="156"/>
      <c r="FO705" s="156"/>
      <c r="FP705" s="156"/>
      <c r="FQ705" s="156"/>
      <c r="FR705" s="156"/>
      <c r="FS705" s="156"/>
      <c r="FT705" s="156"/>
      <c r="FU705" s="156"/>
      <c r="FV705" s="156"/>
      <c r="FW705" s="156"/>
      <c r="FX705" s="156"/>
      <c r="FY705" s="156"/>
      <c r="FZ705" s="156"/>
      <c r="GA705" s="156"/>
      <c r="GB705" s="156"/>
      <c r="GC705" s="156"/>
      <c r="GD705" s="156"/>
      <c r="GE705" s="156"/>
      <c r="GF705" s="156"/>
      <c r="GG705" s="156"/>
      <c r="GH705" s="156"/>
      <c r="GI705" s="156"/>
      <c r="GJ705" s="156"/>
      <c r="GK705" s="156"/>
      <c r="GL705" s="156"/>
      <c r="GM705" s="156"/>
      <c r="GN705" s="156"/>
      <c r="GO705" s="156"/>
      <c r="GP705" s="156"/>
      <c r="GQ705" s="156"/>
      <c r="GR705" s="156"/>
      <c r="GS705" s="156"/>
      <c r="GT705" s="156"/>
      <c r="GU705" s="156"/>
      <c r="GV705" s="156"/>
      <c r="GW705" s="156"/>
      <c r="GX705" s="156"/>
      <c r="GY705" s="156"/>
      <c r="GZ705" s="156"/>
      <c r="HA705" s="156"/>
      <c r="HB705" s="156"/>
      <c r="HC705" s="156"/>
      <c r="HD705" s="156"/>
      <c r="HE705" s="156"/>
      <c r="HF705" s="156"/>
      <c r="HG705" s="156"/>
      <c r="HH705" s="156"/>
      <c r="HI705" s="156"/>
      <c r="HJ705" s="156"/>
      <c r="HK705" s="156"/>
      <c r="HL705" s="156"/>
      <c r="HM705" s="156"/>
      <c r="HN705" s="156"/>
      <c r="HO705" s="156"/>
      <c r="HP705" s="156"/>
      <c r="HQ705" s="156"/>
      <c r="HR705" s="156"/>
      <c r="HS705" s="156"/>
      <c r="HT705" s="156"/>
      <c r="HU705" s="156"/>
      <c r="HV705" s="156"/>
      <c r="HW705" s="156"/>
      <c r="HX705" s="156"/>
      <c r="HY705" s="156"/>
      <c r="HZ705" s="156"/>
      <c r="IA705" s="156"/>
      <c r="IB705" s="156"/>
      <c r="IC705" s="156"/>
      <c r="ID705" s="156"/>
    </row>
    <row r="706" spans="1:238" s="2" customFormat="1" x14ac:dyDescent="0.25">
      <c r="A706" s="157"/>
      <c r="B706" s="158" t="s">
        <v>124</v>
      </c>
      <c r="C706" s="151" t="s">
        <v>16</v>
      </c>
      <c r="D706" s="10">
        <v>11</v>
      </c>
      <c r="E706" s="86">
        <f>D706*E704</f>
        <v>1.4437500000000001</v>
      </c>
      <c r="F706" s="5"/>
      <c r="G706" s="153">
        <f>E706*F706</f>
        <v>0</v>
      </c>
      <c r="H706" s="153"/>
      <c r="I706" s="153"/>
      <c r="J706" s="153"/>
      <c r="K706" s="153"/>
      <c r="L706" s="153">
        <f>G706+I706+K706</f>
        <v>0</v>
      </c>
      <c r="M706" s="156"/>
      <c r="N706" s="156"/>
      <c r="O706" s="156"/>
      <c r="P706" s="156"/>
      <c r="Q706" s="156"/>
      <c r="R706" s="156"/>
      <c r="S706" s="156"/>
      <c r="T706" s="156"/>
      <c r="U706" s="156"/>
      <c r="V706" s="156"/>
      <c r="W706" s="156"/>
      <c r="X706" s="156"/>
      <c r="Y706" s="156"/>
      <c r="Z706" s="156"/>
      <c r="AA706" s="156"/>
      <c r="AB706" s="156"/>
      <c r="AC706" s="156"/>
      <c r="AD706" s="156"/>
      <c r="AE706" s="156"/>
      <c r="AF706" s="156"/>
      <c r="AG706" s="156"/>
      <c r="AH706" s="156"/>
      <c r="AI706" s="156"/>
      <c r="AJ706" s="156"/>
      <c r="AK706" s="156"/>
      <c r="AL706" s="156"/>
      <c r="AM706" s="156"/>
      <c r="AN706" s="156"/>
      <c r="AO706" s="156"/>
      <c r="AP706" s="156"/>
      <c r="AQ706" s="156"/>
      <c r="AR706" s="156"/>
      <c r="AS706" s="156"/>
      <c r="AT706" s="156"/>
      <c r="AU706" s="156"/>
      <c r="AV706" s="156"/>
      <c r="AW706" s="156"/>
      <c r="AX706" s="156"/>
      <c r="AY706" s="156"/>
      <c r="AZ706" s="156"/>
      <c r="BA706" s="156"/>
      <c r="BB706" s="156"/>
      <c r="BC706" s="156"/>
      <c r="BD706" s="156"/>
      <c r="BE706" s="156"/>
      <c r="BF706" s="156"/>
      <c r="BG706" s="156"/>
      <c r="BH706" s="156"/>
      <c r="BI706" s="156"/>
      <c r="BJ706" s="156"/>
      <c r="BK706" s="156"/>
      <c r="BL706" s="156"/>
      <c r="BM706" s="156"/>
      <c r="BN706" s="156"/>
      <c r="BO706" s="156"/>
      <c r="BP706" s="156"/>
      <c r="BQ706" s="156"/>
      <c r="BR706" s="156"/>
      <c r="BS706" s="156"/>
      <c r="BT706" s="156"/>
      <c r="BU706" s="156"/>
      <c r="BV706" s="156"/>
      <c r="BW706" s="156"/>
      <c r="BX706" s="156"/>
      <c r="BY706" s="156"/>
      <c r="BZ706" s="156"/>
      <c r="CA706" s="156"/>
      <c r="CB706" s="156"/>
      <c r="CC706" s="156"/>
      <c r="CD706" s="156"/>
      <c r="CE706" s="156"/>
      <c r="CF706" s="156"/>
      <c r="CG706" s="156"/>
      <c r="CH706" s="156"/>
      <c r="CI706" s="156"/>
      <c r="CJ706" s="156"/>
      <c r="CK706" s="156"/>
      <c r="CL706" s="156"/>
      <c r="CM706" s="156"/>
      <c r="CN706" s="156"/>
      <c r="CO706" s="156"/>
      <c r="CP706" s="156"/>
      <c r="CQ706" s="156"/>
      <c r="CR706" s="156"/>
      <c r="CS706" s="156"/>
      <c r="CT706" s="156"/>
      <c r="CU706" s="156"/>
      <c r="CV706" s="156"/>
      <c r="CW706" s="156"/>
      <c r="CX706" s="156"/>
      <c r="CY706" s="156"/>
      <c r="CZ706" s="156"/>
      <c r="DA706" s="156"/>
      <c r="DB706" s="156"/>
      <c r="DC706" s="156"/>
      <c r="DD706" s="156"/>
      <c r="DE706" s="156"/>
      <c r="DF706" s="156"/>
      <c r="DG706" s="156"/>
      <c r="DH706" s="156"/>
      <c r="DI706" s="156"/>
      <c r="DJ706" s="156"/>
      <c r="DK706" s="156"/>
      <c r="DL706" s="156"/>
      <c r="DM706" s="156"/>
      <c r="DN706" s="156"/>
      <c r="DO706" s="156"/>
      <c r="DP706" s="156"/>
      <c r="DQ706" s="156"/>
      <c r="DR706" s="156"/>
      <c r="DS706" s="156"/>
      <c r="DT706" s="156"/>
      <c r="DU706" s="156"/>
      <c r="DV706" s="156"/>
      <c r="DW706" s="156"/>
      <c r="DX706" s="156"/>
      <c r="DY706" s="156"/>
      <c r="DZ706" s="156"/>
      <c r="EA706" s="156"/>
      <c r="EB706" s="156"/>
      <c r="EC706" s="156"/>
      <c r="ED706" s="156"/>
      <c r="EE706" s="156"/>
      <c r="EF706" s="156"/>
      <c r="EG706" s="156"/>
      <c r="EH706" s="156"/>
      <c r="EI706" s="156"/>
      <c r="EJ706" s="156"/>
      <c r="EK706" s="156"/>
      <c r="EL706" s="156"/>
      <c r="EM706" s="156"/>
      <c r="EN706" s="156"/>
      <c r="EO706" s="156"/>
      <c r="EP706" s="156"/>
      <c r="EQ706" s="156"/>
      <c r="ER706" s="156"/>
      <c r="ES706" s="156"/>
      <c r="ET706" s="156"/>
      <c r="EU706" s="156"/>
      <c r="EV706" s="156"/>
      <c r="EW706" s="156"/>
      <c r="EX706" s="156"/>
      <c r="EY706" s="156"/>
      <c r="EZ706" s="156"/>
      <c r="FA706" s="156"/>
      <c r="FB706" s="156"/>
      <c r="FC706" s="156"/>
      <c r="FD706" s="156"/>
      <c r="FE706" s="156"/>
      <c r="FF706" s="156"/>
      <c r="FG706" s="156"/>
      <c r="FH706" s="156"/>
      <c r="FI706" s="156"/>
      <c r="FJ706" s="156"/>
      <c r="FK706" s="156"/>
      <c r="FL706" s="156"/>
      <c r="FM706" s="156"/>
      <c r="FN706" s="156"/>
      <c r="FO706" s="156"/>
      <c r="FP706" s="156"/>
      <c r="FQ706" s="156"/>
      <c r="FR706" s="156"/>
      <c r="FS706" s="156"/>
      <c r="FT706" s="156"/>
      <c r="FU706" s="156"/>
      <c r="FV706" s="156"/>
      <c r="FW706" s="156"/>
      <c r="FX706" s="156"/>
      <c r="FY706" s="156"/>
      <c r="FZ706" s="156"/>
      <c r="GA706" s="156"/>
      <c r="GB706" s="156"/>
      <c r="GC706" s="156"/>
      <c r="GD706" s="156"/>
      <c r="GE706" s="156"/>
      <c r="GF706" s="156"/>
      <c r="GG706" s="156"/>
      <c r="GH706" s="156"/>
      <c r="GI706" s="156"/>
      <c r="GJ706" s="156"/>
      <c r="GK706" s="156"/>
      <c r="GL706" s="156"/>
      <c r="GM706" s="156"/>
      <c r="GN706" s="156"/>
      <c r="GO706" s="156"/>
      <c r="GP706" s="156"/>
      <c r="GQ706" s="156"/>
      <c r="GR706" s="156"/>
      <c r="GS706" s="156"/>
      <c r="GT706" s="156"/>
      <c r="GU706" s="156"/>
      <c r="GV706" s="156"/>
      <c r="GW706" s="156"/>
      <c r="GX706" s="156"/>
      <c r="GY706" s="156"/>
      <c r="GZ706" s="156"/>
      <c r="HA706" s="156"/>
      <c r="HB706" s="156"/>
      <c r="HC706" s="156"/>
      <c r="HD706" s="156"/>
      <c r="HE706" s="156"/>
      <c r="HF706" s="156"/>
      <c r="HG706" s="156"/>
      <c r="HH706" s="156"/>
      <c r="HI706" s="156"/>
      <c r="HJ706" s="156"/>
      <c r="HK706" s="156"/>
      <c r="HL706" s="156"/>
      <c r="HM706" s="156"/>
      <c r="HN706" s="156"/>
      <c r="HO706" s="156"/>
      <c r="HP706" s="156"/>
      <c r="HQ706" s="156"/>
      <c r="HR706" s="156"/>
      <c r="HS706" s="156"/>
      <c r="HT706" s="156"/>
      <c r="HU706" s="156"/>
      <c r="HV706" s="156"/>
      <c r="HW706" s="156"/>
      <c r="HX706" s="156"/>
      <c r="HY706" s="156"/>
      <c r="HZ706" s="156"/>
      <c r="IA706" s="156"/>
      <c r="IB706" s="156"/>
      <c r="IC706" s="156"/>
      <c r="ID706" s="156"/>
    </row>
    <row r="707" spans="1:238" s="2" customFormat="1" x14ac:dyDescent="0.25">
      <c r="A707" s="157"/>
      <c r="B707" s="152"/>
      <c r="C707" s="151"/>
      <c r="D707" s="10"/>
      <c r="E707" s="86"/>
      <c r="F707" s="5"/>
      <c r="G707" s="153"/>
      <c r="H707" s="153"/>
      <c r="I707" s="153"/>
      <c r="J707" s="153"/>
      <c r="K707" s="153"/>
      <c r="L707" s="153"/>
      <c r="M707" s="156"/>
      <c r="N707" s="156"/>
      <c r="O707" s="156"/>
      <c r="P707" s="156"/>
      <c r="Q707" s="156"/>
      <c r="R707" s="156"/>
      <c r="S707" s="156"/>
      <c r="T707" s="156"/>
      <c r="U707" s="156"/>
      <c r="V707" s="156"/>
      <c r="W707" s="156"/>
      <c r="X707" s="156"/>
      <c r="Y707" s="156"/>
      <c r="Z707" s="156"/>
      <c r="AA707" s="156"/>
      <c r="AB707" s="156"/>
      <c r="AC707" s="156"/>
      <c r="AD707" s="156"/>
      <c r="AE707" s="156"/>
      <c r="AF707" s="156"/>
      <c r="AG707" s="156"/>
      <c r="AH707" s="156"/>
      <c r="AI707" s="156"/>
      <c r="AJ707" s="156"/>
      <c r="AK707" s="156"/>
      <c r="AL707" s="156"/>
      <c r="AM707" s="156"/>
      <c r="AN707" s="156"/>
      <c r="AO707" s="156"/>
      <c r="AP707" s="156"/>
      <c r="AQ707" s="156"/>
      <c r="AR707" s="156"/>
      <c r="AS707" s="156"/>
      <c r="AT707" s="156"/>
      <c r="AU707" s="156"/>
      <c r="AV707" s="156"/>
      <c r="AW707" s="156"/>
      <c r="AX707" s="156"/>
      <c r="AY707" s="156"/>
      <c r="AZ707" s="156"/>
      <c r="BA707" s="156"/>
      <c r="BB707" s="156"/>
      <c r="BC707" s="156"/>
      <c r="BD707" s="156"/>
      <c r="BE707" s="156"/>
      <c r="BF707" s="156"/>
      <c r="BG707" s="156"/>
      <c r="BH707" s="156"/>
      <c r="BI707" s="156"/>
      <c r="BJ707" s="156"/>
      <c r="BK707" s="156"/>
      <c r="BL707" s="156"/>
      <c r="BM707" s="156"/>
      <c r="BN707" s="156"/>
      <c r="BO707" s="156"/>
      <c r="BP707" s="156"/>
      <c r="BQ707" s="156"/>
      <c r="BR707" s="156"/>
      <c r="BS707" s="156"/>
      <c r="BT707" s="156"/>
      <c r="BU707" s="156"/>
      <c r="BV707" s="156"/>
      <c r="BW707" s="156"/>
      <c r="BX707" s="156"/>
      <c r="BY707" s="156"/>
      <c r="BZ707" s="156"/>
      <c r="CA707" s="156"/>
      <c r="CB707" s="156"/>
      <c r="CC707" s="156"/>
      <c r="CD707" s="156"/>
      <c r="CE707" s="156"/>
      <c r="CF707" s="156"/>
      <c r="CG707" s="156"/>
      <c r="CH707" s="156"/>
      <c r="CI707" s="156"/>
      <c r="CJ707" s="156"/>
      <c r="CK707" s="156"/>
      <c r="CL707" s="156"/>
      <c r="CM707" s="156"/>
      <c r="CN707" s="156"/>
      <c r="CO707" s="156"/>
      <c r="CP707" s="156"/>
      <c r="CQ707" s="156"/>
      <c r="CR707" s="156"/>
      <c r="CS707" s="156"/>
      <c r="CT707" s="156"/>
      <c r="CU707" s="156"/>
      <c r="CV707" s="156"/>
      <c r="CW707" s="156"/>
      <c r="CX707" s="156"/>
      <c r="CY707" s="156"/>
      <c r="CZ707" s="156"/>
      <c r="DA707" s="156"/>
      <c r="DB707" s="156"/>
      <c r="DC707" s="156"/>
      <c r="DD707" s="156"/>
      <c r="DE707" s="156"/>
      <c r="DF707" s="156"/>
      <c r="DG707" s="156"/>
      <c r="DH707" s="156"/>
      <c r="DI707" s="156"/>
      <c r="DJ707" s="156"/>
      <c r="DK707" s="156"/>
      <c r="DL707" s="156"/>
      <c r="DM707" s="156"/>
      <c r="DN707" s="156"/>
      <c r="DO707" s="156"/>
      <c r="DP707" s="156"/>
      <c r="DQ707" s="156"/>
      <c r="DR707" s="156"/>
      <c r="DS707" s="156"/>
      <c r="DT707" s="156"/>
      <c r="DU707" s="156"/>
      <c r="DV707" s="156"/>
      <c r="DW707" s="156"/>
      <c r="DX707" s="156"/>
      <c r="DY707" s="156"/>
      <c r="DZ707" s="156"/>
      <c r="EA707" s="156"/>
      <c r="EB707" s="156"/>
      <c r="EC707" s="156"/>
      <c r="ED707" s="156"/>
      <c r="EE707" s="156"/>
      <c r="EF707" s="156"/>
      <c r="EG707" s="156"/>
      <c r="EH707" s="156"/>
      <c r="EI707" s="156"/>
      <c r="EJ707" s="156"/>
      <c r="EK707" s="156"/>
      <c r="EL707" s="156"/>
      <c r="EM707" s="156"/>
      <c r="EN707" s="156"/>
      <c r="EO707" s="156"/>
      <c r="EP707" s="156"/>
      <c r="EQ707" s="156"/>
      <c r="ER707" s="156"/>
      <c r="ES707" s="156"/>
      <c r="ET707" s="156"/>
      <c r="EU707" s="156"/>
      <c r="EV707" s="156"/>
      <c r="EW707" s="156"/>
      <c r="EX707" s="156"/>
      <c r="EY707" s="156"/>
      <c r="EZ707" s="156"/>
      <c r="FA707" s="156"/>
      <c r="FB707" s="156"/>
      <c r="FC707" s="156"/>
      <c r="FD707" s="156"/>
      <c r="FE707" s="156"/>
      <c r="FF707" s="156"/>
      <c r="FG707" s="156"/>
      <c r="FH707" s="156"/>
      <c r="FI707" s="156"/>
      <c r="FJ707" s="156"/>
      <c r="FK707" s="156"/>
      <c r="FL707" s="156"/>
      <c r="FM707" s="156"/>
      <c r="FN707" s="156"/>
      <c r="FO707" s="156"/>
      <c r="FP707" s="156"/>
      <c r="FQ707" s="156"/>
      <c r="FR707" s="156"/>
      <c r="FS707" s="156"/>
      <c r="FT707" s="156"/>
      <c r="FU707" s="156"/>
      <c r="FV707" s="156"/>
      <c r="FW707" s="156"/>
      <c r="FX707" s="156"/>
      <c r="FY707" s="156"/>
      <c r="FZ707" s="156"/>
      <c r="GA707" s="156"/>
      <c r="GB707" s="156"/>
      <c r="GC707" s="156"/>
      <c r="GD707" s="156"/>
      <c r="GE707" s="156"/>
      <c r="GF707" s="156"/>
      <c r="GG707" s="156"/>
      <c r="GH707" s="156"/>
      <c r="GI707" s="156"/>
      <c r="GJ707" s="156"/>
      <c r="GK707" s="156"/>
      <c r="GL707" s="156"/>
      <c r="GM707" s="156"/>
      <c r="GN707" s="156"/>
      <c r="GO707" s="156"/>
      <c r="GP707" s="156"/>
      <c r="GQ707" s="156"/>
      <c r="GR707" s="156"/>
      <c r="GS707" s="156"/>
      <c r="GT707" s="156"/>
      <c r="GU707" s="156"/>
      <c r="GV707" s="156"/>
      <c r="GW707" s="156"/>
      <c r="GX707" s="156"/>
      <c r="GY707" s="156"/>
      <c r="GZ707" s="156"/>
      <c r="HA707" s="156"/>
      <c r="HB707" s="156"/>
      <c r="HC707" s="156"/>
      <c r="HD707" s="156"/>
      <c r="HE707" s="156"/>
      <c r="HF707" s="156"/>
      <c r="HG707" s="156"/>
      <c r="HH707" s="156"/>
      <c r="HI707" s="156"/>
      <c r="HJ707" s="156"/>
      <c r="HK707" s="156"/>
      <c r="HL707" s="156"/>
      <c r="HM707" s="156"/>
      <c r="HN707" s="156"/>
      <c r="HO707" s="156"/>
      <c r="HP707" s="156"/>
      <c r="HQ707" s="156"/>
      <c r="HR707" s="156"/>
      <c r="HS707" s="156"/>
      <c r="HT707" s="156"/>
      <c r="HU707" s="156"/>
      <c r="HV707" s="156"/>
      <c r="HW707" s="156"/>
      <c r="HX707" s="156"/>
      <c r="HY707" s="156"/>
      <c r="HZ707" s="156"/>
      <c r="IA707" s="156"/>
      <c r="IB707" s="156"/>
      <c r="IC707" s="156"/>
      <c r="ID707" s="156"/>
    </row>
    <row r="708" spans="1:238" s="115" customFormat="1" ht="25.5" customHeight="1" x14ac:dyDescent="0.2">
      <c r="A708" s="7">
        <v>34</v>
      </c>
      <c r="B708" s="131" t="s">
        <v>125</v>
      </c>
      <c r="C708" s="7" t="s">
        <v>16</v>
      </c>
      <c r="D708" s="135"/>
      <c r="E708" s="135">
        <f>3.37/10*6</f>
        <v>2.0220000000000002</v>
      </c>
      <c r="F708" s="135"/>
      <c r="G708" s="135"/>
      <c r="H708" s="135"/>
      <c r="I708" s="135"/>
      <c r="J708" s="135"/>
      <c r="K708" s="135"/>
      <c r="L708" s="13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  <c r="AA708" s="105"/>
      <c r="AB708" s="105"/>
      <c r="AC708" s="105"/>
      <c r="AD708" s="105"/>
      <c r="AE708" s="105"/>
      <c r="AF708" s="105"/>
      <c r="AG708" s="105"/>
      <c r="AH708" s="105"/>
      <c r="AI708" s="105"/>
      <c r="AJ708" s="105"/>
      <c r="AK708" s="105"/>
      <c r="AL708" s="105"/>
      <c r="AM708" s="105"/>
      <c r="AN708" s="105"/>
      <c r="AO708" s="105"/>
      <c r="AP708" s="105"/>
      <c r="AQ708" s="105"/>
      <c r="AR708" s="105"/>
      <c r="AS708" s="105"/>
      <c r="AT708" s="105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  <c r="BT708" s="105"/>
      <c r="BU708" s="105"/>
      <c r="BV708" s="105"/>
      <c r="BW708" s="105"/>
      <c r="BX708" s="105"/>
      <c r="BY708" s="105"/>
      <c r="BZ708" s="105"/>
      <c r="CA708" s="105"/>
      <c r="CB708" s="105"/>
      <c r="CC708" s="105"/>
      <c r="CD708" s="105"/>
      <c r="CE708" s="105"/>
      <c r="CF708" s="105"/>
      <c r="CG708" s="105"/>
      <c r="CH708" s="105"/>
      <c r="CI708" s="105"/>
      <c r="CJ708" s="105"/>
      <c r="CK708" s="105"/>
      <c r="CL708" s="105"/>
      <c r="CM708" s="105"/>
      <c r="CN708" s="105"/>
      <c r="CO708" s="105"/>
      <c r="CP708" s="105"/>
      <c r="CQ708" s="105"/>
      <c r="CR708" s="105"/>
      <c r="CS708" s="105"/>
      <c r="CT708" s="105"/>
      <c r="CU708" s="105"/>
      <c r="CV708" s="105"/>
      <c r="CW708" s="105"/>
      <c r="CX708" s="105"/>
      <c r="CY708" s="105"/>
      <c r="CZ708" s="105"/>
      <c r="DA708" s="105"/>
      <c r="DB708" s="105"/>
      <c r="DC708" s="105"/>
      <c r="DD708" s="105"/>
      <c r="DE708" s="105"/>
      <c r="DF708" s="105"/>
      <c r="DG708" s="105"/>
      <c r="DH708" s="105"/>
      <c r="DI708" s="105"/>
      <c r="DJ708" s="105"/>
      <c r="DK708" s="105"/>
      <c r="DL708" s="105"/>
      <c r="DM708" s="105"/>
      <c r="DN708" s="105"/>
      <c r="DO708" s="105"/>
      <c r="DP708" s="105"/>
      <c r="DQ708" s="105"/>
      <c r="DR708" s="105"/>
      <c r="DS708" s="105"/>
      <c r="DT708" s="105"/>
      <c r="DU708" s="105"/>
      <c r="DV708" s="105"/>
      <c r="DW708" s="105"/>
      <c r="DX708" s="105"/>
      <c r="DY708" s="105"/>
      <c r="DZ708" s="105"/>
      <c r="EA708" s="105"/>
      <c r="EB708" s="105"/>
      <c r="EC708" s="105"/>
      <c r="ED708" s="105"/>
      <c r="EE708" s="105"/>
      <c r="EF708" s="105"/>
      <c r="EG708" s="105"/>
      <c r="EH708" s="105"/>
      <c r="EI708" s="105"/>
      <c r="EJ708" s="105"/>
      <c r="EK708" s="105"/>
      <c r="EL708" s="105"/>
      <c r="EM708" s="105"/>
      <c r="EN708" s="105"/>
      <c r="EO708" s="105"/>
      <c r="EP708" s="105"/>
      <c r="EQ708" s="105"/>
      <c r="ER708" s="105"/>
      <c r="ES708" s="105"/>
      <c r="ET708" s="105"/>
      <c r="EU708" s="105"/>
      <c r="EV708" s="105"/>
      <c r="EW708" s="105"/>
      <c r="EX708" s="105"/>
      <c r="EY708" s="105"/>
      <c r="EZ708" s="105"/>
      <c r="FA708" s="105"/>
      <c r="FB708" s="105"/>
      <c r="FC708" s="105"/>
      <c r="FD708" s="105"/>
      <c r="FE708" s="105"/>
      <c r="FF708" s="105"/>
      <c r="FG708" s="105"/>
      <c r="FH708" s="105"/>
      <c r="FI708" s="105"/>
      <c r="FJ708" s="105"/>
      <c r="FK708" s="105"/>
      <c r="FL708" s="105"/>
      <c r="FM708" s="105"/>
      <c r="FN708" s="105"/>
      <c r="FO708" s="105"/>
      <c r="FP708" s="105"/>
      <c r="FQ708" s="105"/>
      <c r="FR708" s="105"/>
      <c r="FS708" s="105"/>
      <c r="FT708" s="105"/>
      <c r="FU708" s="105"/>
      <c r="FV708" s="105"/>
      <c r="FW708" s="105"/>
      <c r="FX708" s="105"/>
      <c r="FY708" s="105"/>
      <c r="FZ708" s="105"/>
      <c r="GA708" s="105"/>
      <c r="GB708" s="105"/>
      <c r="GC708" s="105"/>
      <c r="GD708" s="105"/>
      <c r="GE708" s="105"/>
      <c r="GF708" s="105"/>
      <c r="GG708" s="105"/>
      <c r="GH708" s="105"/>
      <c r="GI708" s="105"/>
      <c r="GJ708" s="105"/>
      <c r="GK708" s="105"/>
      <c r="GL708" s="105"/>
      <c r="GM708" s="105"/>
      <c r="GN708" s="105"/>
      <c r="GO708" s="105"/>
      <c r="GP708" s="105"/>
      <c r="GQ708" s="105"/>
      <c r="GR708" s="105"/>
      <c r="GS708" s="105"/>
      <c r="GT708" s="105"/>
      <c r="GU708" s="105"/>
      <c r="GV708" s="105"/>
      <c r="GW708" s="105"/>
      <c r="GX708" s="105"/>
      <c r="GY708" s="105"/>
      <c r="GZ708" s="105"/>
      <c r="HA708" s="105"/>
      <c r="HB708" s="105"/>
      <c r="HC708" s="105"/>
      <c r="HD708" s="105"/>
      <c r="HE708" s="105"/>
      <c r="HF708" s="105"/>
      <c r="HG708" s="105"/>
      <c r="HH708" s="105"/>
      <c r="HI708" s="105"/>
      <c r="HJ708" s="105"/>
      <c r="HK708" s="105"/>
      <c r="HL708" s="105"/>
      <c r="HM708" s="105"/>
      <c r="HN708" s="105"/>
      <c r="HO708" s="105"/>
      <c r="HP708" s="105"/>
      <c r="HQ708" s="105"/>
      <c r="HR708" s="105"/>
    </row>
    <row r="709" spans="1:238" s="6" customFormat="1" x14ac:dyDescent="0.25">
      <c r="A709" s="151"/>
      <c r="B709" s="152" t="s">
        <v>21</v>
      </c>
      <c r="C709" s="151" t="s">
        <v>17</v>
      </c>
      <c r="D709" s="153">
        <v>1.37</v>
      </c>
      <c r="E709" s="107">
        <f>D709*E708</f>
        <v>2.7701400000000005</v>
      </c>
      <c r="F709" s="153"/>
      <c r="G709" s="153"/>
      <c r="H709" s="153"/>
      <c r="I709" s="153">
        <f>H709*E709</f>
        <v>0</v>
      </c>
      <c r="J709" s="153"/>
      <c r="K709" s="153"/>
      <c r="L709" s="153">
        <f>I709</f>
        <v>0</v>
      </c>
      <c r="M709" s="154"/>
      <c r="N709" s="154"/>
      <c r="O709" s="154"/>
      <c r="P709" s="154"/>
      <c r="Q709" s="154"/>
      <c r="R709" s="154"/>
      <c r="S709" s="154"/>
      <c r="T709" s="154"/>
      <c r="U709" s="154"/>
      <c r="V709" s="154"/>
      <c r="W709" s="154"/>
      <c r="X709" s="154"/>
      <c r="Y709" s="154"/>
      <c r="Z709" s="154"/>
      <c r="AA709" s="154"/>
      <c r="AB709" s="154"/>
      <c r="AC709" s="154"/>
      <c r="AD709" s="154"/>
      <c r="AE709" s="154"/>
      <c r="AF709" s="154"/>
      <c r="AG709" s="154"/>
      <c r="AH709" s="154"/>
      <c r="AI709" s="154"/>
      <c r="AJ709" s="154"/>
      <c r="AK709" s="154"/>
      <c r="AL709" s="154"/>
      <c r="AM709" s="154"/>
      <c r="AN709" s="154"/>
      <c r="AO709" s="154"/>
      <c r="AP709" s="154"/>
      <c r="AQ709" s="154"/>
      <c r="AR709" s="154"/>
      <c r="AS709" s="154"/>
      <c r="AT709" s="154"/>
      <c r="AU709" s="154"/>
      <c r="AV709" s="154"/>
      <c r="AW709" s="154"/>
      <c r="AX709" s="154"/>
      <c r="AY709" s="154"/>
      <c r="AZ709" s="154"/>
      <c r="BA709" s="154"/>
      <c r="BB709" s="154"/>
      <c r="BC709" s="154"/>
      <c r="BD709" s="154"/>
      <c r="BE709" s="154"/>
      <c r="BF709" s="154"/>
      <c r="BG709" s="154"/>
      <c r="BH709" s="154"/>
      <c r="BI709" s="154"/>
      <c r="BJ709" s="154"/>
      <c r="BK709" s="154"/>
      <c r="BL709" s="154"/>
      <c r="BM709" s="154"/>
      <c r="BN709" s="154"/>
      <c r="BO709" s="154"/>
      <c r="BP709" s="154"/>
      <c r="BQ709" s="154"/>
      <c r="BR709" s="154"/>
      <c r="BS709" s="154"/>
      <c r="BT709" s="154"/>
      <c r="BU709" s="154"/>
      <c r="BV709" s="154"/>
      <c r="BW709" s="154"/>
      <c r="BX709" s="154"/>
      <c r="BY709" s="154"/>
      <c r="BZ709" s="154"/>
      <c r="CA709" s="154"/>
      <c r="CB709" s="154"/>
      <c r="CC709" s="154"/>
      <c r="CD709" s="154"/>
      <c r="CE709" s="154"/>
      <c r="CF709" s="154"/>
      <c r="CG709" s="154"/>
      <c r="CH709" s="154"/>
      <c r="CI709" s="154"/>
      <c r="CJ709" s="154"/>
      <c r="CK709" s="154"/>
      <c r="CL709" s="154"/>
      <c r="CM709" s="154"/>
      <c r="CN709" s="154"/>
      <c r="CO709" s="154"/>
      <c r="CP709" s="154"/>
      <c r="CQ709" s="154"/>
      <c r="CR709" s="154"/>
      <c r="CS709" s="154"/>
      <c r="CT709" s="154"/>
      <c r="CU709" s="154"/>
      <c r="CV709" s="154"/>
      <c r="CW709" s="154"/>
      <c r="CX709" s="154"/>
      <c r="CY709" s="154"/>
      <c r="CZ709" s="154"/>
      <c r="DA709" s="154"/>
      <c r="DB709" s="154"/>
      <c r="DC709" s="154"/>
      <c r="DD709" s="154"/>
      <c r="DE709" s="154"/>
      <c r="DF709" s="154"/>
      <c r="DG709" s="154"/>
      <c r="DH709" s="154"/>
      <c r="DI709" s="154"/>
      <c r="DJ709" s="154"/>
      <c r="DK709" s="154"/>
      <c r="DL709" s="154"/>
      <c r="DM709" s="154"/>
      <c r="DN709" s="154"/>
      <c r="DO709" s="154"/>
      <c r="DP709" s="154"/>
      <c r="DQ709" s="154"/>
      <c r="DR709" s="154"/>
      <c r="DS709" s="154"/>
      <c r="DT709" s="154"/>
      <c r="DU709" s="154"/>
      <c r="DV709" s="154"/>
      <c r="DW709" s="154"/>
      <c r="DX709" s="154"/>
      <c r="DY709" s="154"/>
      <c r="DZ709" s="154"/>
      <c r="EA709" s="154"/>
      <c r="EB709" s="154"/>
      <c r="EC709" s="154"/>
      <c r="ED709" s="154"/>
      <c r="EE709" s="154"/>
      <c r="EF709" s="154"/>
      <c r="EG709" s="154"/>
      <c r="EH709" s="154"/>
      <c r="EI709" s="154"/>
      <c r="EJ709" s="154"/>
      <c r="EK709" s="154"/>
      <c r="EL709" s="154"/>
      <c r="EM709" s="154"/>
      <c r="EN709" s="154"/>
      <c r="EO709" s="154"/>
      <c r="EP709" s="154"/>
      <c r="EQ709" s="154"/>
      <c r="ER709" s="154"/>
      <c r="ES709" s="154"/>
      <c r="ET709" s="154"/>
      <c r="EU709" s="154"/>
      <c r="EV709" s="154"/>
      <c r="EW709" s="154"/>
      <c r="EX709" s="154"/>
      <c r="EY709" s="154"/>
      <c r="EZ709" s="154"/>
      <c r="FA709" s="154"/>
      <c r="FB709" s="154"/>
      <c r="FC709" s="154"/>
      <c r="FD709" s="154"/>
      <c r="FE709" s="154"/>
      <c r="FF709" s="154"/>
      <c r="FG709" s="154"/>
      <c r="FH709" s="154"/>
      <c r="FI709" s="154"/>
      <c r="FJ709" s="154"/>
      <c r="FK709" s="154"/>
      <c r="FL709" s="154"/>
      <c r="FM709" s="154"/>
      <c r="FN709" s="154"/>
      <c r="FO709" s="154"/>
      <c r="FP709" s="154"/>
      <c r="FQ709" s="154"/>
      <c r="FR709" s="154"/>
      <c r="FS709" s="154"/>
      <c r="FT709" s="154"/>
      <c r="FU709" s="154"/>
      <c r="FV709" s="154"/>
      <c r="FW709" s="154"/>
      <c r="FX709" s="154"/>
      <c r="FY709" s="154"/>
      <c r="FZ709" s="154"/>
      <c r="GA709" s="154"/>
      <c r="GB709" s="154"/>
      <c r="GC709" s="154"/>
      <c r="GD709" s="154"/>
      <c r="GE709" s="154"/>
      <c r="GF709" s="154"/>
      <c r="GG709" s="154"/>
      <c r="GH709" s="154"/>
      <c r="GI709" s="154"/>
      <c r="GJ709" s="154"/>
      <c r="GK709" s="154"/>
      <c r="GL709" s="154"/>
      <c r="GM709" s="154"/>
      <c r="GN709" s="154"/>
      <c r="GO709" s="154"/>
      <c r="GP709" s="154"/>
      <c r="GQ709" s="154"/>
      <c r="GR709" s="154"/>
      <c r="GS709" s="154"/>
      <c r="GT709" s="154"/>
      <c r="GU709" s="154"/>
      <c r="GV709" s="154"/>
      <c r="GW709" s="154"/>
      <c r="GX709" s="154"/>
      <c r="GY709" s="154"/>
      <c r="GZ709" s="154"/>
      <c r="HA709" s="154"/>
      <c r="HB709" s="154"/>
      <c r="HC709" s="154"/>
      <c r="HD709" s="154"/>
      <c r="HE709" s="154"/>
      <c r="HF709" s="154"/>
      <c r="HG709" s="154"/>
      <c r="HH709" s="154"/>
      <c r="HI709" s="154"/>
      <c r="HJ709" s="154"/>
      <c r="HK709" s="154"/>
      <c r="HL709" s="154"/>
      <c r="HM709" s="154"/>
      <c r="HN709" s="154"/>
      <c r="HO709" s="154"/>
      <c r="HP709" s="154"/>
      <c r="HQ709" s="154"/>
      <c r="HR709" s="154"/>
      <c r="HS709" s="154"/>
      <c r="HT709" s="154"/>
      <c r="HU709" s="154"/>
      <c r="HV709" s="154"/>
      <c r="HW709" s="154"/>
      <c r="HX709" s="154"/>
      <c r="HY709" s="154"/>
      <c r="HZ709" s="154"/>
      <c r="IA709" s="154"/>
      <c r="IB709" s="154"/>
      <c r="IC709" s="154"/>
      <c r="ID709" s="154"/>
    </row>
    <row r="710" spans="1:238" s="2" customFormat="1" x14ac:dyDescent="0.25">
      <c r="A710" s="155"/>
      <c r="B710" s="124" t="s">
        <v>126</v>
      </c>
      <c r="C710" s="91" t="s">
        <v>16</v>
      </c>
      <c r="D710" s="10">
        <v>1.02</v>
      </c>
      <c r="E710" s="153">
        <f>D710*E708</f>
        <v>2.0624400000000005</v>
      </c>
      <c r="F710" s="153"/>
      <c r="G710" s="153">
        <f t="shared" ref="G710" si="97">F710*E710</f>
        <v>0</v>
      </c>
      <c r="H710" s="10"/>
      <c r="I710" s="10"/>
      <c r="J710" s="10"/>
      <c r="K710" s="10"/>
      <c r="L710" s="10">
        <f t="shared" ref="L710" si="98">G710</f>
        <v>0</v>
      </c>
      <c r="M710" s="156"/>
      <c r="N710" s="156"/>
      <c r="O710" s="156"/>
      <c r="P710" s="156"/>
      <c r="Q710" s="156"/>
      <c r="R710" s="156"/>
      <c r="S710" s="156"/>
      <c r="T710" s="156"/>
      <c r="U710" s="156"/>
      <c r="V710" s="156"/>
      <c r="W710" s="156"/>
      <c r="X710" s="156"/>
      <c r="Y710" s="156"/>
      <c r="Z710" s="156"/>
      <c r="AA710" s="156"/>
      <c r="AB710" s="156"/>
      <c r="AC710" s="156"/>
      <c r="AD710" s="156"/>
      <c r="AE710" s="156"/>
      <c r="AF710" s="156"/>
      <c r="AG710" s="156"/>
      <c r="AH710" s="156"/>
      <c r="AI710" s="156"/>
      <c r="AJ710" s="156"/>
      <c r="AK710" s="156"/>
      <c r="AL710" s="156"/>
      <c r="AM710" s="156"/>
      <c r="AN710" s="156"/>
      <c r="AO710" s="156"/>
      <c r="AP710" s="156"/>
      <c r="AQ710" s="156"/>
      <c r="AR710" s="156"/>
      <c r="AS710" s="156"/>
      <c r="AT710" s="156"/>
      <c r="AU710" s="156"/>
      <c r="AV710" s="156"/>
      <c r="AW710" s="156"/>
      <c r="AX710" s="156"/>
      <c r="AY710" s="156"/>
      <c r="AZ710" s="156"/>
      <c r="BA710" s="156"/>
      <c r="BB710" s="156"/>
      <c r="BC710" s="156"/>
      <c r="BD710" s="156"/>
      <c r="BE710" s="156"/>
      <c r="BF710" s="156"/>
      <c r="BG710" s="156"/>
      <c r="BH710" s="156"/>
      <c r="BI710" s="156"/>
      <c r="BJ710" s="156"/>
      <c r="BK710" s="156"/>
      <c r="BL710" s="156"/>
      <c r="BM710" s="156"/>
      <c r="BN710" s="156"/>
      <c r="BO710" s="156"/>
      <c r="BP710" s="156"/>
      <c r="BQ710" s="156"/>
      <c r="BR710" s="156"/>
      <c r="BS710" s="156"/>
      <c r="BT710" s="156"/>
      <c r="BU710" s="156"/>
      <c r="BV710" s="156"/>
      <c r="BW710" s="156"/>
      <c r="BX710" s="156"/>
      <c r="BY710" s="156"/>
      <c r="BZ710" s="156"/>
      <c r="CA710" s="156"/>
      <c r="CB710" s="156"/>
      <c r="CC710" s="156"/>
      <c r="CD710" s="156"/>
      <c r="CE710" s="156"/>
      <c r="CF710" s="156"/>
      <c r="CG710" s="156"/>
      <c r="CH710" s="156"/>
      <c r="CI710" s="156"/>
      <c r="CJ710" s="156"/>
      <c r="CK710" s="156"/>
      <c r="CL710" s="156"/>
      <c r="CM710" s="156"/>
      <c r="CN710" s="156"/>
      <c r="CO710" s="156"/>
      <c r="CP710" s="156"/>
      <c r="CQ710" s="156"/>
      <c r="CR710" s="156"/>
      <c r="CS710" s="156"/>
      <c r="CT710" s="156"/>
      <c r="CU710" s="156"/>
      <c r="CV710" s="156"/>
      <c r="CW710" s="156"/>
      <c r="CX710" s="156"/>
      <c r="CY710" s="156"/>
      <c r="CZ710" s="156"/>
      <c r="DA710" s="156"/>
      <c r="DB710" s="156"/>
      <c r="DC710" s="156"/>
      <c r="DD710" s="156"/>
      <c r="DE710" s="156"/>
      <c r="DF710" s="156"/>
      <c r="DG710" s="156"/>
      <c r="DH710" s="156"/>
      <c r="DI710" s="156"/>
      <c r="DJ710" s="156"/>
      <c r="DK710" s="156"/>
      <c r="DL710" s="156"/>
      <c r="DM710" s="156"/>
      <c r="DN710" s="156"/>
      <c r="DO710" s="156"/>
      <c r="DP710" s="156"/>
      <c r="DQ710" s="156"/>
      <c r="DR710" s="156"/>
      <c r="DS710" s="156"/>
      <c r="DT710" s="156"/>
      <c r="DU710" s="156"/>
      <c r="DV710" s="156"/>
      <c r="DW710" s="156"/>
      <c r="DX710" s="156"/>
      <c r="DY710" s="156"/>
      <c r="DZ710" s="156"/>
      <c r="EA710" s="156"/>
      <c r="EB710" s="156"/>
      <c r="EC710" s="156"/>
      <c r="ED710" s="156"/>
      <c r="EE710" s="156"/>
      <c r="EF710" s="156"/>
      <c r="EG710" s="156"/>
      <c r="EH710" s="156"/>
      <c r="EI710" s="156"/>
      <c r="EJ710" s="156"/>
      <c r="EK710" s="156"/>
      <c r="EL710" s="156"/>
      <c r="EM710" s="156"/>
      <c r="EN710" s="156"/>
      <c r="EO710" s="156"/>
      <c r="EP710" s="156"/>
      <c r="EQ710" s="156"/>
      <c r="ER710" s="156"/>
      <c r="ES710" s="156"/>
      <c r="ET710" s="156"/>
      <c r="EU710" s="156"/>
      <c r="EV710" s="156"/>
      <c r="EW710" s="156"/>
      <c r="EX710" s="156"/>
      <c r="EY710" s="156"/>
      <c r="EZ710" s="156"/>
      <c r="FA710" s="156"/>
      <c r="FB710" s="156"/>
      <c r="FC710" s="156"/>
      <c r="FD710" s="156"/>
      <c r="FE710" s="156"/>
      <c r="FF710" s="156"/>
      <c r="FG710" s="156"/>
      <c r="FH710" s="156"/>
      <c r="FI710" s="156"/>
      <c r="FJ710" s="156"/>
      <c r="FK710" s="156"/>
      <c r="FL710" s="156"/>
      <c r="FM710" s="156"/>
      <c r="FN710" s="156"/>
      <c r="FO710" s="156"/>
      <c r="FP710" s="156"/>
      <c r="FQ710" s="156"/>
      <c r="FR710" s="156"/>
      <c r="FS710" s="156"/>
      <c r="FT710" s="156"/>
      <c r="FU710" s="156"/>
      <c r="FV710" s="156"/>
      <c r="FW710" s="156"/>
      <c r="FX710" s="156"/>
      <c r="FY710" s="156"/>
      <c r="FZ710" s="156"/>
      <c r="GA710" s="156"/>
      <c r="GB710" s="156"/>
      <c r="GC710" s="156"/>
      <c r="GD710" s="156"/>
      <c r="GE710" s="156"/>
      <c r="GF710" s="156"/>
      <c r="GG710" s="156"/>
      <c r="GH710" s="156"/>
      <c r="GI710" s="156"/>
      <c r="GJ710" s="156"/>
      <c r="GK710" s="156"/>
      <c r="GL710" s="156"/>
      <c r="GM710" s="156"/>
      <c r="GN710" s="156"/>
      <c r="GO710" s="156"/>
      <c r="GP710" s="156"/>
      <c r="GQ710" s="156"/>
      <c r="GR710" s="156"/>
      <c r="GS710" s="156"/>
      <c r="GT710" s="156"/>
      <c r="GU710" s="156"/>
      <c r="GV710" s="156"/>
      <c r="GW710" s="156"/>
      <c r="GX710" s="156"/>
      <c r="GY710" s="156"/>
      <c r="GZ710" s="156"/>
      <c r="HA710" s="156"/>
      <c r="HB710" s="156"/>
      <c r="HC710" s="156"/>
      <c r="HD710" s="156"/>
      <c r="HE710" s="156"/>
      <c r="HF710" s="156"/>
      <c r="HG710" s="156"/>
      <c r="HH710" s="156"/>
      <c r="HI710" s="156"/>
      <c r="HJ710" s="156"/>
      <c r="HK710" s="156"/>
      <c r="HL710" s="156"/>
      <c r="HM710" s="156"/>
      <c r="HN710" s="156"/>
      <c r="HO710" s="156"/>
      <c r="HP710" s="156"/>
      <c r="HQ710" s="156"/>
      <c r="HR710" s="156"/>
      <c r="HS710" s="156"/>
      <c r="HT710" s="156"/>
      <c r="HU710" s="156"/>
      <c r="HV710" s="156"/>
      <c r="HW710" s="156"/>
      <c r="HX710" s="156"/>
      <c r="HY710" s="156"/>
      <c r="HZ710" s="156"/>
      <c r="IA710" s="156"/>
      <c r="IB710" s="156"/>
      <c r="IC710" s="156"/>
      <c r="ID710" s="156"/>
    </row>
    <row r="711" spans="1:238" s="2" customFormat="1" x14ac:dyDescent="0.25">
      <c r="A711" s="157"/>
      <c r="B711" s="158" t="s">
        <v>22</v>
      </c>
      <c r="C711" s="151" t="s">
        <v>0</v>
      </c>
      <c r="D711" s="10">
        <v>0.28299999999999997</v>
      </c>
      <c r="E711" s="86">
        <f>D711*E708</f>
        <v>0.57222600000000001</v>
      </c>
      <c r="F711" s="5"/>
      <c r="G711" s="153"/>
      <c r="H711" s="153"/>
      <c r="I711" s="153"/>
      <c r="J711" s="153"/>
      <c r="K711" s="153">
        <f>E711*J711</f>
        <v>0</v>
      </c>
      <c r="L711" s="153">
        <f>K711</f>
        <v>0</v>
      </c>
      <c r="M711" s="156"/>
      <c r="N711" s="156"/>
      <c r="O711" s="156"/>
      <c r="P711" s="156"/>
      <c r="Q711" s="156"/>
      <c r="R711" s="156"/>
      <c r="S711" s="156"/>
      <c r="T711" s="156"/>
      <c r="U711" s="156"/>
      <c r="V711" s="156"/>
      <c r="W711" s="156"/>
      <c r="X711" s="156"/>
      <c r="Y711" s="156"/>
      <c r="Z711" s="156"/>
      <c r="AA711" s="156"/>
      <c r="AB711" s="156"/>
      <c r="AC711" s="156"/>
      <c r="AD711" s="156"/>
      <c r="AE711" s="156"/>
      <c r="AF711" s="156"/>
      <c r="AG711" s="156"/>
      <c r="AH711" s="156"/>
      <c r="AI711" s="156"/>
      <c r="AJ711" s="156"/>
      <c r="AK711" s="156"/>
      <c r="AL711" s="156"/>
      <c r="AM711" s="156"/>
      <c r="AN711" s="156"/>
      <c r="AO711" s="156"/>
      <c r="AP711" s="156"/>
      <c r="AQ711" s="156"/>
      <c r="AR711" s="156"/>
      <c r="AS711" s="156"/>
      <c r="AT711" s="156"/>
      <c r="AU711" s="156"/>
      <c r="AV711" s="156"/>
      <c r="AW711" s="156"/>
      <c r="AX711" s="156"/>
      <c r="AY711" s="156"/>
      <c r="AZ711" s="156"/>
      <c r="BA711" s="156"/>
      <c r="BB711" s="156"/>
      <c r="BC711" s="156"/>
      <c r="BD711" s="156"/>
      <c r="BE711" s="156"/>
      <c r="BF711" s="156"/>
      <c r="BG711" s="156"/>
      <c r="BH711" s="156"/>
      <c r="BI711" s="156"/>
      <c r="BJ711" s="156"/>
      <c r="BK711" s="156"/>
      <c r="BL711" s="156"/>
      <c r="BM711" s="156"/>
      <c r="BN711" s="156"/>
      <c r="BO711" s="156"/>
      <c r="BP711" s="156"/>
      <c r="BQ711" s="156"/>
      <c r="BR711" s="156"/>
      <c r="BS711" s="156"/>
      <c r="BT711" s="156"/>
      <c r="BU711" s="156"/>
      <c r="BV711" s="156"/>
      <c r="BW711" s="156"/>
      <c r="BX711" s="156"/>
      <c r="BY711" s="156"/>
      <c r="BZ711" s="156"/>
      <c r="CA711" s="156"/>
      <c r="CB711" s="156"/>
      <c r="CC711" s="156"/>
      <c r="CD711" s="156"/>
      <c r="CE711" s="156"/>
      <c r="CF711" s="156"/>
      <c r="CG711" s="156"/>
      <c r="CH711" s="156"/>
      <c r="CI711" s="156"/>
      <c r="CJ711" s="156"/>
      <c r="CK711" s="156"/>
      <c r="CL711" s="156"/>
      <c r="CM711" s="156"/>
      <c r="CN711" s="156"/>
      <c r="CO711" s="156"/>
      <c r="CP711" s="156"/>
      <c r="CQ711" s="156"/>
      <c r="CR711" s="156"/>
      <c r="CS711" s="156"/>
      <c r="CT711" s="156"/>
      <c r="CU711" s="156"/>
      <c r="CV711" s="156"/>
      <c r="CW711" s="156"/>
      <c r="CX711" s="156"/>
      <c r="CY711" s="156"/>
      <c r="CZ711" s="156"/>
      <c r="DA711" s="156"/>
      <c r="DB711" s="156"/>
      <c r="DC711" s="156"/>
      <c r="DD711" s="156"/>
      <c r="DE711" s="156"/>
      <c r="DF711" s="156"/>
      <c r="DG711" s="156"/>
      <c r="DH711" s="156"/>
      <c r="DI711" s="156"/>
      <c r="DJ711" s="156"/>
      <c r="DK711" s="156"/>
      <c r="DL711" s="156"/>
      <c r="DM711" s="156"/>
      <c r="DN711" s="156"/>
      <c r="DO711" s="156"/>
      <c r="DP711" s="156"/>
      <c r="DQ711" s="156"/>
      <c r="DR711" s="156"/>
      <c r="DS711" s="156"/>
      <c r="DT711" s="156"/>
      <c r="DU711" s="156"/>
      <c r="DV711" s="156"/>
      <c r="DW711" s="156"/>
      <c r="DX711" s="156"/>
      <c r="DY711" s="156"/>
      <c r="DZ711" s="156"/>
      <c r="EA711" s="156"/>
      <c r="EB711" s="156"/>
      <c r="EC711" s="156"/>
      <c r="ED711" s="156"/>
      <c r="EE711" s="156"/>
      <c r="EF711" s="156"/>
      <c r="EG711" s="156"/>
      <c r="EH711" s="156"/>
      <c r="EI711" s="156"/>
      <c r="EJ711" s="156"/>
      <c r="EK711" s="156"/>
      <c r="EL711" s="156"/>
      <c r="EM711" s="156"/>
      <c r="EN711" s="156"/>
      <c r="EO711" s="156"/>
      <c r="EP711" s="156"/>
      <c r="EQ711" s="156"/>
      <c r="ER711" s="156"/>
      <c r="ES711" s="156"/>
      <c r="ET711" s="156"/>
      <c r="EU711" s="156"/>
      <c r="EV711" s="156"/>
      <c r="EW711" s="156"/>
      <c r="EX711" s="156"/>
      <c r="EY711" s="156"/>
      <c r="EZ711" s="156"/>
      <c r="FA711" s="156"/>
      <c r="FB711" s="156"/>
      <c r="FC711" s="156"/>
      <c r="FD711" s="156"/>
      <c r="FE711" s="156"/>
      <c r="FF711" s="156"/>
      <c r="FG711" s="156"/>
      <c r="FH711" s="156"/>
      <c r="FI711" s="156"/>
      <c r="FJ711" s="156"/>
      <c r="FK711" s="156"/>
      <c r="FL711" s="156"/>
      <c r="FM711" s="156"/>
      <c r="FN711" s="156"/>
      <c r="FO711" s="156"/>
      <c r="FP711" s="156"/>
      <c r="FQ711" s="156"/>
      <c r="FR711" s="156"/>
      <c r="FS711" s="156"/>
      <c r="FT711" s="156"/>
      <c r="FU711" s="156"/>
      <c r="FV711" s="156"/>
      <c r="FW711" s="156"/>
      <c r="FX711" s="156"/>
      <c r="FY711" s="156"/>
      <c r="FZ711" s="156"/>
      <c r="GA711" s="156"/>
      <c r="GB711" s="156"/>
      <c r="GC711" s="156"/>
      <c r="GD711" s="156"/>
      <c r="GE711" s="156"/>
      <c r="GF711" s="156"/>
      <c r="GG711" s="156"/>
      <c r="GH711" s="156"/>
      <c r="GI711" s="156"/>
      <c r="GJ711" s="156"/>
      <c r="GK711" s="156"/>
      <c r="GL711" s="156"/>
      <c r="GM711" s="156"/>
      <c r="GN711" s="156"/>
      <c r="GO711" s="156"/>
      <c r="GP711" s="156"/>
      <c r="GQ711" s="156"/>
      <c r="GR711" s="156"/>
      <c r="GS711" s="156"/>
      <c r="GT711" s="156"/>
      <c r="GU711" s="156"/>
      <c r="GV711" s="156"/>
      <c r="GW711" s="156"/>
      <c r="GX711" s="156"/>
      <c r="GY711" s="156"/>
      <c r="GZ711" s="156"/>
      <c r="HA711" s="156"/>
      <c r="HB711" s="156"/>
      <c r="HC711" s="156"/>
      <c r="HD711" s="156"/>
      <c r="HE711" s="156"/>
      <c r="HF711" s="156"/>
      <c r="HG711" s="156"/>
      <c r="HH711" s="156"/>
      <c r="HI711" s="156"/>
      <c r="HJ711" s="156"/>
      <c r="HK711" s="156"/>
      <c r="HL711" s="156"/>
      <c r="HM711" s="156"/>
      <c r="HN711" s="156"/>
      <c r="HO711" s="156"/>
      <c r="HP711" s="156"/>
      <c r="HQ711" s="156"/>
      <c r="HR711" s="156"/>
      <c r="HS711" s="156"/>
      <c r="HT711" s="156"/>
      <c r="HU711" s="156"/>
      <c r="HV711" s="156"/>
      <c r="HW711" s="156"/>
      <c r="HX711" s="156"/>
      <c r="HY711" s="156"/>
      <c r="HZ711" s="156"/>
      <c r="IA711" s="156"/>
      <c r="IB711" s="156"/>
      <c r="IC711" s="156"/>
      <c r="ID711" s="156"/>
    </row>
    <row r="712" spans="1:238" s="2" customFormat="1" x14ac:dyDescent="0.25">
      <c r="A712" s="157"/>
      <c r="B712" s="152" t="s">
        <v>35</v>
      </c>
      <c r="C712" s="151" t="s">
        <v>0</v>
      </c>
      <c r="D712" s="10">
        <v>0.62</v>
      </c>
      <c r="E712" s="86">
        <f>D712*E708</f>
        <v>1.2536400000000001</v>
      </c>
      <c r="F712" s="5"/>
      <c r="G712" s="153">
        <f t="shared" ref="G712" si="99">F712*E712</f>
        <v>0</v>
      </c>
      <c r="H712" s="153"/>
      <c r="I712" s="153"/>
      <c r="J712" s="153"/>
      <c r="K712" s="153"/>
      <c r="L712" s="153">
        <f t="shared" ref="L712" si="100">G712</f>
        <v>0</v>
      </c>
      <c r="M712" s="156"/>
      <c r="N712" s="156"/>
      <c r="O712" s="156"/>
      <c r="P712" s="156"/>
      <c r="Q712" s="156"/>
      <c r="R712" s="156"/>
      <c r="S712" s="156"/>
      <c r="T712" s="156"/>
      <c r="U712" s="156"/>
      <c r="V712" s="156"/>
      <c r="W712" s="156"/>
      <c r="X712" s="156"/>
      <c r="Y712" s="156"/>
      <c r="Z712" s="156"/>
      <c r="AA712" s="156"/>
      <c r="AB712" s="156"/>
      <c r="AC712" s="156"/>
      <c r="AD712" s="156"/>
      <c r="AE712" s="156"/>
      <c r="AF712" s="156"/>
      <c r="AG712" s="156"/>
      <c r="AH712" s="156"/>
      <c r="AI712" s="156"/>
      <c r="AJ712" s="156"/>
      <c r="AK712" s="156"/>
      <c r="AL712" s="156"/>
      <c r="AM712" s="156"/>
      <c r="AN712" s="156"/>
      <c r="AO712" s="156"/>
      <c r="AP712" s="156"/>
      <c r="AQ712" s="156"/>
      <c r="AR712" s="156"/>
      <c r="AS712" s="156"/>
      <c r="AT712" s="156"/>
      <c r="AU712" s="156"/>
      <c r="AV712" s="156"/>
      <c r="AW712" s="156"/>
      <c r="AX712" s="156"/>
      <c r="AY712" s="156"/>
      <c r="AZ712" s="156"/>
      <c r="BA712" s="156"/>
      <c r="BB712" s="156"/>
      <c r="BC712" s="156"/>
      <c r="BD712" s="156"/>
      <c r="BE712" s="156"/>
      <c r="BF712" s="156"/>
      <c r="BG712" s="156"/>
      <c r="BH712" s="156"/>
      <c r="BI712" s="156"/>
      <c r="BJ712" s="156"/>
      <c r="BK712" s="156"/>
      <c r="BL712" s="156"/>
      <c r="BM712" s="156"/>
      <c r="BN712" s="156"/>
      <c r="BO712" s="156"/>
      <c r="BP712" s="156"/>
      <c r="BQ712" s="156"/>
      <c r="BR712" s="156"/>
      <c r="BS712" s="156"/>
      <c r="BT712" s="156"/>
      <c r="BU712" s="156"/>
      <c r="BV712" s="156"/>
      <c r="BW712" s="156"/>
      <c r="BX712" s="156"/>
      <c r="BY712" s="156"/>
      <c r="BZ712" s="156"/>
      <c r="CA712" s="156"/>
      <c r="CB712" s="156"/>
      <c r="CC712" s="156"/>
      <c r="CD712" s="156"/>
      <c r="CE712" s="156"/>
      <c r="CF712" s="156"/>
      <c r="CG712" s="156"/>
      <c r="CH712" s="156"/>
      <c r="CI712" s="156"/>
      <c r="CJ712" s="156"/>
      <c r="CK712" s="156"/>
      <c r="CL712" s="156"/>
      <c r="CM712" s="156"/>
      <c r="CN712" s="156"/>
      <c r="CO712" s="156"/>
      <c r="CP712" s="156"/>
      <c r="CQ712" s="156"/>
      <c r="CR712" s="156"/>
      <c r="CS712" s="156"/>
      <c r="CT712" s="156"/>
      <c r="CU712" s="156"/>
      <c r="CV712" s="156"/>
      <c r="CW712" s="156"/>
      <c r="CX712" s="156"/>
      <c r="CY712" s="156"/>
      <c r="CZ712" s="156"/>
      <c r="DA712" s="156"/>
      <c r="DB712" s="156"/>
      <c r="DC712" s="156"/>
      <c r="DD712" s="156"/>
      <c r="DE712" s="156"/>
      <c r="DF712" s="156"/>
      <c r="DG712" s="156"/>
      <c r="DH712" s="156"/>
      <c r="DI712" s="156"/>
      <c r="DJ712" s="156"/>
      <c r="DK712" s="156"/>
      <c r="DL712" s="156"/>
      <c r="DM712" s="156"/>
      <c r="DN712" s="156"/>
      <c r="DO712" s="156"/>
      <c r="DP712" s="156"/>
      <c r="DQ712" s="156"/>
      <c r="DR712" s="156"/>
      <c r="DS712" s="156"/>
      <c r="DT712" s="156"/>
      <c r="DU712" s="156"/>
      <c r="DV712" s="156"/>
      <c r="DW712" s="156"/>
      <c r="DX712" s="156"/>
      <c r="DY712" s="156"/>
      <c r="DZ712" s="156"/>
      <c r="EA712" s="156"/>
      <c r="EB712" s="156"/>
      <c r="EC712" s="156"/>
      <c r="ED712" s="156"/>
      <c r="EE712" s="156"/>
      <c r="EF712" s="156"/>
      <c r="EG712" s="156"/>
      <c r="EH712" s="156"/>
      <c r="EI712" s="156"/>
      <c r="EJ712" s="156"/>
      <c r="EK712" s="156"/>
      <c r="EL712" s="156"/>
      <c r="EM712" s="156"/>
      <c r="EN712" s="156"/>
      <c r="EO712" s="156"/>
      <c r="EP712" s="156"/>
      <c r="EQ712" s="156"/>
      <c r="ER712" s="156"/>
      <c r="ES712" s="156"/>
      <c r="ET712" s="156"/>
      <c r="EU712" s="156"/>
      <c r="EV712" s="156"/>
      <c r="EW712" s="156"/>
      <c r="EX712" s="156"/>
      <c r="EY712" s="156"/>
      <c r="EZ712" s="156"/>
      <c r="FA712" s="156"/>
      <c r="FB712" s="156"/>
      <c r="FC712" s="156"/>
      <c r="FD712" s="156"/>
      <c r="FE712" s="156"/>
      <c r="FF712" s="156"/>
      <c r="FG712" s="156"/>
      <c r="FH712" s="156"/>
      <c r="FI712" s="156"/>
      <c r="FJ712" s="156"/>
      <c r="FK712" s="156"/>
      <c r="FL712" s="156"/>
      <c r="FM712" s="156"/>
      <c r="FN712" s="156"/>
      <c r="FO712" s="156"/>
      <c r="FP712" s="156"/>
      <c r="FQ712" s="156"/>
      <c r="FR712" s="156"/>
      <c r="FS712" s="156"/>
      <c r="FT712" s="156"/>
      <c r="FU712" s="156"/>
      <c r="FV712" s="156"/>
      <c r="FW712" s="156"/>
      <c r="FX712" s="156"/>
      <c r="FY712" s="156"/>
      <c r="FZ712" s="156"/>
      <c r="GA712" s="156"/>
      <c r="GB712" s="156"/>
      <c r="GC712" s="156"/>
      <c r="GD712" s="156"/>
      <c r="GE712" s="156"/>
      <c r="GF712" s="156"/>
      <c r="GG712" s="156"/>
      <c r="GH712" s="156"/>
      <c r="GI712" s="156"/>
      <c r="GJ712" s="156"/>
      <c r="GK712" s="156"/>
      <c r="GL712" s="156"/>
      <c r="GM712" s="156"/>
      <c r="GN712" s="156"/>
      <c r="GO712" s="156"/>
      <c r="GP712" s="156"/>
      <c r="GQ712" s="156"/>
      <c r="GR712" s="156"/>
      <c r="GS712" s="156"/>
      <c r="GT712" s="156"/>
      <c r="GU712" s="156"/>
      <c r="GV712" s="156"/>
      <c r="GW712" s="156"/>
      <c r="GX712" s="156"/>
      <c r="GY712" s="156"/>
      <c r="GZ712" s="156"/>
      <c r="HA712" s="156"/>
      <c r="HB712" s="156"/>
      <c r="HC712" s="156"/>
      <c r="HD712" s="156"/>
      <c r="HE712" s="156"/>
      <c r="HF712" s="156"/>
      <c r="HG712" s="156"/>
      <c r="HH712" s="156"/>
      <c r="HI712" s="156"/>
      <c r="HJ712" s="156"/>
      <c r="HK712" s="156"/>
      <c r="HL712" s="156"/>
      <c r="HM712" s="156"/>
      <c r="HN712" s="156"/>
      <c r="HO712" s="156"/>
      <c r="HP712" s="156"/>
      <c r="HQ712" s="156"/>
      <c r="HR712" s="156"/>
      <c r="HS712" s="156"/>
      <c r="HT712" s="156"/>
      <c r="HU712" s="156"/>
      <c r="HV712" s="156"/>
      <c r="HW712" s="156"/>
      <c r="HX712" s="156"/>
      <c r="HY712" s="156"/>
      <c r="HZ712" s="156"/>
      <c r="IA712" s="156"/>
      <c r="IB712" s="156"/>
      <c r="IC712" s="156"/>
      <c r="ID712" s="156"/>
    </row>
    <row r="713" spans="1:238" s="115" customFormat="1" x14ac:dyDescent="0.2">
      <c r="A713" s="7"/>
      <c r="B713" s="131"/>
      <c r="C713" s="7"/>
      <c r="D713" s="135"/>
      <c r="E713" s="135"/>
      <c r="F713" s="135"/>
      <c r="G713" s="135"/>
      <c r="H713" s="135"/>
      <c r="I713" s="135"/>
      <c r="J713" s="135"/>
      <c r="K713" s="135"/>
      <c r="L713" s="13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  <c r="AA713" s="105"/>
      <c r="AB713" s="105"/>
      <c r="AC713" s="105"/>
      <c r="AD713" s="105"/>
      <c r="AE713" s="105"/>
      <c r="AF713" s="105"/>
      <c r="AG713" s="105"/>
      <c r="AH713" s="105"/>
      <c r="AI713" s="105"/>
      <c r="AJ713" s="105"/>
      <c r="AK713" s="105"/>
      <c r="AL713" s="105"/>
      <c r="AM713" s="105"/>
      <c r="AN713" s="105"/>
      <c r="AO713" s="105"/>
      <c r="AP713" s="105"/>
      <c r="AQ713" s="105"/>
      <c r="AR713" s="105"/>
      <c r="AS713" s="105"/>
      <c r="AT713" s="105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  <c r="BT713" s="105"/>
      <c r="BU713" s="105"/>
      <c r="BV713" s="105"/>
      <c r="BW713" s="105"/>
      <c r="BX713" s="105"/>
      <c r="BY713" s="105"/>
      <c r="BZ713" s="105"/>
      <c r="CA713" s="105"/>
      <c r="CB713" s="105"/>
      <c r="CC713" s="105"/>
      <c r="CD713" s="105"/>
      <c r="CE713" s="105"/>
      <c r="CF713" s="105"/>
      <c r="CG713" s="105"/>
      <c r="CH713" s="105"/>
      <c r="CI713" s="105"/>
      <c r="CJ713" s="105"/>
      <c r="CK713" s="105"/>
      <c r="CL713" s="105"/>
      <c r="CM713" s="105"/>
      <c r="CN713" s="105"/>
      <c r="CO713" s="105"/>
      <c r="CP713" s="105"/>
      <c r="CQ713" s="105"/>
      <c r="CR713" s="105"/>
      <c r="CS713" s="105"/>
      <c r="CT713" s="105"/>
      <c r="CU713" s="105"/>
      <c r="CV713" s="105"/>
      <c r="CW713" s="105"/>
      <c r="CX713" s="105"/>
      <c r="CY713" s="105"/>
      <c r="CZ713" s="105"/>
      <c r="DA713" s="105"/>
      <c r="DB713" s="105"/>
      <c r="DC713" s="105"/>
      <c r="DD713" s="105"/>
      <c r="DE713" s="105"/>
      <c r="DF713" s="105"/>
      <c r="DG713" s="105"/>
      <c r="DH713" s="105"/>
      <c r="DI713" s="105"/>
      <c r="DJ713" s="105"/>
      <c r="DK713" s="105"/>
      <c r="DL713" s="105"/>
      <c r="DM713" s="105"/>
      <c r="DN713" s="105"/>
      <c r="DO713" s="105"/>
      <c r="DP713" s="105"/>
      <c r="DQ713" s="105"/>
      <c r="DR713" s="105"/>
      <c r="DS713" s="105"/>
      <c r="DT713" s="105"/>
      <c r="DU713" s="105"/>
      <c r="DV713" s="105"/>
      <c r="DW713" s="105"/>
      <c r="DX713" s="105"/>
      <c r="DY713" s="105"/>
      <c r="DZ713" s="105"/>
      <c r="EA713" s="105"/>
      <c r="EB713" s="105"/>
      <c r="EC713" s="105"/>
      <c r="ED713" s="105"/>
      <c r="EE713" s="105"/>
      <c r="EF713" s="105"/>
      <c r="EG713" s="105"/>
      <c r="EH713" s="105"/>
      <c r="EI713" s="105"/>
      <c r="EJ713" s="105"/>
      <c r="EK713" s="105"/>
      <c r="EL713" s="105"/>
      <c r="EM713" s="105"/>
      <c r="EN713" s="105"/>
      <c r="EO713" s="105"/>
      <c r="EP713" s="105"/>
      <c r="EQ713" s="105"/>
      <c r="ER713" s="105"/>
      <c r="ES713" s="105"/>
      <c r="ET713" s="105"/>
      <c r="EU713" s="105"/>
      <c r="EV713" s="105"/>
      <c r="EW713" s="105"/>
      <c r="EX713" s="105"/>
      <c r="EY713" s="105"/>
      <c r="EZ713" s="105"/>
      <c r="FA713" s="105"/>
      <c r="FB713" s="105"/>
      <c r="FC713" s="105"/>
      <c r="FD713" s="105"/>
      <c r="FE713" s="105"/>
      <c r="FF713" s="105"/>
      <c r="FG713" s="105"/>
      <c r="FH713" s="105"/>
      <c r="FI713" s="105"/>
      <c r="FJ713" s="105"/>
      <c r="FK713" s="105"/>
      <c r="FL713" s="105"/>
      <c r="FM713" s="105"/>
      <c r="FN713" s="105"/>
      <c r="FO713" s="105"/>
      <c r="FP713" s="105"/>
      <c r="FQ713" s="105"/>
      <c r="FR713" s="105"/>
      <c r="FS713" s="105"/>
      <c r="FT713" s="105"/>
      <c r="FU713" s="105"/>
      <c r="FV713" s="105"/>
      <c r="FW713" s="105"/>
      <c r="FX713" s="105"/>
      <c r="FY713" s="105"/>
      <c r="FZ713" s="105"/>
      <c r="GA713" s="105"/>
      <c r="GB713" s="105"/>
      <c r="GC713" s="105"/>
      <c r="GD713" s="105"/>
      <c r="GE713" s="105"/>
      <c r="GF713" s="105"/>
      <c r="GG713" s="105"/>
      <c r="GH713" s="105"/>
      <c r="GI713" s="105"/>
      <c r="GJ713" s="105"/>
      <c r="GK713" s="105"/>
      <c r="GL713" s="105"/>
      <c r="GM713" s="105"/>
      <c r="GN713" s="105"/>
      <c r="GO713" s="105"/>
      <c r="GP713" s="105"/>
      <c r="GQ713" s="105"/>
      <c r="GR713" s="105"/>
      <c r="GS713" s="105"/>
      <c r="GT713" s="105"/>
      <c r="GU713" s="105"/>
      <c r="GV713" s="105"/>
      <c r="GW713" s="105"/>
      <c r="GX713" s="105"/>
      <c r="GY713" s="105"/>
      <c r="GZ713" s="105"/>
      <c r="HA713" s="105"/>
      <c r="HB713" s="105"/>
      <c r="HC713" s="105"/>
      <c r="HD713" s="105"/>
      <c r="HE713" s="105"/>
      <c r="HF713" s="105"/>
      <c r="HG713" s="105"/>
      <c r="HH713" s="105"/>
      <c r="HI713" s="105"/>
      <c r="HJ713" s="105"/>
      <c r="HK713" s="105"/>
      <c r="HL713" s="105"/>
      <c r="HM713" s="105"/>
      <c r="HN713" s="105"/>
      <c r="HO713" s="105"/>
      <c r="HP713" s="105"/>
      <c r="HQ713" s="105"/>
      <c r="HR713" s="105"/>
    </row>
    <row r="714" spans="1:238" s="105" customFormat="1" x14ac:dyDescent="0.2">
      <c r="A714" s="7">
        <v>35</v>
      </c>
      <c r="B714" s="159" t="s">
        <v>127</v>
      </c>
      <c r="C714" s="7" t="s">
        <v>60</v>
      </c>
      <c r="D714" s="160"/>
      <c r="E714" s="9">
        <v>6</v>
      </c>
      <c r="F714" s="161"/>
      <c r="G714" s="135"/>
      <c r="H714" s="135"/>
      <c r="I714" s="135"/>
      <c r="J714" s="162"/>
      <c r="K714" s="162"/>
      <c r="L714" s="162"/>
    </row>
    <row r="715" spans="1:238" s="105" customFormat="1" x14ac:dyDescent="0.2">
      <c r="A715" s="7"/>
      <c r="B715" s="159"/>
      <c r="C715" s="125" t="s">
        <v>61</v>
      </c>
      <c r="D715" s="163"/>
      <c r="E715" s="92">
        <f>E714/1000</f>
        <v>6.0000000000000001E-3</v>
      </c>
      <c r="F715" s="161"/>
      <c r="G715" s="135"/>
      <c r="H715" s="135"/>
      <c r="I715" s="135"/>
      <c r="J715" s="162"/>
      <c r="K715" s="162"/>
      <c r="L715" s="162"/>
    </row>
    <row r="716" spans="1:238" s="1" customFormat="1" x14ac:dyDescent="0.25">
      <c r="A716" s="8"/>
      <c r="B716" s="124" t="s">
        <v>21</v>
      </c>
      <c r="C716" s="91" t="s">
        <v>17</v>
      </c>
      <c r="D716" s="10">
        <v>2920</v>
      </c>
      <c r="E716" s="10">
        <f>D716*E715</f>
        <v>17.52</v>
      </c>
      <c r="F716" s="10"/>
      <c r="G716" s="10"/>
      <c r="H716" s="10"/>
      <c r="I716" s="10">
        <f>H716*E716</f>
        <v>0</v>
      </c>
      <c r="J716" s="10"/>
      <c r="K716" s="10"/>
      <c r="L716" s="10">
        <f>G716+I716+K716</f>
        <v>0</v>
      </c>
    </row>
    <row r="717" spans="1:238" s="1" customFormat="1" x14ac:dyDescent="0.25">
      <c r="A717" s="11"/>
      <c r="B717" s="129" t="s">
        <v>22</v>
      </c>
      <c r="C717" s="11" t="s">
        <v>0</v>
      </c>
      <c r="D717" s="10">
        <v>1370</v>
      </c>
      <c r="E717" s="10">
        <f>D717*E715</f>
        <v>8.2200000000000006</v>
      </c>
      <c r="F717" s="10"/>
      <c r="G717" s="10"/>
      <c r="H717" s="10"/>
      <c r="I717" s="10"/>
      <c r="J717" s="10"/>
      <c r="K717" s="10">
        <f>J717*E717</f>
        <v>0</v>
      </c>
      <c r="L717" s="10">
        <f>G717+I717+K717</f>
        <v>0</v>
      </c>
    </row>
    <row r="718" spans="1:238" s="1" customFormat="1" x14ac:dyDescent="0.25">
      <c r="A718" s="7"/>
      <c r="B718" s="124" t="s">
        <v>128</v>
      </c>
      <c r="C718" s="151" t="s">
        <v>60</v>
      </c>
      <c r="D718" s="102" t="s">
        <v>63</v>
      </c>
      <c r="E718" s="10">
        <f>E715*1000</f>
        <v>6</v>
      </c>
      <c r="F718" s="10"/>
      <c r="G718" s="10">
        <f>F718*E718</f>
        <v>0</v>
      </c>
      <c r="H718" s="10"/>
      <c r="I718" s="10"/>
      <c r="J718" s="10"/>
      <c r="K718" s="10"/>
      <c r="L718" s="10">
        <f t="shared" ref="L718:L719" si="101">G718+I718+K718</f>
        <v>0</v>
      </c>
    </row>
    <row r="719" spans="1:238" s="1" customFormat="1" x14ac:dyDescent="0.25">
      <c r="A719" s="8"/>
      <c r="B719" s="129" t="s">
        <v>35</v>
      </c>
      <c r="C719" s="11" t="s">
        <v>0</v>
      </c>
      <c r="D719" s="102">
        <v>101</v>
      </c>
      <c r="E719" s="10">
        <f>D719*E715</f>
        <v>0.60599999999999998</v>
      </c>
      <c r="F719" s="10"/>
      <c r="G719" s="10">
        <f>F719*E719</f>
        <v>0</v>
      </c>
      <c r="H719" s="10"/>
      <c r="I719" s="10"/>
      <c r="J719" s="5"/>
      <c r="K719" s="10"/>
      <c r="L719" s="10">
        <f t="shared" si="101"/>
        <v>0</v>
      </c>
    </row>
    <row r="720" spans="1:238" s="1" customFormat="1" x14ac:dyDescent="0.25">
      <c r="A720" s="7"/>
      <c r="B720" s="129"/>
      <c r="C720" s="11"/>
      <c r="D720" s="102"/>
      <c r="E720" s="10"/>
      <c r="F720" s="10"/>
      <c r="G720" s="10"/>
      <c r="H720" s="10"/>
      <c r="I720" s="10"/>
      <c r="J720" s="5"/>
      <c r="K720" s="10"/>
      <c r="L720" s="10"/>
    </row>
    <row r="721" spans="1:239" s="2" customFormat="1" x14ac:dyDescent="0.25">
      <c r="A721" s="8">
        <v>36</v>
      </c>
      <c r="B721" s="164" t="s">
        <v>129</v>
      </c>
      <c r="C721" s="8" t="s">
        <v>64</v>
      </c>
      <c r="D721" s="165"/>
      <c r="E721" s="9">
        <f>7.01*1</f>
        <v>7.01</v>
      </c>
      <c r="F721" s="9"/>
      <c r="G721" s="9"/>
      <c r="H721" s="9"/>
      <c r="I721" s="9"/>
      <c r="J721" s="9"/>
      <c r="K721" s="81"/>
      <c r="L721" s="9"/>
      <c r="M721" s="132"/>
      <c r="N721" s="132"/>
      <c r="O721" s="132"/>
      <c r="P721" s="132"/>
      <c r="Q721" s="132"/>
      <c r="R721" s="132"/>
      <c r="S721" s="132"/>
      <c r="T721" s="132"/>
      <c r="U721" s="132"/>
      <c r="V721" s="132"/>
      <c r="W721" s="132"/>
      <c r="X721" s="132"/>
      <c r="Y721" s="132"/>
      <c r="Z721" s="132"/>
      <c r="AA721" s="132"/>
      <c r="AB721" s="132"/>
      <c r="AC721" s="132"/>
      <c r="AD721" s="132"/>
      <c r="AE721" s="132"/>
      <c r="AF721" s="132"/>
      <c r="AG721" s="132"/>
      <c r="AH721" s="132"/>
      <c r="AI721" s="132"/>
      <c r="AJ721" s="132"/>
      <c r="AK721" s="132"/>
      <c r="AL721" s="132"/>
      <c r="AM721" s="132"/>
      <c r="AN721" s="132"/>
      <c r="AO721" s="132"/>
      <c r="AP721" s="132"/>
      <c r="AQ721" s="132"/>
      <c r="AR721" s="132"/>
      <c r="AS721" s="132"/>
      <c r="AT721" s="132"/>
      <c r="AU721" s="132"/>
      <c r="AV721" s="132"/>
      <c r="AW721" s="132"/>
      <c r="AX721" s="132"/>
      <c r="AY721" s="132"/>
      <c r="AZ721" s="132"/>
      <c r="BA721" s="132"/>
      <c r="BB721" s="132"/>
      <c r="BC721" s="132"/>
      <c r="BD721" s="132"/>
      <c r="BE721" s="132"/>
      <c r="BF721" s="132"/>
      <c r="BG721" s="132"/>
      <c r="BH721" s="132"/>
      <c r="BI721" s="132"/>
      <c r="BJ721" s="132"/>
      <c r="BK721" s="132"/>
      <c r="BL721" s="132"/>
      <c r="BM721" s="132"/>
      <c r="BN721" s="132"/>
      <c r="BO721" s="132"/>
      <c r="BP721" s="132"/>
      <c r="BQ721" s="132"/>
      <c r="BR721" s="132"/>
      <c r="BS721" s="132"/>
      <c r="BT721" s="132"/>
      <c r="BU721" s="132"/>
      <c r="BV721" s="132"/>
      <c r="BW721" s="132"/>
      <c r="BX721" s="132"/>
      <c r="BY721" s="132"/>
      <c r="BZ721" s="132"/>
      <c r="CA721" s="132"/>
      <c r="CB721" s="132"/>
      <c r="CC721" s="132"/>
      <c r="CD721" s="132"/>
      <c r="CE721" s="132"/>
      <c r="CF721" s="132"/>
      <c r="CG721" s="132"/>
      <c r="CH721" s="132"/>
      <c r="CI721" s="132"/>
      <c r="CJ721" s="132"/>
      <c r="CK721" s="132"/>
      <c r="CL721" s="132"/>
      <c r="CM721" s="132"/>
      <c r="CN721" s="132"/>
      <c r="CO721" s="132"/>
      <c r="CP721" s="132"/>
      <c r="CQ721" s="132"/>
      <c r="CR721" s="132"/>
      <c r="CS721" s="132"/>
      <c r="CT721" s="132"/>
      <c r="CU721" s="132"/>
      <c r="CV721" s="132"/>
      <c r="CW721" s="132"/>
      <c r="CX721" s="132"/>
      <c r="CY721" s="132"/>
      <c r="CZ721" s="132"/>
      <c r="DA721" s="132"/>
      <c r="DB721" s="132"/>
      <c r="DC721" s="132"/>
      <c r="DD721" s="132"/>
      <c r="DE721" s="132"/>
      <c r="DF721" s="132"/>
      <c r="DG721" s="132"/>
      <c r="DH721" s="132"/>
      <c r="DI721" s="132"/>
      <c r="DJ721" s="132"/>
      <c r="DK721" s="132"/>
      <c r="DL721" s="132"/>
      <c r="DM721" s="132"/>
      <c r="DN721" s="132"/>
      <c r="DO721" s="132"/>
      <c r="DP721" s="132"/>
      <c r="DQ721" s="132"/>
      <c r="DR721" s="132"/>
      <c r="DS721" s="132"/>
      <c r="DT721" s="132"/>
      <c r="DU721" s="132"/>
      <c r="DV721" s="132"/>
      <c r="DW721" s="132"/>
      <c r="DX721" s="132"/>
      <c r="DY721" s="132"/>
      <c r="DZ721" s="132"/>
      <c r="EA721" s="132"/>
      <c r="EB721" s="132"/>
      <c r="EC721" s="132"/>
      <c r="ED721" s="132"/>
      <c r="EE721" s="132"/>
      <c r="EF721" s="132"/>
      <c r="EG721" s="132"/>
      <c r="EH721" s="132"/>
      <c r="EI721" s="132"/>
      <c r="EJ721" s="132"/>
      <c r="EK721" s="132"/>
      <c r="EL721" s="132"/>
      <c r="EM721" s="132"/>
      <c r="EN721" s="132"/>
      <c r="EO721" s="132"/>
      <c r="EP721" s="132"/>
      <c r="EQ721" s="132"/>
      <c r="ER721" s="132"/>
      <c r="ES721" s="132"/>
      <c r="ET721" s="132"/>
      <c r="EU721" s="132"/>
      <c r="EV721" s="132"/>
      <c r="EW721" s="132"/>
      <c r="EX721" s="132"/>
      <c r="EY721" s="132"/>
      <c r="EZ721" s="132"/>
      <c r="FA721" s="132"/>
      <c r="FB721" s="132"/>
      <c r="FC721" s="132"/>
      <c r="FD721" s="132"/>
      <c r="FE721" s="132"/>
      <c r="FF721" s="132"/>
      <c r="FG721" s="132"/>
      <c r="FH721" s="132"/>
      <c r="FI721" s="132"/>
      <c r="FJ721" s="132"/>
      <c r="FK721" s="132"/>
      <c r="FL721" s="132"/>
      <c r="FM721" s="132"/>
      <c r="FN721" s="132"/>
      <c r="FO721" s="132"/>
      <c r="FP721" s="132"/>
      <c r="FQ721" s="132"/>
      <c r="FR721" s="132"/>
      <c r="FS721" s="132"/>
      <c r="FT721" s="132"/>
      <c r="FU721" s="132"/>
      <c r="FV721" s="132"/>
      <c r="FW721" s="132"/>
      <c r="FX721" s="132"/>
      <c r="FY721" s="132"/>
      <c r="FZ721" s="132"/>
      <c r="GA721" s="132"/>
      <c r="GB721" s="132"/>
      <c r="GC721" s="132"/>
      <c r="GD721" s="132"/>
      <c r="GE721" s="132"/>
      <c r="GF721" s="132"/>
      <c r="GG721" s="132"/>
      <c r="GH721" s="132"/>
      <c r="GI721" s="132"/>
      <c r="GJ721" s="132"/>
      <c r="GK721" s="132"/>
      <c r="GL721" s="132"/>
      <c r="GM721" s="132"/>
      <c r="GN721" s="132"/>
      <c r="GO721" s="132"/>
      <c r="GP721" s="132"/>
      <c r="GQ721" s="132"/>
      <c r="GR721" s="132"/>
      <c r="GS721" s="132"/>
      <c r="GT721" s="132"/>
      <c r="GU721" s="132"/>
      <c r="GV721" s="132"/>
      <c r="GW721" s="132"/>
      <c r="GX721" s="132"/>
      <c r="GY721" s="132"/>
      <c r="GZ721" s="132"/>
      <c r="HA721" s="132"/>
      <c r="HB721" s="132"/>
      <c r="HC721" s="132"/>
      <c r="HD721" s="132"/>
      <c r="HE721" s="132"/>
      <c r="HF721" s="132"/>
      <c r="HG721" s="132"/>
      <c r="HH721" s="132"/>
      <c r="HI721" s="132"/>
      <c r="HJ721" s="132"/>
      <c r="HK721" s="132"/>
      <c r="HL721" s="132"/>
      <c r="HM721" s="132"/>
      <c r="HN721" s="132"/>
      <c r="HO721" s="132"/>
      <c r="HP721" s="132"/>
      <c r="HQ721" s="132"/>
      <c r="HR721" s="132"/>
      <c r="HS721" s="132"/>
      <c r="HT721" s="132"/>
      <c r="HU721" s="132"/>
      <c r="HV721" s="132"/>
      <c r="HW721" s="132"/>
      <c r="HX721" s="132"/>
      <c r="HY721" s="132"/>
      <c r="HZ721" s="132"/>
      <c r="IA721" s="132"/>
      <c r="IB721" s="132"/>
      <c r="IC721" s="132"/>
      <c r="ID721" s="132"/>
    </row>
    <row r="722" spans="1:239" s="6" customFormat="1" x14ac:dyDescent="0.25">
      <c r="A722" s="11"/>
      <c r="B722" s="13"/>
      <c r="C722" s="11" t="s">
        <v>59</v>
      </c>
      <c r="D722" s="166"/>
      <c r="E722" s="92">
        <f>E721/100</f>
        <v>7.0099999999999996E-2</v>
      </c>
      <c r="F722" s="10"/>
      <c r="G722" s="10"/>
      <c r="H722" s="10"/>
      <c r="I722" s="10"/>
      <c r="J722" s="10"/>
      <c r="K722" s="102"/>
      <c r="L722" s="10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  <c r="BD722" s="14"/>
      <c r="BE722" s="14"/>
      <c r="BF722" s="14"/>
      <c r="BG722" s="14"/>
      <c r="BH722" s="14"/>
      <c r="BI722" s="14"/>
      <c r="BJ722" s="14"/>
      <c r="BK722" s="14"/>
      <c r="BL722" s="14"/>
      <c r="BM722" s="14"/>
      <c r="BN722" s="14"/>
      <c r="BO722" s="14"/>
      <c r="BP722" s="14"/>
      <c r="BQ722" s="14"/>
      <c r="BR722" s="14"/>
      <c r="BS722" s="14"/>
      <c r="BT722" s="14"/>
      <c r="BU722" s="14"/>
      <c r="BV722" s="14"/>
      <c r="BW722" s="14"/>
      <c r="BX722" s="14"/>
      <c r="BY722" s="14"/>
      <c r="BZ722" s="14"/>
      <c r="CA722" s="14"/>
      <c r="CB722" s="14"/>
      <c r="CC722" s="14"/>
      <c r="CD722" s="14"/>
      <c r="CE722" s="14"/>
      <c r="CF722" s="14"/>
      <c r="CG722" s="14"/>
      <c r="CH722" s="14"/>
      <c r="CI722" s="14"/>
      <c r="CJ722" s="14"/>
      <c r="CK722" s="14"/>
      <c r="CL722" s="14"/>
      <c r="CM722" s="14"/>
      <c r="CN722" s="14"/>
      <c r="CO722" s="14"/>
      <c r="CP722" s="14"/>
      <c r="CQ722" s="14"/>
      <c r="CR722" s="14"/>
      <c r="CS722" s="14"/>
      <c r="CT722" s="14"/>
      <c r="CU722" s="14"/>
      <c r="CV722" s="14"/>
      <c r="CW722" s="14"/>
      <c r="CX722" s="14"/>
      <c r="CY722" s="14"/>
      <c r="CZ722" s="14"/>
      <c r="DA722" s="14"/>
      <c r="DB722" s="14"/>
      <c r="DC722" s="14"/>
      <c r="DD722" s="14"/>
      <c r="DE722" s="14"/>
      <c r="DF722" s="14"/>
      <c r="DG722" s="14"/>
      <c r="DH722" s="14"/>
      <c r="DI722" s="14"/>
      <c r="DJ722" s="14"/>
      <c r="DK722" s="14"/>
      <c r="DL722" s="14"/>
      <c r="DM722" s="14"/>
      <c r="DN722" s="14"/>
      <c r="DO722" s="14"/>
      <c r="DP722" s="14"/>
      <c r="DQ722" s="14"/>
      <c r="DR722" s="14"/>
      <c r="DS722" s="14"/>
      <c r="DT722" s="14"/>
      <c r="DU722" s="14"/>
      <c r="DV722" s="14"/>
      <c r="DW722" s="14"/>
      <c r="DX722" s="14"/>
      <c r="DY722" s="14"/>
      <c r="DZ722" s="14"/>
      <c r="EA722" s="14"/>
      <c r="EB722" s="14"/>
      <c r="EC722" s="14"/>
      <c r="ED722" s="14"/>
      <c r="EE722" s="14"/>
      <c r="EF722" s="14"/>
      <c r="EG722" s="14"/>
      <c r="EH722" s="14"/>
      <c r="EI722" s="14"/>
      <c r="EJ722" s="14"/>
      <c r="EK722" s="14"/>
      <c r="EL722" s="14"/>
      <c r="EM722" s="14"/>
      <c r="EN722" s="14"/>
      <c r="EO722" s="14"/>
      <c r="EP722" s="14"/>
      <c r="EQ722" s="14"/>
      <c r="ER722" s="14"/>
      <c r="ES722" s="14"/>
      <c r="ET722" s="14"/>
      <c r="EU722" s="14"/>
      <c r="EV722" s="14"/>
      <c r="EW722" s="14"/>
      <c r="EX722" s="14"/>
      <c r="EY722" s="14"/>
      <c r="EZ722" s="14"/>
      <c r="FA722" s="14"/>
      <c r="FB722" s="14"/>
      <c r="FC722" s="14"/>
      <c r="FD722" s="14"/>
      <c r="FE722" s="14"/>
      <c r="FF722" s="14"/>
      <c r="FG722" s="14"/>
      <c r="FH722" s="14"/>
      <c r="FI722" s="14"/>
      <c r="FJ722" s="14"/>
      <c r="FK722" s="14"/>
      <c r="FL722" s="14"/>
      <c r="FM722" s="14"/>
      <c r="FN722" s="14"/>
      <c r="FO722" s="14"/>
      <c r="FP722" s="14"/>
      <c r="FQ722" s="14"/>
      <c r="FR722" s="14"/>
      <c r="FS722" s="14"/>
      <c r="FT722" s="14"/>
      <c r="FU722" s="14"/>
      <c r="FV722" s="14"/>
      <c r="FW722" s="14"/>
      <c r="FX722" s="14"/>
      <c r="FY722" s="14"/>
      <c r="FZ722" s="14"/>
      <c r="GA722" s="14"/>
      <c r="GB722" s="14"/>
      <c r="GC722" s="14"/>
      <c r="GD722" s="14"/>
      <c r="GE722" s="14"/>
      <c r="GF722" s="14"/>
      <c r="GG722" s="14"/>
      <c r="GH722" s="14"/>
      <c r="GI722" s="14"/>
      <c r="GJ722" s="14"/>
      <c r="GK722" s="14"/>
      <c r="GL722" s="14"/>
      <c r="GM722" s="14"/>
      <c r="GN722" s="14"/>
      <c r="GO722" s="14"/>
      <c r="GP722" s="14"/>
      <c r="GQ722" s="14"/>
      <c r="GR722" s="14"/>
      <c r="GS722" s="14"/>
      <c r="GT722" s="14"/>
      <c r="GU722" s="14"/>
      <c r="GV722" s="14"/>
      <c r="GW722" s="14"/>
      <c r="GX722" s="14"/>
      <c r="GY722" s="14"/>
      <c r="GZ722" s="14"/>
      <c r="HA722" s="14"/>
      <c r="HB722" s="14"/>
      <c r="HC722" s="14"/>
      <c r="HD722" s="14"/>
      <c r="HE722" s="14"/>
      <c r="HF722" s="14"/>
      <c r="HG722" s="14"/>
      <c r="HH722" s="14"/>
      <c r="HI722" s="14"/>
      <c r="HJ722" s="14"/>
      <c r="HK722" s="14"/>
      <c r="HL722" s="14"/>
      <c r="HM722" s="14"/>
      <c r="HN722" s="14"/>
      <c r="HO722" s="14"/>
      <c r="HP722" s="14"/>
      <c r="HQ722" s="14"/>
      <c r="HR722" s="14"/>
      <c r="HS722" s="14"/>
      <c r="HT722" s="14"/>
      <c r="HU722" s="14"/>
      <c r="HV722" s="14"/>
      <c r="HW722" s="14"/>
      <c r="HX722" s="14"/>
      <c r="HY722" s="14"/>
      <c r="HZ722" s="14"/>
      <c r="IA722" s="14"/>
      <c r="IB722" s="14"/>
      <c r="IC722" s="14"/>
      <c r="ID722" s="14"/>
    </row>
    <row r="723" spans="1:239" s="2" customFormat="1" x14ac:dyDescent="0.25">
      <c r="A723" s="8"/>
      <c r="B723" s="124" t="s">
        <v>21</v>
      </c>
      <c r="C723" s="91" t="s">
        <v>17</v>
      </c>
      <c r="D723" s="10">
        <v>660</v>
      </c>
      <c r="E723" s="10">
        <f>E722*D723</f>
        <v>46.265999999999998</v>
      </c>
      <c r="F723" s="10"/>
      <c r="G723" s="10"/>
      <c r="H723" s="5"/>
      <c r="I723" s="10">
        <f>E723*H723</f>
        <v>0</v>
      </c>
      <c r="J723" s="10"/>
      <c r="K723" s="10"/>
      <c r="L723" s="10">
        <f t="shared" ref="L723:L729" si="102">G723+I723+K723</f>
        <v>0</v>
      </c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</row>
    <row r="724" spans="1:239" s="2" customFormat="1" x14ac:dyDescent="0.25">
      <c r="A724" s="7"/>
      <c r="B724" s="167" t="s">
        <v>65</v>
      </c>
      <c r="C724" s="91" t="s">
        <v>20</v>
      </c>
      <c r="D724" s="10">
        <v>9.6</v>
      </c>
      <c r="E724" s="10">
        <f>E722*D724</f>
        <v>0.67295999999999989</v>
      </c>
      <c r="F724" s="10"/>
      <c r="G724" s="10"/>
      <c r="H724" s="10"/>
      <c r="I724" s="10"/>
      <c r="J724" s="10"/>
      <c r="K724" s="10">
        <f>E724*J724</f>
        <v>0</v>
      </c>
      <c r="L724" s="10">
        <f t="shared" si="102"/>
        <v>0</v>
      </c>
      <c r="M724" s="14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</row>
    <row r="725" spans="1:239" s="2" customFormat="1" x14ac:dyDescent="0.25">
      <c r="A725" s="11"/>
      <c r="B725" s="129" t="s">
        <v>22</v>
      </c>
      <c r="C725" s="11" t="s">
        <v>0</v>
      </c>
      <c r="D725" s="10">
        <v>39.9</v>
      </c>
      <c r="E725" s="10">
        <f>D725*E722</f>
        <v>2.7969899999999996</v>
      </c>
      <c r="F725" s="4"/>
      <c r="G725" s="4"/>
      <c r="H725" s="4"/>
      <c r="I725" s="5"/>
      <c r="J725" s="5"/>
      <c r="K725" s="10">
        <f>E725*J725</f>
        <v>0</v>
      </c>
      <c r="L725" s="10">
        <f t="shared" si="102"/>
        <v>0</v>
      </c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</row>
    <row r="726" spans="1:239" s="2" customFormat="1" x14ac:dyDescent="0.25">
      <c r="A726" s="168"/>
      <c r="B726" s="169" t="s">
        <v>66</v>
      </c>
      <c r="C726" s="11" t="s">
        <v>67</v>
      </c>
      <c r="D726" s="170">
        <v>1160</v>
      </c>
      <c r="E726" s="170">
        <f>D726*E722</f>
        <v>81.315999999999988</v>
      </c>
      <c r="F726" s="170"/>
      <c r="G726" s="170">
        <f t="shared" ref="G726" si="103">F726*E726</f>
        <v>0</v>
      </c>
      <c r="H726" s="170"/>
      <c r="I726" s="170"/>
      <c r="J726" s="170"/>
      <c r="K726" s="170"/>
      <c r="L726" s="10">
        <f t="shared" si="102"/>
        <v>0</v>
      </c>
      <c r="M726" s="156"/>
      <c r="N726" s="156"/>
      <c r="O726" s="156"/>
      <c r="P726" s="156"/>
      <c r="Q726" s="156"/>
      <c r="R726" s="156"/>
      <c r="S726" s="156"/>
      <c r="T726" s="156"/>
      <c r="U726" s="156"/>
      <c r="V726" s="156"/>
      <c r="W726" s="156"/>
      <c r="X726" s="156"/>
      <c r="Y726" s="156"/>
      <c r="Z726" s="156"/>
      <c r="AA726" s="156"/>
      <c r="AB726" s="156"/>
      <c r="AC726" s="156"/>
      <c r="AD726" s="156"/>
      <c r="AE726" s="156"/>
      <c r="AF726" s="156"/>
      <c r="AG726" s="156"/>
      <c r="AH726" s="156"/>
      <c r="AI726" s="156"/>
      <c r="AJ726" s="156"/>
      <c r="AK726" s="156"/>
      <c r="AL726" s="156"/>
      <c r="AM726" s="156"/>
      <c r="AN726" s="156"/>
      <c r="AO726" s="156"/>
      <c r="AP726" s="156"/>
      <c r="AQ726" s="156"/>
      <c r="AR726" s="156"/>
      <c r="AS726" s="156"/>
      <c r="AT726" s="156"/>
      <c r="AU726" s="156"/>
      <c r="AV726" s="156"/>
      <c r="AW726" s="156"/>
      <c r="AX726" s="156"/>
      <c r="AY726" s="156"/>
      <c r="AZ726" s="156"/>
      <c r="BA726" s="156"/>
      <c r="BB726" s="156"/>
      <c r="BC726" s="156"/>
      <c r="BD726" s="156"/>
      <c r="BE726" s="156"/>
      <c r="BF726" s="156"/>
      <c r="BG726" s="156"/>
      <c r="BH726" s="156"/>
      <c r="BI726" s="156"/>
      <c r="BJ726" s="156"/>
      <c r="BK726" s="156"/>
      <c r="BL726" s="156"/>
      <c r="BM726" s="156"/>
      <c r="BN726" s="156"/>
      <c r="BO726" s="156"/>
      <c r="BP726" s="156"/>
      <c r="BQ726" s="156"/>
      <c r="BR726" s="156"/>
      <c r="BS726" s="156"/>
      <c r="BT726" s="156"/>
      <c r="BU726" s="156"/>
      <c r="BV726" s="156"/>
      <c r="BW726" s="156"/>
      <c r="BX726" s="156"/>
      <c r="BY726" s="156"/>
      <c r="BZ726" s="156"/>
      <c r="CA726" s="156"/>
      <c r="CB726" s="156"/>
      <c r="CC726" s="156"/>
      <c r="CD726" s="156"/>
      <c r="CE726" s="156"/>
      <c r="CF726" s="156"/>
      <c r="CG726" s="156"/>
      <c r="CH726" s="156"/>
      <c r="CI726" s="156"/>
      <c r="CJ726" s="156"/>
      <c r="CK726" s="156"/>
      <c r="CL726" s="156"/>
      <c r="CM726" s="156"/>
      <c r="CN726" s="156"/>
      <c r="CO726" s="156"/>
      <c r="CP726" s="156"/>
      <c r="CQ726" s="156"/>
      <c r="CR726" s="156"/>
      <c r="CS726" s="156"/>
      <c r="CT726" s="156"/>
      <c r="CU726" s="156"/>
      <c r="CV726" s="156"/>
      <c r="CW726" s="156"/>
      <c r="CX726" s="156"/>
      <c r="CY726" s="156"/>
      <c r="CZ726" s="156"/>
      <c r="DA726" s="156"/>
      <c r="DB726" s="156"/>
      <c r="DC726" s="156"/>
      <c r="DD726" s="156"/>
      <c r="DE726" s="156"/>
      <c r="DF726" s="156"/>
      <c r="DG726" s="156"/>
      <c r="DH726" s="156"/>
      <c r="DI726" s="156"/>
      <c r="DJ726" s="156"/>
      <c r="DK726" s="156"/>
      <c r="DL726" s="156"/>
      <c r="DM726" s="156"/>
      <c r="DN726" s="156"/>
      <c r="DO726" s="156"/>
      <c r="DP726" s="156"/>
      <c r="DQ726" s="156"/>
      <c r="DR726" s="156"/>
      <c r="DS726" s="156"/>
      <c r="DT726" s="156"/>
      <c r="DU726" s="156"/>
      <c r="DV726" s="156"/>
      <c r="DW726" s="156"/>
      <c r="DX726" s="156"/>
      <c r="DY726" s="156"/>
      <c r="DZ726" s="156"/>
      <c r="EA726" s="156"/>
      <c r="EB726" s="156"/>
      <c r="EC726" s="156"/>
      <c r="ED726" s="156"/>
      <c r="EE726" s="156"/>
      <c r="EF726" s="156"/>
      <c r="EG726" s="156"/>
      <c r="EH726" s="156"/>
      <c r="EI726" s="156"/>
      <c r="EJ726" s="156"/>
      <c r="EK726" s="156"/>
      <c r="EL726" s="156"/>
      <c r="EM726" s="156"/>
      <c r="EN726" s="156"/>
      <c r="EO726" s="156"/>
      <c r="EP726" s="156"/>
      <c r="EQ726" s="156"/>
      <c r="ER726" s="156"/>
      <c r="ES726" s="156"/>
      <c r="ET726" s="156"/>
      <c r="EU726" s="156"/>
      <c r="EV726" s="156"/>
      <c r="EW726" s="156"/>
      <c r="EX726" s="156"/>
      <c r="EY726" s="156"/>
      <c r="EZ726" s="156"/>
      <c r="FA726" s="156"/>
      <c r="FB726" s="156"/>
      <c r="FC726" s="156"/>
      <c r="FD726" s="156"/>
      <c r="FE726" s="156"/>
      <c r="FF726" s="156"/>
      <c r="FG726" s="156"/>
      <c r="FH726" s="156"/>
      <c r="FI726" s="156"/>
      <c r="FJ726" s="156"/>
      <c r="FK726" s="156"/>
      <c r="FL726" s="156"/>
      <c r="FM726" s="156"/>
      <c r="FN726" s="156"/>
      <c r="FO726" s="156"/>
      <c r="FP726" s="156"/>
      <c r="FQ726" s="156"/>
      <c r="FR726" s="156"/>
      <c r="FS726" s="156"/>
      <c r="FT726" s="156"/>
      <c r="FU726" s="156"/>
      <c r="FV726" s="156"/>
      <c r="FW726" s="156"/>
      <c r="FX726" s="156"/>
      <c r="FY726" s="156"/>
      <c r="FZ726" s="156"/>
      <c r="GA726" s="156"/>
      <c r="GB726" s="156"/>
      <c r="GC726" s="156"/>
      <c r="GD726" s="156"/>
      <c r="GE726" s="156"/>
      <c r="GF726" s="156"/>
      <c r="GG726" s="156"/>
      <c r="GH726" s="156"/>
      <c r="GI726" s="156"/>
      <c r="GJ726" s="156"/>
      <c r="GK726" s="156"/>
      <c r="GL726" s="156"/>
      <c r="GM726" s="156"/>
      <c r="GN726" s="156"/>
      <c r="GO726" s="156"/>
      <c r="GP726" s="156"/>
      <c r="GQ726" s="156"/>
      <c r="GR726" s="156"/>
      <c r="GS726" s="156"/>
      <c r="GT726" s="156"/>
      <c r="GU726" s="156"/>
      <c r="GV726" s="156"/>
      <c r="GW726" s="156"/>
      <c r="GX726" s="156"/>
      <c r="GY726" s="156"/>
      <c r="GZ726" s="156"/>
      <c r="HA726" s="156"/>
      <c r="HB726" s="156"/>
      <c r="HC726" s="156"/>
      <c r="HD726" s="156"/>
      <c r="HE726" s="156"/>
      <c r="HF726" s="156"/>
      <c r="HG726" s="156"/>
      <c r="HH726" s="156"/>
      <c r="HI726" s="156"/>
      <c r="HJ726" s="156"/>
      <c r="HK726" s="156"/>
      <c r="HL726" s="156"/>
      <c r="HM726" s="156"/>
      <c r="HN726" s="156"/>
      <c r="HO726" s="156"/>
      <c r="HP726" s="156"/>
      <c r="HQ726" s="156"/>
      <c r="HR726" s="156"/>
      <c r="HS726" s="156"/>
      <c r="HT726" s="156"/>
      <c r="HU726" s="156"/>
      <c r="HV726" s="156"/>
      <c r="HW726" s="156"/>
      <c r="HX726" s="156"/>
      <c r="HY726" s="156"/>
      <c r="HZ726" s="156"/>
      <c r="IA726" s="156"/>
      <c r="IB726" s="156"/>
      <c r="IC726" s="156"/>
      <c r="ID726" s="156"/>
      <c r="IE726" s="156"/>
    </row>
    <row r="727" spans="1:239" s="2" customFormat="1" x14ac:dyDescent="0.25">
      <c r="A727" s="7"/>
      <c r="B727" s="169" t="s">
        <v>130</v>
      </c>
      <c r="C727" s="11" t="s">
        <v>67</v>
      </c>
      <c r="D727" s="10">
        <v>193</v>
      </c>
      <c r="E727" s="10">
        <f>D727*E722</f>
        <v>13.529299999999999</v>
      </c>
      <c r="F727" s="10"/>
      <c r="G727" s="5">
        <f>E727*F727</f>
        <v>0</v>
      </c>
      <c r="H727" s="5"/>
      <c r="I727" s="5"/>
      <c r="J727" s="10"/>
      <c r="K727" s="10"/>
      <c r="L727" s="10">
        <f t="shared" si="102"/>
        <v>0</v>
      </c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</row>
    <row r="728" spans="1:239" s="2" customFormat="1" x14ac:dyDescent="0.25">
      <c r="A728" s="8"/>
      <c r="B728" s="129" t="s">
        <v>126</v>
      </c>
      <c r="C728" s="11" t="s">
        <v>16</v>
      </c>
      <c r="D728" s="10">
        <v>101.5</v>
      </c>
      <c r="E728" s="10">
        <f>D728*E722</f>
        <v>7.1151499999999999</v>
      </c>
      <c r="F728" s="153"/>
      <c r="G728" s="5">
        <f t="shared" ref="G728:G729" si="104">E728*F728</f>
        <v>0</v>
      </c>
      <c r="H728" s="5"/>
      <c r="I728" s="5"/>
      <c r="J728" s="10"/>
      <c r="K728" s="10"/>
      <c r="L728" s="10">
        <f t="shared" si="102"/>
        <v>0</v>
      </c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</row>
    <row r="729" spans="1:239" s="2" customFormat="1" x14ac:dyDescent="0.25">
      <c r="A729" s="7"/>
      <c r="B729" s="129" t="s">
        <v>68</v>
      </c>
      <c r="C729" s="11" t="s">
        <v>16</v>
      </c>
      <c r="D729" s="10">
        <v>2.4700000000000002</v>
      </c>
      <c r="E729" s="5">
        <f>D729*E722</f>
        <v>0.173147</v>
      </c>
      <c r="F729" s="10"/>
      <c r="G729" s="5">
        <f t="shared" si="104"/>
        <v>0</v>
      </c>
      <c r="H729" s="5"/>
      <c r="I729" s="5"/>
      <c r="J729" s="10"/>
      <c r="K729" s="10"/>
      <c r="L729" s="10">
        <f t="shared" si="102"/>
        <v>0</v>
      </c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</row>
    <row r="730" spans="1:239" s="2" customFormat="1" x14ac:dyDescent="0.25">
      <c r="A730" s="168"/>
      <c r="B730" s="171" t="s">
        <v>131</v>
      </c>
      <c r="C730" s="172" t="s">
        <v>16</v>
      </c>
      <c r="D730" s="170">
        <f>7.4+0.53</f>
        <v>7.9300000000000006</v>
      </c>
      <c r="E730" s="170">
        <f>E722*D730</f>
        <v>0.55589299999999997</v>
      </c>
      <c r="F730" s="170"/>
      <c r="G730" s="170">
        <f>F730*E730</f>
        <v>0</v>
      </c>
      <c r="H730" s="170"/>
      <c r="I730" s="170"/>
      <c r="J730" s="170"/>
      <c r="K730" s="170"/>
      <c r="L730" s="170">
        <f>K730+I730+G730</f>
        <v>0</v>
      </c>
      <c r="M730" s="156"/>
      <c r="N730" s="156"/>
      <c r="O730" s="156"/>
      <c r="P730" s="156"/>
      <c r="Q730" s="156"/>
      <c r="R730" s="156"/>
      <c r="S730" s="156"/>
      <c r="T730" s="156"/>
      <c r="U730" s="156"/>
      <c r="V730" s="156"/>
      <c r="W730" s="156"/>
      <c r="X730" s="156"/>
      <c r="Y730" s="156"/>
      <c r="Z730" s="156"/>
      <c r="AA730" s="156"/>
      <c r="AB730" s="156"/>
      <c r="AC730" s="156"/>
      <c r="AD730" s="156"/>
      <c r="AE730" s="156"/>
      <c r="AF730" s="156"/>
      <c r="AG730" s="156"/>
      <c r="AH730" s="156"/>
      <c r="AI730" s="156"/>
      <c r="AJ730" s="156"/>
      <c r="AK730" s="156"/>
      <c r="AL730" s="156"/>
      <c r="AM730" s="156"/>
      <c r="AN730" s="156"/>
      <c r="AO730" s="156"/>
      <c r="AP730" s="156"/>
      <c r="AQ730" s="156"/>
      <c r="AR730" s="156"/>
      <c r="AS730" s="156"/>
      <c r="AT730" s="156"/>
      <c r="AU730" s="156"/>
      <c r="AV730" s="156"/>
      <c r="AW730" s="156"/>
      <c r="AX730" s="156"/>
      <c r="AY730" s="156"/>
      <c r="AZ730" s="156"/>
      <c r="BA730" s="156"/>
      <c r="BB730" s="156"/>
      <c r="BC730" s="156"/>
      <c r="BD730" s="156"/>
      <c r="BE730" s="156"/>
      <c r="BF730" s="156"/>
      <c r="BG730" s="156"/>
      <c r="BH730" s="156"/>
      <c r="BI730" s="156"/>
      <c r="BJ730" s="156"/>
      <c r="BK730" s="156"/>
      <c r="BL730" s="156"/>
      <c r="BM730" s="156"/>
      <c r="BN730" s="156"/>
      <c r="BO730" s="156"/>
      <c r="BP730" s="156"/>
      <c r="BQ730" s="156"/>
      <c r="BR730" s="156"/>
      <c r="BS730" s="156"/>
      <c r="BT730" s="156"/>
      <c r="BU730" s="156"/>
      <c r="BV730" s="156"/>
      <c r="BW730" s="156"/>
      <c r="BX730" s="156"/>
      <c r="BY730" s="156"/>
      <c r="BZ730" s="156"/>
      <c r="CA730" s="156"/>
      <c r="CB730" s="156"/>
      <c r="CC730" s="156"/>
      <c r="CD730" s="156"/>
      <c r="CE730" s="156"/>
      <c r="CF730" s="156"/>
      <c r="CG730" s="156"/>
      <c r="CH730" s="156"/>
      <c r="CI730" s="156"/>
      <c r="CJ730" s="156"/>
      <c r="CK730" s="156"/>
      <c r="CL730" s="156"/>
      <c r="CM730" s="156"/>
      <c r="CN730" s="156"/>
      <c r="CO730" s="156"/>
      <c r="CP730" s="156"/>
      <c r="CQ730" s="156"/>
      <c r="CR730" s="156"/>
      <c r="CS730" s="156"/>
      <c r="CT730" s="156"/>
      <c r="CU730" s="156"/>
      <c r="CV730" s="156"/>
      <c r="CW730" s="156"/>
      <c r="CX730" s="156"/>
      <c r="CY730" s="156"/>
      <c r="CZ730" s="156"/>
      <c r="DA730" s="156"/>
      <c r="DB730" s="156"/>
      <c r="DC730" s="156"/>
      <c r="DD730" s="156"/>
      <c r="DE730" s="156"/>
      <c r="DF730" s="156"/>
      <c r="DG730" s="156"/>
      <c r="DH730" s="156"/>
      <c r="DI730" s="156"/>
      <c r="DJ730" s="156"/>
      <c r="DK730" s="156"/>
      <c r="DL730" s="156"/>
      <c r="DM730" s="156"/>
      <c r="DN730" s="156"/>
      <c r="DO730" s="156"/>
      <c r="DP730" s="156"/>
      <c r="DQ730" s="156"/>
      <c r="DR730" s="156"/>
      <c r="DS730" s="156"/>
      <c r="DT730" s="156"/>
      <c r="DU730" s="156"/>
      <c r="DV730" s="156"/>
      <c r="DW730" s="156"/>
      <c r="DX730" s="156"/>
      <c r="DY730" s="156"/>
      <c r="DZ730" s="156"/>
      <c r="EA730" s="156"/>
      <c r="EB730" s="156"/>
      <c r="EC730" s="156"/>
      <c r="ED730" s="156"/>
      <c r="EE730" s="156"/>
      <c r="EF730" s="156"/>
      <c r="EG730" s="156"/>
      <c r="EH730" s="156"/>
      <c r="EI730" s="156"/>
      <c r="EJ730" s="156"/>
      <c r="EK730" s="156"/>
      <c r="EL730" s="156"/>
      <c r="EM730" s="156"/>
      <c r="EN730" s="156"/>
      <c r="EO730" s="156"/>
      <c r="EP730" s="156"/>
      <c r="EQ730" s="156"/>
      <c r="ER730" s="156"/>
      <c r="ES730" s="156"/>
      <c r="ET730" s="156"/>
      <c r="EU730" s="156"/>
      <c r="EV730" s="156"/>
      <c r="EW730" s="156"/>
      <c r="EX730" s="156"/>
      <c r="EY730" s="156"/>
      <c r="EZ730" s="156"/>
      <c r="FA730" s="156"/>
      <c r="FB730" s="156"/>
      <c r="FC730" s="156"/>
      <c r="FD730" s="156"/>
      <c r="FE730" s="156"/>
      <c r="FF730" s="156"/>
      <c r="FG730" s="156"/>
      <c r="FH730" s="156"/>
      <c r="FI730" s="156"/>
      <c r="FJ730" s="156"/>
      <c r="FK730" s="156"/>
      <c r="FL730" s="156"/>
      <c r="FM730" s="156"/>
      <c r="FN730" s="156"/>
      <c r="FO730" s="156"/>
      <c r="FP730" s="156"/>
      <c r="FQ730" s="156"/>
      <c r="FR730" s="156"/>
      <c r="FS730" s="156"/>
      <c r="FT730" s="156"/>
      <c r="FU730" s="156"/>
      <c r="FV730" s="156"/>
      <c r="FW730" s="156"/>
      <c r="FX730" s="156"/>
      <c r="FY730" s="156"/>
      <c r="FZ730" s="156"/>
      <c r="GA730" s="156"/>
      <c r="GB730" s="156"/>
      <c r="GC730" s="156"/>
      <c r="GD730" s="156"/>
      <c r="GE730" s="156"/>
      <c r="GF730" s="156"/>
      <c r="GG730" s="156"/>
      <c r="GH730" s="156"/>
      <c r="GI730" s="156"/>
      <c r="GJ730" s="156"/>
      <c r="GK730" s="156"/>
      <c r="GL730" s="156"/>
      <c r="GM730" s="156"/>
      <c r="GN730" s="156"/>
      <c r="GO730" s="156"/>
      <c r="GP730" s="156"/>
      <c r="GQ730" s="156"/>
      <c r="GR730" s="156"/>
      <c r="GS730" s="156"/>
      <c r="GT730" s="156"/>
      <c r="GU730" s="156"/>
      <c r="GV730" s="156"/>
      <c r="GW730" s="156"/>
      <c r="GX730" s="156"/>
      <c r="GY730" s="156"/>
      <c r="GZ730" s="156"/>
      <c r="HA730" s="156"/>
      <c r="HB730" s="156"/>
      <c r="HC730" s="156"/>
      <c r="HD730" s="156"/>
      <c r="HE730" s="156"/>
      <c r="HF730" s="156"/>
      <c r="HG730" s="156"/>
      <c r="HH730" s="156"/>
      <c r="HI730" s="156"/>
      <c r="HJ730" s="156"/>
      <c r="HK730" s="156"/>
      <c r="HL730" s="156"/>
      <c r="HM730" s="156"/>
      <c r="HN730" s="156"/>
      <c r="HO730" s="156"/>
      <c r="HP730" s="156"/>
      <c r="HQ730" s="156"/>
      <c r="HR730" s="156"/>
      <c r="HS730" s="156"/>
      <c r="HT730" s="156"/>
      <c r="HU730" s="156"/>
      <c r="HV730" s="156"/>
      <c r="HW730" s="156"/>
      <c r="HX730" s="156"/>
      <c r="HY730" s="156"/>
      <c r="HZ730" s="156"/>
      <c r="IA730" s="156"/>
      <c r="IB730" s="156"/>
      <c r="IC730" s="156"/>
      <c r="ID730" s="156"/>
      <c r="IE730" s="156"/>
    </row>
    <row r="731" spans="1:239" x14ac:dyDescent="0.25">
      <c r="A731" s="11"/>
      <c r="B731" s="173" t="s">
        <v>69</v>
      </c>
      <c r="C731" s="11" t="s">
        <v>16</v>
      </c>
      <c r="D731" s="10">
        <v>4.68</v>
      </c>
      <c r="E731" s="174">
        <f>E722*D731</f>
        <v>0.32806799999999997</v>
      </c>
      <c r="F731" s="10"/>
      <c r="G731" s="170">
        <f t="shared" ref="G731" si="105">F731*E731</f>
        <v>0</v>
      </c>
      <c r="H731" s="10"/>
      <c r="I731" s="10"/>
      <c r="J731" s="10"/>
      <c r="K731" s="10"/>
      <c r="L731" s="10">
        <f t="shared" ref="L731" si="106">K731+I731+G731</f>
        <v>0</v>
      </c>
      <c r="M731" s="175"/>
      <c r="N731" s="176"/>
    </row>
    <row r="732" spans="1:239" s="2" customFormat="1" x14ac:dyDescent="0.25">
      <c r="A732" s="7"/>
      <c r="B732" s="142" t="s">
        <v>132</v>
      </c>
      <c r="C732" s="11" t="s">
        <v>23</v>
      </c>
      <c r="D732" s="10">
        <v>39</v>
      </c>
      <c r="E732" s="10">
        <f>D732*E722</f>
        <v>2.7338999999999998</v>
      </c>
      <c r="F732" s="10"/>
      <c r="G732" s="5">
        <f t="shared" ref="G732:G733" si="107">E732*F732</f>
        <v>0</v>
      </c>
      <c r="H732" s="5"/>
      <c r="I732" s="5"/>
      <c r="J732" s="10"/>
      <c r="K732" s="10"/>
      <c r="L732" s="10">
        <f t="shared" ref="L732:L733" si="108">G732+I732+K732</f>
        <v>0</v>
      </c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</row>
    <row r="733" spans="1:239" s="2" customFormat="1" x14ac:dyDescent="0.25">
      <c r="A733" s="8"/>
      <c r="B733" s="129" t="s">
        <v>35</v>
      </c>
      <c r="C733" s="11" t="s">
        <v>0</v>
      </c>
      <c r="D733" s="10">
        <v>156</v>
      </c>
      <c r="E733" s="10">
        <f>D733*E722</f>
        <v>10.935599999999999</v>
      </c>
      <c r="F733" s="5"/>
      <c r="G733" s="5">
        <f t="shared" si="107"/>
        <v>0</v>
      </c>
      <c r="H733" s="5"/>
      <c r="I733" s="5"/>
      <c r="J733" s="10"/>
      <c r="K733" s="10"/>
      <c r="L733" s="10">
        <f t="shared" si="108"/>
        <v>0</v>
      </c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</row>
    <row r="734" spans="1:239" s="1" customFormat="1" x14ac:dyDescent="0.25">
      <c r="A734" s="7"/>
      <c r="B734" s="129"/>
      <c r="C734" s="11"/>
      <c r="D734" s="102"/>
      <c r="E734" s="10"/>
      <c r="F734" s="10"/>
      <c r="G734" s="10"/>
      <c r="H734" s="10"/>
      <c r="I734" s="10"/>
      <c r="J734" s="5"/>
      <c r="K734" s="10"/>
      <c r="L734" s="10"/>
    </row>
    <row r="735" spans="1:239" s="115" customFormat="1" x14ac:dyDescent="0.2">
      <c r="A735" s="7">
        <v>37</v>
      </c>
      <c r="B735" s="131" t="s">
        <v>133</v>
      </c>
      <c r="C735" s="7" t="s">
        <v>16</v>
      </c>
      <c r="D735" s="135"/>
      <c r="E735" s="135">
        <v>10</v>
      </c>
      <c r="F735" s="135"/>
      <c r="G735" s="135"/>
      <c r="H735" s="135"/>
      <c r="I735" s="135"/>
      <c r="J735" s="135"/>
      <c r="K735" s="135"/>
      <c r="L735" s="13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  <c r="AA735" s="105"/>
      <c r="AB735" s="105"/>
      <c r="AC735" s="105"/>
      <c r="AD735" s="105"/>
      <c r="AE735" s="105"/>
      <c r="AF735" s="105"/>
      <c r="AG735" s="105"/>
      <c r="AH735" s="105"/>
      <c r="AI735" s="105"/>
      <c r="AJ735" s="105"/>
      <c r="AK735" s="105"/>
      <c r="AL735" s="105"/>
      <c r="AM735" s="105"/>
      <c r="AN735" s="105"/>
      <c r="AO735" s="105"/>
      <c r="AP735" s="105"/>
      <c r="AQ735" s="105"/>
      <c r="AR735" s="105"/>
      <c r="AS735" s="105"/>
      <c r="AT735" s="105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  <c r="BT735" s="105"/>
      <c r="BU735" s="105"/>
      <c r="BV735" s="105"/>
      <c r="BW735" s="105"/>
      <c r="BX735" s="105"/>
      <c r="BY735" s="105"/>
      <c r="BZ735" s="105"/>
      <c r="CA735" s="105"/>
      <c r="CB735" s="105"/>
      <c r="CC735" s="105"/>
      <c r="CD735" s="105"/>
      <c r="CE735" s="105"/>
      <c r="CF735" s="105"/>
      <c r="CG735" s="105"/>
      <c r="CH735" s="105"/>
      <c r="CI735" s="105"/>
      <c r="CJ735" s="105"/>
      <c r="CK735" s="105"/>
      <c r="CL735" s="105"/>
      <c r="CM735" s="105"/>
      <c r="CN735" s="105"/>
      <c r="CO735" s="105"/>
      <c r="CP735" s="105"/>
      <c r="CQ735" s="105"/>
      <c r="CR735" s="105"/>
      <c r="CS735" s="105"/>
      <c r="CT735" s="105"/>
      <c r="CU735" s="105"/>
      <c r="CV735" s="105"/>
      <c r="CW735" s="105"/>
      <c r="CX735" s="105"/>
      <c r="CY735" s="105"/>
      <c r="CZ735" s="105"/>
      <c r="DA735" s="105"/>
      <c r="DB735" s="105"/>
      <c r="DC735" s="105"/>
      <c r="DD735" s="105"/>
      <c r="DE735" s="105"/>
      <c r="DF735" s="105"/>
      <c r="DG735" s="105"/>
      <c r="DH735" s="105"/>
      <c r="DI735" s="105"/>
      <c r="DJ735" s="105"/>
      <c r="DK735" s="105"/>
      <c r="DL735" s="105"/>
      <c r="DM735" s="105"/>
      <c r="DN735" s="105"/>
      <c r="DO735" s="105"/>
      <c r="DP735" s="105"/>
      <c r="DQ735" s="105"/>
      <c r="DR735" s="105"/>
      <c r="DS735" s="105"/>
      <c r="DT735" s="105"/>
      <c r="DU735" s="105"/>
      <c r="DV735" s="105"/>
      <c r="DW735" s="105"/>
      <c r="DX735" s="105"/>
      <c r="DY735" s="105"/>
      <c r="DZ735" s="105"/>
      <c r="EA735" s="105"/>
      <c r="EB735" s="105"/>
      <c r="EC735" s="105"/>
      <c r="ED735" s="105"/>
      <c r="EE735" s="105"/>
      <c r="EF735" s="105"/>
      <c r="EG735" s="105"/>
      <c r="EH735" s="105"/>
      <c r="EI735" s="105"/>
      <c r="EJ735" s="105"/>
      <c r="EK735" s="105"/>
      <c r="EL735" s="105"/>
      <c r="EM735" s="105"/>
      <c r="EN735" s="105"/>
      <c r="EO735" s="105"/>
      <c r="EP735" s="105"/>
      <c r="EQ735" s="105"/>
      <c r="ER735" s="105"/>
      <c r="ES735" s="105"/>
      <c r="ET735" s="105"/>
      <c r="EU735" s="105"/>
      <c r="EV735" s="105"/>
      <c r="EW735" s="105"/>
      <c r="EX735" s="105"/>
      <c r="EY735" s="105"/>
      <c r="EZ735" s="105"/>
      <c r="FA735" s="105"/>
      <c r="FB735" s="105"/>
      <c r="FC735" s="105"/>
      <c r="FD735" s="105"/>
      <c r="FE735" s="105"/>
      <c r="FF735" s="105"/>
      <c r="FG735" s="105"/>
      <c r="FH735" s="105"/>
      <c r="FI735" s="105"/>
      <c r="FJ735" s="105"/>
      <c r="FK735" s="105"/>
      <c r="FL735" s="105"/>
      <c r="FM735" s="105"/>
      <c r="FN735" s="105"/>
      <c r="FO735" s="105"/>
      <c r="FP735" s="105"/>
      <c r="FQ735" s="105"/>
      <c r="FR735" s="105"/>
      <c r="FS735" s="105"/>
      <c r="FT735" s="105"/>
      <c r="FU735" s="105"/>
      <c r="FV735" s="105"/>
      <c r="FW735" s="105"/>
      <c r="FX735" s="105"/>
      <c r="FY735" s="105"/>
      <c r="FZ735" s="105"/>
      <c r="GA735" s="105"/>
      <c r="GB735" s="105"/>
      <c r="GC735" s="105"/>
      <c r="GD735" s="105"/>
      <c r="GE735" s="105"/>
      <c r="GF735" s="105"/>
      <c r="GG735" s="105"/>
      <c r="GH735" s="105"/>
      <c r="GI735" s="105"/>
      <c r="GJ735" s="105"/>
      <c r="GK735" s="105"/>
      <c r="GL735" s="105"/>
      <c r="GM735" s="105"/>
      <c r="GN735" s="105"/>
      <c r="GO735" s="105"/>
      <c r="GP735" s="105"/>
      <c r="GQ735" s="105"/>
      <c r="GR735" s="105"/>
      <c r="GS735" s="105"/>
      <c r="GT735" s="105"/>
      <c r="GU735" s="105"/>
      <c r="GV735" s="105"/>
      <c r="GW735" s="105"/>
      <c r="GX735" s="105"/>
      <c r="GY735" s="105"/>
      <c r="GZ735" s="105"/>
      <c r="HA735" s="105"/>
      <c r="HB735" s="105"/>
      <c r="HC735" s="105"/>
      <c r="HD735" s="105"/>
      <c r="HE735" s="105"/>
      <c r="HF735" s="105"/>
      <c r="HG735" s="105"/>
      <c r="HH735" s="105"/>
      <c r="HI735" s="105"/>
      <c r="HJ735" s="105"/>
      <c r="HK735" s="105"/>
      <c r="HL735" s="105"/>
      <c r="HM735" s="105"/>
      <c r="HN735" s="105"/>
      <c r="HO735" s="105"/>
      <c r="HP735" s="105"/>
      <c r="HQ735" s="105"/>
      <c r="HR735" s="105"/>
    </row>
    <row r="736" spans="1:239" s="6" customFormat="1" x14ac:dyDescent="0.25">
      <c r="A736" s="151"/>
      <c r="B736" s="152"/>
      <c r="C736" s="151" t="s">
        <v>62</v>
      </c>
      <c r="D736" s="153"/>
      <c r="E736" s="107">
        <f>E735/10</f>
        <v>1</v>
      </c>
      <c r="F736" s="153"/>
      <c r="G736" s="153"/>
      <c r="H736" s="153"/>
      <c r="I736" s="153"/>
      <c r="J736" s="153"/>
      <c r="K736" s="153"/>
      <c r="L736" s="153"/>
      <c r="M736" s="154"/>
      <c r="N736" s="154"/>
      <c r="O736" s="154"/>
      <c r="P736" s="154"/>
      <c r="Q736" s="154"/>
      <c r="R736" s="154"/>
      <c r="S736" s="154"/>
      <c r="T736" s="154"/>
      <c r="U736" s="154"/>
      <c r="V736" s="154"/>
      <c r="W736" s="154"/>
      <c r="X736" s="154"/>
      <c r="Y736" s="154"/>
      <c r="Z736" s="154"/>
      <c r="AA736" s="154"/>
      <c r="AB736" s="154"/>
      <c r="AC736" s="154"/>
      <c r="AD736" s="154"/>
      <c r="AE736" s="154"/>
      <c r="AF736" s="154"/>
      <c r="AG736" s="154"/>
      <c r="AH736" s="154"/>
      <c r="AI736" s="154"/>
      <c r="AJ736" s="154"/>
      <c r="AK736" s="154"/>
      <c r="AL736" s="154"/>
      <c r="AM736" s="154"/>
      <c r="AN736" s="154"/>
      <c r="AO736" s="154"/>
      <c r="AP736" s="154"/>
      <c r="AQ736" s="154"/>
      <c r="AR736" s="154"/>
      <c r="AS736" s="154"/>
      <c r="AT736" s="154"/>
      <c r="AU736" s="154"/>
      <c r="AV736" s="154"/>
      <c r="AW736" s="154"/>
      <c r="AX736" s="154"/>
      <c r="AY736" s="154"/>
      <c r="AZ736" s="154"/>
      <c r="BA736" s="154"/>
      <c r="BB736" s="154"/>
      <c r="BC736" s="154"/>
      <c r="BD736" s="154"/>
      <c r="BE736" s="154"/>
      <c r="BF736" s="154"/>
      <c r="BG736" s="154"/>
      <c r="BH736" s="154"/>
      <c r="BI736" s="154"/>
      <c r="BJ736" s="154"/>
      <c r="BK736" s="154"/>
      <c r="BL736" s="154"/>
      <c r="BM736" s="154"/>
      <c r="BN736" s="154"/>
      <c r="BO736" s="154"/>
      <c r="BP736" s="154"/>
      <c r="BQ736" s="154"/>
      <c r="BR736" s="154"/>
      <c r="BS736" s="154"/>
      <c r="BT736" s="154"/>
      <c r="BU736" s="154"/>
      <c r="BV736" s="154"/>
      <c r="BW736" s="154"/>
      <c r="BX736" s="154"/>
      <c r="BY736" s="154"/>
      <c r="BZ736" s="154"/>
      <c r="CA736" s="154"/>
      <c r="CB736" s="154"/>
      <c r="CC736" s="154"/>
      <c r="CD736" s="154"/>
      <c r="CE736" s="154"/>
      <c r="CF736" s="154"/>
      <c r="CG736" s="154"/>
      <c r="CH736" s="154"/>
      <c r="CI736" s="154"/>
      <c r="CJ736" s="154"/>
      <c r="CK736" s="154"/>
      <c r="CL736" s="154"/>
      <c r="CM736" s="154"/>
      <c r="CN736" s="154"/>
      <c r="CO736" s="154"/>
      <c r="CP736" s="154"/>
      <c r="CQ736" s="154"/>
      <c r="CR736" s="154"/>
      <c r="CS736" s="154"/>
      <c r="CT736" s="154"/>
      <c r="CU736" s="154"/>
      <c r="CV736" s="154"/>
      <c r="CW736" s="154"/>
      <c r="CX736" s="154"/>
      <c r="CY736" s="154"/>
      <c r="CZ736" s="154"/>
      <c r="DA736" s="154"/>
      <c r="DB736" s="154"/>
      <c r="DC736" s="154"/>
      <c r="DD736" s="154"/>
      <c r="DE736" s="154"/>
      <c r="DF736" s="154"/>
      <c r="DG736" s="154"/>
      <c r="DH736" s="154"/>
      <c r="DI736" s="154"/>
      <c r="DJ736" s="154"/>
      <c r="DK736" s="154"/>
      <c r="DL736" s="154"/>
      <c r="DM736" s="154"/>
      <c r="DN736" s="154"/>
      <c r="DO736" s="154"/>
      <c r="DP736" s="154"/>
      <c r="DQ736" s="154"/>
      <c r="DR736" s="154"/>
      <c r="DS736" s="154"/>
      <c r="DT736" s="154"/>
      <c r="DU736" s="154"/>
      <c r="DV736" s="154"/>
      <c r="DW736" s="154"/>
      <c r="DX736" s="154"/>
      <c r="DY736" s="154"/>
      <c r="DZ736" s="154"/>
      <c r="EA736" s="154"/>
      <c r="EB736" s="154"/>
      <c r="EC736" s="154"/>
      <c r="ED736" s="154"/>
      <c r="EE736" s="154"/>
      <c r="EF736" s="154"/>
      <c r="EG736" s="154"/>
      <c r="EH736" s="154"/>
      <c r="EI736" s="154"/>
      <c r="EJ736" s="154"/>
      <c r="EK736" s="154"/>
      <c r="EL736" s="154"/>
      <c r="EM736" s="154"/>
      <c r="EN736" s="154"/>
      <c r="EO736" s="154"/>
      <c r="EP736" s="154"/>
      <c r="EQ736" s="154"/>
      <c r="ER736" s="154"/>
      <c r="ES736" s="154"/>
      <c r="ET736" s="154"/>
      <c r="EU736" s="154"/>
      <c r="EV736" s="154"/>
      <c r="EW736" s="154"/>
      <c r="EX736" s="154"/>
      <c r="EY736" s="154"/>
      <c r="EZ736" s="154"/>
      <c r="FA736" s="154"/>
      <c r="FB736" s="154"/>
      <c r="FC736" s="154"/>
      <c r="FD736" s="154"/>
      <c r="FE736" s="154"/>
      <c r="FF736" s="154"/>
      <c r="FG736" s="154"/>
      <c r="FH736" s="154"/>
      <c r="FI736" s="154"/>
      <c r="FJ736" s="154"/>
      <c r="FK736" s="154"/>
      <c r="FL736" s="154"/>
      <c r="FM736" s="154"/>
      <c r="FN736" s="154"/>
      <c r="FO736" s="154"/>
      <c r="FP736" s="154"/>
      <c r="FQ736" s="154"/>
      <c r="FR736" s="154"/>
      <c r="FS736" s="154"/>
      <c r="FT736" s="154"/>
      <c r="FU736" s="154"/>
      <c r="FV736" s="154"/>
      <c r="FW736" s="154"/>
      <c r="FX736" s="154"/>
      <c r="FY736" s="154"/>
      <c r="FZ736" s="154"/>
      <c r="GA736" s="154"/>
      <c r="GB736" s="154"/>
      <c r="GC736" s="154"/>
      <c r="GD736" s="154"/>
      <c r="GE736" s="154"/>
      <c r="GF736" s="154"/>
      <c r="GG736" s="154"/>
      <c r="GH736" s="154"/>
      <c r="GI736" s="154"/>
      <c r="GJ736" s="154"/>
      <c r="GK736" s="154"/>
      <c r="GL736" s="154"/>
      <c r="GM736" s="154"/>
      <c r="GN736" s="154"/>
      <c r="GO736" s="154"/>
      <c r="GP736" s="154"/>
      <c r="GQ736" s="154"/>
      <c r="GR736" s="154"/>
      <c r="GS736" s="154"/>
      <c r="GT736" s="154"/>
      <c r="GU736" s="154"/>
      <c r="GV736" s="154"/>
      <c r="GW736" s="154"/>
      <c r="GX736" s="154"/>
      <c r="GY736" s="154"/>
      <c r="GZ736" s="154"/>
      <c r="HA736" s="154"/>
      <c r="HB736" s="154"/>
      <c r="HC736" s="154"/>
      <c r="HD736" s="154"/>
      <c r="HE736" s="154"/>
      <c r="HF736" s="154"/>
      <c r="HG736" s="154"/>
      <c r="HH736" s="154"/>
      <c r="HI736" s="154"/>
      <c r="HJ736" s="154"/>
      <c r="HK736" s="154"/>
      <c r="HL736" s="154"/>
      <c r="HM736" s="154"/>
      <c r="HN736" s="154"/>
      <c r="HO736" s="154"/>
      <c r="HP736" s="154"/>
      <c r="HQ736" s="154"/>
      <c r="HR736" s="154"/>
      <c r="HS736" s="154"/>
      <c r="HT736" s="154"/>
      <c r="HU736" s="154"/>
      <c r="HV736" s="154"/>
      <c r="HW736" s="154"/>
      <c r="HX736" s="154"/>
      <c r="HY736" s="154"/>
      <c r="HZ736" s="154"/>
      <c r="IA736" s="154"/>
      <c r="IB736" s="154"/>
      <c r="IC736" s="154"/>
      <c r="ID736" s="154"/>
    </row>
    <row r="737" spans="1:239" s="2" customFormat="1" x14ac:dyDescent="0.25">
      <c r="A737" s="155"/>
      <c r="B737" s="124" t="s">
        <v>21</v>
      </c>
      <c r="C737" s="91" t="s">
        <v>17</v>
      </c>
      <c r="D737" s="10">
        <v>17.8</v>
      </c>
      <c r="E737" s="153">
        <f>D737*E736</f>
        <v>17.8</v>
      </c>
      <c r="F737" s="153"/>
      <c r="G737" s="153"/>
      <c r="H737" s="10"/>
      <c r="I737" s="10">
        <f>E737*H737</f>
        <v>0</v>
      </c>
      <c r="J737" s="10"/>
      <c r="K737" s="10"/>
      <c r="L737" s="10">
        <f>G737+I737+K737</f>
        <v>0</v>
      </c>
      <c r="M737" s="156"/>
      <c r="N737" s="156"/>
      <c r="O737" s="156"/>
      <c r="P737" s="156"/>
      <c r="Q737" s="156"/>
      <c r="R737" s="156"/>
      <c r="S737" s="156"/>
      <c r="T737" s="156"/>
      <c r="U737" s="156"/>
      <c r="V737" s="156"/>
      <c r="W737" s="156"/>
      <c r="X737" s="156"/>
      <c r="Y737" s="156"/>
      <c r="Z737" s="156"/>
      <c r="AA737" s="156"/>
      <c r="AB737" s="156"/>
      <c r="AC737" s="156"/>
      <c r="AD737" s="156"/>
      <c r="AE737" s="156"/>
      <c r="AF737" s="156"/>
      <c r="AG737" s="156"/>
      <c r="AH737" s="156"/>
      <c r="AI737" s="156"/>
      <c r="AJ737" s="156"/>
      <c r="AK737" s="156"/>
      <c r="AL737" s="156"/>
      <c r="AM737" s="156"/>
      <c r="AN737" s="156"/>
      <c r="AO737" s="156"/>
      <c r="AP737" s="156"/>
      <c r="AQ737" s="156"/>
      <c r="AR737" s="156"/>
      <c r="AS737" s="156"/>
      <c r="AT737" s="156"/>
      <c r="AU737" s="156"/>
      <c r="AV737" s="156"/>
      <c r="AW737" s="156"/>
      <c r="AX737" s="156"/>
      <c r="AY737" s="156"/>
      <c r="AZ737" s="156"/>
      <c r="BA737" s="156"/>
      <c r="BB737" s="156"/>
      <c r="BC737" s="156"/>
      <c r="BD737" s="156"/>
      <c r="BE737" s="156"/>
      <c r="BF737" s="156"/>
      <c r="BG737" s="156"/>
      <c r="BH737" s="156"/>
      <c r="BI737" s="156"/>
      <c r="BJ737" s="156"/>
      <c r="BK737" s="156"/>
      <c r="BL737" s="156"/>
      <c r="BM737" s="156"/>
      <c r="BN737" s="156"/>
      <c r="BO737" s="156"/>
      <c r="BP737" s="156"/>
      <c r="BQ737" s="156"/>
      <c r="BR737" s="156"/>
      <c r="BS737" s="156"/>
      <c r="BT737" s="156"/>
      <c r="BU737" s="156"/>
      <c r="BV737" s="156"/>
      <c r="BW737" s="156"/>
      <c r="BX737" s="156"/>
      <c r="BY737" s="156"/>
      <c r="BZ737" s="156"/>
      <c r="CA737" s="156"/>
      <c r="CB737" s="156"/>
      <c r="CC737" s="156"/>
      <c r="CD737" s="156"/>
      <c r="CE737" s="156"/>
      <c r="CF737" s="156"/>
      <c r="CG737" s="156"/>
      <c r="CH737" s="156"/>
      <c r="CI737" s="156"/>
      <c r="CJ737" s="156"/>
      <c r="CK737" s="156"/>
      <c r="CL737" s="156"/>
      <c r="CM737" s="156"/>
      <c r="CN737" s="156"/>
      <c r="CO737" s="156"/>
      <c r="CP737" s="156"/>
      <c r="CQ737" s="156"/>
      <c r="CR737" s="156"/>
      <c r="CS737" s="156"/>
      <c r="CT737" s="156"/>
      <c r="CU737" s="156"/>
      <c r="CV737" s="156"/>
      <c r="CW737" s="156"/>
      <c r="CX737" s="156"/>
      <c r="CY737" s="156"/>
      <c r="CZ737" s="156"/>
      <c r="DA737" s="156"/>
      <c r="DB737" s="156"/>
      <c r="DC737" s="156"/>
      <c r="DD737" s="156"/>
      <c r="DE737" s="156"/>
      <c r="DF737" s="156"/>
      <c r="DG737" s="156"/>
      <c r="DH737" s="156"/>
      <c r="DI737" s="156"/>
      <c r="DJ737" s="156"/>
      <c r="DK737" s="156"/>
      <c r="DL737" s="156"/>
      <c r="DM737" s="156"/>
      <c r="DN737" s="156"/>
      <c r="DO737" s="156"/>
      <c r="DP737" s="156"/>
      <c r="DQ737" s="156"/>
      <c r="DR737" s="156"/>
      <c r="DS737" s="156"/>
      <c r="DT737" s="156"/>
      <c r="DU737" s="156"/>
      <c r="DV737" s="156"/>
      <c r="DW737" s="156"/>
      <c r="DX737" s="156"/>
      <c r="DY737" s="156"/>
      <c r="DZ737" s="156"/>
      <c r="EA737" s="156"/>
      <c r="EB737" s="156"/>
      <c r="EC737" s="156"/>
      <c r="ED737" s="156"/>
      <c r="EE737" s="156"/>
      <c r="EF737" s="156"/>
      <c r="EG737" s="156"/>
      <c r="EH737" s="156"/>
      <c r="EI737" s="156"/>
      <c r="EJ737" s="156"/>
      <c r="EK737" s="156"/>
      <c r="EL737" s="156"/>
      <c r="EM737" s="156"/>
      <c r="EN737" s="156"/>
      <c r="EO737" s="156"/>
      <c r="EP737" s="156"/>
      <c r="EQ737" s="156"/>
      <c r="ER737" s="156"/>
      <c r="ES737" s="156"/>
      <c r="ET737" s="156"/>
      <c r="EU737" s="156"/>
      <c r="EV737" s="156"/>
      <c r="EW737" s="156"/>
      <c r="EX737" s="156"/>
      <c r="EY737" s="156"/>
      <c r="EZ737" s="156"/>
      <c r="FA737" s="156"/>
      <c r="FB737" s="156"/>
      <c r="FC737" s="156"/>
      <c r="FD737" s="156"/>
      <c r="FE737" s="156"/>
      <c r="FF737" s="156"/>
      <c r="FG737" s="156"/>
      <c r="FH737" s="156"/>
      <c r="FI737" s="156"/>
      <c r="FJ737" s="156"/>
      <c r="FK737" s="156"/>
      <c r="FL737" s="156"/>
      <c r="FM737" s="156"/>
      <c r="FN737" s="156"/>
      <c r="FO737" s="156"/>
      <c r="FP737" s="156"/>
      <c r="FQ737" s="156"/>
      <c r="FR737" s="156"/>
      <c r="FS737" s="156"/>
      <c r="FT737" s="156"/>
      <c r="FU737" s="156"/>
      <c r="FV737" s="156"/>
      <c r="FW737" s="156"/>
      <c r="FX737" s="156"/>
      <c r="FY737" s="156"/>
      <c r="FZ737" s="156"/>
      <c r="GA737" s="156"/>
      <c r="GB737" s="156"/>
      <c r="GC737" s="156"/>
      <c r="GD737" s="156"/>
      <c r="GE737" s="156"/>
      <c r="GF737" s="156"/>
      <c r="GG737" s="156"/>
      <c r="GH737" s="156"/>
      <c r="GI737" s="156"/>
      <c r="GJ737" s="156"/>
      <c r="GK737" s="156"/>
      <c r="GL737" s="156"/>
      <c r="GM737" s="156"/>
      <c r="GN737" s="156"/>
      <c r="GO737" s="156"/>
      <c r="GP737" s="156"/>
      <c r="GQ737" s="156"/>
      <c r="GR737" s="156"/>
      <c r="GS737" s="156"/>
      <c r="GT737" s="156"/>
      <c r="GU737" s="156"/>
      <c r="GV737" s="156"/>
      <c r="GW737" s="156"/>
      <c r="GX737" s="156"/>
      <c r="GY737" s="156"/>
      <c r="GZ737" s="156"/>
      <c r="HA737" s="156"/>
      <c r="HB737" s="156"/>
      <c r="HC737" s="156"/>
      <c r="HD737" s="156"/>
      <c r="HE737" s="156"/>
      <c r="HF737" s="156"/>
      <c r="HG737" s="156"/>
      <c r="HH737" s="156"/>
      <c r="HI737" s="156"/>
      <c r="HJ737" s="156"/>
      <c r="HK737" s="156"/>
      <c r="HL737" s="156"/>
      <c r="HM737" s="156"/>
      <c r="HN737" s="156"/>
      <c r="HO737" s="156"/>
      <c r="HP737" s="156"/>
      <c r="HQ737" s="156"/>
      <c r="HR737" s="156"/>
      <c r="HS737" s="156"/>
      <c r="HT737" s="156"/>
      <c r="HU737" s="156"/>
      <c r="HV737" s="156"/>
      <c r="HW737" s="156"/>
      <c r="HX737" s="156"/>
      <c r="HY737" s="156"/>
      <c r="HZ737" s="156"/>
      <c r="IA737" s="156"/>
      <c r="IB737" s="156"/>
      <c r="IC737" s="156"/>
      <c r="ID737" s="156"/>
    </row>
    <row r="738" spans="1:239" s="2" customFormat="1" x14ac:dyDescent="0.25">
      <c r="A738" s="157"/>
      <c r="B738" s="158" t="s">
        <v>124</v>
      </c>
      <c r="C738" s="151" t="s">
        <v>16</v>
      </c>
      <c r="D738" s="10">
        <v>11</v>
      </c>
      <c r="E738" s="86">
        <f>D738*E736</f>
        <v>11</v>
      </c>
      <c r="F738" s="5"/>
      <c r="G738" s="153">
        <f>E738*F738</f>
        <v>0</v>
      </c>
      <c r="H738" s="153"/>
      <c r="I738" s="153"/>
      <c r="J738" s="153"/>
      <c r="K738" s="153"/>
      <c r="L738" s="153">
        <f>G738+I738+K738</f>
        <v>0</v>
      </c>
      <c r="M738" s="156"/>
      <c r="N738" s="156"/>
      <c r="O738" s="156"/>
      <c r="P738" s="156"/>
      <c r="Q738" s="156"/>
      <c r="R738" s="156"/>
      <c r="S738" s="156"/>
      <c r="T738" s="156"/>
      <c r="U738" s="156"/>
      <c r="V738" s="156"/>
      <c r="W738" s="156"/>
      <c r="X738" s="156"/>
      <c r="Y738" s="156"/>
      <c r="Z738" s="156"/>
      <c r="AA738" s="156"/>
      <c r="AB738" s="156"/>
      <c r="AC738" s="156"/>
      <c r="AD738" s="156"/>
      <c r="AE738" s="156"/>
      <c r="AF738" s="156"/>
      <c r="AG738" s="156"/>
      <c r="AH738" s="156"/>
      <c r="AI738" s="156"/>
      <c r="AJ738" s="156"/>
      <c r="AK738" s="156"/>
      <c r="AL738" s="156"/>
      <c r="AM738" s="156"/>
      <c r="AN738" s="156"/>
      <c r="AO738" s="156"/>
      <c r="AP738" s="156"/>
      <c r="AQ738" s="156"/>
      <c r="AR738" s="156"/>
      <c r="AS738" s="156"/>
      <c r="AT738" s="156"/>
      <c r="AU738" s="156"/>
      <c r="AV738" s="156"/>
      <c r="AW738" s="156"/>
      <c r="AX738" s="156"/>
      <c r="AY738" s="156"/>
      <c r="AZ738" s="156"/>
      <c r="BA738" s="156"/>
      <c r="BB738" s="156"/>
      <c r="BC738" s="156"/>
      <c r="BD738" s="156"/>
      <c r="BE738" s="156"/>
      <c r="BF738" s="156"/>
      <c r="BG738" s="156"/>
      <c r="BH738" s="156"/>
      <c r="BI738" s="156"/>
      <c r="BJ738" s="156"/>
      <c r="BK738" s="156"/>
      <c r="BL738" s="156"/>
      <c r="BM738" s="156"/>
      <c r="BN738" s="156"/>
      <c r="BO738" s="156"/>
      <c r="BP738" s="156"/>
      <c r="BQ738" s="156"/>
      <c r="BR738" s="156"/>
      <c r="BS738" s="156"/>
      <c r="BT738" s="156"/>
      <c r="BU738" s="156"/>
      <c r="BV738" s="156"/>
      <c r="BW738" s="156"/>
      <c r="BX738" s="156"/>
      <c r="BY738" s="156"/>
      <c r="BZ738" s="156"/>
      <c r="CA738" s="156"/>
      <c r="CB738" s="156"/>
      <c r="CC738" s="156"/>
      <c r="CD738" s="156"/>
      <c r="CE738" s="156"/>
      <c r="CF738" s="156"/>
      <c r="CG738" s="156"/>
      <c r="CH738" s="156"/>
      <c r="CI738" s="156"/>
      <c r="CJ738" s="156"/>
      <c r="CK738" s="156"/>
      <c r="CL738" s="156"/>
      <c r="CM738" s="156"/>
      <c r="CN738" s="156"/>
      <c r="CO738" s="156"/>
      <c r="CP738" s="156"/>
      <c r="CQ738" s="156"/>
      <c r="CR738" s="156"/>
      <c r="CS738" s="156"/>
      <c r="CT738" s="156"/>
      <c r="CU738" s="156"/>
      <c r="CV738" s="156"/>
      <c r="CW738" s="156"/>
      <c r="CX738" s="156"/>
      <c r="CY738" s="156"/>
      <c r="CZ738" s="156"/>
      <c r="DA738" s="156"/>
      <c r="DB738" s="156"/>
      <c r="DC738" s="156"/>
      <c r="DD738" s="156"/>
      <c r="DE738" s="156"/>
      <c r="DF738" s="156"/>
      <c r="DG738" s="156"/>
      <c r="DH738" s="156"/>
      <c r="DI738" s="156"/>
      <c r="DJ738" s="156"/>
      <c r="DK738" s="156"/>
      <c r="DL738" s="156"/>
      <c r="DM738" s="156"/>
      <c r="DN738" s="156"/>
      <c r="DO738" s="156"/>
      <c r="DP738" s="156"/>
      <c r="DQ738" s="156"/>
      <c r="DR738" s="156"/>
      <c r="DS738" s="156"/>
      <c r="DT738" s="156"/>
      <c r="DU738" s="156"/>
      <c r="DV738" s="156"/>
      <c r="DW738" s="156"/>
      <c r="DX738" s="156"/>
      <c r="DY738" s="156"/>
      <c r="DZ738" s="156"/>
      <c r="EA738" s="156"/>
      <c r="EB738" s="156"/>
      <c r="EC738" s="156"/>
      <c r="ED738" s="156"/>
      <c r="EE738" s="156"/>
      <c r="EF738" s="156"/>
      <c r="EG738" s="156"/>
      <c r="EH738" s="156"/>
      <c r="EI738" s="156"/>
      <c r="EJ738" s="156"/>
      <c r="EK738" s="156"/>
      <c r="EL738" s="156"/>
      <c r="EM738" s="156"/>
      <c r="EN738" s="156"/>
      <c r="EO738" s="156"/>
      <c r="EP738" s="156"/>
      <c r="EQ738" s="156"/>
      <c r="ER738" s="156"/>
      <c r="ES738" s="156"/>
      <c r="ET738" s="156"/>
      <c r="EU738" s="156"/>
      <c r="EV738" s="156"/>
      <c r="EW738" s="156"/>
      <c r="EX738" s="156"/>
      <c r="EY738" s="156"/>
      <c r="EZ738" s="156"/>
      <c r="FA738" s="156"/>
      <c r="FB738" s="156"/>
      <c r="FC738" s="156"/>
      <c r="FD738" s="156"/>
      <c r="FE738" s="156"/>
      <c r="FF738" s="156"/>
      <c r="FG738" s="156"/>
      <c r="FH738" s="156"/>
      <c r="FI738" s="156"/>
      <c r="FJ738" s="156"/>
      <c r="FK738" s="156"/>
      <c r="FL738" s="156"/>
      <c r="FM738" s="156"/>
      <c r="FN738" s="156"/>
      <c r="FO738" s="156"/>
      <c r="FP738" s="156"/>
      <c r="FQ738" s="156"/>
      <c r="FR738" s="156"/>
      <c r="FS738" s="156"/>
      <c r="FT738" s="156"/>
      <c r="FU738" s="156"/>
      <c r="FV738" s="156"/>
      <c r="FW738" s="156"/>
      <c r="FX738" s="156"/>
      <c r="FY738" s="156"/>
      <c r="FZ738" s="156"/>
      <c r="GA738" s="156"/>
      <c r="GB738" s="156"/>
      <c r="GC738" s="156"/>
      <c r="GD738" s="156"/>
      <c r="GE738" s="156"/>
      <c r="GF738" s="156"/>
      <c r="GG738" s="156"/>
      <c r="GH738" s="156"/>
      <c r="GI738" s="156"/>
      <c r="GJ738" s="156"/>
      <c r="GK738" s="156"/>
      <c r="GL738" s="156"/>
      <c r="GM738" s="156"/>
      <c r="GN738" s="156"/>
      <c r="GO738" s="156"/>
      <c r="GP738" s="156"/>
      <c r="GQ738" s="156"/>
      <c r="GR738" s="156"/>
      <c r="GS738" s="156"/>
      <c r="GT738" s="156"/>
      <c r="GU738" s="156"/>
      <c r="GV738" s="156"/>
      <c r="GW738" s="156"/>
      <c r="GX738" s="156"/>
      <c r="GY738" s="156"/>
      <c r="GZ738" s="156"/>
      <c r="HA738" s="156"/>
      <c r="HB738" s="156"/>
      <c r="HC738" s="156"/>
      <c r="HD738" s="156"/>
      <c r="HE738" s="156"/>
      <c r="HF738" s="156"/>
      <c r="HG738" s="156"/>
      <c r="HH738" s="156"/>
      <c r="HI738" s="156"/>
      <c r="HJ738" s="156"/>
      <c r="HK738" s="156"/>
      <c r="HL738" s="156"/>
      <c r="HM738" s="156"/>
      <c r="HN738" s="156"/>
      <c r="HO738" s="156"/>
      <c r="HP738" s="156"/>
      <c r="HQ738" s="156"/>
      <c r="HR738" s="156"/>
      <c r="HS738" s="156"/>
      <c r="HT738" s="156"/>
      <c r="HU738" s="156"/>
      <c r="HV738" s="156"/>
      <c r="HW738" s="156"/>
      <c r="HX738" s="156"/>
      <c r="HY738" s="156"/>
      <c r="HZ738" s="156"/>
      <c r="IA738" s="156"/>
      <c r="IB738" s="156"/>
      <c r="IC738" s="156"/>
      <c r="ID738" s="156"/>
    </row>
    <row r="739" spans="1:239" s="2" customFormat="1" x14ac:dyDescent="0.25">
      <c r="A739" s="157"/>
      <c r="B739" s="152"/>
      <c r="C739" s="151"/>
      <c r="D739" s="10"/>
      <c r="E739" s="86"/>
      <c r="F739" s="5"/>
      <c r="G739" s="153"/>
      <c r="H739" s="153"/>
      <c r="I739" s="153"/>
      <c r="J739" s="153"/>
      <c r="K739" s="153"/>
      <c r="L739" s="153"/>
      <c r="M739" s="156"/>
      <c r="N739" s="156"/>
      <c r="O739" s="156"/>
      <c r="P739" s="156"/>
      <c r="Q739" s="156"/>
      <c r="R739" s="156"/>
      <c r="S739" s="156"/>
      <c r="T739" s="156"/>
      <c r="U739" s="156"/>
      <c r="V739" s="156"/>
      <c r="W739" s="156"/>
      <c r="X739" s="156"/>
      <c r="Y739" s="156"/>
      <c r="Z739" s="156"/>
      <c r="AA739" s="156"/>
      <c r="AB739" s="156"/>
      <c r="AC739" s="156"/>
      <c r="AD739" s="156"/>
      <c r="AE739" s="156"/>
      <c r="AF739" s="156"/>
      <c r="AG739" s="156"/>
      <c r="AH739" s="156"/>
      <c r="AI739" s="156"/>
      <c r="AJ739" s="156"/>
      <c r="AK739" s="156"/>
      <c r="AL739" s="156"/>
      <c r="AM739" s="156"/>
      <c r="AN739" s="156"/>
      <c r="AO739" s="156"/>
      <c r="AP739" s="156"/>
      <c r="AQ739" s="156"/>
      <c r="AR739" s="156"/>
      <c r="AS739" s="156"/>
      <c r="AT739" s="156"/>
      <c r="AU739" s="156"/>
      <c r="AV739" s="156"/>
      <c r="AW739" s="156"/>
      <c r="AX739" s="156"/>
      <c r="AY739" s="156"/>
      <c r="AZ739" s="156"/>
      <c r="BA739" s="156"/>
      <c r="BB739" s="156"/>
      <c r="BC739" s="156"/>
      <c r="BD739" s="156"/>
      <c r="BE739" s="156"/>
      <c r="BF739" s="156"/>
      <c r="BG739" s="156"/>
      <c r="BH739" s="156"/>
      <c r="BI739" s="156"/>
      <c r="BJ739" s="156"/>
      <c r="BK739" s="156"/>
      <c r="BL739" s="156"/>
      <c r="BM739" s="156"/>
      <c r="BN739" s="156"/>
      <c r="BO739" s="156"/>
      <c r="BP739" s="156"/>
      <c r="BQ739" s="156"/>
      <c r="BR739" s="156"/>
      <c r="BS739" s="156"/>
      <c r="BT739" s="156"/>
      <c r="BU739" s="156"/>
      <c r="BV739" s="156"/>
      <c r="BW739" s="156"/>
      <c r="BX739" s="156"/>
      <c r="BY739" s="156"/>
      <c r="BZ739" s="156"/>
      <c r="CA739" s="156"/>
      <c r="CB739" s="156"/>
      <c r="CC739" s="156"/>
      <c r="CD739" s="156"/>
      <c r="CE739" s="156"/>
      <c r="CF739" s="156"/>
      <c r="CG739" s="156"/>
      <c r="CH739" s="156"/>
      <c r="CI739" s="156"/>
      <c r="CJ739" s="156"/>
      <c r="CK739" s="156"/>
      <c r="CL739" s="156"/>
      <c r="CM739" s="156"/>
      <c r="CN739" s="156"/>
      <c r="CO739" s="156"/>
      <c r="CP739" s="156"/>
      <c r="CQ739" s="156"/>
      <c r="CR739" s="156"/>
      <c r="CS739" s="156"/>
      <c r="CT739" s="156"/>
      <c r="CU739" s="156"/>
      <c r="CV739" s="156"/>
      <c r="CW739" s="156"/>
      <c r="CX739" s="156"/>
      <c r="CY739" s="156"/>
      <c r="CZ739" s="156"/>
      <c r="DA739" s="156"/>
      <c r="DB739" s="156"/>
      <c r="DC739" s="156"/>
      <c r="DD739" s="156"/>
      <c r="DE739" s="156"/>
      <c r="DF739" s="156"/>
      <c r="DG739" s="156"/>
      <c r="DH739" s="156"/>
      <c r="DI739" s="156"/>
      <c r="DJ739" s="156"/>
      <c r="DK739" s="156"/>
      <c r="DL739" s="156"/>
      <c r="DM739" s="156"/>
      <c r="DN739" s="156"/>
      <c r="DO739" s="156"/>
      <c r="DP739" s="156"/>
      <c r="DQ739" s="156"/>
      <c r="DR739" s="156"/>
      <c r="DS739" s="156"/>
      <c r="DT739" s="156"/>
      <c r="DU739" s="156"/>
      <c r="DV739" s="156"/>
      <c r="DW739" s="156"/>
      <c r="DX739" s="156"/>
      <c r="DY739" s="156"/>
      <c r="DZ739" s="156"/>
      <c r="EA739" s="156"/>
      <c r="EB739" s="156"/>
      <c r="EC739" s="156"/>
      <c r="ED739" s="156"/>
      <c r="EE739" s="156"/>
      <c r="EF739" s="156"/>
      <c r="EG739" s="156"/>
      <c r="EH739" s="156"/>
      <c r="EI739" s="156"/>
      <c r="EJ739" s="156"/>
      <c r="EK739" s="156"/>
      <c r="EL739" s="156"/>
      <c r="EM739" s="156"/>
      <c r="EN739" s="156"/>
      <c r="EO739" s="156"/>
      <c r="EP739" s="156"/>
      <c r="EQ739" s="156"/>
      <c r="ER739" s="156"/>
      <c r="ES739" s="156"/>
      <c r="ET739" s="156"/>
      <c r="EU739" s="156"/>
      <c r="EV739" s="156"/>
      <c r="EW739" s="156"/>
      <c r="EX739" s="156"/>
      <c r="EY739" s="156"/>
      <c r="EZ739" s="156"/>
      <c r="FA739" s="156"/>
      <c r="FB739" s="156"/>
      <c r="FC739" s="156"/>
      <c r="FD739" s="156"/>
      <c r="FE739" s="156"/>
      <c r="FF739" s="156"/>
      <c r="FG739" s="156"/>
      <c r="FH739" s="156"/>
      <c r="FI739" s="156"/>
      <c r="FJ739" s="156"/>
      <c r="FK739" s="156"/>
      <c r="FL739" s="156"/>
      <c r="FM739" s="156"/>
      <c r="FN739" s="156"/>
      <c r="FO739" s="156"/>
      <c r="FP739" s="156"/>
      <c r="FQ739" s="156"/>
      <c r="FR739" s="156"/>
      <c r="FS739" s="156"/>
      <c r="FT739" s="156"/>
      <c r="FU739" s="156"/>
      <c r="FV739" s="156"/>
      <c r="FW739" s="156"/>
      <c r="FX739" s="156"/>
      <c r="FY739" s="156"/>
      <c r="FZ739" s="156"/>
      <c r="GA739" s="156"/>
      <c r="GB739" s="156"/>
      <c r="GC739" s="156"/>
      <c r="GD739" s="156"/>
      <c r="GE739" s="156"/>
      <c r="GF739" s="156"/>
      <c r="GG739" s="156"/>
      <c r="GH739" s="156"/>
      <c r="GI739" s="156"/>
      <c r="GJ739" s="156"/>
      <c r="GK739" s="156"/>
      <c r="GL739" s="156"/>
      <c r="GM739" s="156"/>
      <c r="GN739" s="156"/>
      <c r="GO739" s="156"/>
      <c r="GP739" s="156"/>
      <c r="GQ739" s="156"/>
      <c r="GR739" s="156"/>
      <c r="GS739" s="156"/>
      <c r="GT739" s="156"/>
      <c r="GU739" s="156"/>
      <c r="GV739" s="156"/>
      <c r="GW739" s="156"/>
      <c r="GX739" s="156"/>
      <c r="GY739" s="156"/>
      <c r="GZ739" s="156"/>
      <c r="HA739" s="156"/>
      <c r="HB739" s="156"/>
      <c r="HC739" s="156"/>
      <c r="HD739" s="156"/>
      <c r="HE739" s="156"/>
      <c r="HF739" s="156"/>
      <c r="HG739" s="156"/>
      <c r="HH739" s="156"/>
      <c r="HI739" s="156"/>
      <c r="HJ739" s="156"/>
      <c r="HK739" s="156"/>
      <c r="HL739" s="156"/>
      <c r="HM739" s="156"/>
      <c r="HN739" s="156"/>
      <c r="HO739" s="156"/>
      <c r="HP739" s="156"/>
      <c r="HQ739" s="156"/>
      <c r="HR739" s="156"/>
      <c r="HS739" s="156"/>
      <c r="HT739" s="156"/>
      <c r="HU739" s="156"/>
      <c r="HV739" s="156"/>
      <c r="HW739" s="156"/>
      <c r="HX739" s="156"/>
      <c r="HY739" s="156"/>
      <c r="HZ739" s="156"/>
      <c r="IA739" s="156"/>
      <c r="IB739" s="156"/>
      <c r="IC739" s="156"/>
      <c r="ID739" s="156"/>
    </row>
    <row r="740" spans="1:239" s="74" customFormat="1" ht="15.75" x14ac:dyDescent="0.25">
      <c r="A740" s="71"/>
      <c r="B740" s="72" t="s">
        <v>175</v>
      </c>
      <c r="C740" s="71"/>
      <c r="D740" s="73"/>
      <c r="E740" s="73"/>
      <c r="F740" s="73"/>
      <c r="G740" s="73"/>
      <c r="H740" s="73"/>
      <c r="I740" s="73"/>
      <c r="J740" s="73"/>
      <c r="K740" s="73"/>
      <c r="L740" s="73"/>
    </row>
    <row r="741" spans="1:239" s="6" customFormat="1" x14ac:dyDescent="0.25">
      <c r="A741" s="42"/>
      <c r="B741" s="43"/>
      <c r="C741" s="42"/>
      <c r="D741" s="5"/>
      <c r="E741" s="5"/>
      <c r="F741" s="5"/>
      <c r="G741" s="5"/>
      <c r="H741" s="5"/>
      <c r="I741" s="5"/>
      <c r="J741" s="5"/>
      <c r="K741" s="5"/>
      <c r="L741" s="5"/>
    </row>
    <row r="742" spans="1:239" s="2" customFormat="1" ht="18.75" customHeight="1" x14ac:dyDescent="0.25">
      <c r="A742" s="7">
        <v>1</v>
      </c>
      <c r="B742" s="106" t="s">
        <v>98</v>
      </c>
      <c r="C742" s="8" t="s">
        <v>16</v>
      </c>
      <c r="D742" s="9"/>
      <c r="E742" s="9">
        <f>2304*0.19</f>
        <v>437.76</v>
      </c>
      <c r="F742" s="10"/>
      <c r="G742" s="10"/>
      <c r="H742" s="10"/>
      <c r="I742" s="10"/>
      <c r="J742" s="10"/>
      <c r="K742" s="10"/>
      <c r="L742" s="9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  <c r="AA742" s="105"/>
      <c r="AB742" s="105"/>
      <c r="AC742" s="105"/>
      <c r="AD742" s="105"/>
      <c r="AE742" s="105"/>
      <c r="AF742" s="105"/>
      <c r="AG742" s="105"/>
      <c r="AH742" s="105"/>
      <c r="AI742" s="105"/>
      <c r="AJ742" s="105"/>
      <c r="AK742" s="105"/>
      <c r="AL742" s="105"/>
      <c r="AM742" s="105"/>
      <c r="AN742" s="105"/>
      <c r="AO742" s="105"/>
      <c r="AP742" s="105"/>
      <c r="AQ742" s="105"/>
      <c r="AR742" s="105"/>
      <c r="AS742" s="105"/>
      <c r="AT742" s="105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  <c r="BT742" s="105"/>
      <c r="BU742" s="105"/>
      <c r="BV742" s="105"/>
      <c r="BW742" s="105"/>
      <c r="BX742" s="105"/>
      <c r="BY742" s="105"/>
      <c r="BZ742" s="105"/>
      <c r="CA742" s="105"/>
      <c r="CB742" s="105"/>
      <c r="CC742" s="105"/>
      <c r="CD742" s="105"/>
      <c r="CE742" s="105"/>
      <c r="CF742" s="105"/>
      <c r="CG742" s="105"/>
      <c r="CH742" s="105"/>
      <c r="CI742" s="105"/>
      <c r="CJ742" s="105"/>
      <c r="CK742" s="105"/>
      <c r="CL742" s="105"/>
      <c r="CM742" s="105"/>
      <c r="CN742" s="105"/>
      <c r="CO742" s="105"/>
      <c r="CP742" s="105"/>
      <c r="CQ742" s="105"/>
      <c r="CR742" s="105"/>
      <c r="CS742" s="105"/>
      <c r="CT742" s="105"/>
      <c r="CU742" s="105"/>
      <c r="CV742" s="105"/>
      <c r="CW742" s="105"/>
      <c r="CX742" s="105"/>
      <c r="CY742" s="105"/>
      <c r="CZ742" s="105"/>
      <c r="DA742" s="105"/>
      <c r="DB742" s="105"/>
      <c r="DC742" s="105"/>
      <c r="DD742" s="105"/>
      <c r="DE742" s="105"/>
      <c r="DF742" s="105"/>
      <c r="DG742" s="105"/>
      <c r="DH742" s="105"/>
      <c r="DI742" s="105"/>
      <c r="DJ742" s="105"/>
      <c r="DK742" s="105"/>
      <c r="DL742" s="105"/>
      <c r="DM742" s="105"/>
      <c r="DN742" s="105"/>
      <c r="DO742" s="105"/>
      <c r="DP742" s="105"/>
      <c r="DQ742" s="105"/>
      <c r="DR742" s="105"/>
      <c r="DS742" s="105"/>
      <c r="DT742" s="105"/>
      <c r="DU742" s="105"/>
      <c r="DV742" s="105"/>
      <c r="DW742" s="105"/>
      <c r="DX742" s="105"/>
      <c r="DY742" s="105"/>
      <c r="DZ742" s="105"/>
      <c r="EA742" s="105"/>
      <c r="EB742" s="105"/>
      <c r="EC742" s="105"/>
      <c r="ED742" s="105"/>
      <c r="EE742" s="105"/>
      <c r="EF742" s="105"/>
      <c r="EG742" s="105"/>
      <c r="EH742" s="105"/>
      <c r="EI742" s="105"/>
      <c r="EJ742" s="105"/>
      <c r="EK742" s="105"/>
      <c r="EL742" s="105"/>
      <c r="EM742" s="105"/>
      <c r="EN742" s="105"/>
      <c r="EO742" s="105"/>
      <c r="EP742" s="105"/>
      <c r="EQ742" s="105"/>
      <c r="ER742" s="105"/>
      <c r="ES742" s="105"/>
      <c r="ET742" s="105"/>
      <c r="EU742" s="105"/>
      <c r="EV742" s="105"/>
      <c r="EW742" s="105"/>
      <c r="EX742" s="105"/>
      <c r="EY742" s="105"/>
      <c r="EZ742" s="105"/>
      <c r="FA742" s="105"/>
      <c r="FB742" s="105"/>
      <c r="FC742" s="105"/>
      <c r="FD742" s="105"/>
      <c r="FE742" s="105"/>
      <c r="FF742" s="105"/>
      <c r="FG742" s="105"/>
      <c r="FH742" s="105"/>
      <c r="FI742" s="105"/>
      <c r="FJ742" s="105"/>
      <c r="FK742" s="105"/>
      <c r="FL742" s="105"/>
      <c r="FM742" s="105"/>
      <c r="FN742" s="105"/>
      <c r="FO742" s="105"/>
      <c r="FP742" s="105"/>
      <c r="FQ742" s="105"/>
      <c r="FR742" s="105"/>
      <c r="FS742" s="105"/>
      <c r="FT742" s="105"/>
      <c r="FU742" s="105"/>
      <c r="FV742" s="105"/>
      <c r="FW742" s="105"/>
      <c r="FX742" s="105"/>
      <c r="FY742" s="105"/>
      <c r="FZ742" s="105"/>
      <c r="GA742" s="105"/>
      <c r="GB742" s="105"/>
      <c r="GC742" s="105"/>
      <c r="GD742" s="105"/>
      <c r="GE742" s="105"/>
      <c r="GF742" s="105"/>
      <c r="GG742" s="105"/>
      <c r="GH742" s="105"/>
      <c r="GI742" s="105"/>
      <c r="GJ742" s="105"/>
      <c r="GK742" s="105"/>
      <c r="GL742" s="105"/>
      <c r="GM742" s="105"/>
      <c r="GN742" s="105"/>
      <c r="GO742" s="105"/>
      <c r="GP742" s="105"/>
      <c r="GQ742" s="105"/>
      <c r="GR742" s="105"/>
      <c r="GS742" s="105"/>
      <c r="GT742" s="105"/>
      <c r="GU742" s="105"/>
      <c r="GV742" s="105"/>
      <c r="GW742" s="105"/>
      <c r="GX742" s="105"/>
      <c r="GY742" s="105"/>
      <c r="GZ742" s="105"/>
      <c r="HA742" s="105"/>
      <c r="HB742" s="105"/>
      <c r="HC742" s="105"/>
      <c r="HD742" s="105"/>
      <c r="HE742" s="105"/>
      <c r="HF742" s="105"/>
      <c r="HG742" s="105"/>
      <c r="HH742" s="105"/>
      <c r="HI742" s="105"/>
      <c r="HJ742" s="105"/>
      <c r="HK742" s="105"/>
      <c r="HL742" s="105"/>
      <c r="HM742" s="105"/>
      <c r="HN742" s="105"/>
      <c r="HO742" s="105"/>
    </row>
    <row r="743" spans="1:239" s="6" customFormat="1" x14ac:dyDescent="0.25">
      <c r="A743" s="11"/>
      <c r="B743" s="13"/>
      <c r="C743" s="11" t="s">
        <v>49</v>
      </c>
      <c r="D743" s="10"/>
      <c r="E743" s="107">
        <f>E742/1000</f>
        <v>0.43775999999999998</v>
      </c>
      <c r="F743" s="10"/>
      <c r="G743" s="10"/>
      <c r="H743" s="10"/>
      <c r="I743" s="10"/>
      <c r="J743" s="10"/>
      <c r="K743" s="10"/>
      <c r="L743" s="10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  <c r="BH743" s="14"/>
      <c r="BI743" s="14"/>
      <c r="BJ743" s="14"/>
      <c r="BK743" s="14"/>
      <c r="BL743" s="14"/>
      <c r="BM743" s="14"/>
      <c r="BN743" s="14"/>
      <c r="BO743" s="14"/>
      <c r="BP743" s="14"/>
      <c r="BQ743" s="14"/>
      <c r="BR743" s="14"/>
      <c r="BS743" s="14"/>
      <c r="BT743" s="14"/>
      <c r="BU743" s="14"/>
      <c r="BV743" s="14"/>
      <c r="BW743" s="14"/>
      <c r="BX743" s="14"/>
      <c r="BY743" s="14"/>
      <c r="BZ743" s="14"/>
      <c r="CA743" s="14"/>
      <c r="CB743" s="14"/>
      <c r="CC743" s="14"/>
      <c r="CD743" s="14"/>
      <c r="CE743" s="14"/>
      <c r="CF743" s="14"/>
      <c r="CG743" s="14"/>
      <c r="CH743" s="14"/>
      <c r="CI743" s="14"/>
      <c r="CJ743" s="14"/>
      <c r="CK743" s="14"/>
      <c r="CL743" s="14"/>
      <c r="CM743" s="14"/>
      <c r="CN743" s="14"/>
      <c r="CO743" s="14"/>
      <c r="CP743" s="14"/>
      <c r="CQ743" s="14"/>
      <c r="CR743" s="14"/>
      <c r="CS743" s="14"/>
      <c r="CT743" s="14"/>
      <c r="CU743" s="14"/>
      <c r="CV743" s="14"/>
      <c r="CW743" s="14"/>
      <c r="CX743" s="14"/>
      <c r="CY743" s="14"/>
      <c r="CZ743" s="14"/>
      <c r="DA743" s="14"/>
      <c r="DB743" s="14"/>
      <c r="DC743" s="14"/>
      <c r="DD743" s="14"/>
      <c r="DE743" s="14"/>
      <c r="DF743" s="14"/>
      <c r="DG743" s="14"/>
      <c r="DH743" s="14"/>
      <c r="DI743" s="14"/>
      <c r="DJ743" s="14"/>
      <c r="DK743" s="14"/>
      <c r="DL743" s="14"/>
      <c r="DM743" s="14"/>
      <c r="DN743" s="14"/>
      <c r="DO743" s="14"/>
      <c r="DP743" s="14"/>
      <c r="DQ743" s="14"/>
      <c r="DR743" s="14"/>
      <c r="DS743" s="14"/>
      <c r="DT743" s="14"/>
      <c r="DU743" s="14"/>
      <c r="DV743" s="14"/>
      <c r="DW743" s="14"/>
      <c r="DX743" s="14"/>
      <c r="DY743" s="14"/>
      <c r="DZ743" s="14"/>
      <c r="EA743" s="14"/>
      <c r="EB743" s="14"/>
      <c r="EC743" s="14"/>
      <c r="ED743" s="14"/>
      <c r="EE743" s="14"/>
      <c r="EF743" s="14"/>
      <c r="EG743" s="14"/>
      <c r="EH743" s="14"/>
      <c r="EI743" s="14"/>
      <c r="EJ743" s="14"/>
      <c r="EK743" s="14"/>
      <c r="EL743" s="14"/>
      <c r="EM743" s="14"/>
      <c r="EN743" s="14"/>
      <c r="EO743" s="14"/>
      <c r="EP743" s="14"/>
      <c r="EQ743" s="14"/>
      <c r="ER743" s="14"/>
      <c r="ES743" s="14"/>
      <c r="ET743" s="14"/>
      <c r="EU743" s="14"/>
      <c r="EV743" s="14"/>
      <c r="EW743" s="14"/>
      <c r="EX743" s="14"/>
      <c r="EY743" s="14"/>
      <c r="EZ743" s="14"/>
      <c r="FA743" s="14"/>
      <c r="FB743" s="14"/>
      <c r="FC743" s="14"/>
      <c r="FD743" s="14"/>
      <c r="FE743" s="14"/>
      <c r="FF743" s="14"/>
      <c r="FG743" s="14"/>
      <c r="FH743" s="14"/>
      <c r="FI743" s="14"/>
      <c r="FJ743" s="14"/>
      <c r="FK743" s="14"/>
      <c r="FL743" s="14"/>
      <c r="FM743" s="14"/>
      <c r="FN743" s="14"/>
      <c r="FO743" s="14"/>
      <c r="FP743" s="14"/>
      <c r="FQ743" s="14"/>
      <c r="FR743" s="14"/>
      <c r="FS743" s="14"/>
      <c r="FT743" s="14"/>
      <c r="FU743" s="14"/>
      <c r="FV743" s="14"/>
      <c r="FW743" s="14"/>
      <c r="FX743" s="14"/>
      <c r="FY743" s="14"/>
      <c r="FZ743" s="14"/>
      <c r="GA743" s="14"/>
      <c r="GB743" s="14"/>
      <c r="GC743" s="14"/>
      <c r="GD743" s="14"/>
      <c r="GE743" s="14"/>
      <c r="GF743" s="14"/>
      <c r="GG743" s="14"/>
      <c r="GH743" s="14"/>
      <c r="GI743" s="14"/>
      <c r="GJ743" s="14"/>
      <c r="GK743" s="14"/>
      <c r="GL743" s="14"/>
      <c r="GM743" s="14"/>
      <c r="GN743" s="14"/>
      <c r="GO743" s="14"/>
      <c r="GP743" s="14"/>
      <c r="GQ743" s="14"/>
      <c r="GR743" s="14"/>
      <c r="GS743" s="14"/>
      <c r="GT743" s="14"/>
      <c r="GU743" s="14"/>
      <c r="GV743" s="14"/>
      <c r="GW743" s="14"/>
      <c r="GX743" s="14"/>
      <c r="GY743" s="14"/>
      <c r="GZ743" s="14"/>
      <c r="HA743" s="14"/>
      <c r="HB743" s="14"/>
      <c r="HC743" s="14"/>
      <c r="HD743" s="14"/>
      <c r="HE743" s="14"/>
      <c r="HF743" s="14"/>
      <c r="HG743" s="14"/>
      <c r="HH743" s="14"/>
      <c r="HI743" s="14"/>
      <c r="HJ743" s="14"/>
      <c r="HK743" s="14"/>
      <c r="HL743" s="14"/>
      <c r="HM743" s="14"/>
      <c r="HN743" s="14"/>
      <c r="HO743" s="14"/>
      <c r="HP743" s="14"/>
      <c r="HQ743" s="14"/>
      <c r="HR743" s="14"/>
      <c r="HS743" s="14"/>
      <c r="HT743" s="14"/>
      <c r="HU743" s="14"/>
      <c r="HV743" s="14"/>
      <c r="HW743" s="14"/>
      <c r="HX743" s="14"/>
      <c r="HY743" s="14"/>
      <c r="HZ743" s="14"/>
      <c r="IA743" s="14"/>
      <c r="IB743" s="14"/>
      <c r="IC743" s="14"/>
      <c r="ID743" s="14"/>
      <c r="IE743" s="14"/>
    </row>
    <row r="744" spans="1:239" s="2" customFormat="1" x14ac:dyDescent="0.25">
      <c r="A744" s="7"/>
      <c r="B744" s="108" t="s">
        <v>99</v>
      </c>
      <c r="C744" s="91" t="s">
        <v>17</v>
      </c>
      <c r="D744" s="10">
        <v>19.100000000000001</v>
      </c>
      <c r="E744" s="10">
        <f>D744*E743</f>
        <v>8.3612160000000006</v>
      </c>
      <c r="F744" s="10"/>
      <c r="G744" s="10"/>
      <c r="H744" s="10"/>
      <c r="I744" s="10"/>
      <c r="J744" s="10"/>
      <c r="K744" s="10">
        <f>E744*J744</f>
        <v>0</v>
      </c>
      <c r="L744" s="10">
        <f>G744+I744+K744</f>
        <v>0</v>
      </c>
      <c r="M744" s="1">
        <f>400+554+183+187+155+270+335+220</f>
        <v>2304</v>
      </c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</row>
    <row r="745" spans="1:239" s="2" customFormat="1" x14ac:dyDescent="0.25">
      <c r="A745" s="7"/>
      <c r="B745" s="108"/>
      <c r="C745" s="91"/>
      <c r="D745" s="10"/>
      <c r="E745" s="10"/>
      <c r="F745" s="10"/>
      <c r="G745" s="10"/>
      <c r="H745" s="10"/>
      <c r="I745" s="10"/>
      <c r="J745" s="10"/>
      <c r="K745" s="10"/>
      <c r="L745" s="10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</row>
    <row r="746" spans="1:239" s="2" customFormat="1" ht="17.25" customHeight="1" x14ac:dyDescent="0.25">
      <c r="A746" s="7">
        <v>2</v>
      </c>
      <c r="B746" s="106" t="s">
        <v>100</v>
      </c>
      <c r="C746" s="8" t="s">
        <v>16</v>
      </c>
      <c r="D746" s="9"/>
      <c r="E746" s="9">
        <f>E742</f>
        <v>437.76</v>
      </c>
      <c r="F746" s="10"/>
      <c r="G746" s="10"/>
      <c r="H746" s="10"/>
      <c r="I746" s="10"/>
      <c r="J746" s="10"/>
      <c r="K746" s="10"/>
      <c r="L746" s="9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  <c r="AA746" s="105"/>
      <c r="AB746" s="105"/>
      <c r="AC746" s="105"/>
      <c r="AD746" s="105"/>
      <c r="AE746" s="105"/>
      <c r="AF746" s="105"/>
      <c r="AG746" s="105"/>
      <c r="AH746" s="105"/>
      <c r="AI746" s="105"/>
      <c r="AJ746" s="105"/>
      <c r="AK746" s="105"/>
      <c r="AL746" s="105"/>
      <c r="AM746" s="105"/>
      <c r="AN746" s="105"/>
      <c r="AO746" s="105"/>
      <c r="AP746" s="105"/>
      <c r="AQ746" s="105"/>
      <c r="AR746" s="105"/>
      <c r="AS746" s="105"/>
      <c r="AT746" s="105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  <c r="BT746" s="105"/>
      <c r="BU746" s="105"/>
      <c r="BV746" s="105"/>
      <c r="BW746" s="105"/>
      <c r="BX746" s="105"/>
      <c r="BY746" s="105"/>
      <c r="BZ746" s="105"/>
      <c r="CA746" s="105"/>
      <c r="CB746" s="105"/>
      <c r="CC746" s="105"/>
      <c r="CD746" s="105"/>
      <c r="CE746" s="105"/>
      <c r="CF746" s="105"/>
      <c r="CG746" s="105"/>
      <c r="CH746" s="105"/>
      <c r="CI746" s="105"/>
      <c r="CJ746" s="105"/>
      <c r="CK746" s="105"/>
      <c r="CL746" s="105"/>
      <c r="CM746" s="105"/>
      <c r="CN746" s="105"/>
      <c r="CO746" s="105"/>
      <c r="CP746" s="105"/>
      <c r="CQ746" s="105"/>
      <c r="CR746" s="105"/>
      <c r="CS746" s="105"/>
      <c r="CT746" s="105"/>
      <c r="CU746" s="105"/>
      <c r="CV746" s="105"/>
      <c r="CW746" s="105"/>
      <c r="CX746" s="105"/>
      <c r="CY746" s="105"/>
      <c r="CZ746" s="105"/>
      <c r="DA746" s="105"/>
      <c r="DB746" s="105"/>
      <c r="DC746" s="105"/>
      <c r="DD746" s="105"/>
      <c r="DE746" s="105"/>
      <c r="DF746" s="105"/>
      <c r="DG746" s="105"/>
      <c r="DH746" s="105"/>
      <c r="DI746" s="105"/>
      <c r="DJ746" s="105"/>
      <c r="DK746" s="105"/>
      <c r="DL746" s="105"/>
      <c r="DM746" s="105"/>
      <c r="DN746" s="105"/>
      <c r="DO746" s="105"/>
      <c r="DP746" s="105"/>
      <c r="DQ746" s="105"/>
      <c r="DR746" s="105"/>
      <c r="DS746" s="105"/>
      <c r="DT746" s="105"/>
      <c r="DU746" s="105"/>
      <c r="DV746" s="105"/>
      <c r="DW746" s="105"/>
      <c r="DX746" s="105"/>
      <c r="DY746" s="105"/>
      <c r="DZ746" s="105"/>
      <c r="EA746" s="105"/>
      <c r="EB746" s="105"/>
      <c r="EC746" s="105"/>
      <c r="ED746" s="105"/>
      <c r="EE746" s="105"/>
      <c r="EF746" s="105"/>
      <c r="EG746" s="105"/>
      <c r="EH746" s="105"/>
      <c r="EI746" s="105"/>
      <c r="EJ746" s="105"/>
      <c r="EK746" s="105"/>
      <c r="EL746" s="105"/>
      <c r="EM746" s="105"/>
      <c r="EN746" s="105"/>
      <c r="EO746" s="105"/>
      <c r="EP746" s="105"/>
      <c r="EQ746" s="105"/>
      <c r="ER746" s="105"/>
      <c r="ES746" s="105"/>
      <c r="ET746" s="105"/>
      <c r="EU746" s="105"/>
      <c r="EV746" s="105"/>
      <c r="EW746" s="105"/>
      <c r="EX746" s="105"/>
      <c r="EY746" s="105"/>
      <c r="EZ746" s="105"/>
      <c r="FA746" s="105"/>
      <c r="FB746" s="105"/>
      <c r="FC746" s="105"/>
      <c r="FD746" s="105"/>
      <c r="FE746" s="105"/>
      <c r="FF746" s="105"/>
      <c r="FG746" s="105"/>
      <c r="FH746" s="105"/>
      <c r="FI746" s="105"/>
      <c r="FJ746" s="105"/>
      <c r="FK746" s="105"/>
      <c r="FL746" s="105"/>
      <c r="FM746" s="105"/>
      <c r="FN746" s="105"/>
      <c r="FO746" s="105"/>
      <c r="FP746" s="105"/>
      <c r="FQ746" s="105"/>
      <c r="FR746" s="105"/>
      <c r="FS746" s="105"/>
      <c r="FT746" s="105"/>
      <c r="FU746" s="105"/>
      <c r="FV746" s="105"/>
      <c r="FW746" s="105"/>
      <c r="FX746" s="105"/>
      <c r="FY746" s="105"/>
      <c r="FZ746" s="105"/>
      <c r="GA746" s="105"/>
      <c r="GB746" s="105"/>
      <c r="GC746" s="105"/>
      <c r="GD746" s="105"/>
      <c r="GE746" s="105"/>
      <c r="GF746" s="105"/>
      <c r="GG746" s="105"/>
      <c r="GH746" s="105"/>
      <c r="GI746" s="105"/>
      <c r="GJ746" s="105"/>
      <c r="GK746" s="105"/>
      <c r="GL746" s="105"/>
      <c r="GM746" s="105"/>
      <c r="GN746" s="105"/>
      <c r="GO746" s="105"/>
      <c r="GP746" s="105"/>
      <c r="GQ746" s="105"/>
      <c r="GR746" s="105"/>
      <c r="GS746" s="105"/>
      <c r="GT746" s="105"/>
      <c r="GU746" s="105"/>
      <c r="GV746" s="105"/>
      <c r="GW746" s="105"/>
      <c r="GX746" s="105"/>
      <c r="GY746" s="105"/>
      <c r="GZ746" s="105"/>
      <c r="HA746" s="105"/>
      <c r="HB746" s="105"/>
      <c r="HC746" s="105"/>
      <c r="HD746" s="105"/>
      <c r="HE746" s="105"/>
      <c r="HF746" s="105"/>
      <c r="HG746" s="105"/>
      <c r="HH746" s="105"/>
      <c r="HI746" s="105"/>
      <c r="HJ746" s="105"/>
      <c r="HK746" s="105"/>
      <c r="HL746" s="105"/>
      <c r="HM746" s="105"/>
      <c r="HN746" s="105"/>
      <c r="HO746" s="105"/>
    </row>
    <row r="747" spans="1:239" s="6" customFormat="1" x14ac:dyDescent="0.25">
      <c r="A747" s="11"/>
      <c r="B747" s="13"/>
      <c r="C747" s="11" t="s">
        <v>49</v>
      </c>
      <c r="D747" s="10"/>
      <c r="E747" s="107">
        <f>E746/1000</f>
        <v>0.43775999999999998</v>
      </c>
      <c r="F747" s="10"/>
      <c r="G747" s="10"/>
      <c r="H747" s="10"/>
      <c r="I747" s="10"/>
      <c r="J747" s="10"/>
      <c r="K747" s="10"/>
      <c r="L747" s="10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  <c r="BH747" s="14"/>
      <c r="BI747" s="14"/>
      <c r="BJ747" s="14"/>
      <c r="BK747" s="14"/>
      <c r="BL747" s="14"/>
      <c r="BM747" s="14"/>
      <c r="BN747" s="14"/>
      <c r="BO747" s="14"/>
      <c r="BP747" s="14"/>
      <c r="BQ747" s="14"/>
      <c r="BR747" s="14"/>
      <c r="BS747" s="14"/>
      <c r="BT747" s="14"/>
      <c r="BU747" s="14"/>
      <c r="BV747" s="14"/>
      <c r="BW747" s="14"/>
      <c r="BX747" s="14"/>
      <c r="BY747" s="14"/>
      <c r="BZ747" s="14"/>
      <c r="CA747" s="14"/>
      <c r="CB747" s="14"/>
      <c r="CC747" s="14"/>
      <c r="CD747" s="14"/>
      <c r="CE747" s="14"/>
      <c r="CF747" s="14"/>
      <c r="CG747" s="14"/>
      <c r="CH747" s="14"/>
      <c r="CI747" s="14"/>
      <c r="CJ747" s="14"/>
      <c r="CK747" s="14"/>
      <c r="CL747" s="14"/>
      <c r="CM747" s="14"/>
      <c r="CN747" s="14"/>
      <c r="CO747" s="14"/>
      <c r="CP747" s="14"/>
      <c r="CQ747" s="14"/>
      <c r="CR747" s="14"/>
      <c r="CS747" s="14"/>
      <c r="CT747" s="14"/>
      <c r="CU747" s="14"/>
      <c r="CV747" s="14"/>
      <c r="CW747" s="14"/>
      <c r="CX747" s="14"/>
      <c r="CY747" s="14"/>
      <c r="CZ747" s="14"/>
      <c r="DA747" s="14"/>
      <c r="DB747" s="14"/>
      <c r="DC747" s="14"/>
      <c r="DD747" s="14"/>
      <c r="DE747" s="14"/>
      <c r="DF747" s="14"/>
      <c r="DG747" s="14"/>
      <c r="DH747" s="14"/>
      <c r="DI747" s="14"/>
      <c r="DJ747" s="14"/>
      <c r="DK747" s="14"/>
      <c r="DL747" s="14"/>
      <c r="DM747" s="14"/>
      <c r="DN747" s="14"/>
      <c r="DO747" s="14"/>
      <c r="DP747" s="14"/>
      <c r="DQ747" s="14"/>
      <c r="DR747" s="14"/>
      <c r="DS747" s="14"/>
      <c r="DT747" s="14"/>
      <c r="DU747" s="14"/>
      <c r="DV747" s="14"/>
      <c r="DW747" s="14"/>
      <c r="DX747" s="14"/>
      <c r="DY747" s="14"/>
      <c r="DZ747" s="14"/>
      <c r="EA747" s="14"/>
      <c r="EB747" s="14"/>
      <c r="EC747" s="14"/>
      <c r="ED747" s="14"/>
      <c r="EE747" s="14"/>
      <c r="EF747" s="14"/>
      <c r="EG747" s="14"/>
      <c r="EH747" s="14"/>
      <c r="EI747" s="14"/>
      <c r="EJ747" s="14"/>
      <c r="EK747" s="14"/>
      <c r="EL747" s="14"/>
      <c r="EM747" s="14"/>
      <c r="EN747" s="14"/>
      <c r="EO747" s="14"/>
      <c r="EP747" s="14"/>
      <c r="EQ747" s="14"/>
      <c r="ER747" s="14"/>
      <c r="ES747" s="14"/>
      <c r="ET747" s="14"/>
      <c r="EU747" s="14"/>
      <c r="EV747" s="14"/>
      <c r="EW747" s="14"/>
      <c r="EX747" s="14"/>
      <c r="EY747" s="14"/>
      <c r="EZ747" s="14"/>
      <c r="FA747" s="14"/>
      <c r="FB747" s="14"/>
      <c r="FC747" s="14"/>
      <c r="FD747" s="14"/>
      <c r="FE747" s="14"/>
      <c r="FF747" s="14"/>
      <c r="FG747" s="14"/>
      <c r="FH747" s="14"/>
      <c r="FI747" s="14"/>
      <c r="FJ747" s="14"/>
      <c r="FK747" s="14"/>
      <c r="FL747" s="14"/>
      <c r="FM747" s="14"/>
      <c r="FN747" s="14"/>
      <c r="FO747" s="14"/>
      <c r="FP747" s="14"/>
      <c r="FQ747" s="14"/>
      <c r="FR747" s="14"/>
      <c r="FS747" s="14"/>
      <c r="FT747" s="14"/>
      <c r="FU747" s="14"/>
      <c r="FV747" s="14"/>
      <c r="FW747" s="14"/>
      <c r="FX747" s="14"/>
      <c r="FY747" s="14"/>
      <c r="FZ747" s="14"/>
      <c r="GA747" s="14"/>
      <c r="GB747" s="14"/>
      <c r="GC747" s="14"/>
      <c r="GD747" s="14"/>
      <c r="GE747" s="14"/>
      <c r="GF747" s="14"/>
      <c r="GG747" s="14"/>
      <c r="GH747" s="14"/>
      <c r="GI747" s="14"/>
      <c r="GJ747" s="14"/>
      <c r="GK747" s="14"/>
      <c r="GL747" s="14"/>
      <c r="GM747" s="14"/>
      <c r="GN747" s="14"/>
      <c r="GO747" s="14"/>
      <c r="GP747" s="14"/>
      <c r="GQ747" s="14"/>
      <c r="GR747" s="14"/>
      <c r="GS747" s="14"/>
      <c r="GT747" s="14"/>
      <c r="GU747" s="14"/>
      <c r="GV747" s="14"/>
      <c r="GW747" s="14"/>
      <c r="GX747" s="14"/>
      <c r="GY747" s="14"/>
      <c r="GZ747" s="14"/>
      <c r="HA747" s="14"/>
      <c r="HB747" s="14"/>
      <c r="HC747" s="14"/>
      <c r="HD747" s="14"/>
      <c r="HE747" s="14"/>
      <c r="HF747" s="14"/>
      <c r="HG747" s="14"/>
      <c r="HH747" s="14"/>
      <c r="HI747" s="14"/>
      <c r="HJ747" s="14"/>
      <c r="HK747" s="14"/>
      <c r="HL747" s="14"/>
      <c r="HM747" s="14"/>
      <c r="HN747" s="14"/>
      <c r="HO747" s="14"/>
      <c r="HP747" s="14"/>
      <c r="HQ747" s="14"/>
      <c r="HR747" s="14"/>
      <c r="HS747" s="14"/>
      <c r="HT747" s="14"/>
      <c r="HU747" s="14"/>
      <c r="HV747" s="14"/>
      <c r="HW747" s="14"/>
      <c r="HX747" s="14"/>
      <c r="HY747" s="14"/>
      <c r="HZ747" s="14"/>
      <c r="IA747" s="14"/>
      <c r="IB747" s="14"/>
      <c r="IC747" s="14"/>
      <c r="ID747" s="14"/>
      <c r="IE747" s="14"/>
    </row>
    <row r="748" spans="1:239" s="2" customFormat="1" x14ac:dyDescent="0.25">
      <c r="A748" s="7"/>
      <c r="B748" s="108" t="s">
        <v>94</v>
      </c>
      <c r="C748" s="91" t="s">
        <v>17</v>
      </c>
      <c r="D748" s="10">
        <v>13.2</v>
      </c>
      <c r="E748" s="10">
        <f>D748*E747</f>
        <v>5.7784319999999996</v>
      </c>
      <c r="F748" s="10"/>
      <c r="G748" s="10"/>
      <c r="H748" s="10"/>
      <c r="I748" s="10">
        <f>E748*H748</f>
        <v>0</v>
      </c>
      <c r="J748" s="10"/>
      <c r="K748" s="10"/>
      <c r="L748" s="10">
        <f>G748+I748+K748</f>
        <v>0</v>
      </c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</row>
    <row r="749" spans="1:239" s="2" customFormat="1" x14ac:dyDescent="0.25">
      <c r="A749" s="7"/>
      <c r="B749" s="109" t="s">
        <v>22</v>
      </c>
      <c r="C749" s="11" t="s">
        <v>0</v>
      </c>
      <c r="D749" s="10">
        <v>2.1</v>
      </c>
      <c r="E749" s="110">
        <f>D749*E747</f>
        <v>0.919296</v>
      </c>
      <c r="F749" s="10"/>
      <c r="G749" s="10"/>
      <c r="H749" s="10"/>
      <c r="I749" s="10"/>
      <c r="J749" s="10"/>
      <c r="K749" s="10">
        <f>E749*J749</f>
        <v>0</v>
      </c>
      <c r="L749" s="10">
        <f>G749+I749+K749</f>
        <v>0</v>
      </c>
      <c r="M749" s="111"/>
      <c r="N749" s="111"/>
      <c r="O749" s="111"/>
      <c r="P749" s="111"/>
      <c r="Q749" s="111"/>
      <c r="R749" s="111"/>
      <c r="S749" s="111"/>
      <c r="T749" s="111"/>
      <c r="U749" s="111"/>
      <c r="V749" s="111"/>
      <c r="W749" s="111"/>
      <c r="X749" s="111"/>
      <c r="Y749" s="111"/>
      <c r="Z749" s="111"/>
      <c r="AA749" s="111"/>
      <c r="AB749" s="111"/>
      <c r="AC749" s="111"/>
      <c r="AD749" s="111"/>
      <c r="AE749" s="111"/>
      <c r="AF749" s="111"/>
      <c r="AG749" s="111"/>
      <c r="AH749" s="111"/>
      <c r="AI749" s="111"/>
      <c r="AJ749" s="111"/>
      <c r="AK749" s="111"/>
      <c r="AL749" s="111"/>
      <c r="AM749" s="111"/>
      <c r="AN749" s="111"/>
      <c r="AO749" s="111"/>
      <c r="AP749" s="111"/>
      <c r="AQ749" s="111"/>
      <c r="AR749" s="111"/>
      <c r="AS749" s="111"/>
      <c r="AT749" s="111"/>
      <c r="AU749" s="111"/>
      <c r="AV749" s="111"/>
      <c r="AW749" s="111"/>
      <c r="AX749" s="111"/>
      <c r="AY749" s="111"/>
      <c r="AZ749" s="111"/>
      <c r="BA749" s="111"/>
      <c r="BB749" s="111"/>
      <c r="BC749" s="111"/>
      <c r="BD749" s="111"/>
      <c r="BE749" s="111"/>
      <c r="BF749" s="111"/>
      <c r="BG749" s="111"/>
      <c r="BH749" s="111"/>
      <c r="BI749" s="111"/>
      <c r="BJ749" s="111"/>
      <c r="BK749" s="111"/>
      <c r="BL749" s="111"/>
      <c r="BM749" s="111"/>
      <c r="BN749" s="111"/>
      <c r="BO749" s="111"/>
      <c r="BP749" s="111"/>
      <c r="BQ749" s="111"/>
      <c r="BR749" s="111"/>
      <c r="BS749" s="111"/>
      <c r="BT749" s="111"/>
      <c r="BU749" s="111"/>
      <c r="BV749" s="111"/>
      <c r="BW749" s="111"/>
      <c r="BX749" s="111"/>
      <c r="BY749" s="111"/>
      <c r="BZ749" s="111"/>
      <c r="CA749" s="111"/>
      <c r="CB749" s="111"/>
      <c r="CC749" s="111"/>
      <c r="CD749" s="111"/>
      <c r="CE749" s="111"/>
      <c r="CF749" s="111"/>
      <c r="CG749" s="111"/>
      <c r="CH749" s="111"/>
      <c r="CI749" s="111"/>
      <c r="CJ749" s="111"/>
      <c r="CK749" s="111"/>
      <c r="CL749" s="111"/>
      <c r="CM749" s="111"/>
      <c r="CN749" s="111"/>
      <c r="CO749" s="111"/>
      <c r="CP749" s="111"/>
      <c r="CQ749" s="111"/>
      <c r="CR749" s="111"/>
      <c r="CS749" s="111"/>
      <c r="CT749" s="111"/>
      <c r="CU749" s="111"/>
      <c r="CV749" s="111"/>
      <c r="CW749" s="111"/>
      <c r="CX749" s="111"/>
      <c r="CY749" s="111"/>
      <c r="CZ749" s="111"/>
      <c r="DA749" s="111"/>
      <c r="DB749" s="111"/>
      <c r="DC749" s="111"/>
      <c r="DD749" s="111"/>
      <c r="DE749" s="111"/>
      <c r="DF749" s="111"/>
      <c r="DG749" s="111"/>
      <c r="DH749" s="111"/>
      <c r="DI749" s="111"/>
      <c r="DJ749" s="111"/>
      <c r="DK749" s="111"/>
      <c r="DL749" s="111"/>
      <c r="DM749" s="111"/>
      <c r="DN749" s="111"/>
      <c r="DO749" s="111"/>
      <c r="DP749" s="111"/>
      <c r="DQ749" s="111"/>
      <c r="DR749" s="111"/>
      <c r="DS749" s="111"/>
      <c r="DT749" s="111"/>
      <c r="DU749" s="111"/>
      <c r="DV749" s="111"/>
      <c r="DW749" s="111"/>
      <c r="DX749" s="111"/>
      <c r="DY749" s="111"/>
      <c r="DZ749" s="111"/>
      <c r="EA749" s="111"/>
      <c r="EB749" s="111"/>
      <c r="EC749" s="111"/>
      <c r="ED749" s="111"/>
      <c r="EE749" s="111"/>
      <c r="EF749" s="111"/>
      <c r="EG749" s="111"/>
      <c r="EH749" s="111"/>
      <c r="EI749" s="111"/>
      <c r="EJ749" s="111"/>
      <c r="EK749" s="111"/>
      <c r="EL749" s="111"/>
      <c r="EM749" s="111"/>
      <c r="EN749" s="111"/>
      <c r="EO749" s="111"/>
      <c r="EP749" s="111"/>
      <c r="EQ749" s="111"/>
      <c r="ER749" s="111"/>
      <c r="ES749" s="111"/>
      <c r="ET749" s="111"/>
      <c r="EU749" s="111"/>
      <c r="EV749" s="111"/>
      <c r="EW749" s="111"/>
      <c r="EX749" s="111"/>
      <c r="EY749" s="111"/>
      <c r="EZ749" s="111"/>
      <c r="FA749" s="111"/>
      <c r="FB749" s="111"/>
      <c r="FC749" s="111"/>
      <c r="FD749" s="111"/>
      <c r="FE749" s="111"/>
      <c r="FF749" s="111"/>
      <c r="FG749" s="111"/>
      <c r="FH749" s="111"/>
      <c r="FI749" s="111"/>
      <c r="FJ749" s="111"/>
      <c r="FK749" s="111"/>
      <c r="FL749" s="111"/>
      <c r="FM749" s="111"/>
      <c r="FN749" s="111"/>
      <c r="FO749" s="111"/>
      <c r="FP749" s="111"/>
      <c r="FQ749" s="111"/>
      <c r="FR749" s="111"/>
      <c r="FS749" s="111"/>
      <c r="FT749" s="111"/>
      <c r="FU749" s="111"/>
      <c r="FV749" s="111"/>
      <c r="FW749" s="111"/>
      <c r="FX749" s="111"/>
      <c r="FY749" s="111"/>
      <c r="FZ749" s="111"/>
      <c r="GA749" s="111"/>
      <c r="GB749" s="111"/>
      <c r="GC749" s="111"/>
      <c r="GD749" s="111"/>
      <c r="GE749" s="111"/>
      <c r="GF749" s="111"/>
      <c r="GG749" s="111"/>
      <c r="GH749" s="111"/>
      <c r="GI749" s="111"/>
      <c r="GJ749" s="111"/>
      <c r="GK749" s="111"/>
      <c r="GL749" s="111"/>
      <c r="GM749" s="111"/>
      <c r="GN749" s="111"/>
      <c r="GO749" s="111"/>
      <c r="GP749" s="111"/>
      <c r="GQ749" s="111"/>
      <c r="GR749" s="111"/>
      <c r="GS749" s="111"/>
      <c r="GT749" s="111"/>
      <c r="GU749" s="111"/>
      <c r="GV749" s="111"/>
      <c r="GW749" s="111"/>
      <c r="GX749" s="111"/>
      <c r="GY749" s="111"/>
      <c r="GZ749" s="111"/>
      <c r="HA749" s="111"/>
      <c r="HB749" s="111"/>
      <c r="HC749" s="111"/>
      <c r="HD749" s="111"/>
      <c r="HE749" s="111"/>
      <c r="HF749" s="111"/>
      <c r="HG749" s="111"/>
      <c r="HH749" s="111"/>
      <c r="HI749" s="111"/>
      <c r="HJ749" s="111"/>
      <c r="HK749" s="111"/>
      <c r="HL749" s="111"/>
      <c r="HM749" s="111"/>
      <c r="HN749" s="111"/>
      <c r="HO749" s="111"/>
      <c r="HP749" s="111"/>
      <c r="HQ749" s="111"/>
      <c r="HR749" s="111"/>
      <c r="HS749" s="111"/>
      <c r="HT749" s="111"/>
      <c r="HU749" s="111"/>
      <c r="HV749" s="111"/>
      <c r="HW749" s="111"/>
      <c r="HX749" s="111"/>
      <c r="HY749" s="111"/>
      <c r="HZ749" s="111"/>
      <c r="IA749" s="111"/>
      <c r="IB749" s="111"/>
      <c r="IC749" s="111"/>
      <c r="ID749" s="111"/>
      <c r="IE749" s="111"/>
    </row>
    <row r="750" spans="1:239" s="2" customFormat="1" x14ac:dyDescent="0.25">
      <c r="A750" s="7"/>
      <c r="B750" s="109" t="s">
        <v>101</v>
      </c>
      <c r="C750" s="112" t="s">
        <v>16</v>
      </c>
      <c r="D750" s="10">
        <v>102</v>
      </c>
      <c r="E750" s="10">
        <f>D750*E747</f>
        <v>44.651519999999998</v>
      </c>
      <c r="F750" s="10"/>
      <c r="G750" s="5"/>
      <c r="H750" s="5"/>
      <c r="I750" s="5"/>
      <c r="J750" s="10"/>
      <c r="K750" s="10">
        <f>E750*J750</f>
        <v>0</v>
      </c>
      <c r="L750" s="10">
        <f>G750+I750+K750</f>
        <v>0</v>
      </c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</row>
    <row r="751" spans="1:239" s="6" customFormat="1" x14ac:dyDescent="0.25">
      <c r="A751" s="113"/>
      <c r="B751" s="114"/>
      <c r="C751" s="113"/>
      <c r="D751" s="62"/>
      <c r="E751" s="5"/>
      <c r="F751" s="5"/>
      <c r="G751" s="5"/>
      <c r="H751" s="5"/>
      <c r="I751" s="5"/>
      <c r="J751" s="5"/>
      <c r="K751" s="5"/>
      <c r="L751" s="5"/>
    </row>
    <row r="752" spans="1:239" s="115" customFormat="1" x14ac:dyDescent="0.2">
      <c r="A752" s="7">
        <v>3</v>
      </c>
      <c r="B752" s="106" t="s">
        <v>102</v>
      </c>
      <c r="C752" s="8" t="s">
        <v>18</v>
      </c>
      <c r="D752" s="9"/>
      <c r="E752" s="9">
        <f>E746*1.65</f>
        <v>722.30399999999997</v>
      </c>
      <c r="F752" s="9"/>
      <c r="G752" s="9"/>
      <c r="H752" s="9"/>
      <c r="I752" s="9"/>
      <c r="J752" s="4"/>
      <c r="K752" s="9"/>
      <c r="L752" s="9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  <c r="AA752" s="105"/>
      <c r="AB752" s="105"/>
      <c r="AC752" s="105"/>
      <c r="AD752" s="105"/>
      <c r="AE752" s="105"/>
      <c r="AF752" s="105"/>
      <c r="AG752" s="105"/>
      <c r="AH752" s="105"/>
      <c r="AI752" s="105"/>
      <c r="AJ752" s="105"/>
      <c r="AK752" s="105"/>
      <c r="AL752" s="105"/>
      <c r="AM752" s="105"/>
      <c r="AN752" s="105"/>
      <c r="AO752" s="105"/>
      <c r="AP752" s="105"/>
      <c r="AQ752" s="105"/>
      <c r="AR752" s="105"/>
      <c r="AS752" s="105"/>
      <c r="AT752" s="105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  <c r="BT752" s="105"/>
      <c r="BU752" s="105"/>
      <c r="BV752" s="105"/>
      <c r="BW752" s="105"/>
      <c r="BX752" s="105"/>
      <c r="BY752" s="105"/>
      <c r="BZ752" s="105"/>
      <c r="CA752" s="105"/>
      <c r="CB752" s="105"/>
      <c r="CC752" s="105"/>
      <c r="CD752" s="105"/>
      <c r="CE752" s="105"/>
      <c r="CF752" s="105"/>
      <c r="CG752" s="105"/>
      <c r="CH752" s="105"/>
      <c r="CI752" s="105"/>
      <c r="CJ752" s="105"/>
      <c r="CK752" s="105"/>
      <c r="CL752" s="105"/>
      <c r="CM752" s="105"/>
      <c r="CN752" s="105"/>
      <c r="CO752" s="105"/>
      <c r="CP752" s="105"/>
      <c r="CQ752" s="105"/>
      <c r="CR752" s="105"/>
      <c r="CS752" s="105"/>
      <c r="CT752" s="105"/>
      <c r="CU752" s="105"/>
      <c r="CV752" s="105"/>
      <c r="CW752" s="105"/>
      <c r="CX752" s="105"/>
      <c r="CY752" s="105"/>
      <c r="CZ752" s="105"/>
      <c r="DA752" s="105"/>
      <c r="DB752" s="105"/>
      <c r="DC752" s="105"/>
      <c r="DD752" s="105"/>
      <c r="DE752" s="105"/>
      <c r="DF752" s="105"/>
      <c r="DG752" s="105"/>
      <c r="DH752" s="105"/>
      <c r="DI752" s="105"/>
      <c r="DJ752" s="105"/>
      <c r="DK752" s="105"/>
      <c r="DL752" s="105"/>
      <c r="DM752" s="105"/>
      <c r="DN752" s="105"/>
      <c r="DO752" s="105"/>
      <c r="DP752" s="105"/>
      <c r="DQ752" s="105"/>
      <c r="DR752" s="105"/>
      <c r="DS752" s="105"/>
      <c r="DT752" s="105"/>
      <c r="DU752" s="105"/>
      <c r="DV752" s="105"/>
      <c r="DW752" s="105"/>
      <c r="DX752" s="105"/>
      <c r="DY752" s="105"/>
      <c r="DZ752" s="105"/>
      <c r="EA752" s="105"/>
      <c r="EB752" s="105"/>
      <c r="EC752" s="105"/>
      <c r="ED752" s="105"/>
      <c r="EE752" s="105"/>
      <c r="EF752" s="105"/>
      <c r="EG752" s="105"/>
      <c r="EH752" s="105"/>
      <c r="EI752" s="105"/>
      <c r="EJ752" s="105"/>
      <c r="EK752" s="105"/>
      <c r="EL752" s="105"/>
      <c r="EM752" s="105"/>
      <c r="EN752" s="105"/>
      <c r="EO752" s="105"/>
      <c r="EP752" s="105"/>
      <c r="EQ752" s="105"/>
      <c r="ER752" s="105"/>
      <c r="ES752" s="105"/>
      <c r="ET752" s="105"/>
      <c r="EU752" s="105"/>
      <c r="EV752" s="105"/>
      <c r="EW752" s="105"/>
      <c r="EX752" s="105"/>
      <c r="EY752" s="105"/>
      <c r="EZ752" s="105"/>
      <c r="FA752" s="105"/>
      <c r="FB752" s="105"/>
      <c r="FC752" s="105"/>
      <c r="FD752" s="105"/>
      <c r="FE752" s="105"/>
      <c r="FF752" s="105"/>
      <c r="FG752" s="105"/>
      <c r="FH752" s="105"/>
      <c r="FI752" s="105"/>
      <c r="FJ752" s="105"/>
      <c r="FK752" s="105"/>
      <c r="FL752" s="105"/>
      <c r="FM752" s="105"/>
      <c r="FN752" s="105"/>
      <c r="FO752" s="105"/>
      <c r="FP752" s="105"/>
      <c r="FQ752" s="105"/>
      <c r="FR752" s="105"/>
      <c r="FS752" s="105"/>
      <c r="FT752" s="105"/>
      <c r="FU752" s="105"/>
      <c r="FV752" s="105"/>
      <c r="FW752" s="105"/>
      <c r="FX752" s="105"/>
      <c r="FY752" s="105"/>
      <c r="FZ752" s="105"/>
      <c r="GA752" s="105"/>
      <c r="GB752" s="105"/>
      <c r="GC752" s="105"/>
      <c r="GD752" s="105"/>
      <c r="GE752" s="105"/>
      <c r="GF752" s="105"/>
      <c r="GG752" s="105"/>
      <c r="GH752" s="105"/>
      <c r="GI752" s="105"/>
      <c r="GJ752" s="105"/>
      <c r="GK752" s="105"/>
      <c r="GL752" s="105"/>
      <c r="GM752" s="105"/>
      <c r="GN752" s="105"/>
      <c r="GO752" s="105"/>
      <c r="GP752" s="105"/>
      <c r="GQ752" s="105"/>
      <c r="GR752" s="105"/>
      <c r="GS752" s="105"/>
      <c r="GT752" s="105"/>
      <c r="GU752" s="105"/>
      <c r="GV752" s="105"/>
      <c r="GW752" s="105"/>
    </row>
    <row r="753" spans="1:239" s="6" customFormat="1" x14ac:dyDescent="0.25">
      <c r="A753" s="8"/>
      <c r="B753" s="13"/>
      <c r="C753" s="11"/>
      <c r="D753" s="10"/>
      <c r="E753" s="10"/>
      <c r="F753" s="10"/>
      <c r="G753" s="10"/>
      <c r="H753" s="10"/>
      <c r="I753" s="10"/>
      <c r="J753" s="5"/>
      <c r="K753" s="10"/>
      <c r="L753" s="10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  <c r="BE753" s="14"/>
      <c r="BF753" s="14"/>
      <c r="BG753" s="14"/>
      <c r="BH753" s="14"/>
      <c r="BI753" s="14"/>
      <c r="BJ753" s="14"/>
      <c r="BK753" s="14"/>
      <c r="BL753" s="14"/>
      <c r="BM753" s="14"/>
      <c r="BN753" s="14"/>
      <c r="BO753" s="14"/>
      <c r="BP753" s="14"/>
      <c r="BQ753" s="14"/>
      <c r="BR753" s="14"/>
      <c r="BS753" s="14"/>
      <c r="BT753" s="14"/>
      <c r="BU753" s="14"/>
      <c r="BV753" s="14"/>
      <c r="BW753" s="14"/>
      <c r="BX753" s="14"/>
      <c r="BY753" s="14"/>
      <c r="BZ753" s="14"/>
      <c r="CA753" s="14"/>
      <c r="CB753" s="14"/>
      <c r="CC753" s="14"/>
      <c r="CD753" s="14"/>
      <c r="CE753" s="14"/>
      <c r="CF753" s="14"/>
      <c r="CG753" s="14"/>
      <c r="CH753" s="14"/>
      <c r="CI753" s="14"/>
      <c r="CJ753" s="14"/>
      <c r="CK753" s="14"/>
      <c r="CL753" s="14"/>
      <c r="CM753" s="14"/>
      <c r="CN753" s="14"/>
      <c r="CO753" s="14"/>
      <c r="CP753" s="14"/>
      <c r="CQ753" s="14"/>
      <c r="CR753" s="14"/>
      <c r="CS753" s="14"/>
      <c r="CT753" s="14"/>
      <c r="CU753" s="14"/>
      <c r="CV753" s="14"/>
      <c r="CW753" s="14"/>
      <c r="CX753" s="14"/>
      <c r="CY753" s="14"/>
      <c r="CZ753" s="14"/>
      <c r="DA753" s="14"/>
      <c r="DB753" s="14"/>
      <c r="DC753" s="14"/>
      <c r="DD753" s="14"/>
      <c r="DE753" s="14"/>
      <c r="DF753" s="14"/>
      <c r="DG753" s="14"/>
      <c r="DH753" s="14"/>
      <c r="DI753" s="14"/>
      <c r="DJ753" s="14"/>
      <c r="DK753" s="14"/>
      <c r="DL753" s="14"/>
      <c r="DM753" s="14"/>
      <c r="DN753" s="14"/>
      <c r="DO753" s="14"/>
      <c r="DP753" s="14"/>
      <c r="DQ753" s="14"/>
      <c r="DR753" s="14"/>
      <c r="DS753" s="14"/>
      <c r="DT753" s="14"/>
      <c r="DU753" s="14"/>
      <c r="DV753" s="14"/>
      <c r="DW753" s="14"/>
      <c r="DX753" s="14"/>
      <c r="DY753" s="14"/>
      <c r="DZ753" s="14"/>
      <c r="EA753" s="14"/>
      <c r="EB753" s="14"/>
      <c r="EC753" s="14"/>
      <c r="ED753" s="14"/>
      <c r="EE753" s="14"/>
      <c r="EF753" s="14"/>
      <c r="EG753" s="14"/>
      <c r="EH753" s="14"/>
      <c r="EI753" s="14"/>
      <c r="EJ753" s="14"/>
      <c r="EK753" s="14"/>
      <c r="EL753" s="14"/>
      <c r="EM753" s="14"/>
      <c r="EN753" s="14"/>
      <c r="EO753" s="14"/>
      <c r="EP753" s="14"/>
      <c r="EQ753" s="14"/>
      <c r="ER753" s="14"/>
      <c r="ES753" s="14"/>
      <c r="ET753" s="14"/>
      <c r="EU753" s="14"/>
      <c r="EV753" s="14"/>
      <c r="EW753" s="14"/>
      <c r="EX753" s="14"/>
      <c r="EY753" s="14"/>
      <c r="EZ753" s="14"/>
      <c r="FA753" s="14"/>
      <c r="FB753" s="14"/>
      <c r="FC753" s="14"/>
      <c r="FD753" s="14"/>
      <c r="FE753" s="14"/>
      <c r="FF753" s="14"/>
      <c r="FG753" s="14"/>
      <c r="FH753" s="14"/>
      <c r="FI753" s="14"/>
      <c r="FJ753" s="14"/>
      <c r="FK753" s="14"/>
      <c r="FL753" s="14"/>
      <c r="FM753" s="14"/>
      <c r="FN753" s="14"/>
      <c r="FO753" s="14"/>
      <c r="FP753" s="14"/>
      <c r="FQ753" s="14"/>
      <c r="FR753" s="14"/>
      <c r="FS753" s="14"/>
      <c r="FT753" s="14"/>
      <c r="FU753" s="14"/>
      <c r="FV753" s="14"/>
      <c r="FW753" s="14"/>
      <c r="FX753" s="14"/>
      <c r="FY753" s="14"/>
      <c r="FZ753" s="14"/>
      <c r="GA753" s="14"/>
      <c r="GB753" s="14"/>
      <c r="GC753" s="14"/>
      <c r="GD753" s="14"/>
      <c r="GE753" s="14"/>
      <c r="GF753" s="14"/>
      <c r="GG753" s="14"/>
      <c r="GH753" s="14"/>
      <c r="GI753" s="14"/>
      <c r="GJ753" s="14"/>
      <c r="GK753" s="14"/>
      <c r="GL753" s="14"/>
      <c r="GM753" s="14"/>
      <c r="GN753" s="14"/>
      <c r="GO753" s="14"/>
      <c r="GP753" s="14"/>
      <c r="GQ753" s="14"/>
      <c r="GR753" s="14"/>
      <c r="GS753" s="14"/>
      <c r="GT753" s="14"/>
      <c r="GU753" s="14"/>
      <c r="GV753" s="14"/>
      <c r="GW753" s="14"/>
      <c r="GX753" s="14"/>
      <c r="GY753" s="14"/>
      <c r="GZ753" s="14"/>
      <c r="HA753" s="14"/>
      <c r="HB753" s="14"/>
      <c r="HC753" s="14"/>
      <c r="HD753" s="14"/>
      <c r="HE753" s="14"/>
      <c r="HF753" s="14"/>
      <c r="HG753" s="14"/>
      <c r="HH753" s="14"/>
      <c r="HI753" s="14"/>
      <c r="HJ753" s="14"/>
      <c r="HK753" s="14"/>
      <c r="HL753" s="14"/>
      <c r="HM753" s="14"/>
      <c r="HN753" s="14"/>
      <c r="HO753" s="14"/>
      <c r="HP753" s="14"/>
      <c r="HQ753" s="14"/>
      <c r="HR753" s="14"/>
      <c r="HS753" s="14"/>
      <c r="HT753" s="14"/>
      <c r="HU753" s="14"/>
      <c r="HV753" s="14"/>
      <c r="HW753" s="14"/>
      <c r="HX753" s="14"/>
      <c r="HY753" s="14"/>
      <c r="HZ753" s="14"/>
      <c r="IA753" s="14"/>
      <c r="IB753" s="14"/>
      <c r="IC753" s="14"/>
      <c r="ID753" s="14"/>
      <c r="IE753" s="14"/>
    </row>
    <row r="754" spans="1:239" s="6" customFormat="1" x14ac:dyDescent="0.25">
      <c r="A754" s="8"/>
      <c r="B754" s="116" t="s">
        <v>58</v>
      </c>
      <c r="C754" s="11" t="s">
        <v>18</v>
      </c>
      <c r="D754" s="10">
        <v>1</v>
      </c>
      <c r="E754" s="10">
        <f>D754*E752</f>
        <v>722.30399999999997</v>
      </c>
      <c r="F754" s="10"/>
      <c r="G754" s="10"/>
      <c r="H754" s="10"/>
      <c r="I754" s="10"/>
      <c r="J754" s="5"/>
      <c r="K754" s="10">
        <f>E754*J754</f>
        <v>0</v>
      </c>
      <c r="L754" s="10">
        <f>G754+I754+K754</f>
        <v>0</v>
      </c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  <c r="BD754" s="14"/>
      <c r="BE754" s="14"/>
      <c r="BF754" s="14"/>
      <c r="BG754" s="14"/>
      <c r="BH754" s="14"/>
      <c r="BI754" s="14"/>
      <c r="BJ754" s="14"/>
      <c r="BK754" s="14"/>
      <c r="BL754" s="14"/>
      <c r="BM754" s="14"/>
      <c r="BN754" s="14"/>
      <c r="BO754" s="14"/>
      <c r="BP754" s="14"/>
      <c r="BQ754" s="14"/>
      <c r="BR754" s="14"/>
      <c r="BS754" s="14"/>
      <c r="BT754" s="14"/>
      <c r="BU754" s="14"/>
      <c r="BV754" s="14"/>
      <c r="BW754" s="14"/>
      <c r="BX754" s="14"/>
      <c r="BY754" s="14"/>
      <c r="BZ754" s="14"/>
      <c r="CA754" s="14"/>
      <c r="CB754" s="14"/>
      <c r="CC754" s="14"/>
      <c r="CD754" s="14"/>
      <c r="CE754" s="14"/>
      <c r="CF754" s="14"/>
      <c r="CG754" s="14"/>
      <c r="CH754" s="14"/>
      <c r="CI754" s="14"/>
      <c r="CJ754" s="14"/>
      <c r="CK754" s="14"/>
      <c r="CL754" s="14"/>
      <c r="CM754" s="14"/>
      <c r="CN754" s="14"/>
      <c r="CO754" s="14"/>
      <c r="CP754" s="14"/>
      <c r="CQ754" s="14"/>
      <c r="CR754" s="14"/>
      <c r="CS754" s="14"/>
      <c r="CT754" s="14"/>
      <c r="CU754" s="14"/>
      <c r="CV754" s="14"/>
      <c r="CW754" s="14"/>
      <c r="CX754" s="14"/>
      <c r="CY754" s="14"/>
      <c r="CZ754" s="14"/>
      <c r="DA754" s="14"/>
      <c r="DB754" s="14"/>
      <c r="DC754" s="14"/>
      <c r="DD754" s="14"/>
      <c r="DE754" s="14"/>
      <c r="DF754" s="14"/>
      <c r="DG754" s="14"/>
      <c r="DH754" s="14"/>
      <c r="DI754" s="14"/>
      <c r="DJ754" s="14"/>
      <c r="DK754" s="14"/>
      <c r="DL754" s="14"/>
      <c r="DM754" s="14"/>
      <c r="DN754" s="14"/>
      <c r="DO754" s="14"/>
      <c r="DP754" s="14"/>
      <c r="DQ754" s="14"/>
      <c r="DR754" s="14"/>
      <c r="DS754" s="14"/>
      <c r="DT754" s="14"/>
      <c r="DU754" s="14"/>
      <c r="DV754" s="14"/>
      <c r="DW754" s="14"/>
      <c r="DX754" s="14"/>
      <c r="DY754" s="14"/>
      <c r="DZ754" s="14"/>
      <c r="EA754" s="14"/>
      <c r="EB754" s="14"/>
      <c r="EC754" s="14"/>
      <c r="ED754" s="14"/>
      <c r="EE754" s="14"/>
      <c r="EF754" s="14"/>
      <c r="EG754" s="14"/>
      <c r="EH754" s="14"/>
      <c r="EI754" s="14"/>
      <c r="EJ754" s="14"/>
      <c r="EK754" s="14"/>
      <c r="EL754" s="14"/>
      <c r="EM754" s="14"/>
      <c r="EN754" s="14"/>
      <c r="EO754" s="14"/>
      <c r="EP754" s="14"/>
      <c r="EQ754" s="14"/>
      <c r="ER754" s="14"/>
      <c r="ES754" s="14"/>
      <c r="ET754" s="14"/>
      <c r="EU754" s="14"/>
      <c r="EV754" s="14"/>
      <c r="EW754" s="14"/>
      <c r="EX754" s="14"/>
      <c r="EY754" s="14"/>
      <c r="EZ754" s="14"/>
      <c r="FA754" s="14"/>
      <c r="FB754" s="14"/>
      <c r="FC754" s="14"/>
      <c r="FD754" s="14"/>
      <c r="FE754" s="14"/>
      <c r="FF754" s="14"/>
      <c r="FG754" s="14"/>
      <c r="FH754" s="14"/>
      <c r="FI754" s="14"/>
      <c r="FJ754" s="14"/>
      <c r="FK754" s="14"/>
      <c r="FL754" s="14"/>
      <c r="FM754" s="14"/>
      <c r="FN754" s="14"/>
      <c r="FO754" s="14"/>
      <c r="FP754" s="14"/>
      <c r="FQ754" s="14"/>
      <c r="FR754" s="14"/>
      <c r="FS754" s="14"/>
      <c r="FT754" s="14"/>
      <c r="FU754" s="14"/>
      <c r="FV754" s="14"/>
      <c r="FW754" s="14"/>
      <c r="FX754" s="14"/>
      <c r="FY754" s="14"/>
      <c r="FZ754" s="14"/>
      <c r="GA754" s="14"/>
      <c r="GB754" s="14"/>
      <c r="GC754" s="14"/>
      <c r="GD754" s="14"/>
      <c r="GE754" s="14"/>
      <c r="GF754" s="14"/>
      <c r="GG754" s="14"/>
      <c r="GH754" s="14"/>
      <c r="GI754" s="14"/>
      <c r="GJ754" s="14"/>
      <c r="GK754" s="14"/>
      <c r="GL754" s="14"/>
      <c r="GM754" s="14"/>
      <c r="GN754" s="14"/>
      <c r="GO754" s="14"/>
      <c r="GP754" s="14"/>
      <c r="GQ754" s="14"/>
      <c r="GR754" s="14"/>
      <c r="GS754" s="14"/>
      <c r="GT754" s="14"/>
      <c r="GU754" s="14"/>
      <c r="GV754" s="14"/>
      <c r="GW754" s="14"/>
      <c r="GX754" s="14"/>
      <c r="GY754" s="14"/>
      <c r="GZ754" s="14"/>
      <c r="HA754" s="14"/>
      <c r="HB754" s="14"/>
      <c r="HC754" s="14"/>
      <c r="HD754" s="14"/>
      <c r="HE754" s="14"/>
      <c r="HF754" s="14"/>
      <c r="HG754" s="14"/>
      <c r="HH754" s="14"/>
      <c r="HI754" s="14"/>
      <c r="HJ754" s="14"/>
      <c r="HK754" s="14"/>
      <c r="HL754" s="14"/>
      <c r="HM754" s="14"/>
      <c r="HN754" s="14"/>
      <c r="HO754" s="14"/>
      <c r="HP754" s="14"/>
      <c r="HQ754" s="14"/>
      <c r="HR754" s="14"/>
      <c r="HS754" s="14"/>
      <c r="HT754" s="14"/>
      <c r="HU754" s="14"/>
      <c r="HV754" s="14"/>
      <c r="HW754" s="14"/>
      <c r="HX754" s="14"/>
      <c r="HY754" s="14"/>
      <c r="HZ754" s="14"/>
      <c r="IA754" s="14"/>
      <c r="IB754" s="14"/>
      <c r="IC754" s="14"/>
      <c r="ID754" s="14"/>
      <c r="IE754" s="14"/>
    </row>
    <row r="755" spans="1:239" s="6" customFormat="1" x14ac:dyDescent="0.25">
      <c r="A755" s="11"/>
      <c r="B755" s="13"/>
      <c r="C755" s="11"/>
      <c r="D755" s="10"/>
      <c r="E755" s="10"/>
      <c r="F755" s="10"/>
      <c r="G755" s="10"/>
      <c r="H755" s="10"/>
      <c r="I755" s="10"/>
      <c r="J755" s="5"/>
      <c r="K755" s="10"/>
      <c r="L755" s="10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  <c r="BD755" s="14"/>
      <c r="BE755" s="14"/>
      <c r="BF755" s="14"/>
      <c r="BG755" s="14"/>
      <c r="BH755" s="14"/>
      <c r="BI755" s="14"/>
      <c r="BJ755" s="14"/>
      <c r="BK755" s="14"/>
      <c r="BL755" s="14"/>
      <c r="BM755" s="14"/>
      <c r="BN755" s="14"/>
      <c r="BO755" s="14"/>
      <c r="BP755" s="14"/>
      <c r="BQ755" s="14"/>
      <c r="BR755" s="14"/>
      <c r="BS755" s="14"/>
      <c r="BT755" s="14"/>
      <c r="BU755" s="14"/>
      <c r="BV755" s="14"/>
      <c r="BW755" s="14"/>
      <c r="BX755" s="14"/>
      <c r="BY755" s="14"/>
      <c r="BZ755" s="14"/>
      <c r="CA755" s="14"/>
      <c r="CB755" s="14"/>
      <c r="CC755" s="14"/>
      <c r="CD755" s="14"/>
      <c r="CE755" s="14"/>
      <c r="CF755" s="14"/>
      <c r="CG755" s="14"/>
      <c r="CH755" s="14"/>
      <c r="CI755" s="14"/>
      <c r="CJ755" s="14"/>
      <c r="CK755" s="14"/>
      <c r="CL755" s="14"/>
      <c r="CM755" s="14"/>
      <c r="CN755" s="14"/>
      <c r="CO755" s="14"/>
      <c r="CP755" s="14"/>
      <c r="CQ755" s="14"/>
      <c r="CR755" s="14"/>
      <c r="CS755" s="14"/>
      <c r="CT755" s="14"/>
      <c r="CU755" s="14"/>
      <c r="CV755" s="14"/>
      <c r="CW755" s="14"/>
      <c r="CX755" s="14"/>
      <c r="CY755" s="14"/>
      <c r="CZ755" s="14"/>
      <c r="DA755" s="14"/>
      <c r="DB755" s="14"/>
      <c r="DC755" s="14"/>
      <c r="DD755" s="14"/>
      <c r="DE755" s="14"/>
      <c r="DF755" s="14"/>
      <c r="DG755" s="14"/>
      <c r="DH755" s="14"/>
      <c r="DI755" s="14"/>
      <c r="DJ755" s="14"/>
      <c r="DK755" s="14"/>
      <c r="DL755" s="14"/>
      <c r="DM755" s="14"/>
      <c r="DN755" s="14"/>
      <c r="DO755" s="14"/>
      <c r="DP755" s="14"/>
      <c r="DQ755" s="14"/>
      <c r="DR755" s="14"/>
      <c r="DS755" s="14"/>
      <c r="DT755" s="14"/>
      <c r="DU755" s="14"/>
      <c r="DV755" s="14"/>
      <c r="DW755" s="14"/>
      <c r="DX755" s="14"/>
      <c r="DY755" s="14"/>
      <c r="DZ755" s="14"/>
      <c r="EA755" s="14"/>
      <c r="EB755" s="14"/>
      <c r="EC755" s="14"/>
      <c r="ED755" s="14"/>
      <c r="EE755" s="14"/>
      <c r="EF755" s="14"/>
      <c r="EG755" s="14"/>
      <c r="EH755" s="14"/>
      <c r="EI755" s="14"/>
      <c r="EJ755" s="14"/>
      <c r="EK755" s="14"/>
      <c r="EL755" s="14"/>
      <c r="EM755" s="14"/>
      <c r="EN755" s="14"/>
      <c r="EO755" s="14"/>
      <c r="EP755" s="14"/>
      <c r="EQ755" s="14"/>
      <c r="ER755" s="14"/>
      <c r="ES755" s="14"/>
      <c r="ET755" s="14"/>
      <c r="EU755" s="14"/>
      <c r="EV755" s="14"/>
      <c r="EW755" s="14"/>
      <c r="EX755" s="14"/>
      <c r="EY755" s="14"/>
      <c r="EZ755" s="14"/>
      <c r="FA755" s="14"/>
      <c r="FB755" s="14"/>
      <c r="FC755" s="14"/>
      <c r="FD755" s="14"/>
      <c r="FE755" s="14"/>
      <c r="FF755" s="14"/>
      <c r="FG755" s="14"/>
      <c r="FH755" s="14"/>
      <c r="FI755" s="14"/>
      <c r="FJ755" s="14"/>
      <c r="FK755" s="14"/>
      <c r="FL755" s="14"/>
      <c r="FM755" s="14"/>
      <c r="FN755" s="14"/>
      <c r="FO755" s="14"/>
      <c r="FP755" s="14"/>
      <c r="FQ755" s="14"/>
      <c r="FR755" s="14"/>
      <c r="FS755" s="14"/>
      <c r="FT755" s="14"/>
      <c r="FU755" s="14"/>
      <c r="FV755" s="14"/>
      <c r="FW755" s="14"/>
      <c r="FX755" s="14"/>
      <c r="FY755" s="14"/>
      <c r="FZ755" s="14"/>
      <c r="GA755" s="14"/>
      <c r="GB755" s="14"/>
      <c r="GC755" s="14"/>
      <c r="GD755" s="14"/>
      <c r="GE755" s="14"/>
      <c r="GF755" s="14"/>
      <c r="GG755" s="14"/>
      <c r="GH755" s="14"/>
      <c r="GI755" s="14"/>
      <c r="GJ755" s="14"/>
      <c r="GK755" s="14"/>
      <c r="GL755" s="14"/>
      <c r="GM755" s="14"/>
      <c r="GN755" s="14"/>
      <c r="GO755" s="14"/>
      <c r="GP755" s="14"/>
      <c r="GQ755" s="14"/>
      <c r="GR755" s="14"/>
      <c r="GS755" s="14"/>
      <c r="GT755" s="14"/>
      <c r="GU755" s="14"/>
      <c r="GV755" s="14"/>
      <c r="GW755" s="14"/>
      <c r="GX755" s="14"/>
      <c r="GY755" s="14"/>
      <c r="GZ755" s="14"/>
      <c r="HA755" s="14"/>
      <c r="HB755" s="14"/>
      <c r="HC755" s="14"/>
      <c r="HD755" s="14"/>
      <c r="HE755" s="14"/>
      <c r="HF755" s="14"/>
      <c r="HG755" s="14"/>
      <c r="HH755" s="14"/>
      <c r="HI755" s="14"/>
      <c r="HJ755" s="14"/>
      <c r="HK755" s="14"/>
      <c r="HL755" s="14"/>
      <c r="HM755" s="14"/>
      <c r="HN755" s="14"/>
      <c r="HO755" s="14"/>
      <c r="HP755" s="14"/>
      <c r="HQ755" s="14"/>
      <c r="HR755" s="14"/>
      <c r="HS755" s="14"/>
      <c r="HT755" s="14"/>
      <c r="HU755" s="14"/>
      <c r="HV755" s="14"/>
      <c r="HW755" s="14"/>
      <c r="HX755" s="14"/>
      <c r="HY755" s="14"/>
      <c r="HZ755" s="14"/>
      <c r="IA755" s="14"/>
      <c r="IB755" s="14"/>
      <c r="IC755" s="14"/>
      <c r="ID755" s="14"/>
      <c r="IE755" s="14"/>
    </row>
    <row r="756" spans="1:239" s="2" customFormat="1" x14ac:dyDescent="0.25">
      <c r="A756" s="118">
        <v>4</v>
      </c>
      <c r="B756" s="119" t="s">
        <v>103</v>
      </c>
      <c r="C756" s="79" t="s">
        <v>36</v>
      </c>
      <c r="D756" s="120"/>
      <c r="E756" s="9">
        <v>2304</v>
      </c>
      <c r="F756" s="4"/>
      <c r="G756" s="120"/>
      <c r="H756" s="120"/>
      <c r="I756" s="4"/>
      <c r="J756" s="4"/>
      <c r="K756" s="4"/>
      <c r="L756" s="9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21"/>
      <c r="AV756" s="121"/>
      <c r="AW756" s="121"/>
      <c r="AX756" s="121"/>
      <c r="AY756" s="121"/>
      <c r="AZ756" s="121"/>
      <c r="BA756" s="121"/>
      <c r="BB756" s="121"/>
      <c r="BC756" s="121"/>
      <c r="BD756" s="121"/>
      <c r="BE756" s="121"/>
      <c r="BF756" s="121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21"/>
      <c r="BS756" s="121"/>
      <c r="BT756" s="121"/>
      <c r="BU756" s="121"/>
      <c r="BV756" s="121"/>
      <c r="BW756" s="121"/>
      <c r="BX756" s="121"/>
      <c r="BY756" s="121"/>
      <c r="BZ756" s="121"/>
      <c r="CA756" s="121"/>
      <c r="CB756" s="121"/>
      <c r="CC756" s="121"/>
      <c r="CD756" s="121"/>
      <c r="CE756" s="121"/>
      <c r="CF756" s="121"/>
      <c r="CG756" s="121"/>
      <c r="CH756" s="121"/>
      <c r="CI756" s="121"/>
      <c r="CJ756" s="121"/>
      <c r="CK756" s="121"/>
      <c r="CL756" s="121"/>
      <c r="CM756" s="121"/>
      <c r="CN756" s="121"/>
      <c r="CO756" s="121"/>
      <c r="CP756" s="121"/>
      <c r="CQ756" s="121"/>
      <c r="CR756" s="121"/>
      <c r="CS756" s="121"/>
      <c r="CT756" s="121"/>
      <c r="CU756" s="121"/>
      <c r="CV756" s="121"/>
      <c r="CW756" s="121"/>
      <c r="CX756" s="121"/>
      <c r="CY756" s="121"/>
      <c r="CZ756" s="121"/>
      <c r="DA756" s="121"/>
      <c r="DB756" s="121"/>
      <c r="DC756" s="121"/>
      <c r="DD756" s="121"/>
      <c r="DE756" s="121"/>
      <c r="DF756" s="121"/>
      <c r="DG756" s="121"/>
      <c r="DH756" s="121"/>
      <c r="DI756" s="121"/>
      <c r="DJ756" s="121"/>
      <c r="DK756" s="121"/>
      <c r="DL756" s="121"/>
      <c r="DM756" s="121"/>
      <c r="DN756" s="121"/>
      <c r="DO756" s="121"/>
      <c r="DP756" s="121"/>
      <c r="DQ756" s="121"/>
      <c r="DR756" s="121"/>
      <c r="DS756" s="121"/>
      <c r="DT756" s="121"/>
      <c r="DU756" s="121"/>
      <c r="DV756" s="121"/>
      <c r="DW756" s="121"/>
      <c r="DX756" s="121"/>
      <c r="DY756" s="121"/>
      <c r="DZ756" s="121"/>
      <c r="EA756" s="121"/>
      <c r="EB756" s="121"/>
      <c r="EC756" s="121"/>
      <c r="ED756" s="121"/>
      <c r="EE756" s="121"/>
      <c r="EF756" s="121"/>
      <c r="EG756" s="121"/>
      <c r="EH756" s="121"/>
      <c r="EI756" s="121"/>
      <c r="EJ756" s="121"/>
      <c r="EK756" s="121"/>
      <c r="EL756" s="121"/>
      <c r="EM756" s="121"/>
      <c r="EN756" s="121"/>
      <c r="EO756" s="121"/>
      <c r="EP756" s="121"/>
      <c r="EQ756" s="121"/>
      <c r="ER756" s="121"/>
      <c r="ES756" s="121"/>
      <c r="ET756" s="121"/>
      <c r="EU756" s="121"/>
      <c r="EV756" s="121"/>
      <c r="EW756" s="121"/>
      <c r="EX756" s="121"/>
      <c r="EY756" s="121"/>
      <c r="EZ756" s="121"/>
      <c r="FA756" s="121"/>
      <c r="FB756" s="121"/>
      <c r="FC756" s="121"/>
      <c r="FD756" s="121"/>
      <c r="FE756" s="121"/>
      <c r="FF756" s="121"/>
      <c r="FG756" s="121"/>
      <c r="FH756" s="121"/>
      <c r="FI756" s="121"/>
      <c r="FJ756" s="121"/>
      <c r="FK756" s="121"/>
      <c r="FL756" s="121"/>
      <c r="FM756" s="121"/>
      <c r="FN756" s="121"/>
      <c r="FO756" s="121"/>
      <c r="FP756" s="121"/>
      <c r="FQ756" s="121"/>
      <c r="FR756" s="121"/>
      <c r="FS756" s="121"/>
      <c r="FT756" s="121"/>
      <c r="FU756" s="121"/>
      <c r="FV756" s="121"/>
      <c r="FW756" s="121"/>
      <c r="FX756" s="121"/>
      <c r="FY756" s="121"/>
      <c r="FZ756" s="121"/>
      <c r="GA756" s="121"/>
      <c r="GB756" s="121"/>
      <c r="GC756" s="121"/>
      <c r="GD756" s="121"/>
      <c r="GE756" s="121"/>
      <c r="GF756" s="121"/>
      <c r="GG756" s="121"/>
      <c r="GH756" s="121"/>
      <c r="GI756" s="121"/>
      <c r="GJ756" s="121"/>
      <c r="GK756" s="121"/>
      <c r="GL756" s="121"/>
      <c r="GM756" s="121"/>
      <c r="GN756" s="121"/>
      <c r="GO756" s="121"/>
      <c r="GP756" s="121"/>
      <c r="GQ756" s="121"/>
      <c r="GR756" s="121"/>
      <c r="GS756" s="121"/>
      <c r="GT756" s="121"/>
      <c r="GU756" s="121"/>
      <c r="GV756" s="121"/>
      <c r="GW756" s="121"/>
      <c r="GX756" s="121"/>
      <c r="GY756" s="121"/>
      <c r="GZ756" s="121"/>
      <c r="HA756" s="121"/>
      <c r="HB756" s="121"/>
      <c r="HC756" s="121"/>
      <c r="HD756" s="121"/>
      <c r="HE756" s="121"/>
      <c r="HF756" s="121"/>
      <c r="HG756" s="121"/>
      <c r="HH756" s="121"/>
      <c r="HI756" s="121"/>
      <c r="HJ756" s="121"/>
      <c r="HK756" s="121"/>
    </row>
    <row r="757" spans="1:239" s="6" customFormat="1" x14ac:dyDescent="0.25">
      <c r="A757" s="91"/>
      <c r="B757" s="122"/>
      <c r="C757" s="91" t="s">
        <v>24</v>
      </c>
      <c r="D757" s="123"/>
      <c r="E757" s="92">
        <f>E756/1000</f>
        <v>2.3039999999999998</v>
      </c>
      <c r="F757" s="5"/>
      <c r="G757" s="123"/>
      <c r="H757" s="123"/>
      <c r="I757" s="5"/>
      <c r="J757" s="5"/>
      <c r="K757" s="5"/>
      <c r="L757" s="5"/>
    </row>
    <row r="758" spans="1:239" s="6" customFormat="1" x14ac:dyDescent="0.25">
      <c r="A758" s="11"/>
      <c r="B758" s="124" t="s">
        <v>21</v>
      </c>
      <c r="C758" s="91" t="s">
        <v>17</v>
      </c>
      <c r="D758" s="10">
        <v>32.1</v>
      </c>
      <c r="E758" s="10">
        <f>E757*D758</f>
        <v>73.958399999999997</v>
      </c>
      <c r="F758" s="5"/>
      <c r="G758" s="120"/>
      <c r="H758" s="5"/>
      <c r="I758" s="10">
        <f>E758*H758</f>
        <v>0</v>
      </c>
      <c r="J758" s="10"/>
      <c r="K758" s="10"/>
      <c r="L758" s="10">
        <f t="shared" ref="L758:L764" si="109">G758+I758+K758</f>
        <v>0</v>
      </c>
      <c r="M758" s="93"/>
      <c r="N758" s="93"/>
      <c r="O758" s="93"/>
      <c r="P758" s="93"/>
      <c r="Q758" s="93"/>
      <c r="R758" s="93"/>
      <c r="S758" s="93"/>
      <c r="T758" s="93"/>
      <c r="U758" s="93"/>
      <c r="V758" s="93"/>
      <c r="W758" s="93"/>
      <c r="X758" s="93"/>
      <c r="Y758" s="93"/>
      <c r="Z758" s="93"/>
      <c r="AA758" s="93"/>
      <c r="AB758" s="93"/>
      <c r="AC758" s="93"/>
      <c r="AD758" s="93"/>
      <c r="AE758" s="93"/>
      <c r="AF758" s="93"/>
      <c r="AG758" s="93"/>
      <c r="AH758" s="93"/>
      <c r="AI758" s="93"/>
      <c r="AJ758" s="93"/>
      <c r="AK758" s="93"/>
      <c r="AL758" s="93"/>
      <c r="AM758" s="93"/>
      <c r="AN758" s="93"/>
      <c r="AO758" s="93"/>
      <c r="AP758" s="93"/>
      <c r="AQ758" s="93"/>
      <c r="AR758" s="93"/>
      <c r="AS758" s="93"/>
      <c r="AT758" s="93"/>
      <c r="AU758" s="93"/>
      <c r="AV758" s="93"/>
      <c r="AW758" s="93"/>
      <c r="AX758" s="93"/>
      <c r="AY758" s="93"/>
      <c r="AZ758" s="93"/>
      <c r="BA758" s="93"/>
      <c r="BB758" s="93"/>
      <c r="BC758" s="93"/>
      <c r="BD758" s="93"/>
      <c r="BE758" s="93"/>
      <c r="BF758" s="93"/>
      <c r="BG758" s="93"/>
      <c r="BH758" s="93"/>
      <c r="BI758" s="93"/>
      <c r="BJ758" s="93"/>
      <c r="BK758" s="93"/>
      <c r="BL758" s="93"/>
      <c r="BM758" s="93"/>
      <c r="BN758" s="93"/>
      <c r="BO758" s="93"/>
      <c r="BP758" s="93"/>
      <c r="BQ758" s="93"/>
      <c r="BR758" s="93"/>
      <c r="BS758" s="93"/>
      <c r="BT758" s="93"/>
      <c r="BU758" s="93"/>
      <c r="BV758" s="93"/>
      <c r="BW758" s="93"/>
      <c r="BX758" s="93"/>
      <c r="BY758" s="93"/>
      <c r="BZ758" s="93"/>
      <c r="CA758" s="93"/>
      <c r="CB758" s="93"/>
      <c r="CC758" s="93"/>
      <c r="CD758" s="93"/>
      <c r="CE758" s="93"/>
      <c r="CF758" s="93"/>
      <c r="CG758" s="93"/>
      <c r="CH758" s="93"/>
      <c r="CI758" s="93"/>
      <c r="CJ758" s="93"/>
      <c r="CK758" s="93"/>
      <c r="CL758" s="93"/>
      <c r="CM758" s="93"/>
      <c r="CN758" s="93"/>
      <c r="CO758" s="93"/>
      <c r="CP758" s="93"/>
      <c r="CQ758" s="93"/>
      <c r="CR758" s="93"/>
      <c r="CS758" s="93"/>
      <c r="CT758" s="93"/>
      <c r="CU758" s="93"/>
      <c r="CV758" s="93"/>
      <c r="CW758" s="93"/>
      <c r="CX758" s="93"/>
      <c r="CY758" s="93"/>
      <c r="CZ758" s="93"/>
      <c r="DA758" s="93"/>
      <c r="DB758" s="93"/>
      <c r="DC758" s="93"/>
      <c r="DD758" s="93"/>
      <c r="DE758" s="93"/>
      <c r="DF758" s="93"/>
      <c r="DG758" s="93"/>
      <c r="DH758" s="93"/>
      <c r="DI758" s="93"/>
      <c r="DJ758" s="93"/>
      <c r="DK758" s="93"/>
      <c r="DL758" s="93"/>
      <c r="DM758" s="93"/>
      <c r="DN758" s="93"/>
      <c r="DO758" s="93"/>
      <c r="DP758" s="93"/>
      <c r="DQ758" s="93"/>
      <c r="DR758" s="93"/>
      <c r="DS758" s="93"/>
      <c r="DT758" s="93"/>
      <c r="DU758" s="93"/>
      <c r="DV758" s="93"/>
      <c r="DW758" s="93"/>
      <c r="DX758" s="93"/>
      <c r="DY758" s="93"/>
      <c r="DZ758" s="93"/>
      <c r="EA758" s="93"/>
      <c r="EB758" s="93"/>
      <c r="EC758" s="93"/>
      <c r="ED758" s="93"/>
      <c r="EE758" s="93"/>
      <c r="EF758" s="93"/>
      <c r="EG758" s="93"/>
      <c r="EH758" s="93"/>
      <c r="EI758" s="93"/>
      <c r="EJ758" s="93"/>
      <c r="EK758" s="93"/>
      <c r="EL758" s="93"/>
      <c r="EM758" s="93"/>
      <c r="EN758" s="93"/>
      <c r="EO758" s="93"/>
      <c r="EP758" s="93"/>
      <c r="EQ758" s="93"/>
      <c r="ER758" s="93"/>
      <c r="ES758" s="93"/>
      <c r="ET758" s="93"/>
      <c r="EU758" s="93"/>
      <c r="EV758" s="93"/>
      <c r="EW758" s="93"/>
      <c r="EX758" s="93"/>
      <c r="EY758" s="93"/>
      <c r="EZ758" s="93"/>
      <c r="FA758" s="93"/>
      <c r="FB758" s="93"/>
      <c r="FC758" s="93"/>
      <c r="FD758" s="93"/>
      <c r="FE758" s="93"/>
      <c r="FF758" s="93"/>
      <c r="FG758" s="93"/>
      <c r="FH758" s="93"/>
      <c r="FI758" s="93"/>
      <c r="FJ758" s="93"/>
      <c r="FK758" s="93"/>
      <c r="FL758" s="93"/>
      <c r="FM758" s="93"/>
      <c r="FN758" s="93"/>
      <c r="FO758" s="93"/>
      <c r="FP758" s="93"/>
      <c r="FQ758" s="93"/>
      <c r="FR758" s="93"/>
      <c r="FS758" s="93"/>
      <c r="FT758" s="93"/>
      <c r="FU758" s="93"/>
      <c r="FV758" s="93"/>
      <c r="FW758" s="93"/>
      <c r="FX758" s="93"/>
      <c r="FY758" s="93"/>
      <c r="FZ758" s="93"/>
      <c r="GA758" s="93"/>
      <c r="GB758" s="93"/>
      <c r="GC758" s="93"/>
      <c r="GD758" s="93"/>
      <c r="GE758" s="93"/>
      <c r="GF758" s="93"/>
      <c r="GG758" s="93"/>
      <c r="GH758" s="93"/>
      <c r="GI758" s="93"/>
      <c r="GJ758" s="93"/>
      <c r="GK758" s="93"/>
      <c r="GL758" s="93"/>
      <c r="GM758" s="93"/>
      <c r="GN758" s="93"/>
      <c r="GO758" s="93"/>
      <c r="GP758" s="93"/>
      <c r="GQ758" s="93"/>
      <c r="GR758" s="93"/>
      <c r="GS758" s="93"/>
      <c r="GT758" s="93"/>
      <c r="GU758" s="93"/>
      <c r="GV758" s="93"/>
      <c r="GW758" s="93"/>
      <c r="GX758" s="93"/>
      <c r="GY758" s="93"/>
      <c r="GZ758" s="93"/>
      <c r="HA758" s="93"/>
      <c r="HB758" s="93"/>
      <c r="HC758" s="93"/>
      <c r="HD758" s="93"/>
      <c r="HE758" s="93"/>
      <c r="HF758" s="93"/>
      <c r="HG758" s="93"/>
      <c r="HH758" s="93"/>
      <c r="HI758" s="93"/>
      <c r="HJ758" s="93"/>
      <c r="HK758" s="93"/>
      <c r="HL758" s="93"/>
      <c r="HM758" s="93"/>
      <c r="HN758" s="93"/>
      <c r="HO758" s="93"/>
      <c r="HP758" s="93"/>
      <c r="HQ758" s="93"/>
      <c r="HR758" s="93"/>
      <c r="HS758" s="93"/>
      <c r="HT758" s="93"/>
      <c r="HU758" s="93"/>
      <c r="HV758" s="93"/>
      <c r="HW758" s="93"/>
      <c r="HX758" s="93"/>
      <c r="HY758" s="93"/>
      <c r="HZ758" s="93"/>
      <c r="IA758" s="93"/>
      <c r="IB758" s="93"/>
      <c r="IC758" s="93"/>
      <c r="ID758" s="93"/>
      <c r="IE758" s="93"/>
    </row>
    <row r="759" spans="1:239" s="6" customFormat="1" x14ac:dyDescent="0.25">
      <c r="A759" s="11"/>
      <c r="B759" s="124" t="s">
        <v>25</v>
      </c>
      <c r="C759" s="91" t="s">
        <v>20</v>
      </c>
      <c r="D759" s="10">
        <v>0.71</v>
      </c>
      <c r="E759" s="10">
        <f>D759*E757</f>
        <v>1.6358399999999997</v>
      </c>
      <c r="F759" s="5"/>
      <c r="G759" s="120"/>
      <c r="H759" s="120"/>
      <c r="I759" s="5"/>
      <c r="J759" s="5"/>
      <c r="K759" s="10">
        <f>E759*J759</f>
        <v>0</v>
      </c>
      <c r="L759" s="10">
        <f t="shared" si="109"/>
        <v>0</v>
      </c>
      <c r="M759" s="93"/>
      <c r="N759" s="93"/>
      <c r="O759" s="93"/>
      <c r="P759" s="93"/>
      <c r="Q759" s="93"/>
      <c r="R759" s="93"/>
      <c r="S759" s="93"/>
      <c r="T759" s="93"/>
      <c r="U759" s="93"/>
      <c r="V759" s="93"/>
      <c r="W759" s="93"/>
      <c r="X759" s="93"/>
      <c r="Y759" s="93"/>
      <c r="Z759" s="93"/>
      <c r="AA759" s="93"/>
      <c r="AB759" s="93"/>
      <c r="AC759" s="93"/>
      <c r="AD759" s="93"/>
      <c r="AE759" s="93"/>
      <c r="AF759" s="93"/>
      <c r="AG759" s="93"/>
      <c r="AH759" s="93"/>
      <c r="AI759" s="93"/>
      <c r="AJ759" s="93"/>
      <c r="AK759" s="93"/>
      <c r="AL759" s="93"/>
      <c r="AM759" s="93"/>
      <c r="AN759" s="93"/>
      <c r="AO759" s="93"/>
      <c r="AP759" s="93"/>
      <c r="AQ759" s="93"/>
      <c r="AR759" s="93"/>
      <c r="AS759" s="93"/>
      <c r="AT759" s="93"/>
      <c r="AU759" s="93"/>
      <c r="AV759" s="93"/>
      <c r="AW759" s="93"/>
      <c r="AX759" s="93"/>
      <c r="AY759" s="93"/>
      <c r="AZ759" s="93"/>
      <c r="BA759" s="93"/>
      <c r="BB759" s="93"/>
      <c r="BC759" s="93"/>
      <c r="BD759" s="93"/>
      <c r="BE759" s="93"/>
      <c r="BF759" s="93"/>
      <c r="BG759" s="93"/>
      <c r="BH759" s="93"/>
      <c r="BI759" s="93"/>
      <c r="BJ759" s="93"/>
      <c r="BK759" s="93"/>
      <c r="BL759" s="93"/>
      <c r="BM759" s="93"/>
      <c r="BN759" s="93"/>
      <c r="BO759" s="93"/>
      <c r="BP759" s="93"/>
      <c r="BQ759" s="93"/>
      <c r="BR759" s="93"/>
      <c r="BS759" s="93"/>
      <c r="BT759" s="93"/>
      <c r="BU759" s="93"/>
      <c r="BV759" s="93"/>
      <c r="BW759" s="93"/>
      <c r="BX759" s="93"/>
      <c r="BY759" s="93"/>
      <c r="BZ759" s="93"/>
      <c r="CA759" s="93"/>
      <c r="CB759" s="93"/>
      <c r="CC759" s="93"/>
      <c r="CD759" s="93"/>
      <c r="CE759" s="93"/>
      <c r="CF759" s="93"/>
      <c r="CG759" s="93"/>
      <c r="CH759" s="93"/>
      <c r="CI759" s="93"/>
      <c r="CJ759" s="93"/>
      <c r="CK759" s="93"/>
      <c r="CL759" s="93"/>
      <c r="CM759" s="93"/>
      <c r="CN759" s="93"/>
      <c r="CO759" s="93"/>
      <c r="CP759" s="93"/>
      <c r="CQ759" s="93"/>
      <c r="CR759" s="93"/>
      <c r="CS759" s="93"/>
      <c r="CT759" s="93"/>
      <c r="CU759" s="93"/>
      <c r="CV759" s="93"/>
      <c r="CW759" s="93"/>
      <c r="CX759" s="93"/>
      <c r="CY759" s="93"/>
      <c r="CZ759" s="93"/>
      <c r="DA759" s="93"/>
      <c r="DB759" s="93"/>
      <c r="DC759" s="93"/>
      <c r="DD759" s="93"/>
      <c r="DE759" s="93"/>
      <c r="DF759" s="93"/>
      <c r="DG759" s="93"/>
      <c r="DH759" s="93"/>
      <c r="DI759" s="93"/>
      <c r="DJ759" s="93"/>
      <c r="DK759" s="93"/>
      <c r="DL759" s="93"/>
      <c r="DM759" s="93"/>
      <c r="DN759" s="93"/>
      <c r="DO759" s="93"/>
      <c r="DP759" s="93"/>
      <c r="DQ759" s="93"/>
      <c r="DR759" s="93"/>
      <c r="DS759" s="93"/>
      <c r="DT759" s="93"/>
      <c r="DU759" s="93"/>
      <c r="DV759" s="93"/>
      <c r="DW759" s="93"/>
      <c r="DX759" s="93"/>
      <c r="DY759" s="93"/>
      <c r="DZ759" s="93"/>
      <c r="EA759" s="93"/>
      <c r="EB759" s="93"/>
      <c r="EC759" s="93"/>
      <c r="ED759" s="93"/>
      <c r="EE759" s="93"/>
      <c r="EF759" s="93"/>
      <c r="EG759" s="93"/>
      <c r="EH759" s="93"/>
      <c r="EI759" s="93"/>
      <c r="EJ759" s="93"/>
      <c r="EK759" s="93"/>
      <c r="EL759" s="93"/>
      <c r="EM759" s="93"/>
      <c r="EN759" s="93"/>
      <c r="EO759" s="93"/>
      <c r="EP759" s="93"/>
      <c r="EQ759" s="93"/>
      <c r="ER759" s="93"/>
      <c r="ES759" s="93"/>
      <c r="ET759" s="93"/>
      <c r="EU759" s="93"/>
      <c r="EV759" s="93"/>
      <c r="EW759" s="93"/>
      <c r="EX759" s="93"/>
      <c r="EY759" s="93"/>
      <c r="EZ759" s="93"/>
      <c r="FA759" s="93"/>
      <c r="FB759" s="93"/>
      <c r="FC759" s="93"/>
      <c r="FD759" s="93"/>
      <c r="FE759" s="93"/>
      <c r="FF759" s="93"/>
      <c r="FG759" s="93"/>
      <c r="FH759" s="93"/>
      <c r="FI759" s="93"/>
      <c r="FJ759" s="93"/>
      <c r="FK759" s="93"/>
      <c r="FL759" s="93"/>
      <c r="FM759" s="93"/>
      <c r="FN759" s="93"/>
      <c r="FO759" s="93"/>
      <c r="FP759" s="93"/>
      <c r="FQ759" s="93"/>
      <c r="FR759" s="93"/>
      <c r="FS759" s="93"/>
      <c r="FT759" s="93"/>
      <c r="FU759" s="93"/>
      <c r="FV759" s="93"/>
      <c r="FW759" s="93"/>
      <c r="FX759" s="93"/>
      <c r="FY759" s="93"/>
      <c r="FZ759" s="93"/>
      <c r="GA759" s="93"/>
      <c r="GB759" s="93"/>
      <c r="GC759" s="93"/>
      <c r="GD759" s="93"/>
      <c r="GE759" s="93"/>
      <c r="GF759" s="93"/>
      <c r="GG759" s="93"/>
      <c r="GH759" s="93"/>
      <c r="GI759" s="93"/>
      <c r="GJ759" s="93"/>
      <c r="GK759" s="93"/>
      <c r="GL759" s="93"/>
      <c r="GM759" s="93"/>
      <c r="GN759" s="93"/>
      <c r="GO759" s="93"/>
      <c r="GP759" s="93"/>
      <c r="GQ759" s="93"/>
      <c r="GR759" s="93"/>
      <c r="GS759" s="93"/>
      <c r="GT759" s="93"/>
      <c r="GU759" s="93"/>
      <c r="GV759" s="93"/>
      <c r="GW759" s="93"/>
      <c r="GX759" s="93"/>
      <c r="GY759" s="93"/>
      <c r="GZ759" s="93"/>
      <c r="HA759" s="93"/>
      <c r="HB759" s="93"/>
      <c r="HC759" s="93"/>
      <c r="HD759" s="93"/>
      <c r="HE759" s="93"/>
      <c r="HF759" s="93"/>
      <c r="HG759" s="93"/>
      <c r="HH759" s="93"/>
      <c r="HI759" s="93"/>
      <c r="HJ759" s="93"/>
      <c r="HK759" s="93"/>
      <c r="HL759" s="93"/>
      <c r="HM759" s="93"/>
      <c r="HN759" s="93"/>
      <c r="HO759" s="93"/>
      <c r="HP759" s="93"/>
      <c r="HQ759" s="93"/>
      <c r="HR759" s="93"/>
      <c r="HS759" s="93"/>
      <c r="HT759" s="93"/>
      <c r="HU759" s="93"/>
      <c r="HV759" s="93"/>
      <c r="HW759" s="93"/>
      <c r="HX759" s="93"/>
      <c r="HY759" s="93"/>
      <c r="HZ759" s="93"/>
      <c r="IA759" s="93"/>
      <c r="IB759" s="93"/>
      <c r="IC759" s="93"/>
      <c r="ID759" s="93"/>
      <c r="IE759" s="93"/>
    </row>
    <row r="760" spans="1:239" s="6" customFormat="1" x14ac:dyDescent="0.25">
      <c r="A760" s="11"/>
      <c r="B760" s="124" t="s">
        <v>26</v>
      </c>
      <c r="C760" s="91" t="s">
        <v>20</v>
      </c>
      <c r="D760" s="10">
        <v>3.88</v>
      </c>
      <c r="E760" s="10">
        <f>E757*D760</f>
        <v>8.9395199999999999</v>
      </c>
      <c r="F760" s="5"/>
      <c r="G760" s="120"/>
      <c r="H760" s="120"/>
      <c r="I760" s="5"/>
      <c r="J760" s="5"/>
      <c r="K760" s="10">
        <f>E760*J760</f>
        <v>0</v>
      </c>
      <c r="L760" s="10">
        <f t="shared" si="109"/>
        <v>0</v>
      </c>
      <c r="M760" s="93"/>
      <c r="N760" s="93"/>
      <c r="O760" s="93"/>
      <c r="P760" s="93"/>
      <c r="Q760" s="93"/>
      <c r="R760" s="93"/>
      <c r="S760" s="93"/>
      <c r="T760" s="93"/>
      <c r="U760" s="93"/>
      <c r="V760" s="93"/>
      <c r="W760" s="93"/>
      <c r="X760" s="93"/>
      <c r="Y760" s="93"/>
      <c r="Z760" s="93"/>
      <c r="AA760" s="93"/>
      <c r="AB760" s="93"/>
      <c r="AC760" s="93"/>
      <c r="AD760" s="93"/>
      <c r="AE760" s="93"/>
      <c r="AF760" s="93"/>
      <c r="AG760" s="93"/>
      <c r="AH760" s="93"/>
      <c r="AI760" s="93"/>
      <c r="AJ760" s="93"/>
      <c r="AK760" s="93"/>
      <c r="AL760" s="93"/>
      <c r="AM760" s="93"/>
      <c r="AN760" s="93"/>
      <c r="AO760" s="93"/>
      <c r="AP760" s="93"/>
      <c r="AQ760" s="93"/>
      <c r="AR760" s="93"/>
      <c r="AS760" s="93"/>
      <c r="AT760" s="93"/>
      <c r="AU760" s="93"/>
      <c r="AV760" s="93"/>
      <c r="AW760" s="93"/>
      <c r="AX760" s="93"/>
      <c r="AY760" s="93"/>
      <c r="AZ760" s="93"/>
      <c r="BA760" s="93"/>
      <c r="BB760" s="93"/>
      <c r="BC760" s="93"/>
      <c r="BD760" s="93"/>
      <c r="BE760" s="93"/>
      <c r="BF760" s="93"/>
      <c r="BG760" s="93"/>
      <c r="BH760" s="93"/>
      <c r="BI760" s="93"/>
      <c r="BJ760" s="93"/>
      <c r="BK760" s="93"/>
      <c r="BL760" s="93"/>
      <c r="BM760" s="93"/>
      <c r="BN760" s="93"/>
      <c r="BO760" s="93"/>
      <c r="BP760" s="93"/>
      <c r="BQ760" s="93"/>
      <c r="BR760" s="93"/>
      <c r="BS760" s="93"/>
      <c r="BT760" s="93"/>
      <c r="BU760" s="93"/>
      <c r="BV760" s="93"/>
      <c r="BW760" s="93"/>
      <c r="BX760" s="93"/>
      <c r="BY760" s="93"/>
      <c r="BZ760" s="93"/>
      <c r="CA760" s="93"/>
      <c r="CB760" s="93"/>
      <c r="CC760" s="93"/>
      <c r="CD760" s="93"/>
      <c r="CE760" s="93"/>
      <c r="CF760" s="93"/>
      <c r="CG760" s="93"/>
      <c r="CH760" s="93"/>
      <c r="CI760" s="93"/>
      <c r="CJ760" s="93"/>
      <c r="CK760" s="93"/>
      <c r="CL760" s="93"/>
      <c r="CM760" s="93"/>
      <c r="CN760" s="93"/>
      <c r="CO760" s="93"/>
      <c r="CP760" s="93"/>
      <c r="CQ760" s="93"/>
      <c r="CR760" s="93"/>
      <c r="CS760" s="93"/>
      <c r="CT760" s="93"/>
      <c r="CU760" s="93"/>
      <c r="CV760" s="93"/>
      <c r="CW760" s="93"/>
      <c r="CX760" s="93"/>
      <c r="CY760" s="93"/>
      <c r="CZ760" s="93"/>
      <c r="DA760" s="93"/>
      <c r="DB760" s="93"/>
      <c r="DC760" s="93"/>
      <c r="DD760" s="93"/>
      <c r="DE760" s="93"/>
      <c r="DF760" s="93"/>
      <c r="DG760" s="93"/>
      <c r="DH760" s="93"/>
      <c r="DI760" s="93"/>
      <c r="DJ760" s="93"/>
      <c r="DK760" s="93"/>
      <c r="DL760" s="93"/>
      <c r="DM760" s="93"/>
      <c r="DN760" s="93"/>
      <c r="DO760" s="93"/>
      <c r="DP760" s="93"/>
      <c r="DQ760" s="93"/>
      <c r="DR760" s="93"/>
      <c r="DS760" s="93"/>
      <c r="DT760" s="93"/>
      <c r="DU760" s="93"/>
      <c r="DV760" s="93"/>
      <c r="DW760" s="93"/>
      <c r="DX760" s="93"/>
      <c r="DY760" s="93"/>
      <c r="DZ760" s="93"/>
      <c r="EA760" s="93"/>
      <c r="EB760" s="93"/>
      <c r="EC760" s="93"/>
      <c r="ED760" s="93"/>
      <c r="EE760" s="93"/>
      <c r="EF760" s="93"/>
      <c r="EG760" s="93"/>
      <c r="EH760" s="93"/>
      <c r="EI760" s="93"/>
      <c r="EJ760" s="93"/>
      <c r="EK760" s="93"/>
      <c r="EL760" s="93"/>
      <c r="EM760" s="93"/>
      <c r="EN760" s="93"/>
      <c r="EO760" s="93"/>
      <c r="EP760" s="93"/>
      <c r="EQ760" s="93"/>
      <c r="ER760" s="93"/>
      <c r="ES760" s="93"/>
      <c r="ET760" s="93"/>
      <c r="EU760" s="93"/>
      <c r="EV760" s="93"/>
      <c r="EW760" s="93"/>
      <c r="EX760" s="93"/>
      <c r="EY760" s="93"/>
      <c r="EZ760" s="93"/>
      <c r="FA760" s="93"/>
      <c r="FB760" s="93"/>
      <c r="FC760" s="93"/>
      <c r="FD760" s="93"/>
      <c r="FE760" s="93"/>
      <c r="FF760" s="93"/>
      <c r="FG760" s="93"/>
      <c r="FH760" s="93"/>
      <c r="FI760" s="93"/>
      <c r="FJ760" s="93"/>
      <c r="FK760" s="93"/>
      <c r="FL760" s="93"/>
      <c r="FM760" s="93"/>
      <c r="FN760" s="93"/>
      <c r="FO760" s="93"/>
      <c r="FP760" s="93"/>
      <c r="FQ760" s="93"/>
      <c r="FR760" s="93"/>
      <c r="FS760" s="93"/>
      <c r="FT760" s="93"/>
      <c r="FU760" s="93"/>
      <c r="FV760" s="93"/>
      <c r="FW760" s="93"/>
      <c r="FX760" s="93"/>
      <c r="FY760" s="93"/>
      <c r="FZ760" s="93"/>
      <c r="GA760" s="93"/>
      <c r="GB760" s="93"/>
      <c r="GC760" s="93"/>
      <c r="GD760" s="93"/>
      <c r="GE760" s="93"/>
      <c r="GF760" s="93"/>
      <c r="GG760" s="93"/>
      <c r="GH760" s="93"/>
      <c r="GI760" s="93"/>
      <c r="GJ760" s="93"/>
      <c r="GK760" s="93"/>
      <c r="GL760" s="93"/>
      <c r="GM760" s="93"/>
      <c r="GN760" s="93"/>
      <c r="GO760" s="93"/>
      <c r="GP760" s="93"/>
      <c r="GQ760" s="93"/>
      <c r="GR760" s="93"/>
      <c r="GS760" s="93"/>
      <c r="GT760" s="93"/>
      <c r="GU760" s="93"/>
      <c r="GV760" s="93"/>
      <c r="GW760" s="93"/>
      <c r="GX760" s="93"/>
      <c r="GY760" s="93"/>
      <c r="GZ760" s="93"/>
      <c r="HA760" s="93"/>
      <c r="HB760" s="93"/>
      <c r="HC760" s="93"/>
      <c r="HD760" s="93"/>
      <c r="HE760" s="93"/>
      <c r="HF760" s="93"/>
      <c r="HG760" s="93"/>
      <c r="HH760" s="93"/>
      <c r="HI760" s="93"/>
      <c r="HJ760" s="93"/>
      <c r="HK760" s="93"/>
      <c r="HL760" s="93"/>
      <c r="HM760" s="93"/>
      <c r="HN760" s="93"/>
      <c r="HO760" s="93"/>
      <c r="HP760" s="93"/>
      <c r="HQ760" s="93"/>
      <c r="HR760" s="93"/>
      <c r="HS760" s="93"/>
      <c r="HT760" s="93"/>
      <c r="HU760" s="93"/>
      <c r="HV760" s="93"/>
      <c r="HW760" s="93"/>
      <c r="HX760" s="93"/>
      <c r="HY760" s="93"/>
      <c r="HZ760" s="93"/>
      <c r="IA760" s="93"/>
      <c r="IB760" s="93"/>
      <c r="IC760" s="93"/>
      <c r="ID760" s="93"/>
      <c r="IE760" s="93"/>
    </row>
    <row r="761" spans="1:239" s="6" customFormat="1" x14ac:dyDescent="0.25">
      <c r="A761" s="11"/>
      <c r="B761" s="124" t="s">
        <v>27</v>
      </c>
      <c r="C761" s="91" t="s">
        <v>20</v>
      </c>
      <c r="D761" s="10">
        <v>6.16</v>
      </c>
      <c r="E761" s="10">
        <f>D761*E757</f>
        <v>14.192639999999999</v>
      </c>
      <c r="F761" s="5"/>
      <c r="G761" s="120"/>
      <c r="H761" s="120"/>
      <c r="I761" s="5"/>
      <c r="J761" s="5"/>
      <c r="K761" s="10">
        <f t="shared" ref="K761:K763" si="110">E761*J761</f>
        <v>0</v>
      </c>
      <c r="L761" s="10">
        <f t="shared" si="109"/>
        <v>0</v>
      </c>
      <c r="M761" s="93"/>
      <c r="N761" s="93"/>
      <c r="O761" s="93"/>
      <c r="P761" s="93"/>
      <c r="Q761" s="93"/>
      <c r="R761" s="93"/>
      <c r="S761" s="93"/>
      <c r="T761" s="93"/>
      <c r="U761" s="93"/>
      <c r="V761" s="93"/>
      <c r="W761" s="93"/>
      <c r="X761" s="93"/>
      <c r="Y761" s="93"/>
      <c r="Z761" s="93"/>
      <c r="AA761" s="93"/>
      <c r="AB761" s="93"/>
      <c r="AC761" s="93"/>
      <c r="AD761" s="93"/>
      <c r="AE761" s="93"/>
      <c r="AF761" s="93"/>
      <c r="AG761" s="93"/>
      <c r="AH761" s="93"/>
      <c r="AI761" s="93"/>
      <c r="AJ761" s="93"/>
      <c r="AK761" s="93"/>
      <c r="AL761" s="93"/>
      <c r="AM761" s="93"/>
      <c r="AN761" s="93"/>
      <c r="AO761" s="93"/>
      <c r="AP761" s="93"/>
      <c r="AQ761" s="93"/>
      <c r="AR761" s="93"/>
      <c r="AS761" s="93"/>
      <c r="AT761" s="93"/>
      <c r="AU761" s="93"/>
      <c r="AV761" s="93"/>
      <c r="AW761" s="93"/>
      <c r="AX761" s="93"/>
      <c r="AY761" s="93"/>
      <c r="AZ761" s="93"/>
      <c r="BA761" s="93"/>
      <c r="BB761" s="93"/>
      <c r="BC761" s="93"/>
      <c r="BD761" s="93"/>
      <c r="BE761" s="93"/>
      <c r="BF761" s="93"/>
      <c r="BG761" s="93"/>
      <c r="BH761" s="93"/>
      <c r="BI761" s="93"/>
      <c r="BJ761" s="93"/>
      <c r="BK761" s="93"/>
      <c r="BL761" s="93"/>
      <c r="BM761" s="93"/>
      <c r="BN761" s="93"/>
      <c r="BO761" s="93"/>
      <c r="BP761" s="93"/>
      <c r="BQ761" s="93"/>
      <c r="BR761" s="93"/>
      <c r="BS761" s="93"/>
      <c r="BT761" s="93"/>
      <c r="BU761" s="93"/>
      <c r="BV761" s="93"/>
      <c r="BW761" s="93"/>
      <c r="BX761" s="93"/>
      <c r="BY761" s="93"/>
      <c r="BZ761" s="93"/>
      <c r="CA761" s="93"/>
      <c r="CB761" s="93"/>
      <c r="CC761" s="93"/>
      <c r="CD761" s="93"/>
      <c r="CE761" s="93"/>
      <c r="CF761" s="93"/>
      <c r="CG761" s="93"/>
      <c r="CH761" s="93"/>
      <c r="CI761" s="93"/>
      <c r="CJ761" s="93"/>
      <c r="CK761" s="93"/>
      <c r="CL761" s="93"/>
      <c r="CM761" s="93"/>
      <c r="CN761" s="93"/>
      <c r="CO761" s="93"/>
      <c r="CP761" s="93"/>
      <c r="CQ761" s="93"/>
      <c r="CR761" s="93"/>
      <c r="CS761" s="93"/>
      <c r="CT761" s="93"/>
      <c r="CU761" s="93"/>
      <c r="CV761" s="93"/>
      <c r="CW761" s="93"/>
      <c r="CX761" s="93"/>
      <c r="CY761" s="93"/>
      <c r="CZ761" s="93"/>
      <c r="DA761" s="93"/>
      <c r="DB761" s="93"/>
      <c r="DC761" s="93"/>
      <c r="DD761" s="93"/>
      <c r="DE761" s="93"/>
      <c r="DF761" s="93"/>
      <c r="DG761" s="93"/>
      <c r="DH761" s="93"/>
      <c r="DI761" s="93"/>
      <c r="DJ761" s="93"/>
      <c r="DK761" s="93"/>
      <c r="DL761" s="93"/>
      <c r="DM761" s="93"/>
      <c r="DN761" s="93"/>
      <c r="DO761" s="93"/>
      <c r="DP761" s="93"/>
      <c r="DQ761" s="93"/>
      <c r="DR761" s="93"/>
      <c r="DS761" s="93"/>
      <c r="DT761" s="93"/>
      <c r="DU761" s="93"/>
      <c r="DV761" s="93"/>
      <c r="DW761" s="93"/>
      <c r="DX761" s="93"/>
      <c r="DY761" s="93"/>
      <c r="DZ761" s="93"/>
      <c r="EA761" s="93"/>
      <c r="EB761" s="93"/>
      <c r="EC761" s="93"/>
      <c r="ED761" s="93"/>
      <c r="EE761" s="93"/>
      <c r="EF761" s="93"/>
      <c r="EG761" s="93"/>
      <c r="EH761" s="93"/>
      <c r="EI761" s="93"/>
      <c r="EJ761" s="93"/>
      <c r="EK761" s="93"/>
      <c r="EL761" s="93"/>
      <c r="EM761" s="93"/>
      <c r="EN761" s="93"/>
      <c r="EO761" s="93"/>
      <c r="EP761" s="93"/>
      <c r="EQ761" s="93"/>
      <c r="ER761" s="93"/>
      <c r="ES761" s="93"/>
      <c r="ET761" s="93"/>
      <c r="EU761" s="93"/>
      <c r="EV761" s="93"/>
      <c r="EW761" s="93"/>
      <c r="EX761" s="93"/>
      <c r="EY761" s="93"/>
      <c r="EZ761" s="93"/>
      <c r="FA761" s="93"/>
      <c r="FB761" s="93"/>
      <c r="FC761" s="93"/>
      <c r="FD761" s="93"/>
      <c r="FE761" s="93"/>
      <c r="FF761" s="93"/>
      <c r="FG761" s="93"/>
      <c r="FH761" s="93"/>
      <c r="FI761" s="93"/>
      <c r="FJ761" s="93"/>
      <c r="FK761" s="93"/>
      <c r="FL761" s="93"/>
      <c r="FM761" s="93"/>
      <c r="FN761" s="93"/>
      <c r="FO761" s="93"/>
      <c r="FP761" s="93"/>
      <c r="FQ761" s="93"/>
      <c r="FR761" s="93"/>
      <c r="FS761" s="93"/>
      <c r="FT761" s="93"/>
      <c r="FU761" s="93"/>
      <c r="FV761" s="93"/>
      <c r="FW761" s="93"/>
      <c r="FX761" s="93"/>
      <c r="FY761" s="93"/>
      <c r="FZ761" s="93"/>
      <c r="GA761" s="93"/>
      <c r="GB761" s="93"/>
      <c r="GC761" s="93"/>
      <c r="GD761" s="93"/>
      <c r="GE761" s="93"/>
      <c r="GF761" s="93"/>
      <c r="GG761" s="93"/>
      <c r="GH761" s="93"/>
      <c r="GI761" s="93"/>
      <c r="GJ761" s="93"/>
      <c r="GK761" s="93"/>
      <c r="GL761" s="93"/>
      <c r="GM761" s="93"/>
      <c r="GN761" s="93"/>
      <c r="GO761" s="93"/>
      <c r="GP761" s="93"/>
      <c r="GQ761" s="93"/>
      <c r="GR761" s="93"/>
      <c r="GS761" s="93"/>
      <c r="GT761" s="93"/>
      <c r="GU761" s="93"/>
      <c r="GV761" s="93"/>
      <c r="GW761" s="93"/>
      <c r="GX761" s="93"/>
      <c r="GY761" s="93"/>
      <c r="GZ761" s="93"/>
      <c r="HA761" s="93"/>
      <c r="HB761" s="93"/>
      <c r="HC761" s="93"/>
      <c r="HD761" s="93"/>
      <c r="HE761" s="93"/>
      <c r="HF761" s="93"/>
      <c r="HG761" s="93"/>
      <c r="HH761" s="93"/>
      <c r="HI761" s="93"/>
      <c r="HJ761" s="93"/>
      <c r="HK761" s="93"/>
      <c r="HL761" s="93"/>
      <c r="HM761" s="93"/>
      <c r="HN761" s="93"/>
      <c r="HO761" s="93"/>
      <c r="HP761" s="93"/>
      <c r="HQ761" s="93"/>
      <c r="HR761" s="93"/>
      <c r="HS761" s="93"/>
      <c r="HT761" s="93"/>
      <c r="HU761" s="93"/>
      <c r="HV761" s="93"/>
      <c r="HW761" s="93"/>
      <c r="HX761" s="93"/>
      <c r="HY761" s="93"/>
      <c r="HZ761" s="93"/>
      <c r="IA761" s="93"/>
      <c r="IB761" s="93"/>
      <c r="IC761" s="93"/>
      <c r="ID761" s="93"/>
      <c r="IE761" s="93"/>
    </row>
    <row r="762" spans="1:239" s="6" customFormat="1" x14ac:dyDescent="0.25">
      <c r="A762" s="11"/>
      <c r="B762" s="124" t="s">
        <v>28</v>
      </c>
      <c r="C762" s="91" t="s">
        <v>20</v>
      </c>
      <c r="D762" s="10">
        <v>4.53</v>
      </c>
      <c r="E762" s="5">
        <f>D762*E757</f>
        <v>10.43712</v>
      </c>
      <c r="F762" s="5"/>
      <c r="G762" s="120"/>
      <c r="H762" s="120"/>
      <c r="I762" s="5"/>
      <c r="J762" s="5"/>
      <c r="K762" s="10">
        <f t="shared" si="110"/>
        <v>0</v>
      </c>
      <c r="L762" s="10">
        <f t="shared" si="109"/>
        <v>0</v>
      </c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  <c r="AB762" s="93"/>
      <c r="AC762" s="93"/>
      <c r="AD762" s="93"/>
      <c r="AE762" s="93"/>
      <c r="AF762" s="93"/>
      <c r="AG762" s="93"/>
      <c r="AH762" s="93"/>
      <c r="AI762" s="93"/>
      <c r="AJ762" s="93"/>
      <c r="AK762" s="93"/>
      <c r="AL762" s="93"/>
      <c r="AM762" s="93"/>
      <c r="AN762" s="93"/>
      <c r="AO762" s="93"/>
      <c r="AP762" s="93"/>
      <c r="AQ762" s="93"/>
      <c r="AR762" s="93"/>
      <c r="AS762" s="93"/>
      <c r="AT762" s="93"/>
      <c r="AU762" s="93"/>
      <c r="AV762" s="93"/>
      <c r="AW762" s="93"/>
      <c r="AX762" s="93"/>
      <c r="AY762" s="93"/>
      <c r="AZ762" s="93"/>
      <c r="BA762" s="93"/>
      <c r="BB762" s="93"/>
      <c r="BC762" s="93"/>
      <c r="BD762" s="93"/>
      <c r="BE762" s="93"/>
      <c r="BF762" s="93"/>
      <c r="BG762" s="93"/>
      <c r="BH762" s="93"/>
      <c r="BI762" s="93"/>
      <c r="BJ762" s="93"/>
      <c r="BK762" s="93"/>
      <c r="BL762" s="93"/>
      <c r="BM762" s="93"/>
      <c r="BN762" s="93"/>
      <c r="BO762" s="93"/>
      <c r="BP762" s="93"/>
      <c r="BQ762" s="93"/>
      <c r="BR762" s="93"/>
      <c r="BS762" s="93"/>
      <c r="BT762" s="93"/>
      <c r="BU762" s="93"/>
      <c r="BV762" s="93"/>
      <c r="BW762" s="93"/>
      <c r="BX762" s="93"/>
      <c r="BY762" s="93"/>
      <c r="BZ762" s="93"/>
      <c r="CA762" s="93"/>
      <c r="CB762" s="93"/>
      <c r="CC762" s="93"/>
      <c r="CD762" s="93"/>
      <c r="CE762" s="93"/>
      <c r="CF762" s="93"/>
      <c r="CG762" s="93"/>
      <c r="CH762" s="93"/>
      <c r="CI762" s="93"/>
      <c r="CJ762" s="93"/>
      <c r="CK762" s="93"/>
      <c r="CL762" s="93"/>
      <c r="CM762" s="93"/>
      <c r="CN762" s="93"/>
      <c r="CO762" s="93"/>
      <c r="CP762" s="93"/>
      <c r="CQ762" s="93"/>
      <c r="CR762" s="93"/>
      <c r="CS762" s="93"/>
      <c r="CT762" s="93"/>
      <c r="CU762" s="93"/>
      <c r="CV762" s="93"/>
      <c r="CW762" s="93"/>
      <c r="CX762" s="93"/>
      <c r="CY762" s="93"/>
      <c r="CZ762" s="93"/>
      <c r="DA762" s="93"/>
      <c r="DB762" s="93"/>
      <c r="DC762" s="93"/>
      <c r="DD762" s="93"/>
      <c r="DE762" s="93"/>
      <c r="DF762" s="93"/>
      <c r="DG762" s="93"/>
      <c r="DH762" s="93"/>
      <c r="DI762" s="93"/>
      <c r="DJ762" s="93"/>
      <c r="DK762" s="93"/>
      <c r="DL762" s="93"/>
      <c r="DM762" s="93"/>
      <c r="DN762" s="93"/>
      <c r="DO762" s="93"/>
      <c r="DP762" s="93"/>
      <c r="DQ762" s="93"/>
      <c r="DR762" s="93"/>
      <c r="DS762" s="93"/>
      <c r="DT762" s="93"/>
      <c r="DU762" s="93"/>
      <c r="DV762" s="93"/>
      <c r="DW762" s="93"/>
      <c r="DX762" s="93"/>
      <c r="DY762" s="93"/>
      <c r="DZ762" s="93"/>
      <c r="EA762" s="93"/>
      <c r="EB762" s="93"/>
      <c r="EC762" s="93"/>
      <c r="ED762" s="93"/>
      <c r="EE762" s="93"/>
      <c r="EF762" s="93"/>
      <c r="EG762" s="93"/>
      <c r="EH762" s="93"/>
      <c r="EI762" s="93"/>
      <c r="EJ762" s="93"/>
      <c r="EK762" s="93"/>
      <c r="EL762" s="93"/>
      <c r="EM762" s="93"/>
      <c r="EN762" s="93"/>
      <c r="EO762" s="93"/>
      <c r="EP762" s="93"/>
      <c r="EQ762" s="93"/>
      <c r="ER762" s="93"/>
      <c r="ES762" s="93"/>
      <c r="ET762" s="93"/>
      <c r="EU762" s="93"/>
      <c r="EV762" s="93"/>
      <c r="EW762" s="93"/>
      <c r="EX762" s="93"/>
      <c r="EY762" s="93"/>
      <c r="EZ762" s="93"/>
      <c r="FA762" s="93"/>
      <c r="FB762" s="93"/>
      <c r="FC762" s="93"/>
      <c r="FD762" s="93"/>
      <c r="FE762" s="93"/>
      <c r="FF762" s="93"/>
      <c r="FG762" s="93"/>
      <c r="FH762" s="93"/>
      <c r="FI762" s="93"/>
      <c r="FJ762" s="93"/>
      <c r="FK762" s="93"/>
      <c r="FL762" s="93"/>
      <c r="FM762" s="93"/>
      <c r="FN762" s="93"/>
      <c r="FO762" s="93"/>
      <c r="FP762" s="93"/>
      <c r="FQ762" s="93"/>
      <c r="FR762" s="93"/>
      <c r="FS762" s="93"/>
      <c r="FT762" s="93"/>
      <c r="FU762" s="93"/>
      <c r="FV762" s="93"/>
      <c r="FW762" s="93"/>
      <c r="FX762" s="93"/>
      <c r="FY762" s="93"/>
      <c r="FZ762" s="93"/>
      <c r="GA762" s="93"/>
      <c r="GB762" s="93"/>
      <c r="GC762" s="93"/>
      <c r="GD762" s="93"/>
      <c r="GE762" s="93"/>
      <c r="GF762" s="93"/>
      <c r="GG762" s="93"/>
      <c r="GH762" s="93"/>
      <c r="GI762" s="93"/>
      <c r="GJ762" s="93"/>
      <c r="GK762" s="93"/>
      <c r="GL762" s="93"/>
      <c r="GM762" s="93"/>
      <c r="GN762" s="93"/>
      <c r="GO762" s="93"/>
      <c r="GP762" s="93"/>
      <c r="GQ762" s="93"/>
      <c r="GR762" s="93"/>
      <c r="GS762" s="93"/>
      <c r="GT762" s="93"/>
      <c r="GU762" s="93"/>
      <c r="GV762" s="93"/>
      <c r="GW762" s="93"/>
      <c r="GX762" s="93"/>
      <c r="GY762" s="93"/>
      <c r="GZ762" s="93"/>
      <c r="HA762" s="93"/>
      <c r="HB762" s="93"/>
      <c r="HC762" s="93"/>
      <c r="HD762" s="93"/>
      <c r="HE762" s="93"/>
      <c r="HF762" s="93"/>
      <c r="HG762" s="93"/>
      <c r="HH762" s="93"/>
      <c r="HI762" s="93"/>
      <c r="HJ762" s="93"/>
      <c r="HK762" s="93"/>
      <c r="HL762" s="93"/>
      <c r="HM762" s="93"/>
      <c r="HN762" s="93"/>
      <c r="HO762" s="93"/>
      <c r="HP762" s="93"/>
      <c r="HQ762" s="93"/>
      <c r="HR762" s="93"/>
      <c r="HS762" s="93"/>
      <c r="HT762" s="93"/>
      <c r="HU762" s="93"/>
      <c r="HV762" s="93"/>
      <c r="HW762" s="93"/>
      <c r="HX762" s="93"/>
      <c r="HY762" s="93"/>
      <c r="HZ762" s="93"/>
      <c r="IA762" s="93"/>
      <c r="IB762" s="93"/>
      <c r="IC762" s="93"/>
      <c r="ID762" s="93"/>
      <c r="IE762" s="93"/>
    </row>
    <row r="763" spans="1:239" s="6" customFormat="1" x14ac:dyDescent="0.25">
      <c r="A763" s="11"/>
      <c r="B763" s="124" t="s">
        <v>29</v>
      </c>
      <c r="C763" s="91" t="s">
        <v>20</v>
      </c>
      <c r="D763" s="10">
        <v>2.0699999999999998</v>
      </c>
      <c r="E763" s="5">
        <f>D763*E757</f>
        <v>4.7692799999999993</v>
      </c>
      <c r="F763" s="5"/>
      <c r="G763" s="120"/>
      <c r="H763" s="120"/>
      <c r="I763" s="5"/>
      <c r="J763" s="5"/>
      <c r="K763" s="10">
        <f t="shared" si="110"/>
        <v>0</v>
      </c>
      <c r="L763" s="10">
        <f t="shared" si="109"/>
        <v>0</v>
      </c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93"/>
      <c r="AF763" s="93"/>
      <c r="AG763" s="93"/>
      <c r="AH763" s="93"/>
      <c r="AI763" s="93"/>
      <c r="AJ763" s="93"/>
      <c r="AK763" s="93"/>
      <c r="AL763" s="93"/>
      <c r="AM763" s="93"/>
      <c r="AN763" s="93"/>
      <c r="AO763" s="93"/>
      <c r="AP763" s="93"/>
      <c r="AQ763" s="93"/>
      <c r="AR763" s="93"/>
      <c r="AS763" s="93"/>
      <c r="AT763" s="93"/>
      <c r="AU763" s="93"/>
      <c r="AV763" s="93"/>
      <c r="AW763" s="93"/>
      <c r="AX763" s="93"/>
      <c r="AY763" s="93"/>
      <c r="AZ763" s="93"/>
      <c r="BA763" s="93"/>
      <c r="BB763" s="93"/>
      <c r="BC763" s="93"/>
      <c r="BD763" s="93"/>
      <c r="BE763" s="93"/>
      <c r="BF763" s="93"/>
      <c r="BG763" s="93"/>
      <c r="BH763" s="93"/>
      <c r="BI763" s="93"/>
      <c r="BJ763" s="93"/>
      <c r="BK763" s="93"/>
      <c r="BL763" s="93"/>
      <c r="BM763" s="93"/>
      <c r="BN763" s="93"/>
      <c r="BO763" s="93"/>
      <c r="BP763" s="93"/>
      <c r="BQ763" s="93"/>
      <c r="BR763" s="93"/>
      <c r="BS763" s="93"/>
      <c r="BT763" s="93"/>
      <c r="BU763" s="93"/>
      <c r="BV763" s="93"/>
      <c r="BW763" s="93"/>
      <c r="BX763" s="93"/>
      <c r="BY763" s="93"/>
      <c r="BZ763" s="93"/>
      <c r="CA763" s="93"/>
      <c r="CB763" s="93"/>
      <c r="CC763" s="93"/>
      <c r="CD763" s="93"/>
      <c r="CE763" s="93"/>
      <c r="CF763" s="93"/>
      <c r="CG763" s="93"/>
      <c r="CH763" s="93"/>
      <c r="CI763" s="93"/>
      <c r="CJ763" s="93"/>
      <c r="CK763" s="93"/>
      <c r="CL763" s="93"/>
      <c r="CM763" s="93"/>
      <c r="CN763" s="93"/>
      <c r="CO763" s="93"/>
      <c r="CP763" s="93"/>
      <c r="CQ763" s="93"/>
      <c r="CR763" s="93"/>
      <c r="CS763" s="93"/>
      <c r="CT763" s="93"/>
      <c r="CU763" s="93"/>
      <c r="CV763" s="93"/>
      <c r="CW763" s="93"/>
      <c r="CX763" s="93"/>
      <c r="CY763" s="93"/>
      <c r="CZ763" s="93"/>
      <c r="DA763" s="93"/>
      <c r="DB763" s="93"/>
      <c r="DC763" s="93"/>
      <c r="DD763" s="93"/>
      <c r="DE763" s="93"/>
      <c r="DF763" s="93"/>
      <c r="DG763" s="93"/>
      <c r="DH763" s="93"/>
      <c r="DI763" s="93"/>
      <c r="DJ763" s="93"/>
      <c r="DK763" s="93"/>
      <c r="DL763" s="93"/>
      <c r="DM763" s="93"/>
      <c r="DN763" s="93"/>
      <c r="DO763" s="93"/>
      <c r="DP763" s="93"/>
      <c r="DQ763" s="93"/>
      <c r="DR763" s="93"/>
      <c r="DS763" s="93"/>
      <c r="DT763" s="93"/>
      <c r="DU763" s="93"/>
      <c r="DV763" s="93"/>
      <c r="DW763" s="93"/>
      <c r="DX763" s="93"/>
      <c r="DY763" s="93"/>
      <c r="DZ763" s="93"/>
      <c r="EA763" s="93"/>
      <c r="EB763" s="93"/>
      <c r="EC763" s="93"/>
      <c r="ED763" s="93"/>
      <c r="EE763" s="93"/>
      <c r="EF763" s="93"/>
      <c r="EG763" s="93"/>
      <c r="EH763" s="93"/>
      <c r="EI763" s="93"/>
      <c r="EJ763" s="93"/>
      <c r="EK763" s="93"/>
      <c r="EL763" s="93"/>
      <c r="EM763" s="93"/>
      <c r="EN763" s="93"/>
      <c r="EO763" s="93"/>
      <c r="EP763" s="93"/>
      <c r="EQ763" s="93"/>
      <c r="ER763" s="93"/>
      <c r="ES763" s="93"/>
      <c r="ET763" s="93"/>
      <c r="EU763" s="93"/>
      <c r="EV763" s="93"/>
      <c r="EW763" s="93"/>
      <c r="EX763" s="93"/>
      <c r="EY763" s="93"/>
      <c r="EZ763" s="93"/>
      <c r="FA763" s="93"/>
      <c r="FB763" s="93"/>
      <c r="FC763" s="93"/>
      <c r="FD763" s="93"/>
      <c r="FE763" s="93"/>
      <c r="FF763" s="93"/>
      <c r="FG763" s="93"/>
      <c r="FH763" s="93"/>
      <c r="FI763" s="93"/>
      <c r="FJ763" s="93"/>
      <c r="FK763" s="93"/>
      <c r="FL763" s="93"/>
      <c r="FM763" s="93"/>
      <c r="FN763" s="93"/>
      <c r="FO763" s="93"/>
      <c r="FP763" s="93"/>
      <c r="FQ763" s="93"/>
      <c r="FR763" s="93"/>
      <c r="FS763" s="93"/>
      <c r="FT763" s="93"/>
      <c r="FU763" s="93"/>
      <c r="FV763" s="93"/>
      <c r="FW763" s="93"/>
      <c r="FX763" s="93"/>
      <c r="FY763" s="93"/>
      <c r="FZ763" s="93"/>
      <c r="GA763" s="93"/>
      <c r="GB763" s="93"/>
      <c r="GC763" s="93"/>
      <c r="GD763" s="93"/>
      <c r="GE763" s="93"/>
      <c r="GF763" s="93"/>
      <c r="GG763" s="93"/>
      <c r="GH763" s="93"/>
      <c r="GI763" s="93"/>
      <c r="GJ763" s="93"/>
      <c r="GK763" s="93"/>
      <c r="GL763" s="93"/>
      <c r="GM763" s="93"/>
      <c r="GN763" s="93"/>
      <c r="GO763" s="93"/>
      <c r="GP763" s="93"/>
      <c r="GQ763" s="93"/>
      <c r="GR763" s="93"/>
      <c r="GS763" s="93"/>
      <c r="GT763" s="93"/>
      <c r="GU763" s="93"/>
      <c r="GV763" s="93"/>
      <c r="GW763" s="93"/>
      <c r="GX763" s="93"/>
      <c r="GY763" s="93"/>
      <c r="GZ763" s="93"/>
      <c r="HA763" s="93"/>
      <c r="HB763" s="93"/>
      <c r="HC763" s="93"/>
      <c r="HD763" s="93"/>
      <c r="HE763" s="93"/>
      <c r="HF763" s="93"/>
      <c r="HG763" s="93"/>
      <c r="HH763" s="93"/>
      <c r="HI763" s="93"/>
      <c r="HJ763" s="93"/>
      <c r="HK763" s="93"/>
      <c r="HL763" s="93"/>
      <c r="HM763" s="93"/>
      <c r="HN763" s="93"/>
      <c r="HO763" s="93"/>
      <c r="HP763" s="93"/>
      <c r="HQ763" s="93"/>
      <c r="HR763" s="93"/>
      <c r="HS763" s="93"/>
      <c r="HT763" s="93"/>
      <c r="HU763" s="93"/>
      <c r="HV763" s="93"/>
      <c r="HW763" s="93"/>
      <c r="HX763" s="93"/>
      <c r="HY763" s="93"/>
      <c r="HZ763" s="93"/>
      <c r="IA763" s="93"/>
      <c r="IB763" s="93"/>
      <c r="IC763" s="93"/>
      <c r="ID763" s="93"/>
      <c r="IE763" s="93"/>
    </row>
    <row r="764" spans="1:239" s="6" customFormat="1" x14ac:dyDescent="0.25">
      <c r="A764" s="125"/>
      <c r="B764" s="126" t="s">
        <v>22</v>
      </c>
      <c r="C764" s="11" t="s">
        <v>0</v>
      </c>
      <c r="D764" s="10">
        <v>1.02</v>
      </c>
      <c r="E764" s="5">
        <f>D764*E757</f>
        <v>2.3500799999999997</v>
      </c>
      <c r="F764" s="4"/>
      <c r="G764" s="4"/>
      <c r="H764" s="4"/>
      <c r="I764" s="5"/>
      <c r="J764" s="10"/>
      <c r="K764" s="10">
        <f>E764*J764</f>
        <v>0</v>
      </c>
      <c r="L764" s="10">
        <f t="shared" si="109"/>
        <v>0</v>
      </c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</row>
    <row r="765" spans="1:239" s="6" customFormat="1" x14ac:dyDescent="0.25">
      <c r="A765" s="11"/>
      <c r="B765" s="124" t="s">
        <v>41</v>
      </c>
      <c r="C765" s="91" t="s">
        <v>16</v>
      </c>
      <c r="D765" s="10">
        <v>15</v>
      </c>
      <c r="E765" s="10">
        <f>D765*E757</f>
        <v>34.559999999999995</v>
      </c>
      <c r="F765" s="5"/>
      <c r="G765" s="10">
        <f>E765*F765</f>
        <v>0</v>
      </c>
      <c r="H765" s="10"/>
      <c r="I765" s="10"/>
      <c r="J765" s="10"/>
      <c r="K765" s="10"/>
      <c r="L765" s="10">
        <f>G765+I765+K765</f>
        <v>0</v>
      </c>
      <c r="M765" s="93"/>
      <c r="N765" s="93">
        <v>6.6000000000000003E-2</v>
      </c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93"/>
      <c r="AF765" s="93"/>
      <c r="AG765" s="93"/>
      <c r="AH765" s="93"/>
      <c r="AI765" s="93"/>
      <c r="AJ765" s="93"/>
      <c r="AK765" s="93"/>
      <c r="AL765" s="93"/>
      <c r="AM765" s="93"/>
      <c r="AN765" s="93"/>
      <c r="AO765" s="93"/>
      <c r="AP765" s="93"/>
      <c r="AQ765" s="93"/>
      <c r="AR765" s="93"/>
      <c r="AS765" s="93"/>
      <c r="AT765" s="93"/>
      <c r="AU765" s="93"/>
      <c r="AV765" s="93"/>
      <c r="AW765" s="93"/>
      <c r="AX765" s="93"/>
      <c r="AY765" s="93"/>
      <c r="AZ765" s="93"/>
      <c r="BA765" s="93"/>
      <c r="BB765" s="93"/>
      <c r="BC765" s="93"/>
      <c r="BD765" s="93"/>
      <c r="BE765" s="93"/>
      <c r="BF765" s="93"/>
      <c r="BG765" s="93"/>
      <c r="BH765" s="93"/>
      <c r="BI765" s="93"/>
      <c r="BJ765" s="93"/>
      <c r="BK765" s="93"/>
      <c r="BL765" s="93"/>
      <c r="BM765" s="93"/>
      <c r="BN765" s="93"/>
      <c r="BO765" s="93"/>
      <c r="BP765" s="93"/>
      <c r="BQ765" s="93"/>
      <c r="BR765" s="93"/>
      <c r="BS765" s="93"/>
      <c r="BT765" s="93"/>
      <c r="BU765" s="93"/>
      <c r="BV765" s="93"/>
      <c r="BW765" s="93"/>
      <c r="BX765" s="93"/>
      <c r="BY765" s="93"/>
      <c r="BZ765" s="93"/>
      <c r="CA765" s="93"/>
      <c r="CB765" s="93"/>
      <c r="CC765" s="93"/>
      <c r="CD765" s="93"/>
      <c r="CE765" s="93"/>
      <c r="CF765" s="93"/>
      <c r="CG765" s="93"/>
      <c r="CH765" s="93"/>
      <c r="CI765" s="93"/>
      <c r="CJ765" s="93"/>
      <c r="CK765" s="93"/>
      <c r="CL765" s="93"/>
      <c r="CM765" s="93"/>
      <c r="CN765" s="93"/>
      <c r="CO765" s="93"/>
      <c r="CP765" s="93"/>
      <c r="CQ765" s="93"/>
      <c r="CR765" s="93"/>
      <c r="CS765" s="93"/>
      <c r="CT765" s="93"/>
      <c r="CU765" s="93"/>
      <c r="CV765" s="93"/>
      <c r="CW765" s="93"/>
      <c r="CX765" s="93"/>
      <c r="CY765" s="93"/>
      <c r="CZ765" s="93"/>
      <c r="DA765" s="93"/>
      <c r="DB765" s="93"/>
      <c r="DC765" s="93"/>
      <c r="DD765" s="93"/>
      <c r="DE765" s="93"/>
      <c r="DF765" s="93"/>
      <c r="DG765" s="93"/>
      <c r="DH765" s="93"/>
      <c r="DI765" s="93"/>
      <c r="DJ765" s="93"/>
      <c r="DK765" s="93"/>
      <c r="DL765" s="93"/>
      <c r="DM765" s="93"/>
      <c r="DN765" s="93"/>
      <c r="DO765" s="93"/>
      <c r="DP765" s="93"/>
      <c r="DQ765" s="93"/>
      <c r="DR765" s="93"/>
      <c r="DS765" s="93"/>
      <c r="DT765" s="93"/>
      <c r="DU765" s="93"/>
      <c r="DV765" s="93"/>
      <c r="DW765" s="93"/>
      <c r="DX765" s="93"/>
      <c r="DY765" s="93"/>
      <c r="DZ765" s="93"/>
      <c r="EA765" s="93"/>
      <c r="EB765" s="93"/>
      <c r="EC765" s="93"/>
      <c r="ED765" s="93"/>
      <c r="EE765" s="93"/>
      <c r="EF765" s="93"/>
      <c r="EG765" s="93"/>
      <c r="EH765" s="93"/>
      <c r="EI765" s="93"/>
      <c r="EJ765" s="93"/>
      <c r="EK765" s="93"/>
      <c r="EL765" s="93"/>
      <c r="EM765" s="93"/>
      <c r="EN765" s="93"/>
      <c r="EO765" s="93"/>
      <c r="EP765" s="93"/>
      <c r="EQ765" s="93"/>
      <c r="ER765" s="93"/>
      <c r="ES765" s="93"/>
      <c r="ET765" s="93"/>
      <c r="EU765" s="93"/>
      <c r="EV765" s="93"/>
      <c r="EW765" s="93"/>
      <c r="EX765" s="93"/>
      <c r="EY765" s="93"/>
      <c r="EZ765" s="93"/>
      <c r="FA765" s="93"/>
      <c r="FB765" s="93"/>
      <c r="FC765" s="93"/>
      <c r="FD765" s="93"/>
      <c r="FE765" s="93"/>
      <c r="FF765" s="93"/>
      <c r="FG765" s="93"/>
      <c r="FH765" s="93"/>
      <c r="FI765" s="93"/>
      <c r="FJ765" s="93"/>
      <c r="FK765" s="93"/>
      <c r="FL765" s="93"/>
      <c r="FM765" s="93"/>
      <c r="FN765" s="93"/>
      <c r="FO765" s="93"/>
      <c r="FP765" s="93"/>
      <c r="FQ765" s="93"/>
      <c r="FR765" s="93"/>
      <c r="FS765" s="93"/>
      <c r="FT765" s="93"/>
      <c r="FU765" s="93"/>
      <c r="FV765" s="93"/>
      <c r="FW765" s="93"/>
      <c r="FX765" s="93"/>
      <c r="FY765" s="93"/>
      <c r="FZ765" s="93"/>
      <c r="GA765" s="93"/>
      <c r="GB765" s="93"/>
      <c r="GC765" s="93"/>
      <c r="GD765" s="93"/>
      <c r="GE765" s="93"/>
      <c r="GF765" s="93"/>
      <c r="GG765" s="93"/>
      <c r="GH765" s="93"/>
      <c r="GI765" s="93"/>
      <c r="GJ765" s="93"/>
      <c r="GK765" s="93"/>
      <c r="GL765" s="93"/>
      <c r="GM765" s="93"/>
      <c r="GN765" s="93"/>
      <c r="GO765" s="93"/>
      <c r="GP765" s="93"/>
      <c r="GQ765" s="93"/>
      <c r="GR765" s="93"/>
      <c r="GS765" s="93"/>
      <c r="GT765" s="93"/>
      <c r="GU765" s="93"/>
      <c r="GV765" s="93"/>
      <c r="GW765" s="93"/>
      <c r="GX765" s="93"/>
      <c r="GY765" s="93"/>
      <c r="GZ765" s="93"/>
      <c r="HA765" s="93"/>
      <c r="HB765" s="93"/>
      <c r="HC765" s="93"/>
      <c r="HD765" s="93"/>
      <c r="HE765" s="93"/>
      <c r="HF765" s="93"/>
      <c r="HG765" s="93"/>
      <c r="HH765" s="93"/>
      <c r="HI765" s="93"/>
      <c r="HJ765" s="93"/>
      <c r="HK765" s="93"/>
      <c r="HL765" s="93"/>
      <c r="HM765" s="93"/>
      <c r="HN765" s="93"/>
      <c r="HO765" s="93"/>
      <c r="HP765" s="93"/>
      <c r="HQ765" s="93"/>
      <c r="HR765" s="93"/>
      <c r="HS765" s="93"/>
      <c r="HT765" s="93"/>
      <c r="HU765" s="93"/>
      <c r="HV765" s="93"/>
      <c r="HW765" s="93"/>
      <c r="HX765" s="93"/>
      <c r="HY765" s="93"/>
      <c r="HZ765" s="93"/>
      <c r="IA765" s="93"/>
      <c r="IB765" s="93"/>
      <c r="IC765" s="93"/>
      <c r="ID765" s="93"/>
      <c r="IE765" s="93"/>
    </row>
    <row r="766" spans="1:239" s="6" customFormat="1" x14ac:dyDescent="0.25">
      <c r="A766" s="11"/>
      <c r="B766" s="13" t="s">
        <v>42</v>
      </c>
      <c r="C766" s="91" t="s">
        <v>16</v>
      </c>
      <c r="D766" s="10">
        <v>66</v>
      </c>
      <c r="E766" s="10">
        <f>D766*E757</f>
        <v>152.06399999999999</v>
      </c>
      <c r="F766" s="5"/>
      <c r="G766" s="10">
        <f>E766*F766</f>
        <v>0</v>
      </c>
      <c r="H766" s="10"/>
      <c r="I766" s="10"/>
      <c r="J766" s="10"/>
      <c r="K766" s="10"/>
      <c r="L766" s="10">
        <f t="shared" ref="L766" si="111">G766+I766+K766</f>
        <v>0</v>
      </c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  <c r="AF766" s="93"/>
      <c r="AG766" s="93"/>
      <c r="AH766" s="93"/>
      <c r="AI766" s="93"/>
      <c r="AJ766" s="93"/>
      <c r="AK766" s="93"/>
      <c r="AL766" s="93"/>
      <c r="AM766" s="93"/>
      <c r="AN766" s="93"/>
      <c r="AO766" s="93"/>
      <c r="AP766" s="93"/>
      <c r="AQ766" s="93"/>
      <c r="AR766" s="93"/>
      <c r="AS766" s="93"/>
      <c r="AT766" s="93"/>
      <c r="AU766" s="93"/>
      <c r="AV766" s="93"/>
      <c r="AW766" s="93"/>
      <c r="AX766" s="93"/>
      <c r="AY766" s="93"/>
      <c r="AZ766" s="93"/>
      <c r="BA766" s="93"/>
      <c r="BB766" s="93"/>
      <c r="BC766" s="93"/>
      <c r="BD766" s="93"/>
      <c r="BE766" s="93"/>
      <c r="BF766" s="93"/>
      <c r="BG766" s="93"/>
      <c r="BH766" s="93"/>
      <c r="BI766" s="93"/>
      <c r="BJ766" s="93"/>
      <c r="BK766" s="93"/>
      <c r="BL766" s="93"/>
      <c r="BM766" s="93"/>
      <c r="BN766" s="93"/>
      <c r="BO766" s="93"/>
      <c r="BP766" s="93"/>
      <c r="BQ766" s="93"/>
      <c r="BR766" s="93"/>
      <c r="BS766" s="93"/>
      <c r="BT766" s="93"/>
      <c r="BU766" s="93"/>
      <c r="BV766" s="93"/>
      <c r="BW766" s="93"/>
      <c r="BX766" s="93"/>
      <c r="BY766" s="93"/>
      <c r="BZ766" s="93"/>
      <c r="CA766" s="93"/>
      <c r="CB766" s="93"/>
      <c r="CC766" s="93"/>
      <c r="CD766" s="93"/>
      <c r="CE766" s="93"/>
      <c r="CF766" s="93"/>
      <c r="CG766" s="93"/>
      <c r="CH766" s="93"/>
      <c r="CI766" s="93"/>
      <c r="CJ766" s="93"/>
      <c r="CK766" s="93"/>
      <c r="CL766" s="93"/>
      <c r="CM766" s="93"/>
      <c r="CN766" s="93"/>
      <c r="CO766" s="93"/>
      <c r="CP766" s="93"/>
      <c r="CQ766" s="93"/>
      <c r="CR766" s="93"/>
      <c r="CS766" s="93"/>
      <c r="CT766" s="93"/>
      <c r="CU766" s="93"/>
      <c r="CV766" s="93"/>
      <c r="CW766" s="93"/>
      <c r="CX766" s="93"/>
      <c r="CY766" s="93"/>
      <c r="CZ766" s="93"/>
      <c r="DA766" s="93"/>
      <c r="DB766" s="93"/>
      <c r="DC766" s="93"/>
      <c r="DD766" s="93"/>
      <c r="DE766" s="93"/>
      <c r="DF766" s="93"/>
      <c r="DG766" s="93"/>
      <c r="DH766" s="93"/>
      <c r="DI766" s="93"/>
      <c r="DJ766" s="93"/>
      <c r="DK766" s="93"/>
      <c r="DL766" s="93"/>
      <c r="DM766" s="93"/>
      <c r="DN766" s="93"/>
      <c r="DO766" s="93"/>
      <c r="DP766" s="93"/>
      <c r="DQ766" s="93"/>
      <c r="DR766" s="93"/>
      <c r="DS766" s="93"/>
      <c r="DT766" s="93"/>
      <c r="DU766" s="93"/>
      <c r="DV766" s="93"/>
      <c r="DW766" s="93"/>
      <c r="DX766" s="93"/>
      <c r="DY766" s="93"/>
      <c r="DZ766" s="93"/>
      <c r="EA766" s="93"/>
      <c r="EB766" s="93"/>
      <c r="EC766" s="93"/>
      <c r="ED766" s="93"/>
      <c r="EE766" s="93"/>
      <c r="EF766" s="93"/>
      <c r="EG766" s="93"/>
      <c r="EH766" s="93"/>
      <c r="EI766" s="93"/>
      <c r="EJ766" s="93"/>
      <c r="EK766" s="93"/>
      <c r="EL766" s="93"/>
      <c r="EM766" s="93"/>
      <c r="EN766" s="93"/>
      <c r="EO766" s="93"/>
      <c r="EP766" s="93"/>
      <c r="EQ766" s="93"/>
      <c r="ER766" s="93"/>
      <c r="ES766" s="93"/>
      <c r="ET766" s="93"/>
      <c r="EU766" s="93"/>
      <c r="EV766" s="93"/>
      <c r="EW766" s="93"/>
      <c r="EX766" s="93"/>
      <c r="EY766" s="93"/>
      <c r="EZ766" s="93"/>
      <c r="FA766" s="93"/>
      <c r="FB766" s="93"/>
      <c r="FC766" s="93"/>
      <c r="FD766" s="93"/>
      <c r="FE766" s="93"/>
      <c r="FF766" s="93"/>
      <c r="FG766" s="93"/>
      <c r="FH766" s="93"/>
      <c r="FI766" s="93"/>
      <c r="FJ766" s="93"/>
      <c r="FK766" s="93"/>
      <c r="FL766" s="93"/>
      <c r="FM766" s="93"/>
      <c r="FN766" s="93"/>
      <c r="FO766" s="93"/>
      <c r="FP766" s="93"/>
      <c r="FQ766" s="93"/>
      <c r="FR766" s="93"/>
      <c r="FS766" s="93"/>
      <c r="FT766" s="93"/>
      <c r="FU766" s="93"/>
      <c r="FV766" s="93"/>
      <c r="FW766" s="93"/>
      <c r="FX766" s="93"/>
      <c r="FY766" s="93"/>
      <c r="FZ766" s="93"/>
      <c r="GA766" s="93"/>
      <c r="GB766" s="93"/>
      <c r="GC766" s="93"/>
      <c r="GD766" s="93"/>
      <c r="GE766" s="93"/>
      <c r="GF766" s="93"/>
      <c r="GG766" s="93"/>
      <c r="GH766" s="93"/>
      <c r="GI766" s="93"/>
      <c r="GJ766" s="93"/>
      <c r="GK766" s="93"/>
      <c r="GL766" s="93"/>
      <c r="GM766" s="93"/>
      <c r="GN766" s="93"/>
      <c r="GO766" s="93"/>
      <c r="GP766" s="93"/>
      <c r="GQ766" s="93"/>
      <c r="GR766" s="93"/>
      <c r="GS766" s="93"/>
      <c r="GT766" s="93"/>
      <c r="GU766" s="93"/>
      <c r="GV766" s="93"/>
      <c r="GW766" s="93"/>
      <c r="GX766" s="93"/>
      <c r="GY766" s="93"/>
      <c r="GZ766" s="93"/>
      <c r="HA766" s="93"/>
      <c r="HB766" s="93"/>
      <c r="HC766" s="93"/>
      <c r="HD766" s="93"/>
      <c r="HE766" s="93"/>
      <c r="HF766" s="93"/>
      <c r="HG766" s="93"/>
      <c r="HH766" s="93"/>
      <c r="HI766" s="93"/>
      <c r="HJ766" s="93"/>
      <c r="HK766" s="93"/>
      <c r="HL766" s="93"/>
      <c r="HM766" s="93"/>
      <c r="HN766" s="93"/>
      <c r="HO766" s="93"/>
      <c r="HP766" s="93"/>
      <c r="HQ766" s="93"/>
      <c r="HR766" s="93"/>
      <c r="HS766" s="93"/>
      <c r="HT766" s="93"/>
      <c r="HU766" s="93"/>
      <c r="HV766" s="93"/>
      <c r="HW766" s="93"/>
      <c r="HX766" s="93"/>
      <c r="HY766" s="93"/>
      <c r="HZ766" s="93"/>
      <c r="IA766" s="93"/>
      <c r="IB766" s="93"/>
      <c r="IC766" s="93"/>
      <c r="ID766" s="93"/>
      <c r="IE766" s="93"/>
    </row>
    <row r="767" spans="1:239" s="6" customFormat="1" x14ac:dyDescent="0.25">
      <c r="A767" s="11"/>
      <c r="B767" s="13"/>
      <c r="C767" s="91"/>
      <c r="D767" s="10"/>
      <c r="E767" s="10"/>
      <c r="F767" s="5"/>
      <c r="G767" s="10"/>
      <c r="H767" s="10"/>
      <c r="I767" s="10"/>
      <c r="J767" s="10"/>
      <c r="K767" s="10"/>
      <c r="L767" s="10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  <c r="AF767" s="93"/>
      <c r="AG767" s="93"/>
      <c r="AH767" s="93"/>
      <c r="AI767" s="93"/>
      <c r="AJ767" s="93"/>
      <c r="AK767" s="93"/>
      <c r="AL767" s="93"/>
      <c r="AM767" s="93"/>
      <c r="AN767" s="93"/>
      <c r="AO767" s="93"/>
      <c r="AP767" s="93"/>
      <c r="AQ767" s="93"/>
      <c r="AR767" s="93"/>
      <c r="AS767" s="93"/>
      <c r="AT767" s="93"/>
      <c r="AU767" s="93"/>
      <c r="AV767" s="93"/>
      <c r="AW767" s="93"/>
      <c r="AX767" s="93"/>
      <c r="AY767" s="93"/>
      <c r="AZ767" s="93"/>
      <c r="BA767" s="93"/>
      <c r="BB767" s="93"/>
      <c r="BC767" s="93"/>
      <c r="BD767" s="93"/>
      <c r="BE767" s="93"/>
      <c r="BF767" s="93"/>
      <c r="BG767" s="93"/>
      <c r="BH767" s="93"/>
      <c r="BI767" s="93"/>
      <c r="BJ767" s="93"/>
      <c r="BK767" s="93"/>
      <c r="BL767" s="93"/>
      <c r="BM767" s="93"/>
      <c r="BN767" s="93"/>
      <c r="BO767" s="93"/>
      <c r="BP767" s="93"/>
      <c r="BQ767" s="93"/>
      <c r="BR767" s="93"/>
      <c r="BS767" s="93"/>
      <c r="BT767" s="93"/>
      <c r="BU767" s="93"/>
      <c r="BV767" s="93"/>
      <c r="BW767" s="93"/>
      <c r="BX767" s="93"/>
      <c r="BY767" s="93"/>
      <c r="BZ767" s="93"/>
      <c r="CA767" s="93"/>
      <c r="CB767" s="93"/>
      <c r="CC767" s="93"/>
      <c r="CD767" s="93"/>
      <c r="CE767" s="93"/>
      <c r="CF767" s="93"/>
      <c r="CG767" s="93"/>
      <c r="CH767" s="93"/>
      <c r="CI767" s="93"/>
      <c r="CJ767" s="93"/>
      <c r="CK767" s="93"/>
      <c r="CL767" s="93"/>
      <c r="CM767" s="93"/>
      <c r="CN767" s="93"/>
      <c r="CO767" s="93"/>
      <c r="CP767" s="93"/>
      <c r="CQ767" s="93"/>
      <c r="CR767" s="93"/>
      <c r="CS767" s="93"/>
      <c r="CT767" s="93"/>
      <c r="CU767" s="93"/>
      <c r="CV767" s="93"/>
      <c r="CW767" s="93"/>
      <c r="CX767" s="93"/>
      <c r="CY767" s="93"/>
      <c r="CZ767" s="93"/>
      <c r="DA767" s="93"/>
      <c r="DB767" s="93"/>
      <c r="DC767" s="93"/>
      <c r="DD767" s="93"/>
      <c r="DE767" s="93"/>
      <c r="DF767" s="93"/>
      <c r="DG767" s="93"/>
      <c r="DH767" s="93"/>
      <c r="DI767" s="93"/>
      <c r="DJ767" s="93"/>
      <c r="DK767" s="93"/>
      <c r="DL767" s="93"/>
      <c r="DM767" s="93"/>
      <c r="DN767" s="93"/>
      <c r="DO767" s="93"/>
      <c r="DP767" s="93"/>
      <c r="DQ767" s="93"/>
      <c r="DR767" s="93"/>
      <c r="DS767" s="93"/>
      <c r="DT767" s="93"/>
      <c r="DU767" s="93"/>
      <c r="DV767" s="93"/>
      <c r="DW767" s="93"/>
      <c r="DX767" s="93"/>
      <c r="DY767" s="93"/>
      <c r="DZ767" s="93"/>
      <c r="EA767" s="93"/>
      <c r="EB767" s="93"/>
      <c r="EC767" s="93"/>
      <c r="ED767" s="93"/>
      <c r="EE767" s="93"/>
      <c r="EF767" s="93"/>
      <c r="EG767" s="93"/>
      <c r="EH767" s="93"/>
      <c r="EI767" s="93"/>
      <c r="EJ767" s="93"/>
      <c r="EK767" s="93"/>
      <c r="EL767" s="93"/>
      <c r="EM767" s="93"/>
      <c r="EN767" s="93"/>
      <c r="EO767" s="93"/>
      <c r="EP767" s="93"/>
      <c r="EQ767" s="93"/>
      <c r="ER767" s="93"/>
      <c r="ES767" s="93"/>
      <c r="ET767" s="93"/>
      <c r="EU767" s="93"/>
      <c r="EV767" s="93"/>
      <c r="EW767" s="93"/>
      <c r="EX767" s="93"/>
      <c r="EY767" s="93"/>
      <c r="EZ767" s="93"/>
      <c r="FA767" s="93"/>
      <c r="FB767" s="93"/>
      <c r="FC767" s="93"/>
      <c r="FD767" s="93"/>
      <c r="FE767" s="93"/>
      <c r="FF767" s="93"/>
      <c r="FG767" s="93"/>
      <c r="FH767" s="93"/>
      <c r="FI767" s="93"/>
      <c r="FJ767" s="93"/>
      <c r="FK767" s="93"/>
      <c r="FL767" s="93"/>
      <c r="FM767" s="93"/>
      <c r="FN767" s="93"/>
      <c r="FO767" s="93"/>
      <c r="FP767" s="93"/>
      <c r="FQ767" s="93"/>
      <c r="FR767" s="93"/>
      <c r="FS767" s="93"/>
      <c r="FT767" s="93"/>
      <c r="FU767" s="93"/>
      <c r="FV767" s="93"/>
      <c r="FW767" s="93"/>
      <c r="FX767" s="93"/>
      <c r="FY767" s="93"/>
      <c r="FZ767" s="93"/>
      <c r="GA767" s="93"/>
      <c r="GB767" s="93"/>
      <c r="GC767" s="93"/>
      <c r="GD767" s="93"/>
      <c r="GE767" s="93"/>
      <c r="GF767" s="93"/>
      <c r="GG767" s="93"/>
      <c r="GH767" s="93"/>
      <c r="GI767" s="93"/>
      <c r="GJ767" s="93"/>
      <c r="GK767" s="93"/>
      <c r="GL767" s="93"/>
      <c r="GM767" s="93"/>
      <c r="GN767" s="93"/>
      <c r="GO767" s="93"/>
      <c r="GP767" s="93"/>
      <c r="GQ767" s="93"/>
      <c r="GR767" s="93"/>
      <c r="GS767" s="93"/>
      <c r="GT767" s="93"/>
      <c r="GU767" s="93"/>
      <c r="GV767" s="93"/>
      <c r="GW767" s="93"/>
      <c r="GX767" s="93"/>
      <c r="GY767" s="93"/>
      <c r="GZ767" s="93"/>
      <c r="HA767" s="93"/>
      <c r="HB767" s="93"/>
      <c r="HC767" s="93"/>
      <c r="HD767" s="93"/>
      <c r="HE767" s="93"/>
      <c r="HF767" s="93"/>
      <c r="HG767" s="93"/>
      <c r="HH767" s="93"/>
      <c r="HI767" s="93"/>
      <c r="HJ767" s="93"/>
      <c r="HK767" s="93"/>
      <c r="HL767" s="93"/>
      <c r="HM767" s="93"/>
      <c r="HN767" s="93"/>
      <c r="HO767" s="93"/>
      <c r="HP767" s="93"/>
      <c r="HQ767" s="93"/>
      <c r="HR767" s="93"/>
      <c r="HS767" s="93"/>
      <c r="HT767" s="93"/>
      <c r="HU767" s="93"/>
      <c r="HV767" s="93"/>
      <c r="HW767" s="93"/>
      <c r="HX767" s="93"/>
      <c r="HY767" s="93"/>
      <c r="HZ767" s="93"/>
      <c r="IA767" s="93"/>
      <c r="IB767" s="93"/>
      <c r="IC767" s="93"/>
      <c r="ID767" s="93"/>
      <c r="IE767" s="93"/>
    </row>
    <row r="768" spans="1:239" s="2" customFormat="1" x14ac:dyDescent="0.25">
      <c r="A768" s="7">
        <v>5</v>
      </c>
      <c r="B768" s="127" t="s">
        <v>30</v>
      </c>
      <c r="C768" s="8" t="s">
        <v>23</v>
      </c>
      <c r="D768" s="9"/>
      <c r="E768" s="9">
        <f>E756</f>
        <v>2304</v>
      </c>
      <c r="F768" s="9"/>
      <c r="G768" s="120"/>
      <c r="H768" s="9"/>
      <c r="I768" s="9"/>
      <c r="J768" s="120"/>
      <c r="K768" s="9"/>
      <c r="L768" s="9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  <c r="AA768" s="105"/>
      <c r="AB768" s="105"/>
      <c r="AC768" s="105"/>
      <c r="AD768" s="105"/>
      <c r="AE768" s="105"/>
      <c r="AF768" s="105"/>
      <c r="AG768" s="105"/>
      <c r="AH768" s="105"/>
      <c r="AI768" s="105"/>
      <c r="AJ768" s="105"/>
      <c r="AK768" s="105"/>
      <c r="AL768" s="105"/>
      <c r="AM768" s="105"/>
      <c r="AN768" s="105"/>
      <c r="AO768" s="105"/>
      <c r="AP768" s="105"/>
      <c r="AQ768" s="105"/>
      <c r="AR768" s="105"/>
      <c r="AS768" s="105"/>
      <c r="AT768" s="105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  <c r="BT768" s="105"/>
      <c r="BU768" s="105"/>
      <c r="BV768" s="105"/>
      <c r="BW768" s="105"/>
      <c r="BX768" s="105"/>
      <c r="BY768" s="105"/>
      <c r="BZ768" s="105"/>
      <c r="CA768" s="105"/>
      <c r="CB768" s="105"/>
      <c r="CC768" s="105"/>
      <c r="CD768" s="105"/>
      <c r="CE768" s="105"/>
      <c r="CF768" s="105"/>
      <c r="CG768" s="105"/>
      <c r="CH768" s="105"/>
      <c r="CI768" s="105"/>
      <c r="CJ768" s="105"/>
      <c r="CK768" s="105"/>
      <c r="CL768" s="105"/>
      <c r="CM768" s="105"/>
      <c r="CN768" s="105"/>
      <c r="CO768" s="105"/>
      <c r="CP768" s="105"/>
      <c r="CQ768" s="105"/>
      <c r="CR768" s="105"/>
      <c r="CS768" s="105"/>
      <c r="CT768" s="105"/>
      <c r="CU768" s="105"/>
      <c r="CV768" s="105"/>
      <c r="CW768" s="105"/>
      <c r="CX768" s="105"/>
      <c r="CY768" s="105"/>
      <c r="CZ768" s="105"/>
      <c r="DA768" s="105"/>
      <c r="DB768" s="105"/>
      <c r="DC768" s="105"/>
      <c r="DD768" s="105"/>
      <c r="DE768" s="105"/>
      <c r="DF768" s="105"/>
      <c r="DG768" s="105"/>
      <c r="DH768" s="105"/>
      <c r="DI768" s="105"/>
      <c r="DJ768" s="105"/>
      <c r="DK768" s="105"/>
      <c r="DL768" s="105"/>
      <c r="DM768" s="105"/>
      <c r="DN768" s="105"/>
      <c r="DO768" s="105"/>
      <c r="DP768" s="105"/>
      <c r="DQ768" s="105"/>
      <c r="DR768" s="105"/>
      <c r="DS768" s="105"/>
      <c r="DT768" s="105"/>
      <c r="DU768" s="105"/>
      <c r="DV768" s="105"/>
      <c r="DW768" s="105"/>
      <c r="DX768" s="105"/>
      <c r="DY768" s="105"/>
      <c r="DZ768" s="105"/>
      <c r="EA768" s="105"/>
      <c r="EB768" s="105"/>
      <c r="EC768" s="105"/>
      <c r="ED768" s="105"/>
      <c r="EE768" s="105"/>
      <c r="EF768" s="105"/>
      <c r="EG768" s="105"/>
      <c r="EH768" s="105"/>
      <c r="EI768" s="105"/>
      <c r="EJ768" s="105"/>
      <c r="EK768" s="105"/>
      <c r="EL768" s="105"/>
      <c r="EM768" s="105"/>
      <c r="EN768" s="105"/>
      <c r="EO768" s="105"/>
      <c r="EP768" s="105"/>
      <c r="EQ768" s="105"/>
      <c r="ER768" s="105"/>
      <c r="ES768" s="105"/>
      <c r="ET768" s="105"/>
      <c r="EU768" s="105"/>
      <c r="EV768" s="105"/>
      <c r="EW768" s="105"/>
      <c r="EX768" s="105"/>
      <c r="EY768" s="105"/>
      <c r="EZ768" s="105"/>
      <c r="FA768" s="105"/>
      <c r="FB768" s="105"/>
      <c r="FC768" s="105"/>
      <c r="FD768" s="105"/>
      <c r="FE768" s="105"/>
      <c r="FF768" s="105"/>
      <c r="FG768" s="105"/>
      <c r="FH768" s="105"/>
      <c r="FI768" s="105"/>
      <c r="FJ768" s="105"/>
      <c r="FK768" s="105"/>
      <c r="FL768" s="105"/>
      <c r="FM768" s="105"/>
      <c r="FN768" s="105"/>
      <c r="FO768" s="105"/>
      <c r="FP768" s="105"/>
      <c r="FQ768" s="105"/>
      <c r="FR768" s="105"/>
      <c r="FS768" s="105"/>
      <c r="FT768" s="105"/>
      <c r="FU768" s="105"/>
      <c r="FV768" s="105"/>
      <c r="FW768" s="105"/>
      <c r="FX768" s="105"/>
      <c r="FY768" s="105"/>
      <c r="FZ768" s="105"/>
      <c r="GA768" s="105"/>
      <c r="GB768" s="105"/>
      <c r="GC768" s="105"/>
      <c r="GD768" s="105"/>
      <c r="GE768" s="105"/>
      <c r="GF768" s="105"/>
      <c r="GG768" s="105"/>
      <c r="GH768" s="105"/>
      <c r="GI768" s="105"/>
      <c r="GJ768" s="105"/>
      <c r="GK768" s="105"/>
      <c r="GL768" s="105"/>
      <c r="GM768" s="105"/>
      <c r="GN768" s="105"/>
      <c r="GO768" s="105"/>
      <c r="GP768" s="105"/>
      <c r="GQ768" s="105"/>
      <c r="GR768" s="105"/>
      <c r="GS768" s="105"/>
      <c r="GT768" s="105"/>
      <c r="GU768" s="105"/>
      <c r="GV768" s="105"/>
      <c r="GW768" s="105"/>
      <c r="GX768" s="105"/>
      <c r="GY768" s="105"/>
      <c r="GZ768" s="105"/>
      <c r="HA768" s="105"/>
      <c r="HB768" s="105"/>
      <c r="HC768" s="105"/>
      <c r="HD768" s="105"/>
      <c r="HE768" s="105"/>
      <c r="HF768" s="105"/>
      <c r="HG768" s="105"/>
      <c r="HH768" s="105"/>
      <c r="HI768" s="105"/>
      <c r="HJ768" s="105"/>
      <c r="HK768" s="105"/>
      <c r="HL768" s="105"/>
      <c r="HM768" s="105"/>
      <c r="HN768" s="105"/>
      <c r="HO768" s="105"/>
      <c r="HP768" s="105"/>
      <c r="HQ768" s="105"/>
      <c r="HR768" s="105"/>
      <c r="HS768" s="105"/>
      <c r="HT768" s="105"/>
      <c r="HU768" s="105"/>
      <c r="HV768" s="105"/>
      <c r="HW768" s="105"/>
      <c r="HX768" s="105"/>
      <c r="HY768" s="105"/>
      <c r="HZ768" s="105"/>
      <c r="IA768" s="105"/>
      <c r="IB768" s="105"/>
      <c r="IC768" s="105"/>
      <c r="ID768" s="105"/>
      <c r="IE768" s="105"/>
    </row>
    <row r="769" spans="1:239" s="6" customFormat="1" x14ac:dyDescent="0.25">
      <c r="A769" s="125"/>
      <c r="B769" s="128"/>
      <c r="C769" s="11" t="s">
        <v>24</v>
      </c>
      <c r="D769" s="10"/>
      <c r="E769" s="92">
        <f>E768/1000</f>
        <v>2.3039999999999998</v>
      </c>
      <c r="F769" s="10"/>
      <c r="G769" s="123"/>
      <c r="H769" s="10"/>
      <c r="I769" s="10"/>
      <c r="J769" s="123"/>
      <c r="K769" s="10"/>
      <c r="L769" s="10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</row>
    <row r="770" spans="1:239" s="6" customFormat="1" x14ac:dyDescent="0.25">
      <c r="A770" s="125"/>
      <c r="B770" s="124" t="s">
        <v>21</v>
      </c>
      <c r="C770" s="91" t="s">
        <v>17</v>
      </c>
      <c r="D770" s="10">
        <v>42.9</v>
      </c>
      <c r="E770" s="10">
        <f>E769*D770</f>
        <v>98.841599999999985</v>
      </c>
      <c r="F770" s="10"/>
      <c r="G770" s="120"/>
      <c r="H770" s="10"/>
      <c r="I770" s="10">
        <f>E770*H770</f>
        <v>0</v>
      </c>
      <c r="J770" s="10"/>
      <c r="K770" s="10"/>
      <c r="L770" s="10">
        <f t="shared" ref="L770:L775" si="112">G770+I770+K770</f>
        <v>0</v>
      </c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</row>
    <row r="771" spans="1:239" s="6" customFormat="1" x14ac:dyDescent="0.25">
      <c r="A771" s="125"/>
      <c r="B771" s="124" t="s">
        <v>26</v>
      </c>
      <c r="C771" s="91" t="s">
        <v>20</v>
      </c>
      <c r="D771" s="10">
        <v>2.69</v>
      </c>
      <c r="E771" s="10">
        <f>E769*D771</f>
        <v>6.1977599999999997</v>
      </c>
      <c r="F771" s="10"/>
      <c r="G771" s="120"/>
      <c r="H771" s="10"/>
      <c r="I771" s="10"/>
      <c r="J771" s="5"/>
      <c r="K771" s="10">
        <f>E771*J771</f>
        <v>0</v>
      </c>
      <c r="L771" s="10">
        <f t="shared" si="112"/>
        <v>0</v>
      </c>
      <c r="M771" s="14"/>
      <c r="N771" s="14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</row>
    <row r="772" spans="1:239" s="6" customFormat="1" x14ac:dyDescent="0.25">
      <c r="A772" s="125"/>
      <c r="B772" s="124" t="s">
        <v>27</v>
      </c>
      <c r="C772" s="91" t="s">
        <v>20</v>
      </c>
      <c r="D772" s="10">
        <v>7.6</v>
      </c>
      <c r="E772" s="10">
        <f>D772*E769</f>
        <v>17.510399999999997</v>
      </c>
      <c r="F772" s="10"/>
      <c r="G772" s="120"/>
      <c r="H772" s="10"/>
      <c r="I772" s="10"/>
      <c r="J772" s="5"/>
      <c r="K772" s="10">
        <f>E772*J772</f>
        <v>0</v>
      </c>
      <c r="L772" s="10">
        <f t="shared" si="112"/>
        <v>0</v>
      </c>
      <c r="M772" s="14"/>
      <c r="N772" s="14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</row>
    <row r="773" spans="1:239" s="6" customFormat="1" x14ac:dyDescent="0.25">
      <c r="A773" s="125"/>
      <c r="B773" s="124" t="s">
        <v>28</v>
      </c>
      <c r="C773" s="91" t="s">
        <v>20</v>
      </c>
      <c r="D773" s="10">
        <v>7.4</v>
      </c>
      <c r="E773" s="5">
        <f>D773*E769</f>
        <v>17.049599999999998</v>
      </c>
      <c r="F773" s="10"/>
      <c r="G773" s="120"/>
      <c r="H773" s="10"/>
      <c r="I773" s="10"/>
      <c r="J773" s="5"/>
      <c r="K773" s="10">
        <f>E773*J773</f>
        <v>0</v>
      </c>
      <c r="L773" s="10">
        <f t="shared" si="112"/>
        <v>0</v>
      </c>
      <c r="M773" s="14"/>
      <c r="N773" s="14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</row>
    <row r="774" spans="1:239" s="6" customFormat="1" x14ac:dyDescent="0.25">
      <c r="A774" s="125"/>
      <c r="B774" s="129" t="s">
        <v>31</v>
      </c>
      <c r="C774" s="91" t="s">
        <v>20</v>
      </c>
      <c r="D774" s="10">
        <v>0.41</v>
      </c>
      <c r="E774" s="10">
        <f>D774*E769</f>
        <v>0.94463999999999992</v>
      </c>
      <c r="F774" s="10"/>
      <c r="G774" s="120"/>
      <c r="H774" s="10"/>
      <c r="I774" s="10"/>
      <c r="J774" s="10"/>
      <c r="K774" s="10">
        <f>E774*J774</f>
        <v>0</v>
      </c>
      <c r="L774" s="10">
        <f t="shared" si="112"/>
        <v>0</v>
      </c>
      <c r="M774" s="14"/>
      <c r="N774" s="14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</row>
    <row r="775" spans="1:239" s="6" customFormat="1" x14ac:dyDescent="0.25">
      <c r="A775" s="125"/>
      <c r="B775" s="124" t="s">
        <v>29</v>
      </c>
      <c r="C775" s="91" t="s">
        <v>20</v>
      </c>
      <c r="D775" s="10">
        <v>1.48</v>
      </c>
      <c r="E775" s="5">
        <f>D775*E769</f>
        <v>3.4099199999999996</v>
      </c>
      <c r="F775" s="10"/>
      <c r="G775" s="120"/>
      <c r="H775" s="10"/>
      <c r="I775" s="10"/>
      <c r="J775" s="5"/>
      <c r="K775" s="10">
        <f>E775*J775</f>
        <v>0</v>
      </c>
      <c r="L775" s="10">
        <f t="shared" si="112"/>
        <v>0</v>
      </c>
      <c r="M775" s="14"/>
      <c r="N775" s="14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</row>
    <row r="776" spans="1:239" s="6" customFormat="1" x14ac:dyDescent="0.25">
      <c r="A776" s="125"/>
      <c r="B776" s="124" t="s">
        <v>41</v>
      </c>
      <c r="C776" s="91" t="s">
        <v>16</v>
      </c>
      <c r="D776" s="10">
        <v>11</v>
      </c>
      <c r="E776" s="10">
        <f>D776*E769</f>
        <v>25.343999999999998</v>
      </c>
      <c r="F776" s="5"/>
      <c r="G776" s="10">
        <f>E776*F776</f>
        <v>0</v>
      </c>
      <c r="H776" s="10"/>
      <c r="I776" s="10"/>
      <c r="J776" s="10"/>
      <c r="K776" s="10"/>
      <c r="L776" s="10">
        <f>G776+I776+K776</f>
        <v>0</v>
      </c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</row>
    <row r="777" spans="1:239" s="6" customFormat="1" x14ac:dyDescent="0.25">
      <c r="A777" s="125"/>
      <c r="B777" s="13" t="s">
        <v>43</v>
      </c>
      <c r="C777" s="91" t="s">
        <v>16</v>
      </c>
      <c r="D777" s="10">
        <f>149-2*12.4</f>
        <v>124.2</v>
      </c>
      <c r="E777" s="10">
        <f>D777*E769</f>
        <v>286.15679999999998</v>
      </c>
      <c r="F777" s="5"/>
      <c r="G777" s="10">
        <f>F777*E777</f>
        <v>0</v>
      </c>
      <c r="H777" s="10"/>
      <c r="I777" s="10"/>
      <c r="J777" s="10"/>
      <c r="K777" s="10"/>
      <c r="L777" s="10">
        <f t="shared" ref="L777" si="113">G777+I777+K777</f>
        <v>0</v>
      </c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</row>
    <row r="778" spans="1:239" s="6" customFormat="1" x14ac:dyDescent="0.25">
      <c r="A778" s="11"/>
      <c r="B778" s="129"/>
      <c r="C778" s="91"/>
      <c r="D778" s="10"/>
      <c r="E778" s="10"/>
      <c r="F778" s="5"/>
      <c r="G778" s="10"/>
      <c r="H778" s="10"/>
      <c r="I778" s="10"/>
      <c r="J778" s="10"/>
      <c r="K778" s="10"/>
      <c r="L778" s="10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  <c r="BI778" s="14"/>
      <c r="BJ778" s="14"/>
      <c r="BK778" s="14"/>
      <c r="BL778" s="14"/>
      <c r="BM778" s="14"/>
      <c r="BN778" s="14"/>
      <c r="BO778" s="14"/>
      <c r="BP778" s="14"/>
      <c r="BQ778" s="14"/>
      <c r="BR778" s="14"/>
      <c r="BS778" s="14"/>
      <c r="BT778" s="14"/>
      <c r="BU778" s="14"/>
      <c r="BV778" s="14"/>
      <c r="BW778" s="14"/>
      <c r="BX778" s="14"/>
      <c r="BY778" s="14"/>
      <c r="BZ778" s="14"/>
      <c r="CA778" s="14"/>
      <c r="CB778" s="14"/>
      <c r="CC778" s="14"/>
      <c r="CD778" s="14"/>
      <c r="CE778" s="14"/>
      <c r="CF778" s="14"/>
      <c r="CG778" s="14"/>
      <c r="CH778" s="14"/>
      <c r="CI778" s="14"/>
      <c r="CJ778" s="14"/>
      <c r="CK778" s="14"/>
      <c r="CL778" s="14"/>
      <c r="CM778" s="14"/>
      <c r="CN778" s="14"/>
      <c r="CO778" s="14"/>
      <c r="CP778" s="14"/>
      <c r="CQ778" s="14"/>
      <c r="CR778" s="14"/>
      <c r="CS778" s="14"/>
      <c r="CT778" s="14"/>
      <c r="CU778" s="14"/>
      <c r="CV778" s="14"/>
      <c r="CW778" s="14"/>
      <c r="CX778" s="14"/>
      <c r="CY778" s="14"/>
      <c r="CZ778" s="14"/>
      <c r="DA778" s="14"/>
      <c r="DB778" s="14"/>
      <c r="DC778" s="14"/>
      <c r="DD778" s="14"/>
      <c r="DE778" s="14"/>
      <c r="DF778" s="14"/>
      <c r="DG778" s="14"/>
      <c r="DH778" s="14"/>
      <c r="DI778" s="14"/>
      <c r="DJ778" s="14"/>
      <c r="DK778" s="14"/>
      <c r="DL778" s="14"/>
      <c r="DM778" s="14"/>
      <c r="DN778" s="14"/>
      <c r="DO778" s="14"/>
      <c r="DP778" s="14"/>
      <c r="DQ778" s="14"/>
      <c r="DR778" s="14"/>
      <c r="DS778" s="14"/>
      <c r="DT778" s="14"/>
      <c r="DU778" s="14"/>
      <c r="DV778" s="14"/>
      <c r="DW778" s="14"/>
      <c r="DX778" s="14"/>
      <c r="DY778" s="14"/>
      <c r="DZ778" s="14"/>
      <c r="EA778" s="14"/>
      <c r="EB778" s="14"/>
      <c r="EC778" s="14"/>
      <c r="ED778" s="14"/>
      <c r="EE778" s="14"/>
      <c r="EF778" s="14"/>
      <c r="EG778" s="14"/>
      <c r="EH778" s="14"/>
      <c r="EI778" s="14"/>
      <c r="EJ778" s="14"/>
      <c r="EK778" s="14"/>
      <c r="EL778" s="14"/>
      <c r="EM778" s="14"/>
      <c r="EN778" s="14"/>
      <c r="EO778" s="14"/>
      <c r="EP778" s="14"/>
      <c r="EQ778" s="14"/>
      <c r="ER778" s="14"/>
      <c r="ES778" s="14"/>
      <c r="ET778" s="14"/>
      <c r="EU778" s="14"/>
      <c r="EV778" s="14"/>
      <c r="EW778" s="14"/>
      <c r="EX778" s="14"/>
      <c r="EY778" s="14"/>
      <c r="EZ778" s="14"/>
      <c r="FA778" s="14"/>
      <c r="FB778" s="14"/>
      <c r="FC778" s="14"/>
      <c r="FD778" s="14"/>
      <c r="FE778" s="14"/>
      <c r="FF778" s="14"/>
      <c r="FG778" s="14"/>
      <c r="FH778" s="14"/>
      <c r="FI778" s="14"/>
      <c r="FJ778" s="14"/>
      <c r="FK778" s="14"/>
      <c r="FL778" s="14"/>
      <c r="FM778" s="14"/>
      <c r="FN778" s="14"/>
      <c r="FO778" s="14"/>
      <c r="FP778" s="14"/>
      <c r="FQ778" s="14"/>
      <c r="FR778" s="14"/>
      <c r="FS778" s="14"/>
      <c r="FT778" s="14"/>
      <c r="FU778" s="14"/>
      <c r="FV778" s="14"/>
      <c r="FW778" s="14"/>
      <c r="FX778" s="14"/>
      <c r="FY778" s="14"/>
      <c r="FZ778" s="14"/>
      <c r="GA778" s="14"/>
      <c r="GB778" s="14"/>
      <c r="GC778" s="14"/>
      <c r="GD778" s="14"/>
      <c r="GE778" s="14"/>
      <c r="GF778" s="14"/>
      <c r="GG778" s="14"/>
      <c r="GH778" s="14"/>
      <c r="GI778" s="14"/>
      <c r="GJ778" s="14"/>
      <c r="GK778" s="14"/>
      <c r="GL778" s="14"/>
      <c r="GM778" s="14"/>
      <c r="GN778" s="14"/>
      <c r="GO778" s="14"/>
      <c r="GP778" s="14"/>
      <c r="GQ778" s="14"/>
      <c r="GR778" s="14"/>
      <c r="GS778" s="14"/>
      <c r="GT778" s="14"/>
      <c r="GU778" s="14"/>
      <c r="GV778" s="14"/>
      <c r="GW778" s="14"/>
      <c r="GX778" s="14"/>
      <c r="GY778" s="14"/>
      <c r="GZ778" s="14"/>
      <c r="HA778" s="14"/>
      <c r="HB778" s="14"/>
      <c r="HC778" s="14"/>
      <c r="HD778" s="14"/>
      <c r="HE778" s="14"/>
      <c r="HF778" s="14"/>
      <c r="HG778" s="14"/>
      <c r="HH778" s="14"/>
      <c r="HI778" s="14"/>
      <c r="HJ778" s="14"/>
      <c r="HK778" s="14"/>
      <c r="HL778" s="14"/>
      <c r="HM778" s="14"/>
      <c r="HN778" s="14"/>
      <c r="HO778" s="14"/>
      <c r="HP778" s="14"/>
      <c r="HQ778" s="14"/>
      <c r="HR778" s="14"/>
      <c r="HS778" s="14"/>
      <c r="HT778" s="14"/>
      <c r="HU778" s="14"/>
      <c r="HV778" s="14"/>
      <c r="HW778" s="14"/>
      <c r="HX778" s="14"/>
      <c r="HY778" s="14"/>
      <c r="HZ778" s="14"/>
      <c r="IA778" s="14"/>
      <c r="IB778" s="14"/>
      <c r="IC778" s="14"/>
      <c r="ID778" s="14"/>
      <c r="IE778" s="14"/>
    </row>
    <row r="779" spans="1:239" s="2" customFormat="1" x14ac:dyDescent="0.25">
      <c r="A779" s="7">
        <v>6</v>
      </c>
      <c r="B779" s="127" t="s">
        <v>38</v>
      </c>
      <c r="C779" s="8" t="s">
        <v>18</v>
      </c>
      <c r="D779" s="9"/>
      <c r="E779" s="80">
        <f>E785*0.6</f>
        <v>1.3823999999999999</v>
      </c>
      <c r="F779" s="9"/>
      <c r="G779" s="9"/>
      <c r="H779" s="9"/>
      <c r="I779" s="9"/>
      <c r="J779" s="9"/>
      <c r="K779" s="130"/>
      <c r="L779" s="9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  <c r="AA779" s="105"/>
      <c r="AB779" s="105"/>
      <c r="AC779" s="105"/>
      <c r="AD779" s="105"/>
      <c r="AE779" s="105"/>
      <c r="AF779" s="105"/>
      <c r="AG779" s="105"/>
      <c r="AH779" s="105"/>
      <c r="AI779" s="105"/>
      <c r="AJ779" s="105"/>
      <c r="AK779" s="105"/>
      <c r="AL779" s="105"/>
      <c r="AM779" s="105"/>
      <c r="AN779" s="105"/>
      <c r="AO779" s="105"/>
      <c r="AP779" s="105"/>
      <c r="AQ779" s="105"/>
      <c r="AR779" s="105"/>
      <c r="AS779" s="105"/>
      <c r="AT779" s="105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  <c r="BT779" s="105"/>
      <c r="BU779" s="105"/>
      <c r="BV779" s="105"/>
      <c r="BW779" s="105"/>
      <c r="BX779" s="105"/>
      <c r="BY779" s="105"/>
      <c r="BZ779" s="105"/>
      <c r="CA779" s="105"/>
      <c r="CB779" s="105"/>
      <c r="CC779" s="105"/>
      <c r="CD779" s="105"/>
      <c r="CE779" s="105"/>
      <c r="CF779" s="105"/>
      <c r="CG779" s="105"/>
      <c r="CH779" s="105"/>
      <c r="CI779" s="105"/>
      <c r="CJ779" s="105"/>
      <c r="CK779" s="105"/>
      <c r="CL779" s="105"/>
      <c r="CM779" s="105"/>
      <c r="CN779" s="105"/>
      <c r="CO779" s="105"/>
      <c r="CP779" s="105"/>
      <c r="CQ779" s="105"/>
      <c r="CR779" s="105"/>
      <c r="CS779" s="105"/>
      <c r="CT779" s="105"/>
      <c r="CU779" s="105"/>
      <c r="CV779" s="105"/>
      <c r="CW779" s="105"/>
      <c r="CX779" s="105"/>
      <c r="CY779" s="105"/>
      <c r="CZ779" s="105"/>
      <c r="DA779" s="105"/>
      <c r="DB779" s="105"/>
      <c r="DC779" s="105"/>
      <c r="DD779" s="105"/>
      <c r="DE779" s="105"/>
      <c r="DF779" s="105"/>
      <c r="DG779" s="105"/>
      <c r="DH779" s="105"/>
      <c r="DI779" s="105"/>
      <c r="DJ779" s="105"/>
      <c r="DK779" s="105"/>
      <c r="DL779" s="105"/>
      <c r="DM779" s="105"/>
      <c r="DN779" s="105"/>
      <c r="DO779" s="105"/>
      <c r="DP779" s="105"/>
      <c r="DQ779" s="105"/>
      <c r="DR779" s="105"/>
      <c r="DS779" s="105"/>
      <c r="DT779" s="105"/>
      <c r="DU779" s="105"/>
      <c r="DV779" s="105"/>
      <c r="DW779" s="105"/>
      <c r="DX779" s="105"/>
      <c r="DY779" s="105"/>
      <c r="DZ779" s="105"/>
      <c r="EA779" s="105"/>
      <c r="EB779" s="105"/>
      <c r="EC779" s="105"/>
      <c r="ED779" s="105"/>
      <c r="EE779" s="105"/>
      <c r="EF779" s="105"/>
      <c r="EG779" s="105"/>
      <c r="EH779" s="105"/>
      <c r="EI779" s="105"/>
      <c r="EJ779" s="105"/>
      <c r="EK779" s="105"/>
      <c r="EL779" s="105"/>
      <c r="EM779" s="105"/>
      <c r="EN779" s="105"/>
      <c r="EO779" s="105"/>
      <c r="EP779" s="105"/>
      <c r="EQ779" s="105"/>
      <c r="ER779" s="105"/>
      <c r="ES779" s="105"/>
      <c r="ET779" s="105"/>
      <c r="EU779" s="105"/>
      <c r="EV779" s="105"/>
      <c r="EW779" s="105"/>
      <c r="EX779" s="105"/>
      <c r="EY779" s="105"/>
      <c r="EZ779" s="105"/>
      <c r="FA779" s="105"/>
      <c r="FB779" s="105"/>
      <c r="FC779" s="105"/>
      <c r="FD779" s="105"/>
      <c r="FE779" s="105"/>
      <c r="FF779" s="105"/>
      <c r="FG779" s="105"/>
      <c r="FH779" s="105"/>
      <c r="FI779" s="105"/>
      <c r="FJ779" s="105"/>
      <c r="FK779" s="105"/>
      <c r="FL779" s="105"/>
      <c r="FM779" s="105"/>
      <c r="FN779" s="105"/>
      <c r="FO779" s="105"/>
      <c r="FP779" s="105"/>
      <c r="FQ779" s="105"/>
      <c r="FR779" s="105"/>
      <c r="FS779" s="105"/>
      <c r="FT779" s="105"/>
      <c r="FU779" s="105"/>
      <c r="FV779" s="105"/>
      <c r="FW779" s="105"/>
      <c r="FX779" s="105"/>
      <c r="FY779" s="105"/>
      <c r="FZ779" s="105"/>
      <c r="GA779" s="105"/>
      <c r="GB779" s="105"/>
      <c r="GC779" s="105"/>
      <c r="GD779" s="105"/>
      <c r="GE779" s="105"/>
      <c r="GF779" s="105"/>
      <c r="GG779" s="105"/>
      <c r="GH779" s="105"/>
      <c r="GI779" s="105"/>
      <c r="GJ779" s="105"/>
      <c r="GK779" s="105"/>
      <c r="GL779" s="105"/>
      <c r="GM779" s="105"/>
      <c r="GN779" s="105"/>
      <c r="GO779" s="105"/>
      <c r="GP779" s="105"/>
      <c r="GQ779" s="105"/>
      <c r="GR779" s="105"/>
      <c r="GS779" s="105"/>
      <c r="GT779" s="105"/>
      <c r="GU779" s="105"/>
      <c r="GV779" s="105"/>
      <c r="GW779" s="105"/>
      <c r="GX779" s="105"/>
      <c r="GY779" s="105"/>
      <c r="GZ779" s="105"/>
      <c r="HA779" s="105"/>
      <c r="HB779" s="105"/>
      <c r="HC779" s="105"/>
      <c r="HD779" s="105"/>
      <c r="HE779" s="105"/>
      <c r="HF779" s="105"/>
      <c r="HG779" s="105"/>
      <c r="HH779" s="105"/>
      <c r="HI779" s="105"/>
      <c r="HJ779" s="105"/>
      <c r="HK779" s="105"/>
      <c r="HL779" s="105"/>
      <c r="HM779" s="105"/>
      <c r="HN779" s="105"/>
      <c r="HO779" s="105"/>
      <c r="HP779" s="105"/>
      <c r="HQ779" s="105"/>
      <c r="HR779" s="105"/>
      <c r="HS779" s="105"/>
      <c r="HT779" s="105"/>
      <c r="HU779" s="105"/>
      <c r="HV779" s="105"/>
      <c r="HW779" s="105"/>
      <c r="HX779" s="105"/>
      <c r="HY779" s="105"/>
      <c r="HZ779" s="105"/>
      <c r="IA779" s="105"/>
      <c r="IB779" s="105"/>
      <c r="IC779" s="105"/>
      <c r="ID779" s="105"/>
      <c r="IE779" s="105"/>
    </row>
    <row r="780" spans="1:239" s="6" customFormat="1" x14ac:dyDescent="0.25">
      <c r="A780" s="11"/>
      <c r="B780" s="13"/>
      <c r="C780" s="11" t="s">
        <v>19</v>
      </c>
      <c r="D780" s="10"/>
      <c r="E780" s="92">
        <f>E779</f>
        <v>1.3823999999999999</v>
      </c>
      <c r="F780" s="10"/>
      <c r="G780" s="10"/>
      <c r="H780" s="10"/>
      <c r="I780" s="10"/>
      <c r="J780" s="10"/>
      <c r="K780" s="110"/>
      <c r="L780" s="110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  <c r="BE780" s="14"/>
      <c r="BF780" s="14"/>
      <c r="BG780" s="14"/>
      <c r="BH780" s="14"/>
      <c r="BI780" s="14"/>
      <c r="BJ780" s="14"/>
      <c r="BK780" s="14"/>
      <c r="BL780" s="14"/>
      <c r="BM780" s="14"/>
      <c r="BN780" s="14"/>
      <c r="BO780" s="14"/>
      <c r="BP780" s="14"/>
      <c r="BQ780" s="14"/>
      <c r="BR780" s="14"/>
      <c r="BS780" s="14"/>
      <c r="BT780" s="14"/>
      <c r="BU780" s="14"/>
      <c r="BV780" s="14"/>
      <c r="BW780" s="14"/>
      <c r="BX780" s="14"/>
      <c r="BY780" s="14"/>
      <c r="BZ780" s="14"/>
      <c r="CA780" s="14"/>
      <c r="CB780" s="14"/>
      <c r="CC780" s="14"/>
      <c r="CD780" s="14"/>
      <c r="CE780" s="14"/>
      <c r="CF780" s="14"/>
      <c r="CG780" s="14"/>
      <c r="CH780" s="14"/>
      <c r="CI780" s="14"/>
      <c r="CJ780" s="14"/>
      <c r="CK780" s="14"/>
      <c r="CL780" s="14"/>
      <c r="CM780" s="14"/>
      <c r="CN780" s="14"/>
      <c r="CO780" s="14"/>
      <c r="CP780" s="14"/>
      <c r="CQ780" s="14"/>
      <c r="CR780" s="14"/>
      <c r="CS780" s="14"/>
      <c r="CT780" s="14"/>
      <c r="CU780" s="14"/>
      <c r="CV780" s="14"/>
      <c r="CW780" s="14"/>
      <c r="CX780" s="14"/>
      <c r="CY780" s="14"/>
      <c r="CZ780" s="14"/>
      <c r="DA780" s="14"/>
      <c r="DB780" s="14"/>
      <c r="DC780" s="14"/>
      <c r="DD780" s="14"/>
      <c r="DE780" s="14"/>
      <c r="DF780" s="14"/>
      <c r="DG780" s="14"/>
      <c r="DH780" s="14"/>
      <c r="DI780" s="14"/>
      <c r="DJ780" s="14"/>
      <c r="DK780" s="14"/>
      <c r="DL780" s="14"/>
      <c r="DM780" s="14"/>
      <c r="DN780" s="14"/>
      <c r="DO780" s="14"/>
      <c r="DP780" s="14"/>
      <c r="DQ780" s="14"/>
      <c r="DR780" s="14"/>
      <c r="DS780" s="14"/>
      <c r="DT780" s="14"/>
      <c r="DU780" s="14"/>
      <c r="DV780" s="14"/>
      <c r="DW780" s="14"/>
      <c r="DX780" s="14"/>
      <c r="DY780" s="14"/>
      <c r="DZ780" s="14"/>
      <c r="EA780" s="14"/>
      <c r="EB780" s="14"/>
      <c r="EC780" s="14"/>
      <c r="ED780" s="14"/>
      <c r="EE780" s="14"/>
      <c r="EF780" s="14"/>
      <c r="EG780" s="14"/>
      <c r="EH780" s="14"/>
      <c r="EI780" s="14"/>
      <c r="EJ780" s="14"/>
      <c r="EK780" s="14"/>
      <c r="EL780" s="14"/>
      <c r="EM780" s="14"/>
      <c r="EN780" s="14"/>
      <c r="EO780" s="14"/>
      <c r="EP780" s="14"/>
      <c r="EQ780" s="14"/>
      <c r="ER780" s="14"/>
      <c r="ES780" s="14"/>
      <c r="ET780" s="14"/>
      <c r="EU780" s="14"/>
      <c r="EV780" s="14"/>
      <c r="EW780" s="14"/>
      <c r="EX780" s="14"/>
      <c r="EY780" s="14"/>
      <c r="EZ780" s="14"/>
      <c r="FA780" s="14"/>
      <c r="FB780" s="14"/>
      <c r="FC780" s="14"/>
      <c r="FD780" s="14"/>
      <c r="FE780" s="14"/>
      <c r="FF780" s="14"/>
      <c r="FG780" s="14"/>
      <c r="FH780" s="14"/>
      <c r="FI780" s="14"/>
      <c r="FJ780" s="14"/>
      <c r="FK780" s="14"/>
      <c r="FL780" s="14"/>
      <c r="FM780" s="14"/>
      <c r="FN780" s="14"/>
      <c r="FO780" s="14"/>
      <c r="FP780" s="14"/>
      <c r="FQ780" s="14"/>
      <c r="FR780" s="14"/>
      <c r="FS780" s="14"/>
      <c r="FT780" s="14"/>
      <c r="FU780" s="14"/>
      <c r="FV780" s="14"/>
      <c r="FW780" s="14"/>
      <c r="FX780" s="14"/>
      <c r="FY780" s="14"/>
      <c r="FZ780" s="14"/>
      <c r="GA780" s="14"/>
      <c r="GB780" s="14"/>
      <c r="GC780" s="14"/>
      <c r="GD780" s="14"/>
      <c r="GE780" s="14"/>
      <c r="GF780" s="14"/>
      <c r="GG780" s="14"/>
      <c r="GH780" s="14"/>
      <c r="GI780" s="14"/>
      <c r="GJ780" s="14"/>
      <c r="GK780" s="14"/>
      <c r="GL780" s="14"/>
      <c r="GM780" s="14"/>
      <c r="GN780" s="14"/>
      <c r="GO780" s="14"/>
      <c r="GP780" s="14"/>
      <c r="GQ780" s="14"/>
      <c r="GR780" s="14"/>
      <c r="GS780" s="14"/>
      <c r="GT780" s="14"/>
      <c r="GU780" s="14"/>
      <c r="GV780" s="14"/>
      <c r="GW780" s="14"/>
      <c r="GX780" s="14"/>
      <c r="GY780" s="14"/>
      <c r="GZ780" s="14"/>
      <c r="HA780" s="14"/>
      <c r="HB780" s="14"/>
      <c r="HC780" s="14"/>
      <c r="HD780" s="14"/>
      <c r="HE780" s="14"/>
      <c r="HF780" s="14"/>
      <c r="HG780" s="14"/>
      <c r="HH780" s="14"/>
      <c r="HI780" s="14"/>
      <c r="HJ780" s="14"/>
      <c r="HK780" s="14"/>
      <c r="HL780" s="14"/>
      <c r="HM780" s="14"/>
      <c r="HN780" s="14"/>
      <c r="HO780" s="14"/>
      <c r="HP780" s="14"/>
      <c r="HQ780" s="14"/>
      <c r="HR780" s="14"/>
      <c r="HS780" s="14"/>
      <c r="HT780" s="14"/>
      <c r="HU780" s="14"/>
      <c r="HV780" s="14"/>
      <c r="HW780" s="14"/>
      <c r="HX780" s="14"/>
      <c r="HY780" s="14"/>
      <c r="HZ780" s="14"/>
      <c r="IA780" s="14"/>
      <c r="IB780" s="14"/>
      <c r="IC780" s="14"/>
      <c r="ID780" s="14"/>
      <c r="IE780" s="14"/>
    </row>
    <row r="781" spans="1:239" s="6" customFormat="1" x14ac:dyDescent="0.25">
      <c r="A781" s="125"/>
      <c r="B781" s="126" t="s">
        <v>37</v>
      </c>
      <c r="C781" s="91" t="s">
        <v>20</v>
      </c>
      <c r="D781" s="110">
        <v>0.3</v>
      </c>
      <c r="E781" s="10">
        <f>E780*D781</f>
        <v>0.41471999999999992</v>
      </c>
      <c r="F781" s="10"/>
      <c r="G781" s="10"/>
      <c r="H781" s="10"/>
      <c r="I781" s="10"/>
      <c r="J781" s="5"/>
      <c r="K781" s="10">
        <f>E781*J781</f>
        <v>0</v>
      </c>
      <c r="L781" s="10">
        <f t="shared" ref="L781:L782" si="114">G781+I781+K781</f>
        <v>0</v>
      </c>
      <c r="M781" s="14"/>
      <c r="N781" s="14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</row>
    <row r="782" spans="1:239" s="6" customFormat="1" x14ac:dyDescent="0.25">
      <c r="A782" s="125"/>
      <c r="B782" s="126" t="s">
        <v>32</v>
      </c>
      <c r="C782" s="11" t="s">
        <v>18</v>
      </c>
      <c r="D782" s="110">
        <v>1.03</v>
      </c>
      <c r="E782" s="10">
        <f>D782*E780</f>
        <v>1.4238719999999998</v>
      </c>
      <c r="F782" s="10"/>
      <c r="G782" s="10">
        <f>E782*F782</f>
        <v>0</v>
      </c>
      <c r="H782" s="10"/>
      <c r="I782" s="10"/>
      <c r="J782" s="10"/>
      <c r="K782" s="10"/>
      <c r="L782" s="10">
        <f t="shared" si="114"/>
        <v>0</v>
      </c>
      <c r="M782" s="1"/>
      <c r="N782" s="1">
        <f>670+171</f>
        <v>841</v>
      </c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</row>
    <row r="783" spans="1:239" s="6" customFormat="1" x14ac:dyDescent="0.25">
      <c r="A783" s="11"/>
      <c r="B783" s="126"/>
      <c r="C783" s="11"/>
      <c r="D783" s="110"/>
      <c r="E783" s="10"/>
      <c r="F783" s="10"/>
      <c r="G783" s="10"/>
      <c r="H783" s="10"/>
      <c r="I783" s="10"/>
      <c r="J783" s="10"/>
      <c r="K783" s="10"/>
      <c r="L783" s="10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  <c r="BD783" s="14"/>
      <c r="BE783" s="14"/>
      <c r="BF783" s="14"/>
      <c r="BG783" s="14"/>
      <c r="BH783" s="14"/>
      <c r="BI783" s="14"/>
      <c r="BJ783" s="14"/>
      <c r="BK783" s="14"/>
      <c r="BL783" s="14"/>
      <c r="BM783" s="14"/>
      <c r="BN783" s="14"/>
      <c r="BO783" s="14"/>
      <c r="BP783" s="14"/>
      <c r="BQ783" s="14"/>
      <c r="BR783" s="14"/>
      <c r="BS783" s="14"/>
      <c r="BT783" s="14"/>
      <c r="BU783" s="14"/>
      <c r="BV783" s="14"/>
      <c r="BW783" s="14"/>
      <c r="BX783" s="14"/>
      <c r="BY783" s="14"/>
      <c r="BZ783" s="14"/>
      <c r="CA783" s="14"/>
      <c r="CB783" s="14"/>
      <c r="CC783" s="14"/>
      <c r="CD783" s="14"/>
      <c r="CE783" s="14"/>
      <c r="CF783" s="14"/>
      <c r="CG783" s="14"/>
      <c r="CH783" s="14"/>
      <c r="CI783" s="14"/>
      <c r="CJ783" s="14"/>
      <c r="CK783" s="14"/>
      <c r="CL783" s="14"/>
      <c r="CM783" s="14"/>
      <c r="CN783" s="14"/>
      <c r="CO783" s="14"/>
      <c r="CP783" s="14"/>
      <c r="CQ783" s="14"/>
      <c r="CR783" s="14"/>
      <c r="CS783" s="14"/>
      <c r="CT783" s="14"/>
      <c r="CU783" s="14"/>
      <c r="CV783" s="14"/>
      <c r="CW783" s="14"/>
      <c r="CX783" s="14"/>
      <c r="CY783" s="14"/>
      <c r="CZ783" s="14"/>
      <c r="DA783" s="14"/>
      <c r="DB783" s="14"/>
      <c r="DC783" s="14"/>
      <c r="DD783" s="14"/>
      <c r="DE783" s="14"/>
      <c r="DF783" s="14"/>
      <c r="DG783" s="14"/>
      <c r="DH783" s="14"/>
      <c r="DI783" s="14"/>
      <c r="DJ783" s="14"/>
      <c r="DK783" s="14"/>
      <c r="DL783" s="14"/>
      <c r="DM783" s="14"/>
      <c r="DN783" s="14"/>
      <c r="DO783" s="14"/>
      <c r="DP783" s="14"/>
      <c r="DQ783" s="14"/>
      <c r="DR783" s="14"/>
      <c r="DS783" s="14"/>
      <c r="DT783" s="14"/>
      <c r="DU783" s="14"/>
      <c r="DV783" s="14"/>
      <c r="DW783" s="14"/>
      <c r="DX783" s="14"/>
      <c r="DY783" s="14"/>
      <c r="DZ783" s="14"/>
      <c r="EA783" s="14"/>
      <c r="EB783" s="14"/>
      <c r="EC783" s="14"/>
      <c r="ED783" s="14"/>
      <c r="EE783" s="14"/>
      <c r="EF783" s="14"/>
      <c r="EG783" s="14"/>
      <c r="EH783" s="14"/>
      <c r="EI783" s="14"/>
      <c r="EJ783" s="14"/>
      <c r="EK783" s="14"/>
      <c r="EL783" s="14"/>
      <c r="EM783" s="14"/>
      <c r="EN783" s="14"/>
      <c r="EO783" s="14"/>
      <c r="EP783" s="14"/>
      <c r="EQ783" s="14"/>
      <c r="ER783" s="14"/>
      <c r="ES783" s="14"/>
      <c r="ET783" s="14"/>
      <c r="EU783" s="14"/>
      <c r="EV783" s="14"/>
      <c r="EW783" s="14"/>
      <c r="EX783" s="14"/>
      <c r="EY783" s="14"/>
      <c r="EZ783" s="14"/>
      <c r="FA783" s="14"/>
      <c r="FB783" s="14"/>
      <c r="FC783" s="14"/>
      <c r="FD783" s="14"/>
      <c r="FE783" s="14"/>
      <c r="FF783" s="14"/>
      <c r="FG783" s="14"/>
      <c r="FH783" s="14"/>
      <c r="FI783" s="14"/>
      <c r="FJ783" s="14"/>
      <c r="FK783" s="14"/>
      <c r="FL783" s="14"/>
      <c r="FM783" s="14"/>
      <c r="FN783" s="14"/>
      <c r="FO783" s="14"/>
      <c r="FP783" s="14"/>
      <c r="FQ783" s="14"/>
      <c r="FR783" s="14"/>
      <c r="FS783" s="14"/>
      <c r="FT783" s="14"/>
      <c r="FU783" s="14"/>
      <c r="FV783" s="14"/>
      <c r="FW783" s="14"/>
      <c r="FX783" s="14"/>
      <c r="FY783" s="14"/>
      <c r="FZ783" s="14"/>
      <c r="GA783" s="14"/>
      <c r="GB783" s="14"/>
      <c r="GC783" s="14"/>
      <c r="GD783" s="14"/>
      <c r="GE783" s="14"/>
      <c r="GF783" s="14"/>
      <c r="GG783" s="14"/>
      <c r="GH783" s="14"/>
      <c r="GI783" s="14"/>
      <c r="GJ783" s="14"/>
      <c r="GK783" s="14"/>
      <c r="GL783" s="14"/>
      <c r="GM783" s="14"/>
      <c r="GN783" s="14"/>
      <c r="GO783" s="14"/>
      <c r="GP783" s="14"/>
      <c r="GQ783" s="14"/>
      <c r="GR783" s="14"/>
      <c r="GS783" s="14"/>
      <c r="GT783" s="14"/>
      <c r="GU783" s="14"/>
      <c r="GV783" s="14"/>
      <c r="GW783" s="14"/>
      <c r="GX783" s="14"/>
      <c r="GY783" s="14"/>
      <c r="GZ783" s="14"/>
      <c r="HA783" s="14"/>
      <c r="HB783" s="14"/>
      <c r="HC783" s="14"/>
      <c r="HD783" s="14"/>
      <c r="HE783" s="14"/>
      <c r="HF783" s="14"/>
      <c r="HG783" s="14"/>
      <c r="HH783" s="14"/>
      <c r="HI783" s="14"/>
      <c r="HJ783" s="14"/>
      <c r="HK783" s="14"/>
      <c r="HL783" s="14"/>
      <c r="HM783" s="14"/>
      <c r="HN783" s="14"/>
      <c r="HO783" s="14"/>
      <c r="HP783" s="14"/>
      <c r="HQ783" s="14"/>
      <c r="HR783" s="14"/>
      <c r="HS783" s="14"/>
      <c r="HT783" s="14"/>
      <c r="HU783" s="14"/>
      <c r="HV783" s="14"/>
      <c r="HW783" s="14"/>
      <c r="HX783" s="14"/>
      <c r="HY783" s="14"/>
      <c r="HZ783" s="14"/>
      <c r="IA783" s="14"/>
      <c r="IB783" s="14"/>
      <c r="IC783" s="14"/>
      <c r="ID783" s="14"/>
      <c r="IE783" s="14"/>
    </row>
    <row r="784" spans="1:239" s="2" customFormat="1" ht="25.5" x14ac:dyDescent="0.25">
      <c r="A784" s="7">
        <v>7</v>
      </c>
      <c r="B784" s="131" t="s">
        <v>143</v>
      </c>
      <c r="C784" s="8" t="s">
        <v>23</v>
      </c>
      <c r="D784" s="9"/>
      <c r="E784" s="9">
        <f>E768</f>
        <v>2304</v>
      </c>
      <c r="F784" s="9"/>
      <c r="G784" s="9"/>
      <c r="H784" s="9"/>
      <c r="I784" s="9"/>
      <c r="J784" s="9"/>
      <c r="K784" s="9"/>
      <c r="L784" s="9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  <c r="AA784" s="105"/>
      <c r="AB784" s="105"/>
      <c r="AC784" s="105"/>
      <c r="AD784" s="105"/>
      <c r="AE784" s="105"/>
      <c r="AF784" s="105"/>
      <c r="AG784" s="105"/>
      <c r="AH784" s="105"/>
      <c r="AI784" s="105"/>
      <c r="AJ784" s="105"/>
      <c r="AK784" s="105"/>
      <c r="AL784" s="105"/>
      <c r="AM784" s="105"/>
      <c r="AN784" s="105"/>
      <c r="AO784" s="105"/>
      <c r="AP784" s="105"/>
      <c r="AQ784" s="105"/>
      <c r="AR784" s="105"/>
      <c r="AS784" s="105"/>
      <c r="AT784" s="105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  <c r="BT784" s="105"/>
      <c r="BU784" s="105"/>
      <c r="BV784" s="105"/>
      <c r="BW784" s="105"/>
      <c r="BX784" s="105"/>
      <c r="BY784" s="105"/>
      <c r="BZ784" s="105"/>
      <c r="CA784" s="105"/>
      <c r="CB784" s="105"/>
      <c r="CC784" s="105"/>
      <c r="CD784" s="105"/>
      <c r="CE784" s="105"/>
      <c r="CF784" s="105"/>
      <c r="CG784" s="105"/>
      <c r="CH784" s="105"/>
      <c r="CI784" s="105"/>
      <c r="CJ784" s="105"/>
      <c r="CK784" s="105"/>
      <c r="CL784" s="105"/>
      <c r="CM784" s="105"/>
      <c r="CN784" s="105"/>
      <c r="CO784" s="105"/>
      <c r="CP784" s="105"/>
      <c r="CQ784" s="105"/>
      <c r="CR784" s="105"/>
      <c r="CS784" s="105"/>
      <c r="CT784" s="105"/>
      <c r="CU784" s="105"/>
      <c r="CV784" s="105"/>
      <c r="CW784" s="105"/>
      <c r="CX784" s="105"/>
      <c r="CY784" s="105"/>
      <c r="CZ784" s="105"/>
      <c r="DA784" s="105"/>
      <c r="DB784" s="105"/>
      <c r="DC784" s="105"/>
      <c r="DD784" s="105"/>
      <c r="DE784" s="105"/>
      <c r="DF784" s="105"/>
      <c r="DG784" s="105"/>
      <c r="DH784" s="105"/>
      <c r="DI784" s="105"/>
      <c r="DJ784" s="105"/>
      <c r="DK784" s="105"/>
      <c r="DL784" s="105"/>
      <c r="DM784" s="105"/>
      <c r="DN784" s="105"/>
      <c r="DO784" s="105"/>
      <c r="DP784" s="105"/>
      <c r="DQ784" s="105"/>
      <c r="DR784" s="105"/>
      <c r="DS784" s="105"/>
      <c r="DT784" s="105"/>
      <c r="DU784" s="105"/>
      <c r="DV784" s="105"/>
      <c r="DW784" s="105"/>
      <c r="DX784" s="105"/>
      <c r="DY784" s="105"/>
      <c r="DZ784" s="105"/>
      <c r="EA784" s="105"/>
      <c r="EB784" s="105"/>
      <c r="EC784" s="105"/>
      <c r="ED784" s="105"/>
      <c r="EE784" s="105"/>
      <c r="EF784" s="105"/>
      <c r="EG784" s="105"/>
      <c r="EH784" s="105"/>
      <c r="EI784" s="105"/>
      <c r="EJ784" s="105"/>
      <c r="EK784" s="105"/>
      <c r="EL784" s="105"/>
      <c r="EM784" s="105"/>
      <c r="EN784" s="105"/>
      <c r="EO784" s="105"/>
      <c r="EP784" s="105"/>
      <c r="EQ784" s="105"/>
      <c r="ER784" s="105"/>
      <c r="ES784" s="105"/>
      <c r="ET784" s="105"/>
      <c r="EU784" s="105"/>
      <c r="EV784" s="105"/>
      <c r="EW784" s="105"/>
      <c r="EX784" s="105"/>
      <c r="EY784" s="105"/>
      <c r="EZ784" s="105"/>
      <c r="FA784" s="105"/>
      <c r="FB784" s="105"/>
      <c r="FC784" s="105"/>
      <c r="FD784" s="105"/>
      <c r="FE784" s="105"/>
      <c r="FF784" s="105"/>
      <c r="FG784" s="105"/>
      <c r="FH784" s="105"/>
      <c r="FI784" s="105"/>
      <c r="FJ784" s="105"/>
      <c r="FK784" s="105"/>
      <c r="FL784" s="105"/>
      <c r="FM784" s="105"/>
      <c r="FN784" s="105"/>
      <c r="FO784" s="105"/>
      <c r="FP784" s="105"/>
      <c r="FQ784" s="105"/>
      <c r="FR784" s="105"/>
      <c r="FS784" s="105"/>
      <c r="FT784" s="105"/>
      <c r="FU784" s="105"/>
      <c r="FV784" s="105"/>
      <c r="FW784" s="105"/>
      <c r="FX784" s="105"/>
      <c r="FY784" s="105"/>
      <c r="FZ784" s="105"/>
      <c r="GA784" s="105"/>
      <c r="GB784" s="105"/>
      <c r="GC784" s="105"/>
      <c r="GD784" s="105"/>
      <c r="GE784" s="105"/>
      <c r="GF784" s="105"/>
      <c r="GG784" s="105"/>
      <c r="GH784" s="105"/>
      <c r="GI784" s="105"/>
      <c r="GJ784" s="105"/>
      <c r="GK784" s="105"/>
      <c r="GL784" s="105"/>
      <c r="GM784" s="105"/>
      <c r="GN784" s="105"/>
      <c r="GO784" s="105"/>
      <c r="GP784" s="105"/>
      <c r="GQ784" s="105"/>
      <c r="GR784" s="105"/>
      <c r="GS784" s="105"/>
      <c r="GT784" s="105"/>
      <c r="GU784" s="105"/>
      <c r="GV784" s="105"/>
      <c r="GW784" s="105"/>
      <c r="GX784" s="105"/>
      <c r="GY784" s="105"/>
      <c r="GZ784" s="105"/>
      <c r="HA784" s="105"/>
      <c r="HB784" s="105"/>
      <c r="HC784" s="105"/>
      <c r="HD784" s="105"/>
      <c r="HE784" s="105"/>
      <c r="HF784" s="105"/>
      <c r="HG784" s="105"/>
      <c r="HH784" s="105"/>
      <c r="HI784" s="105"/>
      <c r="HJ784" s="105"/>
      <c r="HK784" s="105"/>
      <c r="HL784" s="105"/>
      <c r="HM784" s="105"/>
      <c r="HN784" s="105"/>
      <c r="HO784" s="105"/>
      <c r="HP784" s="105"/>
      <c r="HQ784" s="105"/>
      <c r="HR784" s="105"/>
      <c r="HS784" s="105"/>
      <c r="HT784" s="105"/>
      <c r="HU784" s="105"/>
      <c r="HV784" s="105"/>
      <c r="HW784" s="105"/>
      <c r="HX784" s="105"/>
      <c r="HY784" s="105"/>
      <c r="HZ784" s="105"/>
      <c r="IA784" s="105"/>
      <c r="IB784" s="105"/>
      <c r="IC784" s="105"/>
      <c r="ID784" s="105"/>
      <c r="IE784" s="105"/>
    </row>
    <row r="785" spans="1:239" s="6" customFormat="1" x14ac:dyDescent="0.25">
      <c r="A785" s="11"/>
      <c r="B785" s="13"/>
      <c r="C785" s="11" t="s">
        <v>24</v>
      </c>
      <c r="D785" s="10"/>
      <c r="E785" s="92">
        <f>E784/1000</f>
        <v>2.3039999999999998</v>
      </c>
      <c r="F785" s="10"/>
      <c r="G785" s="10"/>
      <c r="H785" s="10"/>
      <c r="I785" s="10"/>
      <c r="J785" s="10"/>
      <c r="K785" s="10"/>
      <c r="L785" s="10"/>
      <c r="M785" s="105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  <c r="AW785" s="14"/>
      <c r="AX785" s="14"/>
      <c r="AY785" s="14"/>
      <c r="AZ785" s="14"/>
      <c r="BA785" s="14"/>
      <c r="BB785" s="14"/>
      <c r="BC785" s="14"/>
      <c r="BD785" s="14"/>
      <c r="BE785" s="14"/>
      <c r="BF785" s="14"/>
      <c r="BG785" s="14"/>
      <c r="BH785" s="14"/>
      <c r="BI785" s="14"/>
      <c r="BJ785" s="14"/>
      <c r="BK785" s="14"/>
      <c r="BL785" s="14"/>
      <c r="BM785" s="14"/>
      <c r="BN785" s="14"/>
      <c r="BO785" s="14"/>
      <c r="BP785" s="14"/>
      <c r="BQ785" s="14"/>
      <c r="BR785" s="14"/>
      <c r="BS785" s="14"/>
      <c r="BT785" s="14"/>
      <c r="BU785" s="14"/>
      <c r="BV785" s="14"/>
      <c r="BW785" s="14"/>
      <c r="BX785" s="14"/>
      <c r="BY785" s="14"/>
      <c r="BZ785" s="14"/>
      <c r="CA785" s="14"/>
      <c r="CB785" s="14"/>
      <c r="CC785" s="14"/>
      <c r="CD785" s="14"/>
      <c r="CE785" s="14"/>
      <c r="CF785" s="14"/>
      <c r="CG785" s="14"/>
      <c r="CH785" s="14"/>
      <c r="CI785" s="14"/>
      <c r="CJ785" s="14"/>
      <c r="CK785" s="14"/>
      <c r="CL785" s="14"/>
      <c r="CM785" s="14"/>
      <c r="CN785" s="14"/>
      <c r="CO785" s="14"/>
      <c r="CP785" s="14"/>
      <c r="CQ785" s="14"/>
      <c r="CR785" s="14"/>
      <c r="CS785" s="14"/>
      <c r="CT785" s="14"/>
      <c r="CU785" s="14"/>
      <c r="CV785" s="14"/>
      <c r="CW785" s="14"/>
      <c r="CX785" s="14"/>
      <c r="CY785" s="14"/>
      <c r="CZ785" s="14"/>
      <c r="DA785" s="14"/>
      <c r="DB785" s="14"/>
      <c r="DC785" s="14"/>
      <c r="DD785" s="14"/>
      <c r="DE785" s="14"/>
      <c r="DF785" s="14"/>
      <c r="DG785" s="14"/>
      <c r="DH785" s="14"/>
      <c r="DI785" s="14"/>
      <c r="DJ785" s="14"/>
      <c r="DK785" s="14"/>
      <c r="DL785" s="14"/>
      <c r="DM785" s="14"/>
      <c r="DN785" s="14"/>
      <c r="DO785" s="14"/>
      <c r="DP785" s="14"/>
      <c r="DQ785" s="14"/>
      <c r="DR785" s="14"/>
      <c r="DS785" s="14"/>
      <c r="DT785" s="14"/>
      <c r="DU785" s="14"/>
      <c r="DV785" s="14"/>
      <c r="DW785" s="14"/>
      <c r="DX785" s="14"/>
      <c r="DY785" s="14"/>
      <c r="DZ785" s="14"/>
      <c r="EA785" s="14"/>
      <c r="EB785" s="14"/>
      <c r="EC785" s="14"/>
      <c r="ED785" s="14"/>
      <c r="EE785" s="14"/>
      <c r="EF785" s="14"/>
      <c r="EG785" s="14"/>
      <c r="EH785" s="14"/>
      <c r="EI785" s="14"/>
      <c r="EJ785" s="14"/>
      <c r="EK785" s="14"/>
      <c r="EL785" s="14"/>
      <c r="EM785" s="14"/>
      <c r="EN785" s="14"/>
      <c r="EO785" s="14"/>
      <c r="EP785" s="14"/>
      <c r="EQ785" s="14"/>
      <c r="ER785" s="14"/>
      <c r="ES785" s="14"/>
      <c r="ET785" s="14"/>
      <c r="EU785" s="14"/>
      <c r="EV785" s="14"/>
      <c r="EW785" s="14"/>
      <c r="EX785" s="14"/>
      <c r="EY785" s="14"/>
      <c r="EZ785" s="14"/>
      <c r="FA785" s="14"/>
      <c r="FB785" s="14"/>
      <c r="FC785" s="14"/>
      <c r="FD785" s="14"/>
      <c r="FE785" s="14"/>
      <c r="FF785" s="14"/>
      <c r="FG785" s="14"/>
      <c r="FH785" s="14"/>
      <c r="FI785" s="14"/>
      <c r="FJ785" s="14"/>
      <c r="FK785" s="14"/>
      <c r="FL785" s="14"/>
      <c r="FM785" s="14"/>
      <c r="FN785" s="14"/>
      <c r="FO785" s="14"/>
      <c r="FP785" s="14"/>
      <c r="FQ785" s="14"/>
      <c r="FR785" s="14"/>
      <c r="FS785" s="14"/>
      <c r="FT785" s="14"/>
      <c r="FU785" s="14"/>
      <c r="FV785" s="14"/>
      <c r="FW785" s="14"/>
      <c r="FX785" s="14"/>
      <c r="FY785" s="14"/>
      <c r="FZ785" s="14"/>
      <c r="GA785" s="14"/>
      <c r="GB785" s="14"/>
      <c r="GC785" s="14"/>
      <c r="GD785" s="14"/>
      <c r="GE785" s="14"/>
      <c r="GF785" s="14"/>
      <c r="GG785" s="14"/>
      <c r="GH785" s="14"/>
      <c r="GI785" s="14"/>
      <c r="GJ785" s="14"/>
      <c r="GK785" s="14"/>
      <c r="GL785" s="14"/>
      <c r="GM785" s="14"/>
      <c r="GN785" s="14"/>
      <c r="GO785" s="14"/>
      <c r="GP785" s="14"/>
      <c r="GQ785" s="14"/>
      <c r="GR785" s="14"/>
      <c r="GS785" s="14"/>
      <c r="GT785" s="14"/>
      <c r="GU785" s="14"/>
      <c r="GV785" s="14"/>
      <c r="GW785" s="14"/>
      <c r="GX785" s="14"/>
      <c r="GY785" s="14"/>
      <c r="GZ785" s="14"/>
      <c r="HA785" s="14"/>
      <c r="HB785" s="14"/>
      <c r="HC785" s="14"/>
      <c r="HD785" s="14"/>
      <c r="HE785" s="14"/>
      <c r="HF785" s="14"/>
      <c r="HG785" s="14"/>
      <c r="HH785" s="14"/>
      <c r="HI785" s="14"/>
      <c r="HJ785" s="14"/>
      <c r="HK785" s="14"/>
      <c r="HL785" s="14"/>
      <c r="HM785" s="14"/>
      <c r="HN785" s="14"/>
      <c r="HO785" s="14"/>
      <c r="HP785" s="14"/>
      <c r="HQ785" s="14"/>
      <c r="HR785" s="14"/>
      <c r="HS785" s="14"/>
      <c r="HT785" s="14"/>
      <c r="HU785" s="14"/>
      <c r="HV785" s="14"/>
      <c r="HW785" s="14"/>
      <c r="HX785" s="14"/>
      <c r="HY785" s="14"/>
      <c r="HZ785" s="14"/>
      <c r="IA785" s="14"/>
      <c r="IB785" s="14"/>
      <c r="IC785" s="14"/>
      <c r="ID785" s="14"/>
      <c r="IE785" s="14"/>
    </row>
    <row r="786" spans="1:239" s="6" customFormat="1" x14ac:dyDescent="0.25">
      <c r="A786" s="125"/>
      <c r="B786" s="124" t="s">
        <v>21</v>
      </c>
      <c r="C786" s="91" t="s">
        <v>17</v>
      </c>
      <c r="D786" s="10">
        <f>37.5+4*0.07</f>
        <v>37.78</v>
      </c>
      <c r="E786" s="10">
        <f>E785*D786</f>
        <v>87.045119999999997</v>
      </c>
      <c r="F786" s="10"/>
      <c r="G786" s="10"/>
      <c r="H786" s="10"/>
      <c r="I786" s="10">
        <f>E786*H786</f>
        <v>0</v>
      </c>
      <c r="J786" s="10"/>
      <c r="K786" s="10"/>
      <c r="L786" s="10">
        <f t="shared" ref="L786:L792" si="115">G786+I786+K786</f>
        <v>0</v>
      </c>
      <c r="M786" s="105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</row>
    <row r="787" spans="1:239" s="6" customFormat="1" x14ac:dyDescent="0.25">
      <c r="A787" s="125"/>
      <c r="B787" s="13" t="s">
        <v>33</v>
      </c>
      <c r="C787" s="91" t="s">
        <v>20</v>
      </c>
      <c r="D787" s="10">
        <v>3.02</v>
      </c>
      <c r="E787" s="10">
        <f>E785*D787</f>
        <v>6.9580799999999998</v>
      </c>
      <c r="F787" s="10"/>
      <c r="G787" s="10"/>
      <c r="H787" s="10"/>
      <c r="I787" s="10"/>
      <c r="J787" s="10"/>
      <c r="K787" s="10">
        <f t="shared" ref="K787:K789" si="116">E787*J787</f>
        <v>0</v>
      </c>
      <c r="L787" s="10">
        <f t="shared" si="115"/>
        <v>0</v>
      </c>
      <c r="M787" s="105"/>
      <c r="N787" s="14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</row>
    <row r="788" spans="1:239" s="6" customFormat="1" x14ac:dyDescent="0.25">
      <c r="A788" s="125"/>
      <c r="B788" s="124" t="s">
        <v>27</v>
      </c>
      <c r="C788" s="91" t="s">
        <v>20</v>
      </c>
      <c r="D788" s="10">
        <v>3.7</v>
      </c>
      <c r="E788" s="10">
        <f>D788*E785</f>
        <v>8.524799999999999</v>
      </c>
      <c r="F788" s="10"/>
      <c r="G788" s="10"/>
      <c r="H788" s="10"/>
      <c r="I788" s="10"/>
      <c r="J788" s="5"/>
      <c r="K788" s="10">
        <f t="shared" si="116"/>
        <v>0</v>
      </c>
      <c r="L788" s="10">
        <f t="shared" si="115"/>
        <v>0</v>
      </c>
      <c r="M788" s="105"/>
      <c r="N788" s="14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</row>
    <row r="789" spans="1:239" s="6" customFormat="1" x14ac:dyDescent="0.25">
      <c r="A789" s="125"/>
      <c r="B789" s="124" t="s">
        <v>28</v>
      </c>
      <c r="C789" s="91" t="s">
        <v>20</v>
      </c>
      <c r="D789" s="10">
        <v>11.1</v>
      </c>
      <c r="E789" s="5">
        <f>D789*E785</f>
        <v>25.574399999999997</v>
      </c>
      <c r="F789" s="10"/>
      <c r="G789" s="10"/>
      <c r="H789" s="10"/>
      <c r="I789" s="10"/>
      <c r="J789" s="5"/>
      <c r="K789" s="10">
        <f t="shared" si="116"/>
        <v>0</v>
      </c>
      <c r="L789" s="10">
        <f t="shared" si="115"/>
        <v>0</v>
      </c>
      <c r="M789" s="105"/>
      <c r="N789" s="14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</row>
    <row r="790" spans="1:239" s="6" customFormat="1" x14ac:dyDescent="0.25">
      <c r="A790" s="125"/>
      <c r="B790" s="126" t="s">
        <v>22</v>
      </c>
      <c r="C790" s="11" t="s">
        <v>0</v>
      </c>
      <c r="D790" s="10">
        <v>2.2999999999999998</v>
      </c>
      <c r="E790" s="5">
        <f>D790*E785</f>
        <v>5.299199999999999</v>
      </c>
      <c r="F790" s="4"/>
      <c r="G790" s="4"/>
      <c r="H790" s="4"/>
      <c r="I790" s="5"/>
      <c r="J790" s="10"/>
      <c r="K790" s="10">
        <f>E790*J790</f>
        <v>0</v>
      </c>
      <c r="L790" s="10">
        <f t="shared" si="115"/>
        <v>0</v>
      </c>
      <c r="M790" s="105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</row>
    <row r="791" spans="1:239" s="6" customFormat="1" x14ac:dyDescent="0.25">
      <c r="A791" s="125"/>
      <c r="B791" s="13" t="s">
        <v>39</v>
      </c>
      <c r="C791" s="11" t="s">
        <v>18</v>
      </c>
      <c r="D791" s="10">
        <f>97.4+4*12.1</f>
        <v>145.80000000000001</v>
      </c>
      <c r="E791" s="10">
        <f>D791*E785</f>
        <v>335.92320000000001</v>
      </c>
      <c r="F791" s="10"/>
      <c r="G791" s="5">
        <f>E791*F791</f>
        <v>0</v>
      </c>
      <c r="H791" s="5"/>
      <c r="I791" s="5"/>
      <c r="J791" s="10"/>
      <c r="K791" s="10"/>
      <c r="L791" s="10">
        <f t="shared" si="115"/>
        <v>0</v>
      </c>
      <c r="M791" s="105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</row>
    <row r="792" spans="1:239" s="6" customFormat="1" x14ac:dyDescent="0.25">
      <c r="A792" s="125"/>
      <c r="B792" s="126" t="s">
        <v>35</v>
      </c>
      <c r="C792" s="11" t="s">
        <v>0</v>
      </c>
      <c r="D792" s="10">
        <f>14.5+4*0.2</f>
        <v>15.3</v>
      </c>
      <c r="E792" s="10">
        <f>D792*E785</f>
        <v>35.251199999999997</v>
      </c>
      <c r="F792" s="5"/>
      <c r="G792" s="5">
        <f>E792*F792</f>
        <v>0</v>
      </c>
      <c r="H792" s="5"/>
      <c r="I792" s="5"/>
      <c r="J792" s="10"/>
      <c r="K792" s="10"/>
      <c r="L792" s="10">
        <f t="shared" si="115"/>
        <v>0</v>
      </c>
      <c r="M792" s="105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</row>
    <row r="793" spans="1:239" s="6" customFormat="1" x14ac:dyDescent="0.25">
      <c r="A793" s="11"/>
      <c r="B793" s="126"/>
      <c r="C793" s="11"/>
      <c r="D793" s="10"/>
      <c r="E793" s="10"/>
      <c r="F793" s="5"/>
      <c r="G793" s="5"/>
      <c r="H793" s="5"/>
      <c r="I793" s="5"/>
      <c r="J793" s="10"/>
      <c r="K793" s="10"/>
      <c r="L793" s="10"/>
      <c r="M793" s="105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  <c r="BD793" s="14"/>
      <c r="BE793" s="14"/>
      <c r="BF793" s="14"/>
      <c r="BG793" s="14"/>
      <c r="BH793" s="14"/>
      <c r="BI793" s="14"/>
      <c r="BJ793" s="14"/>
      <c r="BK793" s="14"/>
      <c r="BL793" s="14"/>
      <c r="BM793" s="14"/>
      <c r="BN793" s="14"/>
      <c r="BO793" s="14"/>
      <c r="BP793" s="14"/>
      <c r="BQ793" s="14"/>
      <c r="BR793" s="14"/>
      <c r="BS793" s="14"/>
      <c r="BT793" s="14"/>
      <c r="BU793" s="14"/>
      <c r="BV793" s="14"/>
      <c r="BW793" s="14"/>
      <c r="BX793" s="14"/>
      <c r="BY793" s="14"/>
      <c r="BZ793" s="14"/>
      <c r="CA793" s="14"/>
      <c r="CB793" s="14"/>
      <c r="CC793" s="14"/>
      <c r="CD793" s="14"/>
      <c r="CE793" s="14"/>
      <c r="CF793" s="14"/>
      <c r="CG793" s="14"/>
      <c r="CH793" s="14"/>
      <c r="CI793" s="14"/>
      <c r="CJ793" s="14"/>
      <c r="CK793" s="14"/>
      <c r="CL793" s="14"/>
      <c r="CM793" s="14"/>
      <c r="CN793" s="14"/>
      <c r="CO793" s="14"/>
      <c r="CP793" s="14"/>
      <c r="CQ793" s="14"/>
      <c r="CR793" s="14"/>
      <c r="CS793" s="14"/>
      <c r="CT793" s="14"/>
      <c r="CU793" s="14"/>
      <c r="CV793" s="14"/>
      <c r="CW793" s="14"/>
      <c r="CX793" s="14"/>
      <c r="CY793" s="14"/>
      <c r="CZ793" s="14"/>
      <c r="DA793" s="14"/>
      <c r="DB793" s="14"/>
      <c r="DC793" s="14"/>
      <c r="DD793" s="14"/>
      <c r="DE793" s="14"/>
      <c r="DF793" s="14"/>
      <c r="DG793" s="14"/>
      <c r="DH793" s="14"/>
      <c r="DI793" s="14"/>
      <c r="DJ793" s="14"/>
      <c r="DK793" s="14"/>
      <c r="DL793" s="14"/>
      <c r="DM793" s="14"/>
      <c r="DN793" s="14"/>
      <c r="DO793" s="14"/>
      <c r="DP793" s="14"/>
      <c r="DQ793" s="14"/>
      <c r="DR793" s="14"/>
      <c r="DS793" s="14"/>
      <c r="DT793" s="14"/>
      <c r="DU793" s="14"/>
      <c r="DV793" s="14"/>
      <c r="DW793" s="14"/>
      <c r="DX793" s="14"/>
      <c r="DY793" s="14"/>
      <c r="DZ793" s="14"/>
      <c r="EA793" s="14"/>
      <c r="EB793" s="14"/>
      <c r="EC793" s="14"/>
      <c r="ED793" s="14"/>
      <c r="EE793" s="14"/>
      <c r="EF793" s="14"/>
      <c r="EG793" s="14"/>
      <c r="EH793" s="14"/>
      <c r="EI793" s="14"/>
      <c r="EJ793" s="14"/>
      <c r="EK793" s="14"/>
      <c r="EL793" s="14"/>
      <c r="EM793" s="14"/>
      <c r="EN793" s="14"/>
      <c r="EO793" s="14"/>
      <c r="EP793" s="14"/>
      <c r="EQ793" s="14"/>
      <c r="ER793" s="14"/>
      <c r="ES793" s="14"/>
      <c r="ET793" s="14"/>
      <c r="EU793" s="14"/>
      <c r="EV793" s="14"/>
      <c r="EW793" s="14"/>
      <c r="EX793" s="14"/>
      <c r="EY793" s="14"/>
      <c r="EZ793" s="14"/>
      <c r="FA793" s="14"/>
      <c r="FB793" s="14"/>
      <c r="FC793" s="14"/>
      <c r="FD793" s="14"/>
      <c r="FE793" s="14"/>
      <c r="FF793" s="14"/>
      <c r="FG793" s="14"/>
      <c r="FH793" s="14"/>
      <c r="FI793" s="14"/>
      <c r="FJ793" s="14"/>
      <c r="FK793" s="14"/>
      <c r="FL793" s="14"/>
      <c r="FM793" s="14"/>
      <c r="FN793" s="14"/>
      <c r="FO793" s="14"/>
      <c r="FP793" s="14"/>
      <c r="FQ793" s="14"/>
      <c r="FR793" s="14"/>
      <c r="FS793" s="14"/>
      <c r="FT793" s="14"/>
      <c r="FU793" s="14"/>
      <c r="FV793" s="14"/>
      <c r="FW793" s="14"/>
      <c r="FX793" s="14"/>
      <c r="FY793" s="14"/>
      <c r="FZ793" s="14"/>
      <c r="GA793" s="14"/>
      <c r="GB793" s="14"/>
      <c r="GC793" s="14"/>
      <c r="GD793" s="14"/>
      <c r="GE793" s="14"/>
      <c r="GF793" s="14"/>
      <c r="GG793" s="14"/>
      <c r="GH793" s="14"/>
      <c r="GI793" s="14"/>
      <c r="GJ793" s="14"/>
      <c r="GK793" s="14"/>
      <c r="GL793" s="14"/>
      <c r="GM793" s="14"/>
      <c r="GN793" s="14"/>
      <c r="GO793" s="14"/>
      <c r="GP793" s="14"/>
      <c r="GQ793" s="14"/>
      <c r="GR793" s="14"/>
      <c r="GS793" s="14"/>
      <c r="GT793" s="14"/>
      <c r="GU793" s="14"/>
      <c r="GV793" s="14"/>
      <c r="GW793" s="14"/>
      <c r="GX793" s="14"/>
      <c r="GY793" s="14"/>
      <c r="GZ793" s="14"/>
      <c r="HA793" s="14"/>
      <c r="HB793" s="14"/>
      <c r="HC793" s="14"/>
      <c r="HD793" s="14"/>
      <c r="HE793" s="14"/>
      <c r="HF793" s="14"/>
      <c r="HG793" s="14"/>
      <c r="HH793" s="14"/>
      <c r="HI793" s="14"/>
      <c r="HJ793" s="14"/>
      <c r="HK793" s="14"/>
      <c r="HL793" s="14"/>
      <c r="HM793" s="14"/>
      <c r="HN793" s="14"/>
      <c r="HO793" s="14"/>
      <c r="HP793" s="14"/>
      <c r="HQ793" s="14"/>
      <c r="HR793" s="14"/>
      <c r="HS793" s="14"/>
      <c r="HT793" s="14"/>
      <c r="HU793" s="14"/>
      <c r="HV793" s="14"/>
      <c r="HW793" s="14"/>
      <c r="HX793" s="14"/>
      <c r="HY793" s="14"/>
      <c r="HZ793" s="14"/>
      <c r="IA793" s="14"/>
      <c r="IB793" s="14"/>
      <c r="IC793" s="14"/>
      <c r="ID793" s="14"/>
      <c r="IE793" s="14"/>
    </row>
    <row r="794" spans="1:239" s="2" customFormat="1" x14ac:dyDescent="0.25">
      <c r="A794" s="7">
        <v>8</v>
      </c>
      <c r="B794" s="127" t="s">
        <v>40</v>
      </c>
      <c r="C794" s="8" t="s">
        <v>18</v>
      </c>
      <c r="D794" s="9"/>
      <c r="E794" s="9">
        <f>E785*0.3</f>
        <v>0.69119999999999993</v>
      </c>
      <c r="F794" s="9"/>
      <c r="G794" s="9"/>
      <c r="H794" s="9"/>
      <c r="I794" s="9"/>
      <c r="J794" s="9"/>
      <c r="K794" s="130"/>
      <c r="L794" s="9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  <c r="AA794" s="105"/>
      <c r="AB794" s="105"/>
      <c r="AC794" s="105"/>
      <c r="AD794" s="105"/>
      <c r="AE794" s="105"/>
      <c r="AF794" s="105"/>
      <c r="AG794" s="105"/>
      <c r="AH794" s="105"/>
      <c r="AI794" s="105"/>
      <c r="AJ794" s="105"/>
      <c r="AK794" s="105"/>
      <c r="AL794" s="105"/>
      <c r="AM794" s="105"/>
      <c r="AN794" s="105"/>
      <c r="AO794" s="105"/>
      <c r="AP794" s="105"/>
      <c r="AQ794" s="105"/>
      <c r="AR794" s="105"/>
      <c r="AS794" s="105"/>
      <c r="AT794" s="105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  <c r="BT794" s="105"/>
      <c r="BU794" s="105"/>
      <c r="BV794" s="105"/>
      <c r="BW794" s="105"/>
      <c r="BX794" s="105"/>
      <c r="BY794" s="105"/>
      <c r="BZ794" s="105"/>
      <c r="CA794" s="105"/>
      <c r="CB794" s="105"/>
      <c r="CC794" s="105"/>
      <c r="CD794" s="105"/>
      <c r="CE794" s="105"/>
      <c r="CF794" s="105"/>
      <c r="CG794" s="105"/>
      <c r="CH794" s="105"/>
      <c r="CI794" s="105"/>
      <c r="CJ794" s="105"/>
      <c r="CK794" s="105"/>
      <c r="CL794" s="105"/>
      <c r="CM794" s="105"/>
      <c r="CN794" s="105"/>
      <c r="CO794" s="105"/>
      <c r="CP794" s="105"/>
      <c r="CQ794" s="105"/>
      <c r="CR794" s="105"/>
      <c r="CS794" s="105"/>
      <c r="CT794" s="105"/>
      <c r="CU794" s="105"/>
      <c r="CV794" s="105"/>
      <c r="CW794" s="105"/>
      <c r="CX794" s="105"/>
      <c r="CY794" s="105"/>
      <c r="CZ794" s="105"/>
      <c r="DA794" s="105"/>
      <c r="DB794" s="105"/>
      <c r="DC794" s="105"/>
      <c r="DD794" s="105"/>
      <c r="DE794" s="105"/>
      <c r="DF794" s="105"/>
      <c r="DG794" s="105"/>
      <c r="DH794" s="105"/>
      <c r="DI794" s="105"/>
      <c r="DJ794" s="105"/>
      <c r="DK794" s="105"/>
      <c r="DL794" s="105"/>
      <c r="DM794" s="105"/>
      <c r="DN794" s="105"/>
      <c r="DO794" s="105"/>
      <c r="DP794" s="105"/>
      <c r="DQ794" s="105"/>
      <c r="DR794" s="105"/>
      <c r="DS794" s="105"/>
      <c r="DT794" s="105"/>
      <c r="DU794" s="105"/>
      <c r="DV794" s="105"/>
      <c r="DW794" s="105"/>
      <c r="DX794" s="105"/>
      <c r="DY794" s="105"/>
      <c r="DZ794" s="105"/>
      <c r="EA794" s="105"/>
      <c r="EB794" s="105"/>
      <c r="EC794" s="105"/>
      <c r="ED794" s="105"/>
      <c r="EE794" s="105"/>
      <c r="EF794" s="105"/>
      <c r="EG794" s="105"/>
      <c r="EH794" s="105"/>
      <c r="EI794" s="105"/>
      <c r="EJ794" s="105"/>
      <c r="EK794" s="105"/>
      <c r="EL794" s="105"/>
      <c r="EM794" s="105"/>
      <c r="EN794" s="105"/>
      <c r="EO794" s="105"/>
      <c r="EP794" s="105"/>
      <c r="EQ794" s="105"/>
      <c r="ER794" s="105"/>
      <c r="ES794" s="105"/>
      <c r="ET794" s="105"/>
      <c r="EU794" s="105"/>
      <c r="EV794" s="105"/>
      <c r="EW794" s="105"/>
      <c r="EX794" s="105"/>
      <c r="EY794" s="105"/>
      <c r="EZ794" s="105"/>
      <c r="FA794" s="105"/>
      <c r="FB794" s="105"/>
      <c r="FC794" s="105"/>
      <c r="FD794" s="105"/>
      <c r="FE794" s="105"/>
      <c r="FF794" s="105"/>
      <c r="FG794" s="105"/>
      <c r="FH794" s="105"/>
      <c r="FI794" s="105"/>
      <c r="FJ794" s="105"/>
      <c r="FK794" s="105"/>
      <c r="FL794" s="105"/>
      <c r="FM794" s="105"/>
      <c r="FN794" s="105"/>
      <c r="FO794" s="105"/>
      <c r="FP794" s="105"/>
      <c r="FQ794" s="105"/>
      <c r="FR794" s="105"/>
      <c r="FS794" s="105"/>
      <c r="FT794" s="105"/>
      <c r="FU794" s="105"/>
      <c r="FV794" s="105"/>
      <c r="FW794" s="105"/>
      <c r="FX794" s="105"/>
      <c r="FY794" s="105"/>
      <c r="FZ794" s="105"/>
      <c r="GA794" s="105"/>
      <c r="GB794" s="105"/>
      <c r="GC794" s="105"/>
      <c r="GD794" s="105"/>
      <c r="GE794" s="105"/>
      <c r="GF794" s="105"/>
      <c r="GG794" s="105"/>
      <c r="GH794" s="105"/>
      <c r="GI794" s="105"/>
      <c r="GJ794" s="105"/>
      <c r="GK794" s="105"/>
      <c r="GL794" s="105"/>
      <c r="GM794" s="105"/>
      <c r="GN794" s="105"/>
      <c r="GO794" s="105"/>
      <c r="GP794" s="105"/>
      <c r="GQ794" s="105"/>
      <c r="GR794" s="105"/>
      <c r="GS794" s="105"/>
      <c r="GT794" s="105"/>
      <c r="GU794" s="105"/>
      <c r="GV794" s="105"/>
      <c r="GW794" s="105"/>
      <c r="GX794" s="105"/>
      <c r="GY794" s="105"/>
      <c r="GZ794" s="105"/>
      <c r="HA794" s="105"/>
      <c r="HB794" s="105"/>
      <c r="HC794" s="105"/>
      <c r="HD794" s="105"/>
      <c r="HE794" s="105"/>
      <c r="HF794" s="105"/>
      <c r="HG794" s="105"/>
      <c r="HH794" s="105"/>
      <c r="HI794" s="105"/>
      <c r="HJ794" s="105"/>
      <c r="HK794" s="105"/>
      <c r="HL794" s="105"/>
      <c r="HM794" s="105"/>
      <c r="HN794" s="105"/>
      <c r="HO794" s="105"/>
      <c r="HP794" s="105"/>
      <c r="HQ794" s="105"/>
      <c r="HR794" s="105"/>
      <c r="HS794" s="105"/>
      <c r="HT794" s="105"/>
      <c r="HU794" s="105"/>
      <c r="HV794" s="105"/>
      <c r="HW794" s="105"/>
      <c r="HX794" s="105"/>
      <c r="HY794" s="105"/>
      <c r="HZ794" s="105"/>
      <c r="IA794" s="105"/>
      <c r="IB794" s="105"/>
      <c r="IC794" s="105"/>
      <c r="ID794" s="105"/>
      <c r="IE794" s="105"/>
    </row>
    <row r="795" spans="1:239" s="6" customFormat="1" x14ac:dyDescent="0.25">
      <c r="A795" s="11"/>
      <c r="B795" s="13"/>
      <c r="C795" s="11" t="s">
        <v>19</v>
      </c>
      <c r="D795" s="10"/>
      <c r="E795" s="92">
        <f>E794</f>
        <v>0.69119999999999993</v>
      </c>
      <c r="F795" s="10"/>
      <c r="G795" s="10"/>
      <c r="H795" s="10"/>
      <c r="I795" s="10"/>
      <c r="J795" s="10"/>
      <c r="K795" s="110"/>
      <c r="L795" s="110"/>
      <c r="M795" s="105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  <c r="AW795" s="14"/>
      <c r="AX795" s="14"/>
      <c r="AY795" s="14"/>
      <c r="AZ795" s="14"/>
      <c r="BA795" s="14"/>
      <c r="BB795" s="14"/>
      <c r="BC795" s="14"/>
      <c r="BD795" s="14"/>
      <c r="BE795" s="14"/>
      <c r="BF795" s="14"/>
      <c r="BG795" s="14"/>
      <c r="BH795" s="14"/>
      <c r="BI795" s="14"/>
      <c r="BJ795" s="14"/>
      <c r="BK795" s="14"/>
      <c r="BL795" s="14"/>
      <c r="BM795" s="14"/>
      <c r="BN795" s="14"/>
      <c r="BO795" s="14"/>
      <c r="BP795" s="14"/>
      <c r="BQ795" s="14"/>
      <c r="BR795" s="14"/>
      <c r="BS795" s="14"/>
      <c r="BT795" s="14"/>
      <c r="BU795" s="14"/>
      <c r="BV795" s="14"/>
      <c r="BW795" s="14"/>
      <c r="BX795" s="14"/>
      <c r="BY795" s="14"/>
      <c r="BZ795" s="14"/>
      <c r="CA795" s="14"/>
      <c r="CB795" s="14"/>
      <c r="CC795" s="14"/>
      <c r="CD795" s="14"/>
      <c r="CE795" s="14"/>
      <c r="CF795" s="14"/>
      <c r="CG795" s="14"/>
      <c r="CH795" s="14"/>
      <c r="CI795" s="14"/>
      <c r="CJ795" s="14"/>
      <c r="CK795" s="14"/>
      <c r="CL795" s="14"/>
      <c r="CM795" s="14"/>
      <c r="CN795" s="14"/>
      <c r="CO795" s="14"/>
      <c r="CP795" s="14"/>
      <c r="CQ795" s="14"/>
      <c r="CR795" s="14"/>
      <c r="CS795" s="14"/>
      <c r="CT795" s="14"/>
      <c r="CU795" s="14"/>
      <c r="CV795" s="14"/>
      <c r="CW795" s="14"/>
      <c r="CX795" s="14"/>
      <c r="CY795" s="14"/>
      <c r="CZ795" s="14"/>
      <c r="DA795" s="14"/>
      <c r="DB795" s="14"/>
      <c r="DC795" s="14"/>
      <c r="DD795" s="14"/>
      <c r="DE795" s="14"/>
      <c r="DF795" s="14"/>
      <c r="DG795" s="14"/>
      <c r="DH795" s="14"/>
      <c r="DI795" s="14"/>
      <c r="DJ795" s="14"/>
      <c r="DK795" s="14"/>
      <c r="DL795" s="14"/>
      <c r="DM795" s="14"/>
      <c r="DN795" s="14"/>
      <c r="DO795" s="14"/>
      <c r="DP795" s="14"/>
      <c r="DQ795" s="14"/>
      <c r="DR795" s="14"/>
      <c r="DS795" s="14"/>
      <c r="DT795" s="14"/>
      <c r="DU795" s="14"/>
      <c r="DV795" s="14"/>
      <c r="DW795" s="14"/>
      <c r="DX795" s="14"/>
      <c r="DY795" s="14"/>
      <c r="DZ795" s="14"/>
      <c r="EA795" s="14"/>
      <c r="EB795" s="14"/>
      <c r="EC795" s="14"/>
      <c r="ED795" s="14"/>
      <c r="EE795" s="14"/>
      <c r="EF795" s="14"/>
      <c r="EG795" s="14"/>
      <c r="EH795" s="14"/>
      <c r="EI795" s="14"/>
      <c r="EJ795" s="14"/>
      <c r="EK795" s="14"/>
      <c r="EL795" s="14"/>
      <c r="EM795" s="14"/>
      <c r="EN795" s="14"/>
      <c r="EO795" s="14"/>
      <c r="EP795" s="14"/>
      <c r="EQ795" s="14"/>
      <c r="ER795" s="14"/>
      <c r="ES795" s="14"/>
      <c r="ET795" s="14"/>
      <c r="EU795" s="14"/>
      <c r="EV795" s="14"/>
      <c r="EW795" s="14"/>
      <c r="EX795" s="14"/>
      <c r="EY795" s="14"/>
      <c r="EZ795" s="14"/>
      <c r="FA795" s="14"/>
      <c r="FB795" s="14"/>
      <c r="FC795" s="14"/>
      <c r="FD795" s="14"/>
      <c r="FE795" s="14"/>
      <c r="FF795" s="14"/>
      <c r="FG795" s="14"/>
      <c r="FH795" s="14"/>
      <c r="FI795" s="14"/>
      <c r="FJ795" s="14"/>
      <c r="FK795" s="14"/>
      <c r="FL795" s="14"/>
      <c r="FM795" s="14"/>
      <c r="FN795" s="14"/>
      <c r="FO795" s="14"/>
      <c r="FP795" s="14"/>
      <c r="FQ795" s="14"/>
      <c r="FR795" s="14"/>
      <c r="FS795" s="14"/>
      <c r="FT795" s="14"/>
      <c r="FU795" s="14"/>
      <c r="FV795" s="14"/>
      <c r="FW795" s="14"/>
      <c r="FX795" s="14"/>
      <c r="FY795" s="14"/>
      <c r="FZ795" s="14"/>
      <c r="GA795" s="14"/>
      <c r="GB795" s="14"/>
      <c r="GC795" s="14"/>
      <c r="GD795" s="14"/>
      <c r="GE795" s="14"/>
      <c r="GF795" s="14"/>
      <c r="GG795" s="14"/>
      <c r="GH795" s="14"/>
      <c r="GI795" s="14"/>
      <c r="GJ795" s="14"/>
      <c r="GK795" s="14"/>
      <c r="GL795" s="14"/>
      <c r="GM795" s="14"/>
      <c r="GN795" s="14"/>
      <c r="GO795" s="14"/>
      <c r="GP795" s="14"/>
      <c r="GQ795" s="14"/>
      <c r="GR795" s="14"/>
      <c r="GS795" s="14"/>
      <c r="GT795" s="14"/>
      <c r="GU795" s="14"/>
      <c r="GV795" s="14"/>
      <c r="GW795" s="14"/>
      <c r="GX795" s="14"/>
      <c r="GY795" s="14"/>
      <c r="GZ795" s="14"/>
      <c r="HA795" s="14"/>
      <c r="HB795" s="14"/>
      <c r="HC795" s="14"/>
      <c r="HD795" s="14"/>
      <c r="HE795" s="14"/>
      <c r="HF795" s="14"/>
      <c r="HG795" s="14"/>
      <c r="HH795" s="14"/>
      <c r="HI795" s="14"/>
      <c r="HJ795" s="14"/>
      <c r="HK795" s="14"/>
      <c r="HL795" s="14"/>
      <c r="HM795" s="14"/>
      <c r="HN795" s="14"/>
      <c r="HO795" s="14"/>
      <c r="HP795" s="14"/>
      <c r="HQ795" s="14"/>
      <c r="HR795" s="14"/>
      <c r="HS795" s="14"/>
      <c r="HT795" s="14"/>
      <c r="HU795" s="14"/>
      <c r="HV795" s="14"/>
      <c r="HW795" s="14"/>
      <c r="HX795" s="14"/>
      <c r="HY795" s="14"/>
      <c r="HZ795" s="14"/>
      <c r="IA795" s="14"/>
      <c r="IB795" s="14"/>
      <c r="IC795" s="14"/>
      <c r="ID795" s="14"/>
      <c r="IE795" s="14"/>
    </row>
    <row r="796" spans="1:239" s="6" customFormat="1" x14ac:dyDescent="0.25">
      <c r="A796" s="125"/>
      <c r="B796" s="126" t="s">
        <v>37</v>
      </c>
      <c r="C796" s="91" t="s">
        <v>20</v>
      </c>
      <c r="D796" s="110">
        <v>0.3</v>
      </c>
      <c r="E796" s="10">
        <f>E795*D796</f>
        <v>0.20735999999999996</v>
      </c>
      <c r="F796" s="10"/>
      <c r="G796" s="10"/>
      <c r="H796" s="10"/>
      <c r="I796" s="10"/>
      <c r="J796" s="5"/>
      <c r="K796" s="10">
        <f>E796*J796</f>
        <v>0</v>
      </c>
      <c r="L796" s="10">
        <f t="shared" ref="L796:L797" si="117">G796+I796+K796</f>
        <v>0</v>
      </c>
      <c r="M796" s="14"/>
      <c r="N796" s="14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</row>
    <row r="797" spans="1:239" s="6" customFormat="1" x14ac:dyDescent="0.25">
      <c r="A797" s="125"/>
      <c r="B797" s="126" t="s">
        <v>32</v>
      </c>
      <c r="C797" s="11" t="s">
        <v>18</v>
      </c>
      <c r="D797" s="110">
        <v>1.03</v>
      </c>
      <c r="E797" s="10">
        <f>D797*E795</f>
        <v>0.7119359999999999</v>
      </c>
      <c r="F797" s="10"/>
      <c r="G797" s="10">
        <f>E797*F797</f>
        <v>0</v>
      </c>
      <c r="H797" s="10"/>
      <c r="I797" s="10"/>
      <c r="J797" s="10"/>
      <c r="K797" s="10"/>
      <c r="L797" s="10">
        <f t="shared" si="117"/>
        <v>0</v>
      </c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</row>
    <row r="798" spans="1:239" s="6" customFormat="1" x14ac:dyDescent="0.25">
      <c r="A798" s="11"/>
      <c r="B798" s="126"/>
      <c r="C798" s="11"/>
      <c r="D798" s="110"/>
      <c r="E798" s="10"/>
      <c r="F798" s="10"/>
      <c r="G798" s="10"/>
      <c r="H798" s="10"/>
      <c r="I798" s="10"/>
      <c r="J798" s="10"/>
      <c r="K798" s="10"/>
      <c r="L798" s="10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  <c r="AW798" s="14"/>
      <c r="AX798" s="14"/>
      <c r="AY798" s="14"/>
      <c r="AZ798" s="14"/>
      <c r="BA798" s="14"/>
      <c r="BB798" s="14"/>
      <c r="BC798" s="14"/>
      <c r="BD798" s="14"/>
      <c r="BE798" s="14"/>
      <c r="BF798" s="14"/>
      <c r="BG798" s="14"/>
      <c r="BH798" s="14"/>
      <c r="BI798" s="14"/>
      <c r="BJ798" s="14"/>
      <c r="BK798" s="14"/>
      <c r="BL798" s="14"/>
      <c r="BM798" s="14"/>
      <c r="BN798" s="14"/>
      <c r="BO798" s="14"/>
      <c r="BP798" s="14"/>
      <c r="BQ798" s="14"/>
      <c r="BR798" s="14"/>
      <c r="BS798" s="14"/>
      <c r="BT798" s="14"/>
      <c r="BU798" s="14"/>
      <c r="BV798" s="14"/>
      <c r="BW798" s="14"/>
      <c r="BX798" s="14"/>
      <c r="BY798" s="14"/>
      <c r="BZ798" s="14"/>
      <c r="CA798" s="14"/>
      <c r="CB798" s="14"/>
      <c r="CC798" s="14"/>
      <c r="CD798" s="14"/>
      <c r="CE798" s="14"/>
      <c r="CF798" s="14"/>
      <c r="CG798" s="14"/>
      <c r="CH798" s="14"/>
      <c r="CI798" s="14"/>
      <c r="CJ798" s="14"/>
      <c r="CK798" s="14"/>
      <c r="CL798" s="14"/>
      <c r="CM798" s="14"/>
      <c r="CN798" s="14"/>
      <c r="CO798" s="14"/>
      <c r="CP798" s="14"/>
      <c r="CQ798" s="14"/>
      <c r="CR798" s="14"/>
      <c r="CS798" s="14"/>
      <c r="CT798" s="14"/>
      <c r="CU798" s="14"/>
      <c r="CV798" s="14"/>
      <c r="CW798" s="14"/>
      <c r="CX798" s="14"/>
      <c r="CY798" s="14"/>
      <c r="CZ798" s="14"/>
      <c r="DA798" s="14"/>
      <c r="DB798" s="14"/>
      <c r="DC798" s="14"/>
      <c r="DD798" s="14"/>
      <c r="DE798" s="14"/>
      <c r="DF798" s="14"/>
      <c r="DG798" s="14"/>
      <c r="DH798" s="14"/>
      <c r="DI798" s="14"/>
      <c r="DJ798" s="14"/>
      <c r="DK798" s="14"/>
      <c r="DL798" s="14"/>
      <c r="DM798" s="14"/>
      <c r="DN798" s="14"/>
      <c r="DO798" s="14"/>
      <c r="DP798" s="14"/>
      <c r="DQ798" s="14"/>
      <c r="DR798" s="14"/>
      <c r="DS798" s="14"/>
      <c r="DT798" s="14"/>
      <c r="DU798" s="14"/>
      <c r="DV798" s="14"/>
      <c r="DW798" s="14"/>
      <c r="DX798" s="14"/>
      <c r="DY798" s="14"/>
      <c r="DZ798" s="14"/>
      <c r="EA798" s="14"/>
      <c r="EB798" s="14"/>
      <c r="EC798" s="14"/>
      <c r="ED798" s="14"/>
      <c r="EE798" s="14"/>
      <c r="EF798" s="14"/>
      <c r="EG798" s="14"/>
      <c r="EH798" s="14"/>
      <c r="EI798" s="14"/>
      <c r="EJ798" s="14"/>
      <c r="EK798" s="14"/>
      <c r="EL798" s="14"/>
      <c r="EM798" s="14"/>
      <c r="EN798" s="14"/>
      <c r="EO798" s="14"/>
      <c r="EP798" s="14"/>
      <c r="EQ798" s="14"/>
      <c r="ER798" s="14"/>
      <c r="ES798" s="14"/>
      <c r="ET798" s="14"/>
      <c r="EU798" s="14"/>
      <c r="EV798" s="14"/>
      <c r="EW798" s="14"/>
      <c r="EX798" s="14"/>
      <c r="EY798" s="14"/>
      <c r="EZ798" s="14"/>
      <c r="FA798" s="14"/>
      <c r="FB798" s="14"/>
      <c r="FC798" s="14"/>
      <c r="FD798" s="14"/>
      <c r="FE798" s="14"/>
      <c r="FF798" s="14"/>
      <c r="FG798" s="14"/>
      <c r="FH798" s="14"/>
      <c r="FI798" s="14"/>
      <c r="FJ798" s="14"/>
      <c r="FK798" s="14"/>
      <c r="FL798" s="14"/>
      <c r="FM798" s="14"/>
      <c r="FN798" s="14"/>
      <c r="FO798" s="14"/>
      <c r="FP798" s="14"/>
      <c r="FQ798" s="14"/>
      <c r="FR798" s="14"/>
      <c r="FS798" s="14"/>
      <c r="FT798" s="14"/>
      <c r="FU798" s="14"/>
      <c r="FV798" s="14"/>
      <c r="FW798" s="14"/>
      <c r="FX798" s="14"/>
      <c r="FY798" s="14"/>
      <c r="FZ798" s="14"/>
      <c r="GA798" s="14"/>
      <c r="GB798" s="14"/>
      <c r="GC798" s="14"/>
      <c r="GD798" s="14"/>
      <c r="GE798" s="14"/>
      <c r="GF798" s="14"/>
      <c r="GG798" s="14"/>
      <c r="GH798" s="14"/>
      <c r="GI798" s="14"/>
      <c r="GJ798" s="14"/>
      <c r="GK798" s="14"/>
      <c r="GL798" s="14"/>
      <c r="GM798" s="14"/>
      <c r="GN798" s="14"/>
      <c r="GO798" s="14"/>
      <c r="GP798" s="14"/>
      <c r="GQ798" s="14"/>
      <c r="GR798" s="14"/>
      <c r="GS798" s="14"/>
      <c r="GT798" s="14"/>
      <c r="GU798" s="14"/>
      <c r="GV798" s="14"/>
      <c r="GW798" s="14"/>
      <c r="GX798" s="14"/>
      <c r="GY798" s="14"/>
      <c r="GZ798" s="14"/>
      <c r="HA798" s="14"/>
      <c r="HB798" s="14"/>
      <c r="HC798" s="14"/>
      <c r="HD798" s="14"/>
      <c r="HE798" s="14"/>
      <c r="HF798" s="14"/>
      <c r="HG798" s="14"/>
      <c r="HH798" s="14"/>
      <c r="HI798" s="14"/>
      <c r="HJ798" s="14"/>
      <c r="HK798" s="14"/>
      <c r="HL798" s="14"/>
      <c r="HM798" s="14"/>
      <c r="HN798" s="14"/>
      <c r="HO798" s="14"/>
      <c r="HP798" s="14"/>
      <c r="HQ798" s="14"/>
      <c r="HR798" s="14"/>
      <c r="HS798" s="14"/>
      <c r="HT798" s="14"/>
      <c r="HU798" s="14"/>
      <c r="HV798" s="14"/>
      <c r="HW798" s="14"/>
      <c r="HX798" s="14"/>
      <c r="HY798" s="14"/>
      <c r="HZ798" s="14"/>
      <c r="IA798" s="14"/>
      <c r="IB798" s="14"/>
      <c r="IC798" s="14"/>
      <c r="ID798" s="14"/>
      <c r="IE798" s="14"/>
    </row>
    <row r="799" spans="1:239" s="2" customFormat="1" ht="25.5" x14ac:dyDescent="0.25">
      <c r="A799" s="7">
        <v>9</v>
      </c>
      <c r="B799" s="131" t="s">
        <v>48</v>
      </c>
      <c r="C799" s="8" t="s">
        <v>23</v>
      </c>
      <c r="D799" s="9"/>
      <c r="E799" s="9">
        <f>E784</f>
        <v>2304</v>
      </c>
      <c r="F799" s="9"/>
      <c r="G799" s="9"/>
      <c r="H799" s="9"/>
      <c r="I799" s="9"/>
      <c r="J799" s="9"/>
      <c r="K799" s="9"/>
      <c r="L799" s="9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  <c r="AA799" s="105"/>
      <c r="AB799" s="105"/>
      <c r="AC799" s="105"/>
      <c r="AD799" s="105"/>
      <c r="AE799" s="105"/>
      <c r="AF799" s="105"/>
      <c r="AG799" s="105"/>
      <c r="AH799" s="105"/>
      <c r="AI799" s="105"/>
      <c r="AJ799" s="105"/>
      <c r="AK799" s="105"/>
      <c r="AL799" s="105"/>
      <c r="AM799" s="105"/>
      <c r="AN799" s="105"/>
      <c r="AO799" s="105"/>
      <c r="AP799" s="105"/>
      <c r="AQ799" s="105"/>
      <c r="AR799" s="105"/>
      <c r="AS799" s="105"/>
      <c r="AT799" s="105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  <c r="BT799" s="105"/>
      <c r="BU799" s="105"/>
      <c r="BV799" s="105"/>
      <c r="BW799" s="105"/>
      <c r="BX799" s="105"/>
      <c r="BY799" s="105"/>
      <c r="BZ799" s="105"/>
      <c r="CA799" s="105"/>
      <c r="CB799" s="105"/>
      <c r="CC799" s="105"/>
      <c r="CD799" s="105"/>
      <c r="CE799" s="105"/>
      <c r="CF799" s="105"/>
      <c r="CG799" s="105"/>
      <c r="CH799" s="105"/>
      <c r="CI799" s="105"/>
      <c r="CJ799" s="105"/>
      <c r="CK799" s="105"/>
      <c r="CL799" s="105"/>
      <c r="CM799" s="105"/>
      <c r="CN799" s="105"/>
      <c r="CO799" s="105"/>
      <c r="CP799" s="105"/>
      <c r="CQ799" s="105"/>
      <c r="CR799" s="105"/>
      <c r="CS799" s="105"/>
      <c r="CT799" s="105"/>
      <c r="CU799" s="105"/>
      <c r="CV799" s="105"/>
      <c r="CW799" s="105"/>
      <c r="CX799" s="105"/>
      <c r="CY799" s="105"/>
      <c r="CZ799" s="105"/>
      <c r="DA799" s="105"/>
      <c r="DB799" s="105"/>
      <c r="DC799" s="105"/>
      <c r="DD799" s="105"/>
      <c r="DE799" s="105"/>
      <c r="DF799" s="105"/>
      <c r="DG799" s="105"/>
      <c r="DH799" s="105"/>
      <c r="DI799" s="105"/>
      <c r="DJ799" s="105"/>
      <c r="DK799" s="105"/>
      <c r="DL799" s="105"/>
      <c r="DM799" s="105"/>
      <c r="DN799" s="105"/>
      <c r="DO799" s="105"/>
      <c r="DP799" s="105"/>
      <c r="DQ799" s="105"/>
      <c r="DR799" s="105"/>
      <c r="DS799" s="105"/>
      <c r="DT799" s="105"/>
      <c r="DU799" s="105"/>
      <c r="DV799" s="105"/>
      <c r="DW799" s="105"/>
      <c r="DX799" s="105"/>
      <c r="DY799" s="105"/>
      <c r="DZ799" s="105"/>
      <c r="EA799" s="105"/>
      <c r="EB799" s="105"/>
      <c r="EC799" s="105"/>
      <c r="ED799" s="105"/>
      <c r="EE799" s="105"/>
      <c r="EF799" s="105"/>
      <c r="EG799" s="105"/>
      <c r="EH799" s="105"/>
      <c r="EI799" s="105"/>
      <c r="EJ799" s="105"/>
      <c r="EK799" s="105"/>
      <c r="EL799" s="105"/>
      <c r="EM799" s="105"/>
      <c r="EN799" s="105"/>
      <c r="EO799" s="105"/>
      <c r="EP799" s="105"/>
      <c r="EQ799" s="105"/>
      <c r="ER799" s="105"/>
      <c r="ES799" s="105"/>
      <c r="ET799" s="105"/>
      <c r="EU799" s="105"/>
      <c r="EV799" s="105"/>
      <c r="EW799" s="105"/>
      <c r="EX799" s="105"/>
      <c r="EY799" s="105"/>
      <c r="EZ799" s="105"/>
      <c r="FA799" s="105"/>
      <c r="FB799" s="105"/>
      <c r="FC799" s="105"/>
      <c r="FD799" s="105"/>
      <c r="FE799" s="105"/>
      <c r="FF799" s="105"/>
      <c r="FG799" s="105"/>
      <c r="FH799" s="105"/>
      <c r="FI799" s="105"/>
      <c r="FJ799" s="105"/>
      <c r="FK799" s="105"/>
      <c r="FL799" s="105"/>
      <c r="FM799" s="105"/>
      <c r="FN799" s="105"/>
      <c r="FO799" s="105"/>
      <c r="FP799" s="105"/>
      <c r="FQ799" s="105"/>
      <c r="FR799" s="105"/>
      <c r="FS799" s="105"/>
      <c r="FT799" s="105"/>
      <c r="FU799" s="105"/>
      <c r="FV799" s="105"/>
      <c r="FW799" s="105"/>
      <c r="FX799" s="105"/>
      <c r="FY799" s="105"/>
      <c r="FZ799" s="105"/>
      <c r="GA799" s="105"/>
      <c r="GB799" s="105"/>
      <c r="GC799" s="105"/>
      <c r="GD799" s="105"/>
      <c r="GE799" s="105"/>
      <c r="GF799" s="105"/>
      <c r="GG799" s="105"/>
      <c r="GH799" s="105"/>
      <c r="GI799" s="105"/>
      <c r="GJ799" s="105"/>
      <c r="GK799" s="105"/>
      <c r="GL799" s="105"/>
      <c r="GM799" s="105"/>
      <c r="GN799" s="105"/>
      <c r="GO799" s="105"/>
      <c r="GP799" s="105"/>
      <c r="GQ799" s="105"/>
      <c r="GR799" s="105"/>
      <c r="GS799" s="105"/>
      <c r="GT799" s="105"/>
      <c r="GU799" s="105"/>
      <c r="GV799" s="105"/>
      <c r="GW799" s="105"/>
      <c r="GX799" s="105"/>
      <c r="GY799" s="105"/>
      <c r="GZ799" s="105"/>
      <c r="HA799" s="105"/>
      <c r="HB799" s="105"/>
      <c r="HC799" s="105"/>
      <c r="HD799" s="105"/>
      <c r="HE799" s="105"/>
      <c r="HF799" s="105"/>
      <c r="HG799" s="105"/>
      <c r="HH799" s="105"/>
      <c r="HI799" s="105"/>
      <c r="HJ799" s="105"/>
      <c r="HK799" s="105"/>
      <c r="HL799" s="105"/>
      <c r="HM799" s="105"/>
      <c r="HN799" s="105"/>
      <c r="HO799" s="105"/>
      <c r="HP799" s="105"/>
      <c r="HQ799" s="105"/>
      <c r="HR799" s="105"/>
      <c r="HS799" s="105"/>
      <c r="HT799" s="105"/>
      <c r="HU799" s="105"/>
      <c r="HV799" s="105"/>
      <c r="HW799" s="105"/>
      <c r="HX799" s="105"/>
      <c r="HY799" s="105"/>
      <c r="HZ799" s="105"/>
      <c r="IA799" s="105"/>
      <c r="IB799" s="105"/>
      <c r="IC799" s="105"/>
      <c r="ID799" s="105"/>
      <c r="IE799" s="105"/>
    </row>
    <row r="800" spans="1:239" s="6" customFormat="1" x14ac:dyDescent="0.25">
      <c r="A800" s="11"/>
      <c r="B800" s="13"/>
      <c r="C800" s="11" t="s">
        <v>24</v>
      </c>
      <c r="D800" s="10"/>
      <c r="E800" s="92">
        <f>E799/1000</f>
        <v>2.3039999999999998</v>
      </c>
      <c r="F800" s="10"/>
      <c r="G800" s="10"/>
      <c r="H800" s="10"/>
      <c r="I800" s="10"/>
      <c r="J800" s="10"/>
      <c r="K800" s="10"/>
      <c r="L800" s="10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  <c r="BD800" s="14"/>
      <c r="BE800" s="14"/>
      <c r="BF800" s="14"/>
      <c r="BG800" s="14"/>
      <c r="BH800" s="14"/>
      <c r="BI800" s="14"/>
      <c r="BJ800" s="14"/>
      <c r="BK800" s="14"/>
      <c r="BL800" s="14"/>
      <c r="BM800" s="14"/>
      <c r="BN800" s="14"/>
      <c r="BO800" s="14"/>
      <c r="BP800" s="14"/>
      <c r="BQ800" s="14"/>
      <c r="BR800" s="14"/>
      <c r="BS800" s="14"/>
      <c r="BT800" s="14"/>
      <c r="BU800" s="14"/>
      <c r="BV800" s="14"/>
      <c r="BW800" s="14"/>
      <c r="BX800" s="14"/>
      <c r="BY800" s="14"/>
      <c r="BZ800" s="14"/>
      <c r="CA800" s="14"/>
      <c r="CB800" s="14"/>
      <c r="CC800" s="14"/>
      <c r="CD800" s="14"/>
      <c r="CE800" s="14"/>
      <c r="CF800" s="14"/>
      <c r="CG800" s="14"/>
      <c r="CH800" s="14"/>
      <c r="CI800" s="14"/>
      <c r="CJ800" s="14"/>
      <c r="CK800" s="14"/>
      <c r="CL800" s="14"/>
      <c r="CM800" s="14"/>
      <c r="CN800" s="14"/>
      <c r="CO800" s="14"/>
      <c r="CP800" s="14"/>
      <c r="CQ800" s="14"/>
      <c r="CR800" s="14"/>
      <c r="CS800" s="14"/>
      <c r="CT800" s="14"/>
      <c r="CU800" s="14"/>
      <c r="CV800" s="14"/>
      <c r="CW800" s="14"/>
      <c r="CX800" s="14"/>
      <c r="CY800" s="14"/>
      <c r="CZ800" s="14"/>
      <c r="DA800" s="14"/>
      <c r="DB800" s="14"/>
      <c r="DC800" s="14"/>
      <c r="DD800" s="14"/>
      <c r="DE800" s="14"/>
      <c r="DF800" s="14"/>
      <c r="DG800" s="14"/>
      <c r="DH800" s="14"/>
      <c r="DI800" s="14"/>
      <c r="DJ800" s="14"/>
      <c r="DK800" s="14"/>
      <c r="DL800" s="14"/>
      <c r="DM800" s="14"/>
      <c r="DN800" s="14"/>
      <c r="DO800" s="14"/>
      <c r="DP800" s="14"/>
      <c r="DQ800" s="14"/>
      <c r="DR800" s="14"/>
      <c r="DS800" s="14"/>
      <c r="DT800" s="14"/>
      <c r="DU800" s="14"/>
      <c r="DV800" s="14"/>
      <c r="DW800" s="14"/>
      <c r="DX800" s="14"/>
      <c r="DY800" s="14"/>
      <c r="DZ800" s="14"/>
      <c r="EA800" s="14"/>
      <c r="EB800" s="14"/>
      <c r="EC800" s="14"/>
      <c r="ED800" s="14"/>
      <c r="EE800" s="14"/>
      <c r="EF800" s="14"/>
      <c r="EG800" s="14"/>
      <c r="EH800" s="14"/>
      <c r="EI800" s="14"/>
      <c r="EJ800" s="14"/>
      <c r="EK800" s="14"/>
      <c r="EL800" s="14"/>
      <c r="EM800" s="14"/>
      <c r="EN800" s="14"/>
      <c r="EO800" s="14"/>
      <c r="EP800" s="14"/>
      <c r="EQ800" s="14"/>
      <c r="ER800" s="14"/>
      <c r="ES800" s="14"/>
      <c r="ET800" s="14"/>
      <c r="EU800" s="14"/>
      <c r="EV800" s="14"/>
      <c r="EW800" s="14"/>
      <c r="EX800" s="14"/>
      <c r="EY800" s="14"/>
      <c r="EZ800" s="14"/>
      <c r="FA800" s="14"/>
      <c r="FB800" s="14"/>
      <c r="FC800" s="14"/>
      <c r="FD800" s="14"/>
      <c r="FE800" s="14"/>
      <c r="FF800" s="14"/>
      <c r="FG800" s="14"/>
      <c r="FH800" s="14"/>
      <c r="FI800" s="14"/>
      <c r="FJ800" s="14"/>
      <c r="FK800" s="14"/>
      <c r="FL800" s="14"/>
      <c r="FM800" s="14"/>
      <c r="FN800" s="14"/>
      <c r="FO800" s="14"/>
      <c r="FP800" s="14"/>
      <c r="FQ800" s="14"/>
      <c r="FR800" s="14"/>
      <c r="FS800" s="14"/>
      <c r="FT800" s="14"/>
      <c r="FU800" s="14"/>
      <c r="FV800" s="14"/>
      <c r="FW800" s="14"/>
      <c r="FX800" s="14"/>
      <c r="FY800" s="14"/>
      <c r="FZ800" s="14"/>
      <c r="GA800" s="14"/>
      <c r="GB800" s="14"/>
      <c r="GC800" s="14"/>
      <c r="GD800" s="14"/>
      <c r="GE800" s="14"/>
      <c r="GF800" s="14"/>
      <c r="GG800" s="14"/>
      <c r="GH800" s="14"/>
      <c r="GI800" s="14"/>
      <c r="GJ800" s="14"/>
      <c r="GK800" s="14"/>
      <c r="GL800" s="14"/>
      <c r="GM800" s="14"/>
      <c r="GN800" s="14"/>
      <c r="GO800" s="14"/>
      <c r="GP800" s="14"/>
      <c r="GQ800" s="14"/>
      <c r="GR800" s="14"/>
      <c r="GS800" s="14"/>
      <c r="GT800" s="14"/>
      <c r="GU800" s="14"/>
      <c r="GV800" s="14"/>
      <c r="GW800" s="14"/>
      <c r="GX800" s="14"/>
      <c r="GY800" s="14"/>
      <c r="GZ800" s="14"/>
      <c r="HA800" s="14"/>
      <c r="HB800" s="14"/>
      <c r="HC800" s="14"/>
      <c r="HD800" s="14"/>
      <c r="HE800" s="14"/>
      <c r="HF800" s="14"/>
      <c r="HG800" s="14"/>
      <c r="HH800" s="14"/>
      <c r="HI800" s="14"/>
      <c r="HJ800" s="14"/>
      <c r="HK800" s="14"/>
      <c r="HL800" s="14"/>
      <c r="HM800" s="14"/>
      <c r="HN800" s="14"/>
      <c r="HO800" s="14"/>
      <c r="HP800" s="14"/>
      <c r="HQ800" s="14"/>
      <c r="HR800" s="14"/>
      <c r="HS800" s="14"/>
      <c r="HT800" s="14"/>
      <c r="HU800" s="14"/>
      <c r="HV800" s="14"/>
      <c r="HW800" s="14"/>
      <c r="HX800" s="14"/>
      <c r="HY800" s="14"/>
      <c r="HZ800" s="14"/>
      <c r="IA800" s="14"/>
      <c r="IB800" s="14"/>
      <c r="IC800" s="14"/>
      <c r="ID800" s="14"/>
      <c r="IE800" s="14"/>
    </row>
    <row r="801" spans="1:239" s="6" customFormat="1" x14ac:dyDescent="0.25">
      <c r="A801" s="125"/>
      <c r="B801" s="124" t="s">
        <v>21</v>
      </c>
      <c r="C801" s="91" t="s">
        <v>17</v>
      </c>
      <c r="D801" s="10">
        <f>37.5</f>
        <v>37.5</v>
      </c>
      <c r="E801" s="10">
        <f>E800*D801</f>
        <v>86.399999999999991</v>
      </c>
      <c r="F801" s="10"/>
      <c r="G801" s="10"/>
      <c r="H801" s="10"/>
      <c r="I801" s="10">
        <f>E801*H801</f>
        <v>0</v>
      </c>
      <c r="J801" s="10"/>
      <c r="K801" s="10"/>
      <c r="L801" s="10">
        <f t="shared" ref="L801:L807" si="118">G801+I801+K801</f>
        <v>0</v>
      </c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</row>
    <row r="802" spans="1:239" s="6" customFormat="1" x14ac:dyDescent="0.25">
      <c r="A802" s="125"/>
      <c r="B802" s="13" t="s">
        <v>33</v>
      </c>
      <c r="C802" s="91" t="s">
        <v>20</v>
      </c>
      <c r="D802" s="10">
        <v>3.02</v>
      </c>
      <c r="E802" s="10">
        <f>E800*D802</f>
        <v>6.9580799999999998</v>
      </c>
      <c r="F802" s="10"/>
      <c r="G802" s="10"/>
      <c r="H802" s="10"/>
      <c r="I802" s="10"/>
      <c r="J802" s="10"/>
      <c r="K802" s="10">
        <f t="shared" ref="K802:K804" si="119">E802*J802</f>
        <v>0</v>
      </c>
      <c r="L802" s="10">
        <f t="shared" si="118"/>
        <v>0</v>
      </c>
      <c r="M802" s="14"/>
      <c r="N802" s="14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</row>
    <row r="803" spans="1:239" s="6" customFormat="1" x14ac:dyDescent="0.25">
      <c r="A803" s="125"/>
      <c r="B803" s="124" t="s">
        <v>27</v>
      </c>
      <c r="C803" s="91" t="s">
        <v>20</v>
      </c>
      <c r="D803" s="10">
        <v>3.7</v>
      </c>
      <c r="E803" s="10">
        <f>D803*E800</f>
        <v>8.524799999999999</v>
      </c>
      <c r="F803" s="10"/>
      <c r="G803" s="10"/>
      <c r="H803" s="10"/>
      <c r="I803" s="10"/>
      <c r="J803" s="5"/>
      <c r="K803" s="10">
        <f t="shared" si="119"/>
        <v>0</v>
      </c>
      <c r="L803" s="10">
        <f t="shared" si="118"/>
        <v>0</v>
      </c>
      <c r="M803" s="14"/>
      <c r="N803" s="14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</row>
    <row r="804" spans="1:239" s="6" customFormat="1" x14ac:dyDescent="0.25">
      <c r="A804" s="125"/>
      <c r="B804" s="124" t="s">
        <v>28</v>
      </c>
      <c r="C804" s="91" t="s">
        <v>20</v>
      </c>
      <c r="D804" s="10">
        <v>11.1</v>
      </c>
      <c r="E804" s="5">
        <f>D804*E800</f>
        <v>25.574399999999997</v>
      </c>
      <c r="F804" s="10"/>
      <c r="G804" s="10"/>
      <c r="H804" s="10"/>
      <c r="I804" s="10"/>
      <c r="J804" s="5"/>
      <c r="K804" s="10">
        <f t="shared" si="119"/>
        <v>0</v>
      </c>
      <c r="L804" s="10">
        <f t="shared" si="118"/>
        <v>0</v>
      </c>
      <c r="M804" s="14"/>
      <c r="N804" s="14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</row>
    <row r="805" spans="1:239" s="6" customFormat="1" x14ac:dyDescent="0.25">
      <c r="A805" s="125"/>
      <c r="B805" s="126" t="s">
        <v>22</v>
      </c>
      <c r="C805" s="11" t="s">
        <v>0</v>
      </c>
      <c r="D805" s="10">
        <v>2.2999999999999998</v>
      </c>
      <c r="E805" s="5">
        <f>D805*E800</f>
        <v>5.299199999999999</v>
      </c>
      <c r="F805" s="4"/>
      <c r="G805" s="4"/>
      <c r="H805" s="4"/>
      <c r="I805" s="5"/>
      <c r="J805" s="10"/>
      <c r="K805" s="10">
        <f>E805*J805</f>
        <v>0</v>
      </c>
      <c r="L805" s="10">
        <f t="shared" si="118"/>
        <v>0</v>
      </c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</row>
    <row r="806" spans="1:239" s="6" customFormat="1" x14ac:dyDescent="0.25">
      <c r="A806" s="125"/>
      <c r="B806" s="13" t="s">
        <v>34</v>
      </c>
      <c r="C806" s="11" t="s">
        <v>18</v>
      </c>
      <c r="D806" s="10">
        <f>97.4</f>
        <v>97.4</v>
      </c>
      <c r="E806" s="10">
        <f>D806*E800</f>
        <v>224.40959999999998</v>
      </c>
      <c r="F806" s="10"/>
      <c r="G806" s="5">
        <f>E806*F806</f>
        <v>0</v>
      </c>
      <c r="H806" s="5"/>
      <c r="I806" s="5"/>
      <c r="J806" s="10"/>
      <c r="K806" s="10"/>
      <c r="L806" s="10">
        <f t="shared" si="118"/>
        <v>0</v>
      </c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</row>
    <row r="807" spans="1:239" s="6" customFormat="1" x14ac:dyDescent="0.25">
      <c r="A807" s="125"/>
      <c r="B807" s="126" t="s">
        <v>35</v>
      </c>
      <c r="C807" s="11" t="s">
        <v>0</v>
      </c>
      <c r="D807" s="10">
        <f>14.5-2*0.2</f>
        <v>14.1</v>
      </c>
      <c r="E807" s="10">
        <f>D807*E800</f>
        <v>32.486399999999996</v>
      </c>
      <c r="F807" s="5"/>
      <c r="G807" s="5">
        <f>E807*F807</f>
        <v>0</v>
      </c>
      <c r="H807" s="5"/>
      <c r="I807" s="5"/>
      <c r="J807" s="10"/>
      <c r="K807" s="10"/>
      <c r="L807" s="10">
        <f t="shared" si="118"/>
        <v>0</v>
      </c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</row>
    <row r="808" spans="1:239" s="6" customFormat="1" x14ac:dyDescent="0.25">
      <c r="A808" s="125"/>
      <c r="B808" s="126"/>
      <c r="C808" s="11"/>
      <c r="D808" s="10"/>
      <c r="E808" s="10"/>
      <c r="F808" s="5"/>
      <c r="G808" s="5"/>
      <c r="H808" s="5"/>
      <c r="I808" s="5"/>
      <c r="J808" s="10"/>
      <c r="K808" s="10"/>
      <c r="L808" s="10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</row>
    <row r="809" spans="1:239" s="2" customFormat="1" ht="24" customHeight="1" x14ac:dyDescent="0.25">
      <c r="A809" s="8">
        <v>10</v>
      </c>
      <c r="B809" s="131" t="s">
        <v>44</v>
      </c>
      <c r="C809" s="8" t="s">
        <v>23</v>
      </c>
      <c r="D809" s="9"/>
      <c r="E809" s="9">
        <f>156+87+150</f>
        <v>393</v>
      </c>
      <c r="F809" s="9"/>
      <c r="G809" s="9"/>
      <c r="H809" s="9"/>
      <c r="I809" s="9"/>
      <c r="J809" s="9"/>
      <c r="K809" s="9"/>
      <c r="L809" s="9"/>
      <c r="M809" s="132"/>
      <c r="N809" s="132"/>
      <c r="O809" s="132"/>
      <c r="P809" s="132"/>
      <c r="Q809" s="132"/>
      <c r="R809" s="132"/>
      <c r="S809" s="132"/>
      <c r="T809" s="132"/>
      <c r="U809" s="132"/>
      <c r="V809" s="132"/>
      <c r="W809" s="132"/>
      <c r="X809" s="132"/>
      <c r="Y809" s="132"/>
      <c r="Z809" s="132"/>
      <c r="AA809" s="132"/>
      <c r="AB809" s="132"/>
      <c r="AC809" s="132"/>
      <c r="AD809" s="132"/>
      <c r="AE809" s="132"/>
      <c r="AF809" s="132"/>
      <c r="AG809" s="132"/>
      <c r="AH809" s="132"/>
      <c r="AI809" s="132"/>
      <c r="AJ809" s="132"/>
      <c r="AK809" s="132"/>
      <c r="AL809" s="132"/>
      <c r="AM809" s="132"/>
      <c r="AN809" s="132"/>
      <c r="AO809" s="132"/>
      <c r="AP809" s="132"/>
      <c r="AQ809" s="132"/>
      <c r="AR809" s="132"/>
      <c r="AS809" s="132"/>
      <c r="AT809" s="132"/>
      <c r="AU809" s="132"/>
      <c r="AV809" s="132"/>
      <c r="AW809" s="132"/>
      <c r="AX809" s="132"/>
      <c r="AY809" s="132"/>
      <c r="AZ809" s="132"/>
      <c r="BA809" s="132"/>
      <c r="BB809" s="132"/>
      <c r="BC809" s="132"/>
      <c r="BD809" s="132"/>
      <c r="BE809" s="132"/>
      <c r="BF809" s="132"/>
      <c r="BG809" s="132"/>
      <c r="BH809" s="132"/>
      <c r="BI809" s="132"/>
      <c r="BJ809" s="132"/>
      <c r="BK809" s="132"/>
      <c r="BL809" s="132"/>
      <c r="BM809" s="132"/>
      <c r="BN809" s="132"/>
      <c r="BO809" s="132"/>
      <c r="BP809" s="132"/>
      <c r="BQ809" s="132"/>
      <c r="BR809" s="132"/>
      <c r="BS809" s="132"/>
      <c r="BT809" s="132"/>
      <c r="BU809" s="132"/>
      <c r="BV809" s="132"/>
      <c r="BW809" s="132"/>
      <c r="BX809" s="132"/>
      <c r="BY809" s="132"/>
      <c r="BZ809" s="132"/>
      <c r="CA809" s="132"/>
      <c r="CB809" s="132"/>
      <c r="CC809" s="132"/>
      <c r="CD809" s="132"/>
      <c r="CE809" s="132"/>
      <c r="CF809" s="132"/>
      <c r="CG809" s="132"/>
      <c r="CH809" s="132"/>
      <c r="CI809" s="132"/>
      <c r="CJ809" s="132"/>
      <c r="CK809" s="132"/>
      <c r="CL809" s="132"/>
      <c r="CM809" s="132"/>
      <c r="CN809" s="132"/>
      <c r="CO809" s="132"/>
      <c r="CP809" s="132"/>
      <c r="CQ809" s="132"/>
      <c r="CR809" s="132"/>
      <c r="CS809" s="132"/>
      <c r="CT809" s="132"/>
      <c r="CU809" s="132"/>
      <c r="CV809" s="132"/>
      <c r="CW809" s="132"/>
      <c r="CX809" s="132"/>
      <c r="CY809" s="132"/>
      <c r="CZ809" s="132"/>
      <c r="DA809" s="132"/>
      <c r="DB809" s="132"/>
      <c r="DC809" s="132"/>
      <c r="DD809" s="132"/>
      <c r="DE809" s="132"/>
      <c r="DF809" s="132"/>
      <c r="DG809" s="132"/>
      <c r="DH809" s="132"/>
      <c r="DI809" s="132"/>
      <c r="DJ809" s="132"/>
      <c r="DK809" s="132"/>
      <c r="DL809" s="132"/>
      <c r="DM809" s="132"/>
      <c r="DN809" s="132"/>
      <c r="DO809" s="132"/>
      <c r="DP809" s="132"/>
      <c r="DQ809" s="132"/>
      <c r="DR809" s="132"/>
      <c r="DS809" s="132"/>
      <c r="DT809" s="132"/>
      <c r="DU809" s="132"/>
      <c r="DV809" s="132"/>
      <c r="DW809" s="132"/>
      <c r="DX809" s="132"/>
      <c r="DY809" s="132"/>
      <c r="DZ809" s="132"/>
      <c r="EA809" s="132"/>
      <c r="EB809" s="132"/>
      <c r="EC809" s="132"/>
      <c r="ED809" s="132"/>
      <c r="EE809" s="132"/>
      <c r="EF809" s="132"/>
      <c r="EG809" s="132"/>
      <c r="EH809" s="132"/>
      <c r="EI809" s="132"/>
      <c r="EJ809" s="132"/>
      <c r="EK809" s="132"/>
      <c r="EL809" s="132"/>
      <c r="EM809" s="132"/>
      <c r="EN809" s="132"/>
      <c r="EO809" s="132"/>
      <c r="EP809" s="132"/>
      <c r="EQ809" s="132"/>
      <c r="ER809" s="132"/>
      <c r="ES809" s="132"/>
      <c r="ET809" s="132"/>
      <c r="EU809" s="132"/>
      <c r="EV809" s="132"/>
      <c r="EW809" s="132"/>
      <c r="EX809" s="132"/>
      <c r="EY809" s="132"/>
      <c r="EZ809" s="132"/>
      <c r="FA809" s="132"/>
      <c r="FB809" s="132"/>
      <c r="FC809" s="132"/>
      <c r="FD809" s="132"/>
      <c r="FE809" s="132"/>
      <c r="FF809" s="132"/>
      <c r="FG809" s="132"/>
      <c r="FH809" s="132"/>
      <c r="FI809" s="132"/>
      <c r="FJ809" s="132"/>
      <c r="FK809" s="132"/>
      <c r="FL809" s="132"/>
      <c r="FM809" s="132"/>
      <c r="FN809" s="132"/>
      <c r="FO809" s="132"/>
      <c r="FP809" s="132"/>
      <c r="FQ809" s="132"/>
      <c r="FR809" s="132"/>
      <c r="FS809" s="132"/>
      <c r="FT809" s="132"/>
      <c r="FU809" s="132"/>
      <c r="FV809" s="132"/>
      <c r="FW809" s="132"/>
      <c r="FX809" s="132"/>
      <c r="FY809" s="132"/>
      <c r="FZ809" s="132"/>
      <c r="GA809" s="132"/>
      <c r="GB809" s="132"/>
      <c r="GC809" s="132"/>
      <c r="GD809" s="132"/>
      <c r="GE809" s="132"/>
      <c r="GF809" s="132"/>
      <c r="GG809" s="132"/>
      <c r="GH809" s="132"/>
      <c r="GI809" s="132"/>
      <c r="GJ809" s="132"/>
      <c r="GK809" s="132"/>
      <c r="GL809" s="132"/>
      <c r="GM809" s="132"/>
      <c r="GN809" s="132"/>
      <c r="GO809" s="132"/>
      <c r="GP809" s="132"/>
      <c r="GQ809" s="132"/>
      <c r="GR809" s="132"/>
      <c r="GS809" s="132"/>
      <c r="GT809" s="132"/>
      <c r="GU809" s="132"/>
      <c r="GV809" s="132"/>
      <c r="GW809" s="132"/>
      <c r="GX809" s="132"/>
      <c r="GY809" s="132"/>
      <c r="GZ809" s="132"/>
      <c r="HA809" s="132"/>
      <c r="HB809" s="132"/>
      <c r="HC809" s="132"/>
      <c r="HD809" s="132"/>
      <c r="HE809" s="132"/>
      <c r="HF809" s="132"/>
      <c r="HG809" s="132"/>
      <c r="HH809" s="132"/>
      <c r="HI809" s="132"/>
      <c r="HJ809" s="132"/>
      <c r="HK809" s="132"/>
      <c r="HL809" s="132"/>
      <c r="HM809" s="132"/>
      <c r="HN809" s="132"/>
      <c r="HO809" s="132"/>
      <c r="HP809" s="132"/>
      <c r="HQ809" s="132"/>
      <c r="HR809" s="132"/>
      <c r="HS809" s="132"/>
      <c r="HT809" s="132"/>
      <c r="HU809" s="132"/>
      <c r="HV809" s="132"/>
      <c r="HW809" s="132"/>
      <c r="HX809" s="132"/>
      <c r="HY809" s="132"/>
      <c r="HZ809" s="132"/>
      <c r="IA809" s="132"/>
      <c r="IB809" s="132"/>
      <c r="IC809" s="132"/>
      <c r="ID809" s="132"/>
      <c r="IE809" s="132"/>
    </row>
    <row r="810" spans="1:239" s="6" customFormat="1" x14ac:dyDescent="0.25">
      <c r="A810" s="11"/>
      <c r="B810" s="13"/>
      <c r="C810" s="11" t="s">
        <v>24</v>
      </c>
      <c r="D810" s="10"/>
      <c r="E810" s="92">
        <f>E809/1000</f>
        <v>0.39300000000000002</v>
      </c>
      <c r="F810" s="10"/>
      <c r="G810" s="10"/>
      <c r="H810" s="10"/>
      <c r="I810" s="10"/>
      <c r="J810" s="10"/>
      <c r="K810" s="10"/>
      <c r="L810" s="10"/>
      <c r="M810" s="14"/>
      <c r="N810" s="14"/>
      <c r="O810" s="14"/>
      <c r="P810" s="14"/>
      <c r="Q810" s="14"/>
      <c r="R810" s="14"/>
      <c r="S810" s="14"/>
      <c r="T810" s="14"/>
      <c r="U810" s="14"/>
      <c r="V810" s="1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  <c r="BD810" s="14"/>
      <c r="BE810" s="14"/>
      <c r="BF810" s="14"/>
      <c r="BG810" s="14"/>
      <c r="BH810" s="14"/>
      <c r="BI810" s="14"/>
      <c r="BJ810" s="14"/>
      <c r="BK810" s="14"/>
      <c r="BL810" s="14"/>
      <c r="BM810" s="14"/>
      <c r="BN810" s="14"/>
      <c r="BO810" s="14"/>
      <c r="BP810" s="14"/>
      <c r="BQ810" s="14"/>
      <c r="BR810" s="14"/>
      <c r="BS810" s="14"/>
      <c r="BT810" s="14"/>
      <c r="BU810" s="14"/>
      <c r="BV810" s="14"/>
      <c r="BW810" s="14"/>
      <c r="BX810" s="14"/>
      <c r="BY810" s="14"/>
      <c r="BZ810" s="14"/>
      <c r="CA810" s="14"/>
      <c r="CB810" s="14"/>
      <c r="CC810" s="14"/>
      <c r="CD810" s="14"/>
      <c r="CE810" s="14"/>
      <c r="CF810" s="14"/>
      <c r="CG810" s="14"/>
      <c r="CH810" s="14"/>
      <c r="CI810" s="14"/>
      <c r="CJ810" s="14"/>
      <c r="CK810" s="14"/>
      <c r="CL810" s="14"/>
      <c r="CM810" s="14"/>
      <c r="CN810" s="14"/>
      <c r="CO810" s="14"/>
      <c r="CP810" s="14"/>
      <c r="CQ810" s="14"/>
      <c r="CR810" s="14"/>
      <c r="CS810" s="14"/>
      <c r="CT810" s="14"/>
      <c r="CU810" s="14"/>
      <c r="CV810" s="14"/>
      <c r="CW810" s="14"/>
      <c r="CX810" s="14"/>
      <c r="CY810" s="14"/>
      <c r="CZ810" s="14"/>
      <c r="DA810" s="14"/>
      <c r="DB810" s="14"/>
      <c r="DC810" s="14"/>
      <c r="DD810" s="14"/>
      <c r="DE810" s="14"/>
      <c r="DF810" s="14"/>
      <c r="DG810" s="14"/>
      <c r="DH810" s="14"/>
      <c r="DI810" s="14"/>
      <c r="DJ810" s="14"/>
      <c r="DK810" s="14"/>
      <c r="DL810" s="14"/>
      <c r="DM810" s="14"/>
      <c r="DN810" s="14"/>
      <c r="DO810" s="14"/>
      <c r="DP810" s="14"/>
      <c r="DQ810" s="14"/>
      <c r="DR810" s="14"/>
      <c r="DS810" s="14"/>
      <c r="DT810" s="14"/>
      <c r="DU810" s="14"/>
      <c r="DV810" s="14"/>
      <c r="DW810" s="14"/>
      <c r="DX810" s="14"/>
      <c r="DY810" s="14"/>
      <c r="DZ810" s="14"/>
      <c r="EA810" s="14"/>
      <c r="EB810" s="14"/>
      <c r="EC810" s="14"/>
      <c r="ED810" s="14"/>
      <c r="EE810" s="14"/>
      <c r="EF810" s="14"/>
      <c r="EG810" s="14"/>
      <c r="EH810" s="14"/>
      <c r="EI810" s="14"/>
      <c r="EJ810" s="14"/>
      <c r="EK810" s="14"/>
      <c r="EL810" s="14"/>
      <c r="EM810" s="14"/>
      <c r="EN810" s="14"/>
      <c r="EO810" s="14"/>
      <c r="EP810" s="14"/>
      <c r="EQ810" s="14"/>
      <c r="ER810" s="14"/>
      <c r="ES810" s="14"/>
      <c r="ET810" s="14"/>
      <c r="EU810" s="14"/>
      <c r="EV810" s="14"/>
      <c r="EW810" s="14"/>
      <c r="EX810" s="14"/>
      <c r="EY810" s="14"/>
      <c r="EZ810" s="14"/>
      <c r="FA810" s="14"/>
      <c r="FB810" s="14"/>
      <c r="FC810" s="14"/>
      <c r="FD810" s="14"/>
      <c r="FE810" s="14"/>
      <c r="FF810" s="14"/>
      <c r="FG810" s="14"/>
      <c r="FH810" s="14"/>
      <c r="FI810" s="14"/>
      <c r="FJ810" s="14"/>
      <c r="FK810" s="14"/>
      <c r="FL810" s="14"/>
      <c r="FM810" s="14"/>
      <c r="FN810" s="14"/>
      <c r="FO810" s="14"/>
      <c r="FP810" s="14"/>
      <c r="FQ810" s="14"/>
      <c r="FR810" s="14"/>
      <c r="FS810" s="14"/>
      <c r="FT810" s="14"/>
      <c r="FU810" s="14"/>
      <c r="FV810" s="14"/>
      <c r="FW810" s="14"/>
      <c r="FX810" s="14"/>
      <c r="FY810" s="14"/>
      <c r="FZ810" s="14"/>
      <c r="GA810" s="14"/>
      <c r="GB810" s="14"/>
      <c r="GC810" s="14"/>
      <c r="GD810" s="14"/>
      <c r="GE810" s="14"/>
      <c r="GF810" s="14"/>
      <c r="GG810" s="14"/>
      <c r="GH810" s="14"/>
      <c r="GI810" s="14"/>
      <c r="GJ810" s="14"/>
      <c r="GK810" s="14"/>
      <c r="GL810" s="14"/>
      <c r="GM810" s="14"/>
      <c r="GN810" s="14"/>
      <c r="GO810" s="14"/>
      <c r="GP810" s="14"/>
      <c r="GQ810" s="14"/>
      <c r="GR810" s="14"/>
      <c r="GS810" s="14"/>
      <c r="GT810" s="14"/>
      <c r="GU810" s="14"/>
      <c r="GV810" s="14"/>
      <c r="GW810" s="14"/>
      <c r="GX810" s="14"/>
      <c r="GY810" s="14"/>
      <c r="GZ810" s="14"/>
      <c r="HA810" s="14"/>
      <c r="HB810" s="14"/>
      <c r="HC810" s="14"/>
      <c r="HD810" s="14"/>
      <c r="HE810" s="14"/>
      <c r="HF810" s="14"/>
      <c r="HG810" s="14"/>
      <c r="HH810" s="14"/>
      <c r="HI810" s="14"/>
      <c r="HJ810" s="14"/>
      <c r="HK810" s="14"/>
      <c r="HL810" s="14"/>
      <c r="HM810" s="14"/>
      <c r="HN810" s="14"/>
      <c r="HO810" s="14"/>
      <c r="HP810" s="14"/>
      <c r="HQ810" s="14"/>
      <c r="HR810" s="14"/>
      <c r="HS810" s="14"/>
      <c r="HT810" s="14"/>
      <c r="HU810" s="14"/>
      <c r="HV810" s="14"/>
      <c r="HW810" s="14"/>
      <c r="HX810" s="14"/>
      <c r="HY810" s="14"/>
      <c r="HZ810" s="14"/>
      <c r="IA810" s="14"/>
      <c r="IB810" s="14"/>
      <c r="IC810" s="14"/>
      <c r="ID810" s="14"/>
      <c r="IE810" s="14"/>
    </row>
    <row r="811" spans="1:239" s="2" customFormat="1" x14ac:dyDescent="0.25">
      <c r="A811" s="7"/>
      <c r="B811" s="124" t="s">
        <v>21</v>
      </c>
      <c r="C811" s="91" t="s">
        <v>17</v>
      </c>
      <c r="D811" s="10">
        <v>31.7</v>
      </c>
      <c r="E811" s="10">
        <f>E810*D811</f>
        <v>12.4581</v>
      </c>
      <c r="F811" s="10"/>
      <c r="G811" s="10"/>
      <c r="H811" s="10"/>
      <c r="I811" s="10">
        <f>E811*H811</f>
        <v>0</v>
      </c>
      <c r="J811" s="10"/>
      <c r="K811" s="10"/>
      <c r="L811" s="10">
        <f t="shared" ref="L811:L815" si="120">G811+I811+K811</f>
        <v>0</v>
      </c>
      <c r="M811" s="1"/>
      <c r="N811" s="1"/>
      <c r="O811" s="1"/>
      <c r="P811" s="1"/>
      <c r="Q811" s="1"/>
      <c r="R811" s="1"/>
      <c r="S811" s="1"/>
      <c r="T811" s="1"/>
      <c r="U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</row>
    <row r="812" spans="1:239" s="2" customFormat="1" x14ac:dyDescent="0.25">
      <c r="A812" s="7"/>
      <c r="B812" s="124" t="s">
        <v>26</v>
      </c>
      <c r="C812" s="91" t="s">
        <v>20</v>
      </c>
      <c r="D812" s="10">
        <v>3.51</v>
      </c>
      <c r="E812" s="10">
        <f>E810*D812</f>
        <v>1.3794299999999999</v>
      </c>
      <c r="F812" s="5"/>
      <c r="G812" s="120"/>
      <c r="H812" s="120"/>
      <c r="I812" s="5"/>
      <c r="J812" s="5"/>
      <c r="K812" s="10">
        <f>E812*J812</f>
        <v>0</v>
      </c>
      <c r="L812" s="10">
        <f t="shared" si="120"/>
        <v>0</v>
      </c>
      <c r="M812" s="14"/>
      <c r="N812" s="14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</row>
    <row r="813" spans="1:239" s="2" customFormat="1" x14ac:dyDescent="0.25">
      <c r="A813" s="7"/>
      <c r="B813" s="124" t="s">
        <v>27</v>
      </c>
      <c r="C813" s="91" t="s">
        <v>20</v>
      </c>
      <c r="D813" s="10">
        <v>11</v>
      </c>
      <c r="E813" s="10">
        <f>D813*E810</f>
        <v>4.3230000000000004</v>
      </c>
      <c r="F813" s="10"/>
      <c r="G813" s="10"/>
      <c r="H813" s="10"/>
      <c r="I813" s="10"/>
      <c r="J813" s="5"/>
      <c r="K813" s="10">
        <f>E813*J813</f>
        <v>0</v>
      </c>
      <c r="L813" s="10">
        <f t="shared" si="120"/>
        <v>0</v>
      </c>
      <c r="M813" s="14"/>
      <c r="N813" s="14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</row>
    <row r="814" spans="1:239" s="2" customFormat="1" x14ac:dyDescent="0.25">
      <c r="A814" s="7"/>
      <c r="B814" s="129" t="s">
        <v>31</v>
      </c>
      <c r="C814" s="91" t="s">
        <v>20</v>
      </c>
      <c r="D814" s="10">
        <v>0.45</v>
      </c>
      <c r="E814" s="10">
        <f>D814*E810</f>
        <v>0.17685000000000001</v>
      </c>
      <c r="F814" s="10"/>
      <c r="G814" s="120"/>
      <c r="H814" s="10"/>
      <c r="I814" s="10"/>
      <c r="J814" s="10"/>
      <c r="K814" s="10">
        <f>E814*J814</f>
        <v>0</v>
      </c>
      <c r="L814" s="10">
        <f t="shared" si="120"/>
        <v>0</v>
      </c>
      <c r="M814" s="14"/>
      <c r="N814" s="14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</row>
    <row r="815" spans="1:239" s="2" customFormat="1" x14ac:dyDescent="0.25">
      <c r="A815" s="7"/>
      <c r="B815" s="124" t="s">
        <v>29</v>
      </c>
      <c r="C815" s="91" t="s">
        <v>20</v>
      </c>
      <c r="D815" s="10">
        <v>0.97</v>
      </c>
      <c r="E815" s="5">
        <f>D815*E810</f>
        <v>0.38120999999999999</v>
      </c>
      <c r="F815" s="5"/>
      <c r="G815" s="120"/>
      <c r="H815" s="120"/>
      <c r="I815" s="5"/>
      <c r="J815" s="5"/>
      <c r="K815" s="10">
        <f>E815*J815</f>
        <v>0</v>
      </c>
      <c r="L815" s="10">
        <f t="shared" si="120"/>
        <v>0</v>
      </c>
      <c r="M815" s="14"/>
      <c r="N815" s="14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</row>
    <row r="816" spans="1:239" s="2" customFormat="1" x14ac:dyDescent="0.25">
      <c r="A816" s="7"/>
      <c r="B816" s="124" t="s">
        <v>41</v>
      </c>
      <c r="C816" s="91" t="s">
        <v>16</v>
      </c>
      <c r="D816" s="10">
        <v>7</v>
      </c>
      <c r="E816" s="10">
        <f>D816*E810</f>
        <v>2.7510000000000003</v>
      </c>
      <c r="F816" s="5"/>
      <c r="G816" s="10">
        <f>E816*F816</f>
        <v>0</v>
      </c>
      <c r="H816" s="10"/>
      <c r="I816" s="5"/>
      <c r="J816" s="10"/>
      <c r="K816" s="10"/>
      <c r="L816" s="10">
        <f>G816+I816+K816</f>
        <v>0</v>
      </c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</row>
    <row r="817" spans="1:239" s="2" customFormat="1" x14ac:dyDescent="0.25">
      <c r="A817" s="7"/>
      <c r="B817" s="13" t="s">
        <v>42</v>
      </c>
      <c r="C817" s="11" t="s">
        <v>16</v>
      </c>
      <c r="D817" s="10">
        <f>124+14*12.4</f>
        <v>297.60000000000002</v>
      </c>
      <c r="E817" s="10">
        <f>D817*E810</f>
        <v>116.95680000000002</v>
      </c>
      <c r="F817" s="5"/>
      <c r="G817" s="10">
        <f>F817*E817</f>
        <v>0</v>
      </c>
      <c r="H817" s="10"/>
      <c r="I817" s="5"/>
      <c r="J817" s="10"/>
      <c r="K817" s="10"/>
      <c r="L817" s="10">
        <f t="shared" ref="L817" si="121">G817+I817+K817</f>
        <v>0</v>
      </c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</row>
    <row r="818" spans="1:239" s="2" customFormat="1" x14ac:dyDescent="0.25">
      <c r="A818" s="7"/>
      <c r="B818" s="13"/>
      <c r="C818" s="11"/>
      <c r="D818" s="10"/>
      <c r="E818" s="10"/>
      <c r="F818" s="5"/>
      <c r="G818" s="10"/>
      <c r="H818" s="10"/>
      <c r="I818" s="5"/>
      <c r="J818" s="10"/>
      <c r="K818" s="10"/>
      <c r="L818" s="10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</row>
    <row r="819" spans="1:239" s="74" customFormat="1" ht="15.75" x14ac:dyDescent="0.25">
      <c r="A819" s="71"/>
      <c r="B819" s="72" t="s">
        <v>176</v>
      </c>
      <c r="C819" s="71"/>
      <c r="D819" s="73"/>
      <c r="E819" s="73"/>
      <c r="F819" s="73"/>
      <c r="G819" s="73"/>
      <c r="H819" s="73"/>
      <c r="I819" s="73"/>
      <c r="J819" s="73"/>
      <c r="K819" s="73"/>
      <c r="L819" s="73"/>
    </row>
    <row r="820" spans="1:239" s="6" customFormat="1" x14ac:dyDescent="0.25">
      <c r="A820" s="42"/>
      <c r="B820" s="43"/>
      <c r="C820" s="42"/>
      <c r="D820" s="5"/>
      <c r="E820" s="5"/>
      <c r="F820" s="5"/>
      <c r="G820" s="5"/>
      <c r="H820" s="5"/>
      <c r="I820" s="5"/>
      <c r="J820" s="5"/>
      <c r="K820" s="5"/>
      <c r="L820" s="5"/>
    </row>
    <row r="821" spans="1:239" s="2" customFormat="1" ht="18.75" customHeight="1" x14ac:dyDescent="0.25">
      <c r="A821" s="7">
        <v>11</v>
      </c>
      <c r="B821" s="106" t="s">
        <v>98</v>
      </c>
      <c r="C821" s="8" t="s">
        <v>16</v>
      </c>
      <c r="D821" s="9"/>
      <c r="E821" s="9">
        <f>340*0.19</f>
        <v>64.599999999999994</v>
      </c>
      <c r="F821" s="10"/>
      <c r="G821" s="10"/>
      <c r="H821" s="10"/>
      <c r="I821" s="10"/>
      <c r="J821" s="10"/>
      <c r="K821" s="10"/>
      <c r="L821" s="9"/>
      <c r="M821" s="105">
        <f>20+38+40+17+18+40+41+20+106</f>
        <v>340</v>
      </c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  <c r="AA821" s="105"/>
      <c r="AB821" s="105"/>
      <c r="AC821" s="105"/>
      <c r="AD821" s="105"/>
      <c r="AE821" s="105"/>
      <c r="AF821" s="105"/>
      <c r="AG821" s="105"/>
      <c r="AH821" s="105"/>
      <c r="AI821" s="105"/>
      <c r="AJ821" s="105"/>
      <c r="AK821" s="105"/>
      <c r="AL821" s="105"/>
      <c r="AM821" s="105"/>
      <c r="AN821" s="105"/>
      <c r="AO821" s="105"/>
      <c r="AP821" s="105"/>
      <c r="AQ821" s="105"/>
      <c r="AR821" s="105"/>
      <c r="AS821" s="105"/>
      <c r="AT821" s="105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  <c r="BT821" s="105"/>
      <c r="BU821" s="105"/>
      <c r="BV821" s="105"/>
      <c r="BW821" s="105"/>
      <c r="BX821" s="105"/>
      <c r="BY821" s="105"/>
      <c r="BZ821" s="105"/>
      <c r="CA821" s="105"/>
      <c r="CB821" s="105"/>
      <c r="CC821" s="105"/>
      <c r="CD821" s="105"/>
      <c r="CE821" s="105"/>
      <c r="CF821" s="105"/>
      <c r="CG821" s="105"/>
      <c r="CH821" s="105"/>
      <c r="CI821" s="105"/>
      <c r="CJ821" s="105"/>
      <c r="CK821" s="105"/>
      <c r="CL821" s="105"/>
      <c r="CM821" s="105"/>
      <c r="CN821" s="105"/>
      <c r="CO821" s="105"/>
      <c r="CP821" s="105"/>
      <c r="CQ821" s="105"/>
      <c r="CR821" s="105"/>
      <c r="CS821" s="105"/>
      <c r="CT821" s="105"/>
      <c r="CU821" s="105"/>
      <c r="CV821" s="105"/>
      <c r="CW821" s="105"/>
      <c r="CX821" s="105"/>
      <c r="CY821" s="105"/>
      <c r="CZ821" s="105"/>
      <c r="DA821" s="105"/>
      <c r="DB821" s="105"/>
      <c r="DC821" s="105"/>
      <c r="DD821" s="105"/>
      <c r="DE821" s="105"/>
      <c r="DF821" s="105"/>
      <c r="DG821" s="105"/>
      <c r="DH821" s="105"/>
      <c r="DI821" s="105"/>
      <c r="DJ821" s="105"/>
      <c r="DK821" s="105"/>
      <c r="DL821" s="105"/>
      <c r="DM821" s="105"/>
      <c r="DN821" s="105"/>
      <c r="DO821" s="105"/>
      <c r="DP821" s="105"/>
      <c r="DQ821" s="105"/>
      <c r="DR821" s="105"/>
      <c r="DS821" s="105"/>
      <c r="DT821" s="105"/>
      <c r="DU821" s="105"/>
      <c r="DV821" s="105"/>
      <c r="DW821" s="105"/>
      <c r="DX821" s="105"/>
      <c r="DY821" s="105"/>
      <c r="DZ821" s="105"/>
      <c r="EA821" s="105"/>
      <c r="EB821" s="105"/>
      <c r="EC821" s="105"/>
      <c r="ED821" s="105"/>
      <c r="EE821" s="105"/>
      <c r="EF821" s="105"/>
      <c r="EG821" s="105"/>
      <c r="EH821" s="105"/>
      <c r="EI821" s="105"/>
      <c r="EJ821" s="105"/>
      <c r="EK821" s="105"/>
      <c r="EL821" s="105"/>
      <c r="EM821" s="105"/>
      <c r="EN821" s="105"/>
      <c r="EO821" s="105"/>
      <c r="EP821" s="105"/>
      <c r="EQ821" s="105"/>
      <c r="ER821" s="105"/>
      <c r="ES821" s="105"/>
      <c r="ET821" s="105"/>
      <c r="EU821" s="105"/>
      <c r="EV821" s="105"/>
      <c r="EW821" s="105"/>
      <c r="EX821" s="105"/>
      <c r="EY821" s="105"/>
      <c r="EZ821" s="105"/>
      <c r="FA821" s="105"/>
      <c r="FB821" s="105"/>
      <c r="FC821" s="105"/>
      <c r="FD821" s="105"/>
      <c r="FE821" s="105"/>
      <c r="FF821" s="105"/>
      <c r="FG821" s="105"/>
      <c r="FH821" s="105"/>
      <c r="FI821" s="105"/>
      <c r="FJ821" s="105"/>
      <c r="FK821" s="105"/>
      <c r="FL821" s="105"/>
      <c r="FM821" s="105"/>
      <c r="FN821" s="105"/>
      <c r="FO821" s="105"/>
      <c r="FP821" s="105"/>
      <c r="FQ821" s="105"/>
      <c r="FR821" s="105"/>
      <c r="FS821" s="105"/>
      <c r="FT821" s="105"/>
      <c r="FU821" s="105"/>
      <c r="FV821" s="105"/>
      <c r="FW821" s="105"/>
      <c r="FX821" s="105"/>
      <c r="FY821" s="105"/>
      <c r="FZ821" s="105"/>
      <c r="GA821" s="105"/>
      <c r="GB821" s="105"/>
      <c r="GC821" s="105"/>
      <c r="GD821" s="105"/>
      <c r="GE821" s="105"/>
      <c r="GF821" s="105"/>
      <c r="GG821" s="105"/>
      <c r="GH821" s="105"/>
      <c r="GI821" s="105"/>
      <c r="GJ821" s="105"/>
      <c r="GK821" s="105"/>
      <c r="GL821" s="105"/>
      <c r="GM821" s="105"/>
      <c r="GN821" s="105"/>
      <c r="GO821" s="105"/>
      <c r="GP821" s="105"/>
      <c r="GQ821" s="105"/>
      <c r="GR821" s="105"/>
      <c r="GS821" s="105"/>
      <c r="GT821" s="105"/>
      <c r="GU821" s="105"/>
      <c r="GV821" s="105"/>
      <c r="GW821" s="105"/>
      <c r="GX821" s="105"/>
      <c r="GY821" s="105"/>
      <c r="GZ821" s="105"/>
      <c r="HA821" s="105"/>
      <c r="HB821" s="105"/>
      <c r="HC821" s="105"/>
      <c r="HD821" s="105"/>
      <c r="HE821" s="105"/>
      <c r="HF821" s="105"/>
      <c r="HG821" s="105"/>
      <c r="HH821" s="105"/>
      <c r="HI821" s="105"/>
      <c r="HJ821" s="105"/>
      <c r="HK821" s="105"/>
      <c r="HL821" s="105"/>
      <c r="HM821" s="105"/>
      <c r="HN821" s="105"/>
      <c r="HO821" s="105"/>
    </row>
    <row r="822" spans="1:239" s="6" customFormat="1" x14ac:dyDescent="0.25">
      <c r="A822" s="11"/>
      <c r="B822" s="13"/>
      <c r="C822" s="11" t="s">
        <v>49</v>
      </c>
      <c r="D822" s="10"/>
      <c r="E822" s="107">
        <f>E821/1000</f>
        <v>6.4599999999999991E-2</v>
      </c>
      <c r="F822" s="10"/>
      <c r="G822" s="10"/>
      <c r="H822" s="10"/>
      <c r="I822" s="10"/>
      <c r="J822" s="10"/>
      <c r="K822" s="10"/>
      <c r="L822" s="10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  <c r="BD822" s="14"/>
      <c r="BE822" s="14"/>
      <c r="BF822" s="14"/>
      <c r="BG822" s="14"/>
      <c r="BH822" s="14"/>
      <c r="BI822" s="14"/>
      <c r="BJ822" s="14"/>
      <c r="BK822" s="14"/>
      <c r="BL822" s="14"/>
      <c r="BM822" s="14"/>
      <c r="BN822" s="14"/>
      <c r="BO822" s="14"/>
      <c r="BP822" s="14"/>
      <c r="BQ822" s="14"/>
      <c r="BR822" s="14"/>
      <c r="BS822" s="14"/>
      <c r="BT822" s="14"/>
      <c r="BU822" s="14"/>
      <c r="BV822" s="14"/>
      <c r="BW822" s="14"/>
      <c r="BX822" s="14"/>
      <c r="BY822" s="14"/>
      <c r="BZ822" s="14"/>
      <c r="CA822" s="14"/>
      <c r="CB822" s="14"/>
      <c r="CC822" s="14"/>
      <c r="CD822" s="14"/>
      <c r="CE822" s="14"/>
      <c r="CF822" s="14"/>
      <c r="CG822" s="14"/>
      <c r="CH822" s="14"/>
      <c r="CI822" s="14"/>
      <c r="CJ822" s="14"/>
      <c r="CK822" s="14"/>
      <c r="CL822" s="14"/>
      <c r="CM822" s="14"/>
      <c r="CN822" s="14"/>
      <c r="CO822" s="14"/>
      <c r="CP822" s="14"/>
      <c r="CQ822" s="14"/>
      <c r="CR822" s="14"/>
      <c r="CS822" s="14"/>
      <c r="CT822" s="14"/>
      <c r="CU822" s="14"/>
      <c r="CV822" s="14"/>
      <c r="CW822" s="14"/>
      <c r="CX822" s="14"/>
      <c r="CY822" s="14"/>
      <c r="CZ822" s="14"/>
      <c r="DA822" s="14"/>
      <c r="DB822" s="14"/>
      <c r="DC822" s="14"/>
      <c r="DD822" s="14"/>
      <c r="DE822" s="14"/>
      <c r="DF822" s="14"/>
      <c r="DG822" s="14"/>
      <c r="DH822" s="14"/>
      <c r="DI822" s="14"/>
      <c r="DJ822" s="14"/>
      <c r="DK822" s="14"/>
      <c r="DL822" s="14"/>
      <c r="DM822" s="14"/>
      <c r="DN822" s="14"/>
      <c r="DO822" s="14"/>
      <c r="DP822" s="14"/>
      <c r="DQ822" s="14"/>
      <c r="DR822" s="14"/>
      <c r="DS822" s="14"/>
      <c r="DT822" s="14"/>
      <c r="DU822" s="14"/>
      <c r="DV822" s="14"/>
      <c r="DW822" s="14"/>
      <c r="DX822" s="14"/>
      <c r="DY822" s="14"/>
      <c r="DZ822" s="14"/>
      <c r="EA822" s="14"/>
      <c r="EB822" s="14"/>
      <c r="EC822" s="14"/>
      <c r="ED822" s="14"/>
      <c r="EE822" s="14"/>
      <c r="EF822" s="14"/>
      <c r="EG822" s="14"/>
      <c r="EH822" s="14"/>
      <c r="EI822" s="14"/>
      <c r="EJ822" s="14"/>
      <c r="EK822" s="14"/>
      <c r="EL822" s="14"/>
      <c r="EM822" s="14"/>
      <c r="EN822" s="14"/>
      <c r="EO822" s="14"/>
      <c r="EP822" s="14"/>
      <c r="EQ822" s="14"/>
      <c r="ER822" s="14"/>
      <c r="ES822" s="14"/>
      <c r="ET822" s="14"/>
      <c r="EU822" s="14"/>
      <c r="EV822" s="14"/>
      <c r="EW822" s="14"/>
      <c r="EX822" s="14"/>
      <c r="EY822" s="14"/>
      <c r="EZ822" s="14"/>
      <c r="FA822" s="14"/>
      <c r="FB822" s="14"/>
      <c r="FC822" s="14"/>
      <c r="FD822" s="14"/>
      <c r="FE822" s="14"/>
      <c r="FF822" s="14"/>
      <c r="FG822" s="14"/>
      <c r="FH822" s="14"/>
      <c r="FI822" s="14"/>
      <c r="FJ822" s="14"/>
      <c r="FK822" s="14"/>
      <c r="FL822" s="14"/>
      <c r="FM822" s="14"/>
      <c r="FN822" s="14"/>
      <c r="FO822" s="14"/>
      <c r="FP822" s="14"/>
      <c r="FQ822" s="14"/>
      <c r="FR822" s="14"/>
      <c r="FS822" s="14"/>
      <c r="FT822" s="14"/>
      <c r="FU822" s="14"/>
      <c r="FV822" s="14"/>
      <c r="FW822" s="14"/>
      <c r="FX822" s="14"/>
      <c r="FY822" s="14"/>
      <c r="FZ822" s="14"/>
      <c r="GA822" s="14"/>
      <c r="GB822" s="14"/>
      <c r="GC822" s="14"/>
      <c r="GD822" s="14"/>
      <c r="GE822" s="14"/>
      <c r="GF822" s="14"/>
      <c r="GG822" s="14"/>
      <c r="GH822" s="14"/>
      <c r="GI822" s="14"/>
      <c r="GJ822" s="14"/>
      <c r="GK822" s="14"/>
      <c r="GL822" s="14"/>
      <c r="GM822" s="14"/>
      <c r="GN822" s="14"/>
      <c r="GO822" s="14"/>
      <c r="GP822" s="14"/>
      <c r="GQ822" s="14"/>
      <c r="GR822" s="14"/>
      <c r="GS822" s="14"/>
      <c r="GT822" s="14"/>
      <c r="GU822" s="14"/>
      <c r="GV822" s="14"/>
      <c r="GW822" s="14"/>
      <c r="GX822" s="14"/>
      <c r="GY822" s="14"/>
      <c r="GZ822" s="14"/>
      <c r="HA822" s="14"/>
      <c r="HB822" s="14"/>
      <c r="HC822" s="14"/>
      <c r="HD822" s="14"/>
      <c r="HE822" s="14"/>
      <c r="HF822" s="14"/>
      <c r="HG822" s="14"/>
      <c r="HH822" s="14"/>
      <c r="HI822" s="14"/>
      <c r="HJ822" s="14"/>
      <c r="HK822" s="14"/>
      <c r="HL822" s="14"/>
      <c r="HM822" s="14"/>
      <c r="HN822" s="14"/>
      <c r="HO822" s="14"/>
      <c r="HP822" s="14"/>
      <c r="HQ822" s="14"/>
      <c r="HR822" s="14"/>
      <c r="HS822" s="14"/>
      <c r="HT822" s="14"/>
      <c r="HU822" s="14"/>
      <c r="HV822" s="14"/>
      <c r="HW822" s="14"/>
      <c r="HX822" s="14"/>
      <c r="HY822" s="14"/>
      <c r="HZ822" s="14"/>
      <c r="IA822" s="14"/>
      <c r="IB822" s="14"/>
      <c r="IC822" s="14"/>
      <c r="ID822" s="14"/>
      <c r="IE822" s="14"/>
    </row>
    <row r="823" spans="1:239" s="2" customFormat="1" x14ac:dyDescent="0.25">
      <c r="A823" s="7"/>
      <c r="B823" s="108" t="s">
        <v>99</v>
      </c>
      <c r="C823" s="91" t="s">
        <v>17</v>
      </c>
      <c r="D823" s="10">
        <v>19.100000000000001</v>
      </c>
      <c r="E823" s="10">
        <f>D823*E822</f>
        <v>1.23386</v>
      </c>
      <c r="F823" s="10"/>
      <c r="G823" s="10"/>
      <c r="H823" s="10"/>
      <c r="I823" s="10"/>
      <c r="J823" s="10"/>
      <c r="K823" s="10">
        <f>E823*J823</f>
        <v>0</v>
      </c>
      <c r="L823" s="10">
        <f>G823+I823+K823</f>
        <v>0</v>
      </c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</row>
    <row r="824" spans="1:239" s="2" customFormat="1" x14ac:dyDescent="0.25">
      <c r="A824" s="7"/>
      <c r="B824" s="108"/>
      <c r="C824" s="91"/>
      <c r="D824" s="10"/>
      <c r="E824" s="10"/>
      <c r="F824" s="10"/>
      <c r="G824" s="10"/>
      <c r="H824" s="10"/>
      <c r="I824" s="10"/>
      <c r="J824" s="10"/>
      <c r="K824" s="10"/>
      <c r="L824" s="10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</row>
    <row r="825" spans="1:239" s="2" customFormat="1" ht="17.25" customHeight="1" x14ac:dyDescent="0.25">
      <c r="A825" s="7">
        <v>12</v>
      </c>
      <c r="B825" s="106" t="s">
        <v>100</v>
      </c>
      <c r="C825" s="8" t="s">
        <v>16</v>
      </c>
      <c r="D825" s="9"/>
      <c r="E825" s="9">
        <f>E821</f>
        <v>64.599999999999994</v>
      </c>
      <c r="F825" s="10"/>
      <c r="G825" s="10"/>
      <c r="H825" s="10"/>
      <c r="I825" s="10"/>
      <c r="J825" s="10"/>
      <c r="K825" s="10"/>
      <c r="L825" s="9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  <c r="AA825" s="105"/>
      <c r="AB825" s="105"/>
      <c r="AC825" s="105"/>
      <c r="AD825" s="105"/>
      <c r="AE825" s="105"/>
      <c r="AF825" s="105"/>
      <c r="AG825" s="105"/>
      <c r="AH825" s="105"/>
      <c r="AI825" s="105"/>
      <c r="AJ825" s="105"/>
      <c r="AK825" s="105"/>
      <c r="AL825" s="105"/>
      <c r="AM825" s="105"/>
      <c r="AN825" s="105"/>
      <c r="AO825" s="105"/>
      <c r="AP825" s="105"/>
      <c r="AQ825" s="105"/>
      <c r="AR825" s="105"/>
      <c r="AS825" s="105"/>
      <c r="AT825" s="105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  <c r="BT825" s="105"/>
      <c r="BU825" s="105"/>
      <c r="BV825" s="105"/>
      <c r="BW825" s="105"/>
      <c r="BX825" s="105"/>
      <c r="BY825" s="105"/>
      <c r="BZ825" s="105"/>
      <c r="CA825" s="105"/>
      <c r="CB825" s="105"/>
      <c r="CC825" s="105"/>
      <c r="CD825" s="105"/>
      <c r="CE825" s="105"/>
      <c r="CF825" s="105"/>
      <c r="CG825" s="105"/>
      <c r="CH825" s="105"/>
      <c r="CI825" s="105"/>
      <c r="CJ825" s="105"/>
      <c r="CK825" s="105"/>
      <c r="CL825" s="105"/>
      <c r="CM825" s="105"/>
      <c r="CN825" s="105"/>
      <c r="CO825" s="105"/>
      <c r="CP825" s="105"/>
      <c r="CQ825" s="105"/>
      <c r="CR825" s="105"/>
      <c r="CS825" s="105"/>
      <c r="CT825" s="105"/>
      <c r="CU825" s="105"/>
      <c r="CV825" s="105"/>
      <c r="CW825" s="105"/>
      <c r="CX825" s="105"/>
      <c r="CY825" s="105"/>
      <c r="CZ825" s="105"/>
      <c r="DA825" s="105"/>
      <c r="DB825" s="105"/>
      <c r="DC825" s="105"/>
      <c r="DD825" s="105"/>
      <c r="DE825" s="105"/>
      <c r="DF825" s="105"/>
      <c r="DG825" s="105"/>
      <c r="DH825" s="105"/>
      <c r="DI825" s="105"/>
      <c r="DJ825" s="105"/>
      <c r="DK825" s="105"/>
      <c r="DL825" s="105"/>
      <c r="DM825" s="105"/>
      <c r="DN825" s="105"/>
      <c r="DO825" s="105"/>
      <c r="DP825" s="105"/>
      <c r="DQ825" s="105"/>
      <c r="DR825" s="105"/>
      <c r="DS825" s="105"/>
      <c r="DT825" s="105"/>
      <c r="DU825" s="105"/>
      <c r="DV825" s="105"/>
      <c r="DW825" s="105"/>
      <c r="DX825" s="105"/>
      <c r="DY825" s="105"/>
      <c r="DZ825" s="105"/>
      <c r="EA825" s="105"/>
      <c r="EB825" s="105"/>
      <c r="EC825" s="105"/>
      <c r="ED825" s="105"/>
      <c r="EE825" s="105"/>
      <c r="EF825" s="105"/>
      <c r="EG825" s="105"/>
      <c r="EH825" s="105"/>
      <c r="EI825" s="105"/>
      <c r="EJ825" s="105"/>
      <c r="EK825" s="105"/>
      <c r="EL825" s="105"/>
      <c r="EM825" s="105"/>
      <c r="EN825" s="105"/>
      <c r="EO825" s="105"/>
      <c r="EP825" s="105"/>
      <c r="EQ825" s="105"/>
      <c r="ER825" s="105"/>
      <c r="ES825" s="105"/>
      <c r="ET825" s="105"/>
      <c r="EU825" s="105"/>
      <c r="EV825" s="105"/>
      <c r="EW825" s="105"/>
      <c r="EX825" s="105"/>
      <c r="EY825" s="105"/>
      <c r="EZ825" s="105"/>
      <c r="FA825" s="105"/>
      <c r="FB825" s="105"/>
      <c r="FC825" s="105"/>
      <c r="FD825" s="105"/>
      <c r="FE825" s="105"/>
      <c r="FF825" s="105"/>
      <c r="FG825" s="105"/>
      <c r="FH825" s="105"/>
      <c r="FI825" s="105"/>
      <c r="FJ825" s="105"/>
      <c r="FK825" s="105"/>
      <c r="FL825" s="105"/>
      <c r="FM825" s="105"/>
      <c r="FN825" s="105"/>
      <c r="FO825" s="105"/>
      <c r="FP825" s="105"/>
      <c r="FQ825" s="105"/>
      <c r="FR825" s="105"/>
      <c r="FS825" s="105"/>
      <c r="FT825" s="105"/>
      <c r="FU825" s="105"/>
      <c r="FV825" s="105"/>
      <c r="FW825" s="105"/>
      <c r="FX825" s="105"/>
      <c r="FY825" s="105"/>
      <c r="FZ825" s="105"/>
      <c r="GA825" s="105"/>
      <c r="GB825" s="105"/>
      <c r="GC825" s="105"/>
      <c r="GD825" s="105"/>
      <c r="GE825" s="105"/>
      <c r="GF825" s="105"/>
      <c r="GG825" s="105"/>
      <c r="GH825" s="105"/>
      <c r="GI825" s="105"/>
      <c r="GJ825" s="105"/>
      <c r="GK825" s="105"/>
      <c r="GL825" s="105"/>
      <c r="GM825" s="105"/>
      <c r="GN825" s="105"/>
      <c r="GO825" s="105"/>
      <c r="GP825" s="105"/>
      <c r="GQ825" s="105"/>
      <c r="GR825" s="105"/>
      <c r="GS825" s="105"/>
      <c r="GT825" s="105"/>
      <c r="GU825" s="105"/>
      <c r="GV825" s="105"/>
      <c r="GW825" s="105"/>
      <c r="GX825" s="105"/>
      <c r="GY825" s="105"/>
      <c r="GZ825" s="105"/>
      <c r="HA825" s="105"/>
      <c r="HB825" s="105"/>
      <c r="HC825" s="105"/>
      <c r="HD825" s="105"/>
      <c r="HE825" s="105"/>
      <c r="HF825" s="105"/>
      <c r="HG825" s="105"/>
      <c r="HH825" s="105"/>
      <c r="HI825" s="105"/>
      <c r="HJ825" s="105"/>
      <c r="HK825" s="105"/>
      <c r="HL825" s="105"/>
      <c r="HM825" s="105"/>
      <c r="HN825" s="105"/>
      <c r="HO825" s="105"/>
    </row>
    <row r="826" spans="1:239" s="6" customFormat="1" x14ac:dyDescent="0.25">
      <c r="A826" s="11"/>
      <c r="B826" s="13"/>
      <c r="C826" s="11" t="s">
        <v>49</v>
      </c>
      <c r="D826" s="10"/>
      <c r="E826" s="107">
        <f>E825/1000</f>
        <v>6.4599999999999991E-2</v>
      </c>
      <c r="F826" s="10"/>
      <c r="G826" s="10"/>
      <c r="H826" s="10"/>
      <c r="I826" s="10"/>
      <c r="J826" s="10"/>
      <c r="K826" s="10"/>
      <c r="L826" s="10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  <c r="BD826" s="14"/>
      <c r="BE826" s="14"/>
      <c r="BF826" s="14"/>
      <c r="BG826" s="14"/>
      <c r="BH826" s="14"/>
      <c r="BI826" s="14"/>
      <c r="BJ826" s="14"/>
      <c r="BK826" s="14"/>
      <c r="BL826" s="14"/>
      <c r="BM826" s="14"/>
      <c r="BN826" s="14"/>
      <c r="BO826" s="14"/>
      <c r="BP826" s="14"/>
      <c r="BQ826" s="14"/>
      <c r="BR826" s="14"/>
      <c r="BS826" s="14"/>
      <c r="BT826" s="14"/>
      <c r="BU826" s="14"/>
      <c r="BV826" s="14"/>
      <c r="BW826" s="14"/>
      <c r="BX826" s="14"/>
      <c r="BY826" s="14"/>
      <c r="BZ826" s="14"/>
      <c r="CA826" s="14"/>
      <c r="CB826" s="14"/>
      <c r="CC826" s="14"/>
      <c r="CD826" s="14"/>
      <c r="CE826" s="14"/>
      <c r="CF826" s="14"/>
      <c r="CG826" s="14"/>
      <c r="CH826" s="14"/>
      <c r="CI826" s="14"/>
      <c r="CJ826" s="14"/>
      <c r="CK826" s="14"/>
      <c r="CL826" s="14"/>
      <c r="CM826" s="14"/>
      <c r="CN826" s="14"/>
      <c r="CO826" s="14"/>
      <c r="CP826" s="14"/>
      <c r="CQ826" s="14"/>
      <c r="CR826" s="14"/>
      <c r="CS826" s="14"/>
      <c r="CT826" s="14"/>
      <c r="CU826" s="14"/>
      <c r="CV826" s="14"/>
      <c r="CW826" s="14"/>
      <c r="CX826" s="14"/>
      <c r="CY826" s="14"/>
      <c r="CZ826" s="14"/>
      <c r="DA826" s="14"/>
      <c r="DB826" s="14"/>
      <c r="DC826" s="14"/>
      <c r="DD826" s="14"/>
      <c r="DE826" s="14"/>
      <c r="DF826" s="14"/>
      <c r="DG826" s="14"/>
      <c r="DH826" s="14"/>
      <c r="DI826" s="14"/>
      <c r="DJ826" s="14"/>
      <c r="DK826" s="14"/>
      <c r="DL826" s="14"/>
      <c r="DM826" s="14"/>
      <c r="DN826" s="14"/>
      <c r="DO826" s="14"/>
      <c r="DP826" s="14"/>
      <c r="DQ826" s="14"/>
      <c r="DR826" s="14"/>
      <c r="DS826" s="14"/>
      <c r="DT826" s="14"/>
      <c r="DU826" s="14"/>
      <c r="DV826" s="14"/>
      <c r="DW826" s="14"/>
      <c r="DX826" s="14"/>
      <c r="DY826" s="14"/>
      <c r="DZ826" s="14"/>
      <c r="EA826" s="14"/>
      <c r="EB826" s="14"/>
      <c r="EC826" s="14"/>
      <c r="ED826" s="14"/>
      <c r="EE826" s="14"/>
      <c r="EF826" s="14"/>
      <c r="EG826" s="14"/>
      <c r="EH826" s="14"/>
      <c r="EI826" s="14"/>
      <c r="EJ826" s="14"/>
      <c r="EK826" s="14"/>
      <c r="EL826" s="14"/>
      <c r="EM826" s="14"/>
      <c r="EN826" s="14"/>
      <c r="EO826" s="14"/>
      <c r="EP826" s="14"/>
      <c r="EQ826" s="14"/>
      <c r="ER826" s="14"/>
      <c r="ES826" s="14"/>
      <c r="ET826" s="14"/>
      <c r="EU826" s="14"/>
      <c r="EV826" s="14"/>
      <c r="EW826" s="14"/>
      <c r="EX826" s="14"/>
      <c r="EY826" s="14"/>
      <c r="EZ826" s="14"/>
      <c r="FA826" s="14"/>
      <c r="FB826" s="14"/>
      <c r="FC826" s="14"/>
      <c r="FD826" s="14"/>
      <c r="FE826" s="14"/>
      <c r="FF826" s="14"/>
      <c r="FG826" s="14"/>
      <c r="FH826" s="14"/>
      <c r="FI826" s="14"/>
      <c r="FJ826" s="14"/>
      <c r="FK826" s="14"/>
      <c r="FL826" s="14"/>
      <c r="FM826" s="14"/>
      <c r="FN826" s="14"/>
      <c r="FO826" s="14"/>
      <c r="FP826" s="14"/>
      <c r="FQ826" s="14"/>
      <c r="FR826" s="14"/>
      <c r="FS826" s="14"/>
      <c r="FT826" s="14"/>
      <c r="FU826" s="14"/>
      <c r="FV826" s="14"/>
      <c r="FW826" s="14"/>
      <c r="FX826" s="14"/>
      <c r="FY826" s="14"/>
      <c r="FZ826" s="14"/>
      <c r="GA826" s="14"/>
      <c r="GB826" s="14"/>
      <c r="GC826" s="14"/>
      <c r="GD826" s="14"/>
      <c r="GE826" s="14"/>
      <c r="GF826" s="14"/>
      <c r="GG826" s="14"/>
      <c r="GH826" s="14"/>
      <c r="GI826" s="14"/>
      <c r="GJ826" s="14"/>
      <c r="GK826" s="14"/>
      <c r="GL826" s="14"/>
      <c r="GM826" s="14"/>
      <c r="GN826" s="14"/>
      <c r="GO826" s="14"/>
      <c r="GP826" s="14"/>
      <c r="GQ826" s="14"/>
      <c r="GR826" s="14"/>
      <c r="GS826" s="14"/>
      <c r="GT826" s="14"/>
      <c r="GU826" s="14"/>
      <c r="GV826" s="14"/>
      <c r="GW826" s="14"/>
      <c r="GX826" s="14"/>
      <c r="GY826" s="14"/>
      <c r="GZ826" s="14"/>
      <c r="HA826" s="14"/>
      <c r="HB826" s="14"/>
      <c r="HC826" s="14"/>
      <c r="HD826" s="14"/>
      <c r="HE826" s="14"/>
      <c r="HF826" s="14"/>
      <c r="HG826" s="14"/>
      <c r="HH826" s="14"/>
      <c r="HI826" s="14"/>
      <c r="HJ826" s="14"/>
      <c r="HK826" s="14"/>
      <c r="HL826" s="14"/>
      <c r="HM826" s="14"/>
      <c r="HN826" s="14"/>
      <c r="HO826" s="14"/>
      <c r="HP826" s="14"/>
      <c r="HQ826" s="14"/>
      <c r="HR826" s="14"/>
      <c r="HS826" s="14"/>
      <c r="HT826" s="14"/>
      <c r="HU826" s="14"/>
      <c r="HV826" s="14"/>
      <c r="HW826" s="14"/>
      <c r="HX826" s="14"/>
      <c r="HY826" s="14"/>
      <c r="HZ826" s="14"/>
      <c r="IA826" s="14"/>
      <c r="IB826" s="14"/>
      <c r="IC826" s="14"/>
      <c r="ID826" s="14"/>
      <c r="IE826" s="14"/>
    </row>
    <row r="827" spans="1:239" s="2" customFormat="1" x14ac:dyDescent="0.25">
      <c r="A827" s="7"/>
      <c r="B827" s="108" t="s">
        <v>94</v>
      </c>
      <c r="C827" s="91" t="s">
        <v>17</v>
      </c>
      <c r="D827" s="10">
        <v>13.2</v>
      </c>
      <c r="E827" s="10">
        <f>D827*E826</f>
        <v>0.85271999999999981</v>
      </c>
      <c r="F827" s="10"/>
      <c r="G827" s="10"/>
      <c r="H827" s="10"/>
      <c r="I827" s="10">
        <f>E827*H827</f>
        <v>0</v>
      </c>
      <c r="J827" s="10"/>
      <c r="K827" s="10"/>
      <c r="L827" s="10">
        <f>G827+I827+K827</f>
        <v>0</v>
      </c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</row>
    <row r="828" spans="1:239" s="2" customFormat="1" x14ac:dyDescent="0.25">
      <c r="A828" s="7"/>
      <c r="B828" s="109" t="s">
        <v>22</v>
      </c>
      <c r="C828" s="11" t="s">
        <v>0</v>
      </c>
      <c r="D828" s="10">
        <v>2.1</v>
      </c>
      <c r="E828" s="110">
        <f>D828*E826</f>
        <v>0.13565999999999998</v>
      </c>
      <c r="F828" s="10"/>
      <c r="G828" s="10"/>
      <c r="H828" s="10"/>
      <c r="I828" s="10"/>
      <c r="J828" s="10"/>
      <c r="K828" s="10">
        <f>E828*J828</f>
        <v>0</v>
      </c>
      <c r="L828" s="10">
        <f>G828+I828+K828</f>
        <v>0</v>
      </c>
      <c r="M828" s="111"/>
      <c r="N828" s="111"/>
      <c r="O828" s="111"/>
      <c r="P828" s="111"/>
      <c r="Q828" s="111"/>
      <c r="R828" s="111"/>
      <c r="S828" s="111"/>
      <c r="T828" s="111"/>
      <c r="U828" s="111"/>
      <c r="V828" s="111"/>
      <c r="W828" s="111"/>
      <c r="X828" s="111"/>
      <c r="Y828" s="111"/>
      <c r="Z828" s="111"/>
      <c r="AA828" s="111"/>
      <c r="AB828" s="111"/>
      <c r="AC828" s="111"/>
      <c r="AD828" s="111"/>
      <c r="AE828" s="111"/>
      <c r="AF828" s="111"/>
      <c r="AG828" s="111"/>
      <c r="AH828" s="111"/>
      <c r="AI828" s="111"/>
      <c r="AJ828" s="111"/>
      <c r="AK828" s="111"/>
      <c r="AL828" s="111"/>
      <c r="AM828" s="111"/>
      <c r="AN828" s="111"/>
      <c r="AO828" s="111"/>
      <c r="AP828" s="111"/>
      <c r="AQ828" s="111"/>
      <c r="AR828" s="111"/>
      <c r="AS828" s="111"/>
      <c r="AT828" s="111"/>
      <c r="AU828" s="111"/>
      <c r="AV828" s="111"/>
      <c r="AW828" s="111"/>
      <c r="AX828" s="111"/>
      <c r="AY828" s="111"/>
      <c r="AZ828" s="111"/>
      <c r="BA828" s="111"/>
      <c r="BB828" s="111"/>
      <c r="BC828" s="111"/>
      <c r="BD828" s="111"/>
      <c r="BE828" s="111"/>
      <c r="BF828" s="111"/>
      <c r="BG828" s="111"/>
      <c r="BH828" s="111"/>
      <c r="BI828" s="111"/>
      <c r="BJ828" s="111"/>
      <c r="BK828" s="111"/>
      <c r="BL828" s="111"/>
      <c r="BM828" s="111"/>
      <c r="BN828" s="111"/>
      <c r="BO828" s="111"/>
      <c r="BP828" s="111"/>
      <c r="BQ828" s="111"/>
      <c r="BR828" s="111"/>
      <c r="BS828" s="111"/>
      <c r="BT828" s="111"/>
      <c r="BU828" s="111"/>
      <c r="BV828" s="111"/>
      <c r="BW828" s="111"/>
      <c r="BX828" s="111"/>
      <c r="BY828" s="111"/>
      <c r="BZ828" s="111"/>
      <c r="CA828" s="111"/>
      <c r="CB828" s="111"/>
      <c r="CC828" s="111"/>
      <c r="CD828" s="111"/>
      <c r="CE828" s="111"/>
      <c r="CF828" s="111"/>
      <c r="CG828" s="111"/>
      <c r="CH828" s="111"/>
      <c r="CI828" s="111"/>
      <c r="CJ828" s="111"/>
      <c r="CK828" s="111"/>
      <c r="CL828" s="111"/>
      <c r="CM828" s="111"/>
      <c r="CN828" s="111"/>
      <c r="CO828" s="111"/>
      <c r="CP828" s="111"/>
      <c r="CQ828" s="111"/>
      <c r="CR828" s="111"/>
      <c r="CS828" s="111"/>
      <c r="CT828" s="111"/>
      <c r="CU828" s="111"/>
      <c r="CV828" s="111"/>
      <c r="CW828" s="111"/>
      <c r="CX828" s="111"/>
      <c r="CY828" s="111"/>
      <c r="CZ828" s="111"/>
      <c r="DA828" s="111"/>
      <c r="DB828" s="111"/>
      <c r="DC828" s="111"/>
      <c r="DD828" s="111"/>
      <c r="DE828" s="111"/>
      <c r="DF828" s="111"/>
      <c r="DG828" s="111"/>
      <c r="DH828" s="111"/>
      <c r="DI828" s="111"/>
      <c r="DJ828" s="111"/>
      <c r="DK828" s="111"/>
      <c r="DL828" s="111"/>
      <c r="DM828" s="111"/>
      <c r="DN828" s="111"/>
      <c r="DO828" s="111"/>
      <c r="DP828" s="111"/>
      <c r="DQ828" s="111"/>
      <c r="DR828" s="111"/>
      <c r="DS828" s="111"/>
      <c r="DT828" s="111"/>
      <c r="DU828" s="111"/>
      <c r="DV828" s="111"/>
      <c r="DW828" s="111"/>
      <c r="DX828" s="111"/>
      <c r="DY828" s="111"/>
      <c r="DZ828" s="111"/>
      <c r="EA828" s="111"/>
      <c r="EB828" s="111"/>
      <c r="EC828" s="111"/>
      <c r="ED828" s="111"/>
      <c r="EE828" s="111"/>
      <c r="EF828" s="111"/>
      <c r="EG828" s="111"/>
      <c r="EH828" s="111"/>
      <c r="EI828" s="111"/>
      <c r="EJ828" s="111"/>
      <c r="EK828" s="111"/>
      <c r="EL828" s="111"/>
      <c r="EM828" s="111"/>
      <c r="EN828" s="111"/>
      <c r="EO828" s="111"/>
      <c r="EP828" s="111"/>
      <c r="EQ828" s="111"/>
      <c r="ER828" s="111"/>
      <c r="ES828" s="111"/>
      <c r="ET828" s="111"/>
      <c r="EU828" s="111"/>
      <c r="EV828" s="111"/>
      <c r="EW828" s="111"/>
      <c r="EX828" s="111"/>
      <c r="EY828" s="111"/>
      <c r="EZ828" s="111"/>
      <c r="FA828" s="111"/>
      <c r="FB828" s="111"/>
      <c r="FC828" s="111"/>
      <c r="FD828" s="111"/>
      <c r="FE828" s="111"/>
      <c r="FF828" s="111"/>
      <c r="FG828" s="111"/>
      <c r="FH828" s="111"/>
      <c r="FI828" s="111"/>
      <c r="FJ828" s="111"/>
      <c r="FK828" s="111"/>
      <c r="FL828" s="111"/>
      <c r="FM828" s="111"/>
      <c r="FN828" s="111"/>
      <c r="FO828" s="111"/>
      <c r="FP828" s="111"/>
      <c r="FQ828" s="111"/>
      <c r="FR828" s="111"/>
      <c r="FS828" s="111"/>
      <c r="FT828" s="111"/>
      <c r="FU828" s="111"/>
      <c r="FV828" s="111"/>
      <c r="FW828" s="111"/>
      <c r="FX828" s="111"/>
      <c r="FY828" s="111"/>
      <c r="FZ828" s="111"/>
      <c r="GA828" s="111"/>
      <c r="GB828" s="111"/>
      <c r="GC828" s="111"/>
      <c r="GD828" s="111"/>
      <c r="GE828" s="111"/>
      <c r="GF828" s="111"/>
      <c r="GG828" s="111"/>
      <c r="GH828" s="111"/>
      <c r="GI828" s="111"/>
      <c r="GJ828" s="111"/>
      <c r="GK828" s="111"/>
      <c r="GL828" s="111"/>
      <c r="GM828" s="111"/>
      <c r="GN828" s="111"/>
      <c r="GO828" s="111"/>
      <c r="GP828" s="111"/>
      <c r="GQ828" s="111"/>
      <c r="GR828" s="111"/>
      <c r="GS828" s="111"/>
      <c r="GT828" s="111"/>
      <c r="GU828" s="111"/>
      <c r="GV828" s="111"/>
      <c r="GW828" s="111"/>
      <c r="GX828" s="111"/>
      <c r="GY828" s="111"/>
      <c r="GZ828" s="111"/>
      <c r="HA828" s="111"/>
      <c r="HB828" s="111"/>
      <c r="HC828" s="111"/>
      <c r="HD828" s="111"/>
      <c r="HE828" s="111"/>
      <c r="HF828" s="111"/>
      <c r="HG828" s="111"/>
      <c r="HH828" s="111"/>
      <c r="HI828" s="111"/>
      <c r="HJ828" s="111"/>
      <c r="HK828" s="111"/>
      <c r="HL828" s="111"/>
      <c r="HM828" s="111"/>
      <c r="HN828" s="111"/>
      <c r="HO828" s="111"/>
      <c r="HP828" s="111"/>
      <c r="HQ828" s="111"/>
      <c r="HR828" s="111"/>
      <c r="HS828" s="111"/>
      <c r="HT828" s="111"/>
      <c r="HU828" s="111"/>
      <c r="HV828" s="111"/>
      <c r="HW828" s="111"/>
      <c r="HX828" s="111"/>
      <c r="HY828" s="111"/>
      <c r="HZ828" s="111"/>
      <c r="IA828" s="111"/>
      <c r="IB828" s="111"/>
      <c r="IC828" s="111"/>
      <c r="ID828" s="111"/>
      <c r="IE828" s="111"/>
    </row>
    <row r="829" spans="1:239" s="2" customFormat="1" x14ac:dyDescent="0.25">
      <c r="A829" s="7"/>
      <c r="B829" s="109" t="s">
        <v>101</v>
      </c>
      <c r="C829" s="112" t="s">
        <v>16</v>
      </c>
      <c r="D829" s="10">
        <v>102</v>
      </c>
      <c r="E829" s="10">
        <f>D829*E826</f>
        <v>6.5891999999999991</v>
      </c>
      <c r="F829" s="10"/>
      <c r="G829" s="5"/>
      <c r="H829" s="5"/>
      <c r="I829" s="5"/>
      <c r="J829" s="10"/>
      <c r="K829" s="10">
        <f>E829*J829</f>
        <v>0</v>
      </c>
      <c r="L829" s="10">
        <f>G829+I829+K829</f>
        <v>0</v>
      </c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</row>
    <row r="830" spans="1:239" s="6" customFormat="1" x14ac:dyDescent="0.25">
      <c r="A830" s="113"/>
      <c r="B830" s="114"/>
      <c r="C830" s="113"/>
      <c r="D830" s="62"/>
      <c r="E830" s="5"/>
      <c r="F830" s="5"/>
      <c r="G830" s="5"/>
      <c r="H830" s="5"/>
      <c r="I830" s="5"/>
      <c r="J830" s="5"/>
      <c r="K830" s="5"/>
      <c r="L830" s="5"/>
    </row>
    <row r="831" spans="1:239" s="115" customFormat="1" x14ac:dyDescent="0.2">
      <c r="A831" s="7">
        <v>13</v>
      </c>
      <c r="B831" s="106" t="s">
        <v>102</v>
      </c>
      <c r="C831" s="8" t="s">
        <v>18</v>
      </c>
      <c r="D831" s="9"/>
      <c r="E831" s="9">
        <f>E825*1.65</f>
        <v>106.58999999999999</v>
      </c>
      <c r="F831" s="9"/>
      <c r="G831" s="9"/>
      <c r="H831" s="9"/>
      <c r="I831" s="9"/>
      <c r="J831" s="4"/>
      <c r="K831" s="9"/>
      <c r="L831" s="9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  <c r="AA831" s="105"/>
      <c r="AB831" s="105"/>
      <c r="AC831" s="105"/>
      <c r="AD831" s="105"/>
      <c r="AE831" s="105"/>
      <c r="AF831" s="105"/>
      <c r="AG831" s="105"/>
      <c r="AH831" s="105"/>
      <c r="AI831" s="105"/>
      <c r="AJ831" s="105"/>
      <c r="AK831" s="105"/>
      <c r="AL831" s="105"/>
      <c r="AM831" s="105"/>
      <c r="AN831" s="105"/>
      <c r="AO831" s="105"/>
      <c r="AP831" s="105"/>
      <c r="AQ831" s="105"/>
      <c r="AR831" s="105"/>
      <c r="AS831" s="105"/>
      <c r="AT831" s="105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  <c r="BT831" s="105"/>
      <c r="BU831" s="105"/>
      <c r="BV831" s="105"/>
      <c r="BW831" s="105"/>
      <c r="BX831" s="105"/>
      <c r="BY831" s="105"/>
      <c r="BZ831" s="105"/>
      <c r="CA831" s="105"/>
      <c r="CB831" s="105"/>
      <c r="CC831" s="105"/>
      <c r="CD831" s="105"/>
      <c r="CE831" s="105"/>
      <c r="CF831" s="105"/>
      <c r="CG831" s="105"/>
      <c r="CH831" s="105"/>
      <c r="CI831" s="105"/>
      <c r="CJ831" s="105"/>
      <c r="CK831" s="105"/>
      <c r="CL831" s="105"/>
      <c r="CM831" s="105"/>
      <c r="CN831" s="105"/>
      <c r="CO831" s="105"/>
      <c r="CP831" s="105"/>
      <c r="CQ831" s="105"/>
      <c r="CR831" s="105"/>
      <c r="CS831" s="105"/>
      <c r="CT831" s="105"/>
      <c r="CU831" s="105"/>
      <c r="CV831" s="105"/>
      <c r="CW831" s="105"/>
      <c r="CX831" s="105"/>
      <c r="CY831" s="105"/>
      <c r="CZ831" s="105"/>
      <c r="DA831" s="105"/>
      <c r="DB831" s="105"/>
      <c r="DC831" s="105"/>
      <c r="DD831" s="105"/>
      <c r="DE831" s="105"/>
      <c r="DF831" s="105"/>
      <c r="DG831" s="105"/>
      <c r="DH831" s="105"/>
      <c r="DI831" s="105"/>
      <c r="DJ831" s="105"/>
      <c r="DK831" s="105"/>
      <c r="DL831" s="105"/>
      <c r="DM831" s="105"/>
      <c r="DN831" s="105"/>
      <c r="DO831" s="105"/>
      <c r="DP831" s="105"/>
      <c r="DQ831" s="105"/>
      <c r="DR831" s="105"/>
      <c r="DS831" s="105"/>
      <c r="DT831" s="105"/>
      <c r="DU831" s="105"/>
      <c r="DV831" s="105"/>
      <c r="DW831" s="105"/>
      <c r="DX831" s="105"/>
      <c r="DY831" s="105"/>
      <c r="DZ831" s="105"/>
      <c r="EA831" s="105"/>
      <c r="EB831" s="105"/>
      <c r="EC831" s="105"/>
      <c r="ED831" s="105"/>
      <c r="EE831" s="105"/>
      <c r="EF831" s="105"/>
      <c r="EG831" s="105"/>
      <c r="EH831" s="105"/>
      <c r="EI831" s="105"/>
      <c r="EJ831" s="105"/>
      <c r="EK831" s="105"/>
      <c r="EL831" s="105"/>
      <c r="EM831" s="105"/>
      <c r="EN831" s="105"/>
      <c r="EO831" s="105"/>
      <c r="EP831" s="105"/>
      <c r="EQ831" s="105"/>
      <c r="ER831" s="105"/>
      <c r="ES831" s="105"/>
      <c r="ET831" s="105"/>
      <c r="EU831" s="105"/>
      <c r="EV831" s="105"/>
      <c r="EW831" s="105"/>
      <c r="EX831" s="105"/>
      <c r="EY831" s="105"/>
      <c r="EZ831" s="105"/>
      <c r="FA831" s="105"/>
      <c r="FB831" s="105"/>
      <c r="FC831" s="105"/>
      <c r="FD831" s="105"/>
      <c r="FE831" s="105"/>
      <c r="FF831" s="105"/>
      <c r="FG831" s="105"/>
      <c r="FH831" s="105"/>
      <c r="FI831" s="105"/>
      <c r="FJ831" s="105"/>
      <c r="FK831" s="105"/>
      <c r="FL831" s="105"/>
      <c r="FM831" s="105"/>
      <c r="FN831" s="105"/>
      <c r="FO831" s="105"/>
      <c r="FP831" s="105"/>
      <c r="FQ831" s="105"/>
      <c r="FR831" s="105"/>
      <c r="FS831" s="105"/>
      <c r="FT831" s="105"/>
      <c r="FU831" s="105"/>
      <c r="FV831" s="105"/>
      <c r="FW831" s="105"/>
      <c r="FX831" s="105"/>
      <c r="FY831" s="105"/>
      <c r="FZ831" s="105"/>
      <c r="GA831" s="105"/>
      <c r="GB831" s="105"/>
      <c r="GC831" s="105"/>
      <c r="GD831" s="105"/>
      <c r="GE831" s="105"/>
      <c r="GF831" s="105"/>
      <c r="GG831" s="105"/>
      <c r="GH831" s="105"/>
      <c r="GI831" s="105"/>
      <c r="GJ831" s="105"/>
      <c r="GK831" s="105"/>
      <c r="GL831" s="105"/>
      <c r="GM831" s="105"/>
      <c r="GN831" s="105"/>
      <c r="GO831" s="105"/>
      <c r="GP831" s="105"/>
      <c r="GQ831" s="105"/>
      <c r="GR831" s="105"/>
      <c r="GS831" s="105"/>
      <c r="GT831" s="105"/>
      <c r="GU831" s="105"/>
      <c r="GV831" s="105"/>
      <c r="GW831" s="105"/>
    </row>
    <row r="832" spans="1:239" s="6" customFormat="1" x14ac:dyDescent="0.25">
      <c r="A832" s="8"/>
      <c r="B832" s="13"/>
      <c r="C832" s="11"/>
      <c r="D832" s="10"/>
      <c r="E832" s="10"/>
      <c r="F832" s="10"/>
      <c r="G832" s="10"/>
      <c r="H832" s="10"/>
      <c r="I832" s="10"/>
      <c r="J832" s="5"/>
      <c r="K832" s="10"/>
      <c r="L832" s="10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  <c r="BD832" s="14"/>
      <c r="BE832" s="14"/>
      <c r="BF832" s="14"/>
      <c r="BG832" s="14"/>
      <c r="BH832" s="14"/>
      <c r="BI832" s="14"/>
      <c r="BJ832" s="14"/>
      <c r="BK832" s="14"/>
      <c r="BL832" s="14"/>
      <c r="BM832" s="14"/>
      <c r="BN832" s="14"/>
      <c r="BO832" s="14"/>
      <c r="BP832" s="14"/>
      <c r="BQ832" s="14"/>
      <c r="BR832" s="14"/>
      <c r="BS832" s="14"/>
      <c r="BT832" s="14"/>
      <c r="BU832" s="14"/>
      <c r="BV832" s="14"/>
      <c r="BW832" s="14"/>
      <c r="BX832" s="14"/>
      <c r="BY832" s="14"/>
      <c r="BZ832" s="14"/>
      <c r="CA832" s="14"/>
      <c r="CB832" s="14"/>
      <c r="CC832" s="14"/>
      <c r="CD832" s="14"/>
      <c r="CE832" s="14"/>
      <c r="CF832" s="14"/>
      <c r="CG832" s="14"/>
      <c r="CH832" s="14"/>
      <c r="CI832" s="14"/>
      <c r="CJ832" s="14"/>
      <c r="CK832" s="14"/>
      <c r="CL832" s="14"/>
      <c r="CM832" s="14"/>
      <c r="CN832" s="14"/>
      <c r="CO832" s="14"/>
      <c r="CP832" s="14"/>
      <c r="CQ832" s="14"/>
      <c r="CR832" s="14"/>
      <c r="CS832" s="14"/>
      <c r="CT832" s="14"/>
      <c r="CU832" s="14"/>
      <c r="CV832" s="14"/>
      <c r="CW832" s="14"/>
      <c r="CX832" s="14"/>
      <c r="CY832" s="14"/>
      <c r="CZ832" s="14"/>
      <c r="DA832" s="14"/>
      <c r="DB832" s="14"/>
      <c r="DC832" s="14"/>
      <c r="DD832" s="14"/>
      <c r="DE832" s="14"/>
      <c r="DF832" s="14"/>
      <c r="DG832" s="14"/>
      <c r="DH832" s="14"/>
      <c r="DI832" s="14"/>
      <c r="DJ832" s="14"/>
      <c r="DK832" s="14"/>
      <c r="DL832" s="14"/>
      <c r="DM832" s="14"/>
      <c r="DN832" s="14"/>
      <c r="DO832" s="14"/>
      <c r="DP832" s="14"/>
      <c r="DQ832" s="14"/>
      <c r="DR832" s="14"/>
      <c r="DS832" s="14"/>
      <c r="DT832" s="14"/>
      <c r="DU832" s="14"/>
      <c r="DV832" s="14"/>
      <c r="DW832" s="14"/>
      <c r="DX832" s="14"/>
      <c r="DY832" s="14"/>
      <c r="DZ832" s="14"/>
      <c r="EA832" s="14"/>
      <c r="EB832" s="14"/>
      <c r="EC832" s="14"/>
      <c r="ED832" s="14"/>
      <c r="EE832" s="14"/>
      <c r="EF832" s="14"/>
      <c r="EG832" s="14"/>
      <c r="EH832" s="14"/>
      <c r="EI832" s="14"/>
      <c r="EJ832" s="14"/>
      <c r="EK832" s="14"/>
      <c r="EL832" s="14"/>
      <c r="EM832" s="14"/>
      <c r="EN832" s="14"/>
      <c r="EO832" s="14"/>
      <c r="EP832" s="14"/>
      <c r="EQ832" s="14"/>
      <c r="ER832" s="14"/>
      <c r="ES832" s="14"/>
      <c r="ET832" s="14"/>
      <c r="EU832" s="14"/>
      <c r="EV832" s="14"/>
      <c r="EW832" s="14"/>
      <c r="EX832" s="14"/>
      <c r="EY832" s="14"/>
      <c r="EZ832" s="14"/>
      <c r="FA832" s="14"/>
      <c r="FB832" s="14"/>
      <c r="FC832" s="14"/>
      <c r="FD832" s="14"/>
      <c r="FE832" s="14"/>
      <c r="FF832" s="14"/>
      <c r="FG832" s="14"/>
      <c r="FH832" s="14"/>
      <c r="FI832" s="14"/>
      <c r="FJ832" s="14"/>
      <c r="FK832" s="14"/>
      <c r="FL832" s="14"/>
      <c r="FM832" s="14"/>
      <c r="FN832" s="14"/>
      <c r="FO832" s="14"/>
      <c r="FP832" s="14"/>
      <c r="FQ832" s="14"/>
      <c r="FR832" s="14"/>
      <c r="FS832" s="14"/>
      <c r="FT832" s="14"/>
      <c r="FU832" s="14"/>
      <c r="FV832" s="14"/>
      <c r="FW832" s="14"/>
      <c r="FX832" s="14"/>
      <c r="FY832" s="14"/>
      <c r="FZ832" s="14"/>
      <c r="GA832" s="14"/>
      <c r="GB832" s="14"/>
      <c r="GC832" s="14"/>
      <c r="GD832" s="14"/>
      <c r="GE832" s="14"/>
      <c r="GF832" s="14"/>
      <c r="GG832" s="14"/>
      <c r="GH832" s="14"/>
      <c r="GI832" s="14"/>
      <c r="GJ832" s="14"/>
      <c r="GK832" s="14"/>
      <c r="GL832" s="14"/>
      <c r="GM832" s="14"/>
      <c r="GN832" s="14"/>
      <c r="GO832" s="14"/>
      <c r="GP832" s="14"/>
      <c r="GQ832" s="14"/>
      <c r="GR832" s="14"/>
      <c r="GS832" s="14"/>
      <c r="GT832" s="14"/>
      <c r="GU832" s="14"/>
      <c r="GV832" s="14"/>
      <c r="GW832" s="14"/>
      <c r="GX832" s="14"/>
      <c r="GY832" s="14"/>
      <c r="GZ832" s="14"/>
      <c r="HA832" s="14"/>
      <c r="HB832" s="14"/>
      <c r="HC832" s="14"/>
      <c r="HD832" s="14"/>
      <c r="HE832" s="14"/>
      <c r="HF832" s="14"/>
      <c r="HG832" s="14"/>
      <c r="HH832" s="14"/>
      <c r="HI832" s="14"/>
      <c r="HJ832" s="14"/>
      <c r="HK832" s="14"/>
      <c r="HL832" s="14"/>
      <c r="HM832" s="14"/>
      <c r="HN832" s="14"/>
      <c r="HO832" s="14"/>
      <c r="HP832" s="14"/>
      <c r="HQ832" s="14"/>
      <c r="HR832" s="14"/>
      <c r="HS832" s="14"/>
      <c r="HT832" s="14"/>
      <c r="HU832" s="14"/>
      <c r="HV832" s="14"/>
      <c r="HW832" s="14"/>
      <c r="HX832" s="14"/>
      <c r="HY832" s="14"/>
      <c r="HZ832" s="14"/>
      <c r="IA832" s="14"/>
      <c r="IB832" s="14"/>
      <c r="IC832" s="14"/>
      <c r="ID832" s="14"/>
      <c r="IE832" s="14"/>
    </row>
    <row r="833" spans="1:239" s="6" customFormat="1" x14ac:dyDescent="0.25">
      <c r="A833" s="8"/>
      <c r="B833" s="116" t="s">
        <v>58</v>
      </c>
      <c r="C833" s="11" t="s">
        <v>18</v>
      </c>
      <c r="D833" s="10">
        <v>1</v>
      </c>
      <c r="E833" s="10">
        <f>D833*E831</f>
        <v>106.58999999999999</v>
      </c>
      <c r="F833" s="10"/>
      <c r="G833" s="10"/>
      <c r="H833" s="10"/>
      <c r="I833" s="10"/>
      <c r="J833" s="5"/>
      <c r="K833" s="10">
        <f>E833*J833</f>
        <v>0</v>
      </c>
      <c r="L833" s="10">
        <f>G833+I833+K833</f>
        <v>0</v>
      </c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  <c r="AW833" s="14"/>
      <c r="AX833" s="14"/>
      <c r="AY833" s="14"/>
      <c r="AZ833" s="14"/>
      <c r="BA833" s="14"/>
      <c r="BB833" s="14"/>
      <c r="BC833" s="14"/>
      <c r="BD833" s="14"/>
      <c r="BE833" s="14"/>
      <c r="BF833" s="14"/>
      <c r="BG833" s="14"/>
      <c r="BH833" s="14"/>
      <c r="BI833" s="14"/>
      <c r="BJ833" s="14"/>
      <c r="BK833" s="14"/>
      <c r="BL833" s="14"/>
      <c r="BM833" s="14"/>
      <c r="BN833" s="14"/>
      <c r="BO833" s="14"/>
      <c r="BP833" s="14"/>
      <c r="BQ833" s="14"/>
      <c r="BR833" s="14"/>
      <c r="BS833" s="14"/>
      <c r="BT833" s="14"/>
      <c r="BU833" s="14"/>
      <c r="BV833" s="14"/>
      <c r="BW833" s="14"/>
      <c r="BX833" s="14"/>
      <c r="BY833" s="14"/>
      <c r="BZ833" s="14"/>
      <c r="CA833" s="14"/>
      <c r="CB833" s="14"/>
      <c r="CC833" s="14"/>
      <c r="CD833" s="14"/>
      <c r="CE833" s="14"/>
      <c r="CF833" s="14"/>
      <c r="CG833" s="14"/>
      <c r="CH833" s="14"/>
      <c r="CI833" s="14"/>
      <c r="CJ833" s="14"/>
      <c r="CK833" s="14"/>
      <c r="CL833" s="14"/>
      <c r="CM833" s="14"/>
      <c r="CN833" s="14"/>
      <c r="CO833" s="14"/>
      <c r="CP833" s="14"/>
      <c r="CQ833" s="14"/>
      <c r="CR833" s="14"/>
      <c r="CS833" s="14"/>
      <c r="CT833" s="14"/>
      <c r="CU833" s="14"/>
      <c r="CV833" s="14"/>
      <c r="CW833" s="14"/>
      <c r="CX833" s="14"/>
      <c r="CY833" s="14"/>
      <c r="CZ833" s="14"/>
      <c r="DA833" s="14"/>
      <c r="DB833" s="14"/>
      <c r="DC833" s="14"/>
      <c r="DD833" s="14"/>
      <c r="DE833" s="14"/>
      <c r="DF833" s="14"/>
      <c r="DG833" s="14"/>
      <c r="DH833" s="14"/>
      <c r="DI833" s="14"/>
      <c r="DJ833" s="14"/>
      <c r="DK833" s="14"/>
      <c r="DL833" s="14"/>
      <c r="DM833" s="14"/>
      <c r="DN833" s="14"/>
      <c r="DO833" s="14"/>
      <c r="DP833" s="14"/>
      <c r="DQ833" s="14"/>
      <c r="DR833" s="14"/>
      <c r="DS833" s="14"/>
      <c r="DT833" s="14"/>
      <c r="DU833" s="14"/>
      <c r="DV833" s="14"/>
      <c r="DW833" s="14"/>
      <c r="DX833" s="14"/>
      <c r="DY833" s="14"/>
      <c r="DZ833" s="14"/>
      <c r="EA833" s="14"/>
      <c r="EB833" s="14"/>
      <c r="EC833" s="14"/>
      <c r="ED833" s="14"/>
      <c r="EE833" s="14"/>
      <c r="EF833" s="14"/>
      <c r="EG833" s="14"/>
      <c r="EH833" s="14"/>
      <c r="EI833" s="14"/>
      <c r="EJ833" s="14"/>
      <c r="EK833" s="14"/>
      <c r="EL833" s="14"/>
      <c r="EM833" s="14"/>
      <c r="EN833" s="14"/>
      <c r="EO833" s="14"/>
      <c r="EP833" s="14"/>
      <c r="EQ833" s="14"/>
      <c r="ER833" s="14"/>
      <c r="ES833" s="14"/>
      <c r="ET833" s="14"/>
      <c r="EU833" s="14"/>
      <c r="EV833" s="14"/>
      <c r="EW833" s="14"/>
      <c r="EX833" s="14"/>
      <c r="EY833" s="14"/>
      <c r="EZ833" s="14"/>
      <c r="FA833" s="14"/>
      <c r="FB833" s="14"/>
      <c r="FC833" s="14"/>
      <c r="FD833" s="14"/>
      <c r="FE833" s="14"/>
      <c r="FF833" s="14"/>
      <c r="FG833" s="14"/>
      <c r="FH833" s="14"/>
      <c r="FI833" s="14"/>
      <c r="FJ833" s="14"/>
      <c r="FK833" s="14"/>
      <c r="FL833" s="14"/>
      <c r="FM833" s="14"/>
      <c r="FN833" s="14"/>
      <c r="FO833" s="14"/>
      <c r="FP833" s="14"/>
      <c r="FQ833" s="14"/>
      <c r="FR833" s="14"/>
      <c r="FS833" s="14"/>
      <c r="FT833" s="14"/>
      <c r="FU833" s="14"/>
      <c r="FV833" s="14"/>
      <c r="FW833" s="14"/>
      <c r="FX833" s="14"/>
      <c r="FY833" s="14"/>
      <c r="FZ833" s="14"/>
      <c r="GA833" s="14"/>
      <c r="GB833" s="14"/>
      <c r="GC833" s="14"/>
      <c r="GD833" s="14"/>
      <c r="GE833" s="14"/>
      <c r="GF833" s="14"/>
      <c r="GG833" s="14"/>
      <c r="GH833" s="14"/>
      <c r="GI833" s="14"/>
      <c r="GJ833" s="14"/>
      <c r="GK833" s="14"/>
      <c r="GL833" s="14"/>
      <c r="GM833" s="14"/>
      <c r="GN833" s="14"/>
      <c r="GO833" s="14"/>
      <c r="GP833" s="14"/>
      <c r="GQ833" s="14"/>
      <c r="GR833" s="14"/>
      <c r="GS833" s="14"/>
      <c r="GT833" s="14"/>
      <c r="GU833" s="14"/>
      <c r="GV833" s="14"/>
      <c r="GW833" s="14"/>
      <c r="GX833" s="14"/>
      <c r="GY833" s="14"/>
      <c r="GZ833" s="14"/>
      <c r="HA833" s="14"/>
      <c r="HB833" s="14"/>
      <c r="HC833" s="14"/>
      <c r="HD833" s="14"/>
      <c r="HE833" s="14"/>
      <c r="HF833" s="14"/>
      <c r="HG833" s="14"/>
      <c r="HH833" s="14"/>
      <c r="HI833" s="14"/>
      <c r="HJ833" s="14"/>
      <c r="HK833" s="14"/>
      <c r="HL833" s="14"/>
      <c r="HM833" s="14"/>
      <c r="HN833" s="14"/>
      <c r="HO833" s="14"/>
      <c r="HP833" s="14"/>
      <c r="HQ833" s="14"/>
      <c r="HR833" s="14"/>
      <c r="HS833" s="14"/>
      <c r="HT833" s="14"/>
      <c r="HU833" s="14"/>
      <c r="HV833" s="14"/>
      <c r="HW833" s="14"/>
      <c r="HX833" s="14"/>
      <c r="HY833" s="14"/>
      <c r="HZ833" s="14"/>
      <c r="IA833" s="14"/>
      <c r="IB833" s="14"/>
      <c r="IC833" s="14"/>
      <c r="ID833" s="14"/>
      <c r="IE833" s="14"/>
    </row>
    <row r="834" spans="1:239" s="6" customFormat="1" x14ac:dyDescent="0.25">
      <c r="A834" s="11"/>
      <c r="B834" s="13"/>
      <c r="C834" s="11"/>
      <c r="D834" s="10"/>
      <c r="E834" s="10"/>
      <c r="F834" s="10"/>
      <c r="G834" s="10"/>
      <c r="H834" s="10"/>
      <c r="I834" s="10"/>
      <c r="J834" s="5"/>
      <c r="K834" s="10"/>
      <c r="L834" s="10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  <c r="AW834" s="14"/>
      <c r="AX834" s="14"/>
      <c r="AY834" s="14"/>
      <c r="AZ834" s="14"/>
      <c r="BA834" s="14"/>
      <c r="BB834" s="14"/>
      <c r="BC834" s="14"/>
      <c r="BD834" s="14"/>
      <c r="BE834" s="14"/>
      <c r="BF834" s="14"/>
      <c r="BG834" s="14"/>
      <c r="BH834" s="14"/>
      <c r="BI834" s="14"/>
      <c r="BJ834" s="14"/>
      <c r="BK834" s="14"/>
      <c r="BL834" s="14"/>
      <c r="BM834" s="14"/>
      <c r="BN834" s="14"/>
      <c r="BO834" s="14"/>
      <c r="BP834" s="14"/>
      <c r="BQ834" s="14"/>
      <c r="BR834" s="14"/>
      <c r="BS834" s="14"/>
      <c r="BT834" s="14"/>
      <c r="BU834" s="14"/>
      <c r="BV834" s="14"/>
      <c r="BW834" s="14"/>
      <c r="BX834" s="14"/>
      <c r="BY834" s="14"/>
      <c r="BZ834" s="14"/>
      <c r="CA834" s="14"/>
      <c r="CB834" s="14"/>
      <c r="CC834" s="14"/>
      <c r="CD834" s="14"/>
      <c r="CE834" s="14"/>
      <c r="CF834" s="14"/>
      <c r="CG834" s="14"/>
      <c r="CH834" s="14"/>
      <c r="CI834" s="14"/>
      <c r="CJ834" s="14"/>
      <c r="CK834" s="14"/>
      <c r="CL834" s="14"/>
      <c r="CM834" s="14"/>
      <c r="CN834" s="14"/>
      <c r="CO834" s="14"/>
      <c r="CP834" s="14"/>
      <c r="CQ834" s="14"/>
      <c r="CR834" s="14"/>
      <c r="CS834" s="14"/>
      <c r="CT834" s="14"/>
      <c r="CU834" s="14"/>
      <c r="CV834" s="14"/>
      <c r="CW834" s="14"/>
      <c r="CX834" s="14"/>
      <c r="CY834" s="14"/>
      <c r="CZ834" s="14"/>
      <c r="DA834" s="14"/>
      <c r="DB834" s="14"/>
      <c r="DC834" s="14"/>
      <c r="DD834" s="14"/>
      <c r="DE834" s="14"/>
      <c r="DF834" s="14"/>
      <c r="DG834" s="14"/>
      <c r="DH834" s="14"/>
      <c r="DI834" s="14"/>
      <c r="DJ834" s="14"/>
      <c r="DK834" s="14"/>
      <c r="DL834" s="14"/>
      <c r="DM834" s="14"/>
      <c r="DN834" s="14"/>
      <c r="DO834" s="14"/>
      <c r="DP834" s="14"/>
      <c r="DQ834" s="14"/>
      <c r="DR834" s="14"/>
      <c r="DS834" s="14"/>
      <c r="DT834" s="14"/>
      <c r="DU834" s="14"/>
      <c r="DV834" s="14"/>
      <c r="DW834" s="14"/>
      <c r="DX834" s="14"/>
      <c r="DY834" s="14"/>
      <c r="DZ834" s="14"/>
      <c r="EA834" s="14"/>
      <c r="EB834" s="14"/>
      <c r="EC834" s="14"/>
      <c r="ED834" s="14"/>
      <c r="EE834" s="14"/>
      <c r="EF834" s="14"/>
      <c r="EG834" s="14"/>
      <c r="EH834" s="14"/>
      <c r="EI834" s="14"/>
      <c r="EJ834" s="14"/>
      <c r="EK834" s="14"/>
      <c r="EL834" s="14"/>
      <c r="EM834" s="14"/>
      <c r="EN834" s="14"/>
      <c r="EO834" s="14"/>
      <c r="EP834" s="14"/>
      <c r="EQ834" s="14"/>
      <c r="ER834" s="14"/>
      <c r="ES834" s="14"/>
      <c r="ET834" s="14"/>
      <c r="EU834" s="14"/>
      <c r="EV834" s="14"/>
      <c r="EW834" s="14"/>
      <c r="EX834" s="14"/>
      <c r="EY834" s="14"/>
      <c r="EZ834" s="14"/>
      <c r="FA834" s="14"/>
      <c r="FB834" s="14"/>
      <c r="FC834" s="14"/>
      <c r="FD834" s="14"/>
      <c r="FE834" s="14"/>
      <c r="FF834" s="14"/>
      <c r="FG834" s="14"/>
      <c r="FH834" s="14"/>
      <c r="FI834" s="14"/>
      <c r="FJ834" s="14"/>
      <c r="FK834" s="14"/>
      <c r="FL834" s="14"/>
      <c r="FM834" s="14"/>
      <c r="FN834" s="14"/>
      <c r="FO834" s="14"/>
      <c r="FP834" s="14"/>
      <c r="FQ834" s="14"/>
      <c r="FR834" s="14"/>
      <c r="FS834" s="14"/>
      <c r="FT834" s="14"/>
      <c r="FU834" s="14"/>
      <c r="FV834" s="14"/>
      <c r="FW834" s="14"/>
      <c r="FX834" s="14"/>
      <c r="FY834" s="14"/>
      <c r="FZ834" s="14"/>
      <c r="GA834" s="14"/>
      <c r="GB834" s="14"/>
      <c r="GC834" s="14"/>
      <c r="GD834" s="14"/>
      <c r="GE834" s="14"/>
      <c r="GF834" s="14"/>
      <c r="GG834" s="14"/>
      <c r="GH834" s="14"/>
      <c r="GI834" s="14"/>
      <c r="GJ834" s="14"/>
      <c r="GK834" s="14"/>
      <c r="GL834" s="14"/>
      <c r="GM834" s="14"/>
      <c r="GN834" s="14"/>
      <c r="GO834" s="14"/>
      <c r="GP834" s="14"/>
      <c r="GQ834" s="14"/>
      <c r="GR834" s="14"/>
      <c r="GS834" s="14"/>
      <c r="GT834" s="14"/>
      <c r="GU834" s="14"/>
      <c r="GV834" s="14"/>
      <c r="GW834" s="14"/>
      <c r="GX834" s="14"/>
      <c r="GY834" s="14"/>
      <c r="GZ834" s="14"/>
      <c r="HA834" s="14"/>
      <c r="HB834" s="14"/>
      <c r="HC834" s="14"/>
      <c r="HD834" s="14"/>
      <c r="HE834" s="14"/>
      <c r="HF834" s="14"/>
      <c r="HG834" s="14"/>
      <c r="HH834" s="14"/>
      <c r="HI834" s="14"/>
      <c r="HJ834" s="14"/>
      <c r="HK834" s="14"/>
      <c r="HL834" s="14"/>
      <c r="HM834" s="14"/>
      <c r="HN834" s="14"/>
      <c r="HO834" s="14"/>
      <c r="HP834" s="14"/>
      <c r="HQ834" s="14"/>
      <c r="HR834" s="14"/>
      <c r="HS834" s="14"/>
      <c r="HT834" s="14"/>
      <c r="HU834" s="14"/>
      <c r="HV834" s="14"/>
      <c r="HW834" s="14"/>
      <c r="HX834" s="14"/>
      <c r="HY834" s="14"/>
      <c r="HZ834" s="14"/>
      <c r="IA834" s="14"/>
      <c r="IB834" s="14"/>
      <c r="IC834" s="14"/>
      <c r="ID834" s="14"/>
      <c r="IE834" s="14"/>
    </row>
    <row r="835" spans="1:239" s="2" customFormat="1" x14ac:dyDescent="0.25">
      <c r="A835" s="118">
        <v>14</v>
      </c>
      <c r="B835" s="119" t="s">
        <v>103</v>
      </c>
      <c r="C835" s="79" t="s">
        <v>36</v>
      </c>
      <c r="D835" s="120"/>
      <c r="E835" s="9">
        <v>340</v>
      </c>
      <c r="F835" s="4"/>
      <c r="G835" s="120"/>
      <c r="H835" s="120"/>
      <c r="I835" s="4"/>
      <c r="J835" s="4"/>
      <c r="K835" s="4"/>
      <c r="L835" s="9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21"/>
      <c r="AV835" s="121"/>
      <c r="AW835" s="121"/>
      <c r="AX835" s="121"/>
      <c r="AY835" s="121"/>
      <c r="AZ835" s="121"/>
      <c r="BA835" s="121"/>
      <c r="BB835" s="121"/>
      <c r="BC835" s="121"/>
      <c r="BD835" s="121"/>
      <c r="BE835" s="121"/>
      <c r="BF835" s="121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21"/>
      <c r="BS835" s="121"/>
      <c r="BT835" s="121"/>
      <c r="BU835" s="121"/>
      <c r="BV835" s="121"/>
      <c r="BW835" s="121"/>
      <c r="BX835" s="121"/>
      <c r="BY835" s="121"/>
      <c r="BZ835" s="121"/>
      <c r="CA835" s="121"/>
      <c r="CB835" s="121"/>
      <c r="CC835" s="121"/>
      <c r="CD835" s="121"/>
      <c r="CE835" s="121"/>
      <c r="CF835" s="121"/>
      <c r="CG835" s="121"/>
      <c r="CH835" s="121"/>
      <c r="CI835" s="121"/>
      <c r="CJ835" s="121"/>
      <c r="CK835" s="121"/>
      <c r="CL835" s="121"/>
      <c r="CM835" s="121"/>
      <c r="CN835" s="121"/>
      <c r="CO835" s="121"/>
      <c r="CP835" s="121"/>
      <c r="CQ835" s="121"/>
      <c r="CR835" s="121"/>
      <c r="CS835" s="121"/>
      <c r="CT835" s="121"/>
      <c r="CU835" s="121"/>
      <c r="CV835" s="121"/>
      <c r="CW835" s="121"/>
      <c r="CX835" s="121"/>
      <c r="CY835" s="121"/>
      <c r="CZ835" s="121"/>
      <c r="DA835" s="121"/>
      <c r="DB835" s="121"/>
      <c r="DC835" s="121"/>
      <c r="DD835" s="121"/>
      <c r="DE835" s="121"/>
      <c r="DF835" s="121"/>
      <c r="DG835" s="121"/>
      <c r="DH835" s="121"/>
      <c r="DI835" s="121"/>
      <c r="DJ835" s="121"/>
      <c r="DK835" s="121"/>
      <c r="DL835" s="121"/>
      <c r="DM835" s="121"/>
      <c r="DN835" s="121"/>
      <c r="DO835" s="121"/>
      <c r="DP835" s="121"/>
      <c r="DQ835" s="121"/>
      <c r="DR835" s="121"/>
      <c r="DS835" s="121"/>
      <c r="DT835" s="121"/>
      <c r="DU835" s="121"/>
      <c r="DV835" s="121"/>
      <c r="DW835" s="121"/>
      <c r="DX835" s="121"/>
      <c r="DY835" s="121"/>
      <c r="DZ835" s="121"/>
      <c r="EA835" s="121"/>
      <c r="EB835" s="121"/>
      <c r="EC835" s="121"/>
      <c r="ED835" s="121"/>
      <c r="EE835" s="121"/>
      <c r="EF835" s="121"/>
      <c r="EG835" s="121"/>
      <c r="EH835" s="121"/>
      <c r="EI835" s="121"/>
      <c r="EJ835" s="121"/>
      <c r="EK835" s="121"/>
      <c r="EL835" s="121"/>
      <c r="EM835" s="121"/>
      <c r="EN835" s="121"/>
      <c r="EO835" s="121"/>
      <c r="EP835" s="121"/>
      <c r="EQ835" s="121"/>
      <c r="ER835" s="121"/>
      <c r="ES835" s="121"/>
      <c r="ET835" s="121"/>
      <c r="EU835" s="121"/>
      <c r="EV835" s="121"/>
      <c r="EW835" s="121"/>
      <c r="EX835" s="121"/>
      <c r="EY835" s="121"/>
      <c r="EZ835" s="121"/>
      <c r="FA835" s="121"/>
      <c r="FB835" s="121"/>
      <c r="FC835" s="121"/>
      <c r="FD835" s="121"/>
      <c r="FE835" s="121"/>
      <c r="FF835" s="121"/>
      <c r="FG835" s="121"/>
      <c r="FH835" s="121"/>
      <c r="FI835" s="121"/>
      <c r="FJ835" s="121"/>
      <c r="FK835" s="121"/>
      <c r="FL835" s="121"/>
      <c r="FM835" s="121"/>
      <c r="FN835" s="121"/>
      <c r="FO835" s="121"/>
      <c r="FP835" s="121"/>
      <c r="FQ835" s="121"/>
      <c r="FR835" s="121"/>
      <c r="FS835" s="121"/>
      <c r="FT835" s="121"/>
      <c r="FU835" s="121"/>
      <c r="FV835" s="121"/>
      <c r="FW835" s="121"/>
      <c r="FX835" s="121"/>
      <c r="FY835" s="121"/>
      <c r="FZ835" s="121"/>
      <c r="GA835" s="121"/>
      <c r="GB835" s="121"/>
      <c r="GC835" s="121"/>
      <c r="GD835" s="121"/>
      <c r="GE835" s="121"/>
      <c r="GF835" s="121"/>
      <c r="GG835" s="121"/>
      <c r="GH835" s="121"/>
      <c r="GI835" s="121"/>
      <c r="GJ835" s="121"/>
      <c r="GK835" s="121"/>
      <c r="GL835" s="121"/>
      <c r="GM835" s="121"/>
      <c r="GN835" s="121"/>
      <c r="GO835" s="121"/>
      <c r="GP835" s="121"/>
      <c r="GQ835" s="121"/>
      <c r="GR835" s="121"/>
      <c r="GS835" s="121"/>
      <c r="GT835" s="121"/>
      <c r="GU835" s="121"/>
      <c r="GV835" s="121"/>
      <c r="GW835" s="121"/>
      <c r="GX835" s="121"/>
      <c r="GY835" s="121"/>
      <c r="GZ835" s="121"/>
      <c r="HA835" s="121"/>
      <c r="HB835" s="121"/>
      <c r="HC835" s="121"/>
      <c r="HD835" s="121"/>
      <c r="HE835" s="121"/>
      <c r="HF835" s="121"/>
      <c r="HG835" s="121"/>
      <c r="HH835" s="121"/>
      <c r="HI835" s="121"/>
      <c r="HJ835" s="121"/>
      <c r="HK835" s="121"/>
    </row>
    <row r="836" spans="1:239" s="6" customFormat="1" x14ac:dyDescent="0.25">
      <c r="A836" s="91"/>
      <c r="B836" s="122"/>
      <c r="C836" s="91" t="s">
        <v>24</v>
      </c>
      <c r="D836" s="123"/>
      <c r="E836" s="92">
        <f>E835/1000</f>
        <v>0.34</v>
      </c>
      <c r="F836" s="5"/>
      <c r="G836" s="123"/>
      <c r="H836" s="123"/>
      <c r="I836" s="5"/>
      <c r="J836" s="5"/>
      <c r="K836" s="5"/>
      <c r="L836" s="5"/>
    </row>
    <row r="837" spans="1:239" s="6" customFormat="1" x14ac:dyDescent="0.25">
      <c r="A837" s="11"/>
      <c r="B837" s="124" t="s">
        <v>21</v>
      </c>
      <c r="C837" s="91" t="s">
        <v>17</v>
      </c>
      <c r="D837" s="10">
        <v>32.1</v>
      </c>
      <c r="E837" s="10">
        <f>E836*D837</f>
        <v>10.914000000000001</v>
      </c>
      <c r="F837" s="5"/>
      <c r="G837" s="120"/>
      <c r="H837" s="5"/>
      <c r="I837" s="10">
        <f>E837*H837</f>
        <v>0</v>
      </c>
      <c r="J837" s="10"/>
      <c r="K837" s="10"/>
      <c r="L837" s="10">
        <f t="shared" ref="L837:L845" si="122">G837+I837+K837</f>
        <v>0</v>
      </c>
      <c r="M837" s="93"/>
      <c r="N837" s="93"/>
      <c r="O837" s="93"/>
      <c r="P837" s="93"/>
      <c r="Q837" s="93"/>
      <c r="R837" s="93"/>
      <c r="S837" s="93"/>
      <c r="T837" s="93"/>
      <c r="U837" s="93"/>
      <c r="V837" s="93"/>
      <c r="W837" s="93"/>
      <c r="X837" s="93"/>
      <c r="Y837" s="93"/>
      <c r="Z837" s="93"/>
      <c r="AA837" s="93"/>
      <c r="AB837" s="93"/>
      <c r="AC837" s="93"/>
      <c r="AD837" s="93"/>
      <c r="AE837" s="93"/>
      <c r="AF837" s="93"/>
      <c r="AG837" s="93"/>
      <c r="AH837" s="93"/>
      <c r="AI837" s="93"/>
      <c r="AJ837" s="93"/>
      <c r="AK837" s="93"/>
      <c r="AL837" s="93"/>
      <c r="AM837" s="93"/>
      <c r="AN837" s="93"/>
      <c r="AO837" s="93"/>
      <c r="AP837" s="93"/>
      <c r="AQ837" s="93"/>
      <c r="AR837" s="93"/>
      <c r="AS837" s="93"/>
      <c r="AT837" s="93"/>
      <c r="AU837" s="93"/>
      <c r="AV837" s="93"/>
      <c r="AW837" s="93"/>
      <c r="AX837" s="93"/>
      <c r="AY837" s="93"/>
      <c r="AZ837" s="93"/>
      <c r="BA837" s="93"/>
      <c r="BB837" s="93"/>
      <c r="BC837" s="93"/>
      <c r="BD837" s="93"/>
      <c r="BE837" s="93"/>
      <c r="BF837" s="93"/>
      <c r="BG837" s="93"/>
      <c r="BH837" s="93"/>
      <c r="BI837" s="93"/>
      <c r="BJ837" s="93"/>
      <c r="BK837" s="93"/>
      <c r="BL837" s="93"/>
      <c r="BM837" s="93"/>
      <c r="BN837" s="93"/>
      <c r="BO837" s="93"/>
      <c r="BP837" s="93"/>
      <c r="BQ837" s="93"/>
      <c r="BR837" s="93"/>
      <c r="BS837" s="93"/>
      <c r="BT837" s="93"/>
      <c r="BU837" s="93"/>
      <c r="BV837" s="93"/>
      <c r="BW837" s="93"/>
      <c r="BX837" s="93"/>
      <c r="BY837" s="93"/>
      <c r="BZ837" s="93"/>
      <c r="CA837" s="93"/>
      <c r="CB837" s="93"/>
      <c r="CC837" s="93"/>
      <c r="CD837" s="93"/>
      <c r="CE837" s="93"/>
      <c r="CF837" s="93"/>
      <c r="CG837" s="93"/>
      <c r="CH837" s="93"/>
      <c r="CI837" s="93"/>
      <c r="CJ837" s="93"/>
      <c r="CK837" s="93"/>
      <c r="CL837" s="93"/>
      <c r="CM837" s="93"/>
      <c r="CN837" s="93"/>
      <c r="CO837" s="93"/>
      <c r="CP837" s="93"/>
      <c r="CQ837" s="93"/>
      <c r="CR837" s="93"/>
      <c r="CS837" s="93"/>
      <c r="CT837" s="93"/>
      <c r="CU837" s="93"/>
      <c r="CV837" s="93"/>
      <c r="CW837" s="93"/>
      <c r="CX837" s="93"/>
      <c r="CY837" s="93"/>
      <c r="CZ837" s="93"/>
      <c r="DA837" s="93"/>
      <c r="DB837" s="93"/>
      <c r="DC837" s="93"/>
      <c r="DD837" s="93"/>
      <c r="DE837" s="93"/>
      <c r="DF837" s="93"/>
      <c r="DG837" s="93"/>
      <c r="DH837" s="93"/>
      <c r="DI837" s="93"/>
      <c r="DJ837" s="93"/>
      <c r="DK837" s="93"/>
      <c r="DL837" s="93"/>
      <c r="DM837" s="93"/>
      <c r="DN837" s="93"/>
      <c r="DO837" s="93"/>
      <c r="DP837" s="93"/>
      <c r="DQ837" s="93"/>
      <c r="DR837" s="93"/>
      <c r="DS837" s="93"/>
      <c r="DT837" s="93"/>
      <c r="DU837" s="93"/>
      <c r="DV837" s="93"/>
      <c r="DW837" s="93"/>
      <c r="DX837" s="93"/>
      <c r="DY837" s="93"/>
      <c r="DZ837" s="93"/>
      <c r="EA837" s="93"/>
      <c r="EB837" s="93"/>
      <c r="EC837" s="93"/>
      <c r="ED837" s="93"/>
      <c r="EE837" s="93"/>
      <c r="EF837" s="93"/>
      <c r="EG837" s="93"/>
      <c r="EH837" s="93"/>
      <c r="EI837" s="93"/>
      <c r="EJ837" s="93"/>
      <c r="EK837" s="93"/>
      <c r="EL837" s="93"/>
      <c r="EM837" s="93"/>
      <c r="EN837" s="93"/>
      <c r="EO837" s="93"/>
      <c r="EP837" s="93"/>
      <c r="EQ837" s="93"/>
      <c r="ER837" s="93"/>
      <c r="ES837" s="93"/>
      <c r="ET837" s="93"/>
      <c r="EU837" s="93"/>
      <c r="EV837" s="93"/>
      <c r="EW837" s="93"/>
      <c r="EX837" s="93"/>
      <c r="EY837" s="93"/>
      <c r="EZ837" s="93"/>
      <c r="FA837" s="93"/>
      <c r="FB837" s="93"/>
      <c r="FC837" s="93"/>
      <c r="FD837" s="93"/>
      <c r="FE837" s="93"/>
      <c r="FF837" s="93"/>
      <c r="FG837" s="93"/>
      <c r="FH837" s="93"/>
      <c r="FI837" s="93"/>
      <c r="FJ837" s="93"/>
      <c r="FK837" s="93"/>
      <c r="FL837" s="93"/>
      <c r="FM837" s="93"/>
      <c r="FN837" s="93"/>
      <c r="FO837" s="93"/>
      <c r="FP837" s="93"/>
      <c r="FQ837" s="93"/>
      <c r="FR837" s="93"/>
      <c r="FS837" s="93"/>
      <c r="FT837" s="93"/>
      <c r="FU837" s="93"/>
      <c r="FV837" s="93"/>
      <c r="FW837" s="93"/>
      <c r="FX837" s="93"/>
      <c r="FY837" s="93"/>
      <c r="FZ837" s="93"/>
      <c r="GA837" s="93"/>
      <c r="GB837" s="93"/>
      <c r="GC837" s="93"/>
      <c r="GD837" s="93"/>
      <c r="GE837" s="93"/>
      <c r="GF837" s="93"/>
      <c r="GG837" s="93"/>
      <c r="GH837" s="93"/>
      <c r="GI837" s="93"/>
      <c r="GJ837" s="93"/>
      <c r="GK837" s="93"/>
      <c r="GL837" s="93"/>
      <c r="GM837" s="93"/>
      <c r="GN837" s="93"/>
      <c r="GO837" s="93"/>
      <c r="GP837" s="93"/>
      <c r="GQ837" s="93"/>
      <c r="GR837" s="93"/>
      <c r="GS837" s="93"/>
      <c r="GT837" s="93"/>
      <c r="GU837" s="93"/>
      <c r="GV837" s="93"/>
      <c r="GW837" s="93"/>
      <c r="GX837" s="93"/>
      <c r="GY837" s="93"/>
      <c r="GZ837" s="93"/>
      <c r="HA837" s="93"/>
      <c r="HB837" s="93"/>
      <c r="HC837" s="93"/>
      <c r="HD837" s="93"/>
      <c r="HE837" s="93"/>
      <c r="HF837" s="93"/>
      <c r="HG837" s="93"/>
      <c r="HH837" s="93"/>
      <c r="HI837" s="93"/>
      <c r="HJ837" s="93"/>
      <c r="HK837" s="93"/>
      <c r="HL837" s="93"/>
      <c r="HM837" s="93"/>
      <c r="HN837" s="93"/>
      <c r="HO837" s="93"/>
      <c r="HP837" s="93"/>
      <c r="HQ837" s="93"/>
      <c r="HR837" s="93"/>
      <c r="HS837" s="93"/>
      <c r="HT837" s="93"/>
      <c r="HU837" s="93"/>
      <c r="HV837" s="93"/>
      <c r="HW837" s="93"/>
      <c r="HX837" s="93"/>
      <c r="HY837" s="93"/>
      <c r="HZ837" s="93"/>
      <c r="IA837" s="93"/>
      <c r="IB837" s="93"/>
      <c r="IC837" s="93"/>
      <c r="ID837" s="93"/>
      <c r="IE837" s="93"/>
    </row>
    <row r="838" spans="1:239" s="6" customFormat="1" x14ac:dyDescent="0.25">
      <c r="A838" s="11"/>
      <c r="B838" s="124" t="s">
        <v>25</v>
      </c>
      <c r="C838" s="91" t="s">
        <v>20</v>
      </c>
      <c r="D838" s="10">
        <v>0.71</v>
      </c>
      <c r="E838" s="10">
        <f>D838*E836</f>
        <v>0.2414</v>
      </c>
      <c r="F838" s="5"/>
      <c r="G838" s="120"/>
      <c r="H838" s="120"/>
      <c r="I838" s="5"/>
      <c r="J838" s="5"/>
      <c r="K838" s="10">
        <f>E838*J838</f>
        <v>0</v>
      </c>
      <c r="L838" s="10">
        <f t="shared" si="122"/>
        <v>0</v>
      </c>
      <c r="M838" s="93"/>
      <c r="N838" s="93"/>
      <c r="O838" s="93"/>
      <c r="P838" s="93"/>
      <c r="Q838" s="93"/>
      <c r="R838" s="93"/>
      <c r="S838" s="93"/>
      <c r="T838" s="93"/>
      <c r="U838" s="93"/>
      <c r="V838" s="93"/>
      <c r="W838" s="93"/>
      <c r="X838" s="93"/>
      <c r="Y838" s="93"/>
      <c r="Z838" s="93"/>
      <c r="AA838" s="93"/>
      <c r="AB838" s="93"/>
      <c r="AC838" s="93"/>
      <c r="AD838" s="93"/>
      <c r="AE838" s="93"/>
      <c r="AF838" s="93"/>
      <c r="AG838" s="93"/>
      <c r="AH838" s="93"/>
      <c r="AI838" s="93"/>
      <c r="AJ838" s="93"/>
      <c r="AK838" s="93"/>
      <c r="AL838" s="93"/>
      <c r="AM838" s="93"/>
      <c r="AN838" s="93"/>
      <c r="AO838" s="93"/>
      <c r="AP838" s="93"/>
      <c r="AQ838" s="93"/>
      <c r="AR838" s="93"/>
      <c r="AS838" s="93"/>
      <c r="AT838" s="93"/>
      <c r="AU838" s="93"/>
      <c r="AV838" s="93"/>
      <c r="AW838" s="93"/>
      <c r="AX838" s="93"/>
      <c r="AY838" s="93"/>
      <c r="AZ838" s="93"/>
      <c r="BA838" s="93"/>
      <c r="BB838" s="93"/>
      <c r="BC838" s="93"/>
      <c r="BD838" s="93"/>
      <c r="BE838" s="93"/>
      <c r="BF838" s="93"/>
      <c r="BG838" s="93"/>
      <c r="BH838" s="93"/>
      <c r="BI838" s="93"/>
      <c r="BJ838" s="93"/>
      <c r="BK838" s="93"/>
      <c r="BL838" s="93"/>
      <c r="BM838" s="93"/>
      <c r="BN838" s="93"/>
      <c r="BO838" s="93"/>
      <c r="BP838" s="93"/>
      <c r="BQ838" s="93"/>
      <c r="BR838" s="93"/>
      <c r="BS838" s="93"/>
      <c r="BT838" s="93"/>
      <c r="BU838" s="93"/>
      <c r="BV838" s="93"/>
      <c r="BW838" s="93"/>
      <c r="BX838" s="93"/>
      <c r="BY838" s="93"/>
      <c r="BZ838" s="93"/>
      <c r="CA838" s="93"/>
      <c r="CB838" s="93"/>
      <c r="CC838" s="93"/>
      <c r="CD838" s="93"/>
      <c r="CE838" s="93"/>
      <c r="CF838" s="93"/>
      <c r="CG838" s="93"/>
      <c r="CH838" s="93"/>
      <c r="CI838" s="93"/>
      <c r="CJ838" s="93"/>
      <c r="CK838" s="93"/>
      <c r="CL838" s="93"/>
      <c r="CM838" s="93"/>
      <c r="CN838" s="93"/>
      <c r="CO838" s="93"/>
      <c r="CP838" s="93"/>
      <c r="CQ838" s="93"/>
      <c r="CR838" s="93"/>
      <c r="CS838" s="93"/>
      <c r="CT838" s="93"/>
      <c r="CU838" s="93"/>
      <c r="CV838" s="93"/>
      <c r="CW838" s="93"/>
      <c r="CX838" s="93"/>
      <c r="CY838" s="93"/>
      <c r="CZ838" s="93"/>
      <c r="DA838" s="93"/>
      <c r="DB838" s="93"/>
      <c r="DC838" s="93"/>
      <c r="DD838" s="93"/>
      <c r="DE838" s="93"/>
      <c r="DF838" s="93"/>
      <c r="DG838" s="93"/>
      <c r="DH838" s="93"/>
      <c r="DI838" s="93"/>
      <c r="DJ838" s="93"/>
      <c r="DK838" s="93"/>
      <c r="DL838" s="93"/>
      <c r="DM838" s="93"/>
      <c r="DN838" s="93"/>
      <c r="DO838" s="93"/>
      <c r="DP838" s="93"/>
      <c r="DQ838" s="93"/>
      <c r="DR838" s="93"/>
      <c r="DS838" s="93"/>
      <c r="DT838" s="93"/>
      <c r="DU838" s="93"/>
      <c r="DV838" s="93"/>
      <c r="DW838" s="93"/>
      <c r="DX838" s="93"/>
      <c r="DY838" s="93"/>
      <c r="DZ838" s="93"/>
      <c r="EA838" s="93"/>
      <c r="EB838" s="93"/>
      <c r="EC838" s="93"/>
      <c r="ED838" s="93"/>
      <c r="EE838" s="93"/>
      <c r="EF838" s="93"/>
      <c r="EG838" s="93"/>
      <c r="EH838" s="93"/>
      <c r="EI838" s="93"/>
      <c r="EJ838" s="93"/>
      <c r="EK838" s="93"/>
      <c r="EL838" s="93"/>
      <c r="EM838" s="93"/>
      <c r="EN838" s="93"/>
      <c r="EO838" s="93"/>
      <c r="EP838" s="93"/>
      <c r="EQ838" s="93"/>
      <c r="ER838" s="93"/>
      <c r="ES838" s="93"/>
      <c r="ET838" s="93"/>
      <c r="EU838" s="93"/>
      <c r="EV838" s="93"/>
      <c r="EW838" s="93"/>
      <c r="EX838" s="93"/>
      <c r="EY838" s="93"/>
      <c r="EZ838" s="93"/>
      <c r="FA838" s="93"/>
      <c r="FB838" s="93"/>
      <c r="FC838" s="93"/>
      <c r="FD838" s="93"/>
      <c r="FE838" s="93"/>
      <c r="FF838" s="93"/>
      <c r="FG838" s="93"/>
      <c r="FH838" s="93"/>
      <c r="FI838" s="93"/>
      <c r="FJ838" s="93"/>
      <c r="FK838" s="93"/>
      <c r="FL838" s="93"/>
      <c r="FM838" s="93"/>
      <c r="FN838" s="93"/>
      <c r="FO838" s="93"/>
      <c r="FP838" s="93"/>
      <c r="FQ838" s="93"/>
      <c r="FR838" s="93"/>
      <c r="FS838" s="93"/>
      <c r="FT838" s="93"/>
      <c r="FU838" s="93"/>
      <c r="FV838" s="93"/>
      <c r="FW838" s="93"/>
      <c r="FX838" s="93"/>
      <c r="FY838" s="93"/>
      <c r="FZ838" s="93"/>
      <c r="GA838" s="93"/>
      <c r="GB838" s="93"/>
      <c r="GC838" s="93"/>
      <c r="GD838" s="93"/>
      <c r="GE838" s="93"/>
      <c r="GF838" s="93"/>
      <c r="GG838" s="93"/>
      <c r="GH838" s="93"/>
      <c r="GI838" s="93"/>
      <c r="GJ838" s="93"/>
      <c r="GK838" s="93"/>
      <c r="GL838" s="93"/>
      <c r="GM838" s="93"/>
      <c r="GN838" s="93"/>
      <c r="GO838" s="93"/>
      <c r="GP838" s="93"/>
      <c r="GQ838" s="93"/>
      <c r="GR838" s="93"/>
      <c r="GS838" s="93"/>
      <c r="GT838" s="93"/>
      <c r="GU838" s="93"/>
      <c r="GV838" s="93"/>
      <c r="GW838" s="93"/>
      <c r="GX838" s="93"/>
      <c r="GY838" s="93"/>
      <c r="GZ838" s="93"/>
      <c r="HA838" s="93"/>
      <c r="HB838" s="93"/>
      <c r="HC838" s="93"/>
      <c r="HD838" s="93"/>
      <c r="HE838" s="93"/>
      <c r="HF838" s="93"/>
      <c r="HG838" s="93"/>
      <c r="HH838" s="93"/>
      <c r="HI838" s="93"/>
      <c r="HJ838" s="93"/>
      <c r="HK838" s="93"/>
      <c r="HL838" s="93"/>
      <c r="HM838" s="93"/>
      <c r="HN838" s="93"/>
      <c r="HO838" s="93"/>
      <c r="HP838" s="93"/>
      <c r="HQ838" s="93"/>
      <c r="HR838" s="93"/>
      <c r="HS838" s="93"/>
      <c r="HT838" s="93"/>
      <c r="HU838" s="93"/>
      <c r="HV838" s="93"/>
      <c r="HW838" s="93"/>
      <c r="HX838" s="93"/>
      <c r="HY838" s="93"/>
      <c r="HZ838" s="93"/>
      <c r="IA838" s="93"/>
      <c r="IB838" s="93"/>
      <c r="IC838" s="93"/>
      <c r="ID838" s="93"/>
      <c r="IE838" s="93"/>
    </row>
    <row r="839" spans="1:239" s="6" customFormat="1" x14ac:dyDescent="0.25">
      <c r="A839" s="11"/>
      <c r="B839" s="124" t="s">
        <v>26</v>
      </c>
      <c r="C839" s="91" t="s">
        <v>20</v>
      </c>
      <c r="D839" s="10">
        <v>3.88</v>
      </c>
      <c r="E839" s="10">
        <f>E836*D839</f>
        <v>1.3192000000000002</v>
      </c>
      <c r="F839" s="5"/>
      <c r="G839" s="120"/>
      <c r="H839" s="120"/>
      <c r="I839" s="5"/>
      <c r="J839" s="5"/>
      <c r="K839" s="10">
        <f>E839*J839</f>
        <v>0</v>
      </c>
      <c r="L839" s="10">
        <f t="shared" si="122"/>
        <v>0</v>
      </c>
      <c r="M839" s="93"/>
      <c r="N839" s="93"/>
      <c r="O839" s="93"/>
      <c r="P839" s="93"/>
      <c r="Q839" s="93"/>
      <c r="R839" s="93"/>
      <c r="S839" s="93"/>
      <c r="T839" s="93"/>
      <c r="U839" s="93"/>
      <c r="V839" s="93"/>
      <c r="W839" s="93"/>
      <c r="X839" s="93"/>
      <c r="Y839" s="93"/>
      <c r="Z839" s="93"/>
      <c r="AA839" s="93"/>
      <c r="AB839" s="93"/>
      <c r="AC839" s="93"/>
      <c r="AD839" s="93"/>
      <c r="AE839" s="93"/>
      <c r="AF839" s="93"/>
      <c r="AG839" s="93"/>
      <c r="AH839" s="93"/>
      <c r="AI839" s="93"/>
      <c r="AJ839" s="93"/>
      <c r="AK839" s="93"/>
      <c r="AL839" s="93"/>
      <c r="AM839" s="93"/>
      <c r="AN839" s="93"/>
      <c r="AO839" s="93"/>
      <c r="AP839" s="93"/>
      <c r="AQ839" s="93"/>
      <c r="AR839" s="93"/>
      <c r="AS839" s="93"/>
      <c r="AT839" s="93"/>
      <c r="AU839" s="93"/>
      <c r="AV839" s="93"/>
      <c r="AW839" s="93"/>
      <c r="AX839" s="93"/>
      <c r="AY839" s="93"/>
      <c r="AZ839" s="93"/>
      <c r="BA839" s="93"/>
      <c r="BB839" s="93"/>
      <c r="BC839" s="93"/>
      <c r="BD839" s="93"/>
      <c r="BE839" s="93"/>
      <c r="BF839" s="93"/>
      <c r="BG839" s="93"/>
      <c r="BH839" s="93"/>
      <c r="BI839" s="93"/>
      <c r="BJ839" s="93"/>
      <c r="BK839" s="93"/>
      <c r="BL839" s="93"/>
      <c r="BM839" s="93"/>
      <c r="BN839" s="93"/>
      <c r="BO839" s="93"/>
      <c r="BP839" s="93"/>
      <c r="BQ839" s="93"/>
      <c r="BR839" s="93"/>
      <c r="BS839" s="93"/>
      <c r="BT839" s="93"/>
      <c r="BU839" s="93"/>
      <c r="BV839" s="93"/>
      <c r="BW839" s="93"/>
      <c r="BX839" s="93"/>
      <c r="BY839" s="93"/>
      <c r="BZ839" s="93"/>
      <c r="CA839" s="93"/>
      <c r="CB839" s="93"/>
      <c r="CC839" s="93"/>
      <c r="CD839" s="93"/>
      <c r="CE839" s="93"/>
      <c r="CF839" s="93"/>
      <c r="CG839" s="93"/>
      <c r="CH839" s="93"/>
      <c r="CI839" s="93"/>
      <c r="CJ839" s="93"/>
      <c r="CK839" s="93"/>
      <c r="CL839" s="93"/>
      <c r="CM839" s="93"/>
      <c r="CN839" s="93"/>
      <c r="CO839" s="93"/>
      <c r="CP839" s="93"/>
      <c r="CQ839" s="93"/>
      <c r="CR839" s="93"/>
      <c r="CS839" s="93"/>
      <c r="CT839" s="93"/>
      <c r="CU839" s="93"/>
      <c r="CV839" s="93"/>
      <c r="CW839" s="93"/>
      <c r="CX839" s="93"/>
      <c r="CY839" s="93"/>
      <c r="CZ839" s="93"/>
      <c r="DA839" s="93"/>
      <c r="DB839" s="93"/>
      <c r="DC839" s="93"/>
      <c r="DD839" s="93"/>
      <c r="DE839" s="93"/>
      <c r="DF839" s="93"/>
      <c r="DG839" s="93"/>
      <c r="DH839" s="93"/>
      <c r="DI839" s="93"/>
      <c r="DJ839" s="93"/>
      <c r="DK839" s="93"/>
      <c r="DL839" s="93"/>
      <c r="DM839" s="93"/>
      <c r="DN839" s="93"/>
      <c r="DO839" s="93"/>
      <c r="DP839" s="93"/>
      <c r="DQ839" s="93"/>
      <c r="DR839" s="93"/>
      <c r="DS839" s="93"/>
      <c r="DT839" s="93"/>
      <c r="DU839" s="93"/>
      <c r="DV839" s="93"/>
      <c r="DW839" s="93"/>
      <c r="DX839" s="93"/>
      <c r="DY839" s="93"/>
      <c r="DZ839" s="93"/>
      <c r="EA839" s="93"/>
      <c r="EB839" s="93"/>
      <c r="EC839" s="93"/>
      <c r="ED839" s="93"/>
      <c r="EE839" s="93"/>
      <c r="EF839" s="93"/>
      <c r="EG839" s="93"/>
      <c r="EH839" s="93"/>
      <c r="EI839" s="93"/>
      <c r="EJ839" s="93"/>
      <c r="EK839" s="93"/>
      <c r="EL839" s="93"/>
      <c r="EM839" s="93"/>
      <c r="EN839" s="93"/>
      <c r="EO839" s="93"/>
      <c r="EP839" s="93"/>
      <c r="EQ839" s="93"/>
      <c r="ER839" s="93"/>
      <c r="ES839" s="93"/>
      <c r="ET839" s="93"/>
      <c r="EU839" s="93"/>
      <c r="EV839" s="93"/>
      <c r="EW839" s="93"/>
      <c r="EX839" s="93"/>
      <c r="EY839" s="93"/>
      <c r="EZ839" s="93"/>
      <c r="FA839" s="93"/>
      <c r="FB839" s="93"/>
      <c r="FC839" s="93"/>
      <c r="FD839" s="93"/>
      <c r="FE839" s="93"/>
      <c r="FF839" s="93"/>
      <c r="FG839" s="93"/>
      <c r="FH839" s="93"/>
      <c r="FI839" s="93"/>
      <c r="FJ839" s="93"/>
      <c r="FK839" s="93"/>
      <c r="FL839" s="93"/>
      <c r="FM839" s="93"/>
      <c r="FN839" s="93"/>
      <c r="FO839" s="93"/>
      <c r="FP839" s="93"/>
      <c r="FQ839" s="93"/>
      <c r="FR839" s="93"/>
      <c r="FS839" s="93"/>
      <c r="FT839" s="93"/>
      <c r="FU839" s="93"/>
      <c r="FV839" s="93"/>
      <c r="FW839" s="93"/>
      <c r="FX839" s="93"/>
      <c r="FY839" s="93"/>
      <c r="FZ839" s="93"/>
      <c r="GA839" s="93"/>
      <c r="GB839" s="93"/>
      <c r="GC839" s="93"/>
      <c r="GD839" s="93"/>
      <c r="GE839" s="93"/>
      <c r="GF839" s="93"/>
      <c r="GG839" s="93"/>
      <c r="GH839" s="93"/>
      <c r="GI839" s="93"/>
      <c r="GJ839" s="93"/>
      <c r="GK839" s="93"/>
      <c r="GL839" s="93"/>
      <c r="GM839" s="93"/>
      <c r="GN839" s="93"/>
      <c r="GO839" s="93"/>
      <c r="GP839" s="93"/>
      <c r="GQ839" s="93"/>
      <c r="GR839" s="93"/>
      <c r="GS839" s="93"/>
      <c r="GT839" s="93"/>
      <c r="GU839" s="93"/>
      <c r="GV839" s="93"/>
      <c r="GW839" s="93"/>
      <c r="GX839" s="93"/>
      <c r="GY839" s="93"/>
      <c r="GZ839" s="93"/>
      <c r="HA839" s="93"/>
      <c r="HB839" s="93"/>
      <c r="HC839" s="93"/>
      <c r="HD839" s="93"/>
      <c r="HE839" s="93"/>
      <c r="HF839" s="93"/>
      <c r="HG839" s="93"/>
      <c r="HH839" s="93"/>
      <c r="HI839" s="93"/>
      <c r="HJ839" s="93"/>
      <c r="HK839" s="93"/>
      <c r="HL839" s="93"/>
      <c r="HM839" s="93"/>
      <c r="HN839" s="93"/>
      <c r="HO839" s="93"/>
      <c r="HP839" s="93"/>
      <c r="HQ839" s="93"/>
      <c r="HR839" s="93"/>
      <c r="HS839" s="93"/>
      <c r="HT839" s="93"/>
      <c r="HU839" s="93"/>
      <c r="HV839" s="93"/>
      <c r="HW839" s="93"/>
      <c r="HX839" s="93"/>
      <c r="HY839" s="93"/>
      <c r="HZ839" s="93"/>
      <c r="IA839" s="93"/>
      <c r="IB839" s="93"/>
      <c r="IC839" s="93"/>
      <c r="ID839" s="93"/>
      <c r="IE839" s="93"/>
    </row>
    <row r="840" spans="1:239" s="6" customFormat="1" x14ac:dyDescent="0.25">
      <c r="A840" s="11"/>
      <c r="B840" s="124" t="s">
        <v>27</v>
      </c>
      <c r="C840" s="91" t="s">
        <v>20</v>
      </c>
      <c r="D840" s="10">
        <v>6.16</v>
      </c>
      <c r="E840" s="10">
        <f>D840*E836</f>
        <v>2.0944000000000003</v>
      </c>
      <c r="F840" s="5"/>
      <c r="G840" s="120"/>
      <c r="H840" s="120"/>
      <c r="I840" s="5"/>
      <c r="J840" s="5"/>
      <c r="K840" s="10">
        <f t="shared" ref="K840:K842" si="123">E840*J840</f>
        <v>0</v>
      </c>
      <c r="L840" s="10">
        <f t="shared" si="122"/>
        <v>0</v>
      </c>
      <c r="M840" s="93"/>
      <c r="N840" s="93"/>
      <c r="O840" s="93"/>
      <c r="P840" s="93"/>
      <c r="Q840" s="93"/>
      <c r="R840" s="93"/>
      <c r="S840" s="93"/>
      <c r="T840" s="93"/>
      <c r="U840" s="93"/>
      <c r="V840" s="93"/>
      <c r="W840" s="93"/>
      <c r="X840" s="93"/>
      <c r="Y840" s="93"/>
      <c r="Z840" s="93"/>
      <c r="AA840" s="93"/>
      <c r="AB840" s="93"/>
      <c r="AC840" s="93"/>
      <c r="AD840" s="93"/>
      <c r="AE840" s="93"/>
      <c r="AF840" s="93"/>
      <c r="AG840" s="93"/>
      <c r="AH840" s="93"/>
      <c r="AI840" s="93"/>
      <c r="AJ840" s="93"/>
      <c r="AK840" s="93"/>
      <c r="AL840" s="93"/>
      <c r="AM840" s="93"/>
      <c r="AN840" s="93"/>
      <c r="AO840" s="93"/>
      <c r="AP840" s="93"/>
      <c r="AQ840" s="93"/>
      <c r="AR840" s="93"/>
      <c r="AS840" s="93"/>
      <c r="AT840" s="93"/>
      <c r="AU840" s="93"/>
      <c r="AV840" s="93"/>
      <c r="AW840" s="93"/>
      <c r="AX840" s="93"/>
      <c r="AY840" s="93"/>
      <c r="AZ840" s="93"/>
      <c r="BA840" s="93"/>
      <c r="BB840" s="93"/>
      <c r="BC840" s="93"/>
      <c r="BD840" s="93"/>
      <c r="BE840" s="93"/>
      <c r="BF840" s="93"/>
      <c r="BG840" s="93"/>
      <c r="BH840" s="93"/>
      <c r="BI840" s="93"/>
      <c r="BJ840" s="93"/>
      <c r="BK840" s="93"/>
      <c r="BL840" s="93"/>
      <c r="BM840" s="93"/>
      <c r="BN840" s="93"/>
      <c r="BO840" s="93"/>
      <c r="BP840" s="93"/>
      <c r="BQ840" s="93"/>
      <c r="BR840" s="93"/>
      <c r="BS840" s="93"/>
      <c r="BT840" s="93"/>
      <c r="BU840" s="93"/>
      <c r="BV840" s="93"/>
      <c r="BW840" s="93"/>
      <c r="BX840" s="93"/>
      <c r="BY840" s="93"/>
      <c r="BZ840" s="93"/>
      <c r="CA840" s="93"/>
      <c r="CB840" s="93"/>
      <c r="CC840" s="93"/>
      <c r="CD840" s="93"/>
      <c r="CE840" s="93"/>
      <c r="CF840" s="93"/>
      <c r="CG840" s="93"/>
      <c r="CH840" s="93"/>
      <c r="CI840" s="93"/>
      <c r="CJ840" s="93"/>
      <c r="CK840" s="93"/>
      <c r="CL840" s="93"/>
      <c r="CM840" s="93"/>
      <c r="CN840" s="93"/>
      <c r="CO840" s="93"/>
      <c r="CP840" s="93"/>
      <c r="CQ840" s="93"/>
      <c r="CR840" s="93"/>
      <c r="CS840" s="93"/>
      <c r="CT840" s="93"/>
      <c r="CU840" s="93"/>
      <c r="CV840" s="93"/>
      <c r="CW840" s="93"/>
      <c r="CX840" s="93"/>
      <c r="CY840" s="93"/>
      <c r="CZ840" s="93"/>
      <c r="DA840" s="93"/>
      <c r="DB840" s="93"/>
      <c r="DC840" s="93"/>
      <c r="DD840" s="93"/>
      <c r="DE840" s="93"/>
      <c r="DF840" s="93"/>
      <c r="DG840" s="93"/>
      <c r="DH840" s="93"/>
      <c r="DI840" s="93"/>
      <c r="DJ840" s="93"/>
      <c r="DK840" s="93"/>
      <c r="DL840" s="93"/>
      <c r="DM840" s="93"/>
      <c r="DN840" s="93"/>
      <c r="DO840" s="93"/>
      <c r="DP840" s="93"/>
      <c r="DQ840" s="93"/>
      <c r="DR840" s="93"/>
      <c r="DS840" s="93"/>
      <c r="DT840" s="93"/>
      <c r="DU840" s="93"/>
      <c r="DV840" s="93"/>
      <c r="DW840" s="93"/>
      <c r="DX840" s="93"/>
      <c r="DY840" s="93"/>
      <c r="DZ840" s="93"/>
      <c r="EA840" s="93"/>
      <c r="EB840" s="93"/>
      <c r="EC840" s="93"/>
      <c r="ED840" s="93"/>
      <c r="EE840" s="93"/>
      <c r="EF840" s="93"/>
      <c r="EG840" s="93"/>
      <c r="EH840" s="93"/>
      <c r="EI840" s="93"/>
      <c r="EJ840" s="93"/>
      <c r="EK840" s="93"/>
      <c r="EL840" s="93"/>
      <c r="EM840" s="93"/>
      <c r="EN840" s="93"/>
      <c r="EO840" s="93"/>
      <c r="EP840" s="93"/>
      <c r="EQ840" s="93"/>
      <c r="ER840" s="93"/>
      <c r="ES840" s="93"/>
      <c r="ET840" s="93"/>
      <c r="EU840" s="93"/>
      <c r="EV840" s="93"/>
      <c r="EW840" s="93"/>
      <c r="EX840" s="93"/>
      <c r="EY840" s="93"/>
      <c r="EZ840" s="93"/>
      <c r="FA840" s="93"/>
      <c r="FB840" s="93"/>
      <c r="FC840" s="93"/>
      <c r="FD840" s="93"/>
      <c r="FE840" s="93"/>
      <c r="FF840" s="93"/>
      <c r="FG840" s="93"/>
      <c r="FH840" s="93"/>
      <c r="FI840" s="93"/>
      <c r="FJ840" s="93"/>
      <c r="FK840" s="93"/>
      <c r="FL840" s="93"/>
      <c r="FM840" s="93"/>
      <c r="FN840" s="93"/>
      <c r="FO840" s="93"/>
      <c r="FP840" s="93"/>
      <c r="FQ840" s="93"/>
      <c r="FR840" s="93"/>
      <c r="FS840" s="93"/>
      <c r="FT840" s="93"/>
      <c r="FU840" s="93"/>
      <c r="FV840" s="93"/>
      <c r="FW840" s="93"/>
      <c r="FX840" s="93"/>
      <c r="FY840" s="93"/>
      <c r="FZ840" s="93"/>
      <c r="GA840" s="93"/>
      <c r="GB840" s="93"/>
      <c r="GC840" s="93"/>
      <c r="GD840" s="93"/>
      <c r="GE840" s="93"/>
      <c r="GF840" s="93"/>
      <c r="GG840" s="93"/>
      <c r="GH840" s="93"/>
      <c r="GI840" s="93"/>
      <c r="GJ840" s="93"/>
      <c r="GK840" s="93"/>
      <c r="GL840" s="93"/>
      <c r="GM840" s="93"/>
      <c r="GN840" s="93"/>
      <c r="GO840" s="93"/>
      <c r="GP840" s="93"/>
      <c r="GQ840" s="93"/>
      <c r="GR840" s="93"/>
      <c r="GS840" s="93"/>
      <c r="GT840" s="93"/>
      <c r="GU840" s="93"/>
      <c r="GV840" s="93"/>
      <c r="GW840" s="93"/>
      <c r="GX840" s="93"/>
      <c r="GY840" s="93"/>
      <c r="GZ840" s="93"/>
      <c r="HA840" s="93"/>
      <c r="HB840" s="93"/>
      <c r="HC840" s="93"/>
      <c r="HD840" s="93"/>
      <c r="HE840" s="93"/>
      <c r="HF840" s="93"/>
      <c r="HG840" s="93"/>
      <c r="HH840" s="93"/>
      <c r="HI840" s="93"/>
      <c r="HJ840" s="93"/>
      <c r="HK840" s="93"/>
      <c r="HL840" s="93"/>
      <c r="HM840" s="93"/>
      <c r="HN840" s="93"/>
      <c r="HO840" s="93"/>
      <c r="HP840" s="93"/>
      <c r="HQ840" s="93"/>
      <c r="HR840" s="93"/>
      <c r="HS840" s="93"/>
      <c r="HT840" s="93"/>
      <c r="HU840" s="93"/>
      <c r="HV840" s="93"/>
      <c r="HW840" s="93"/>
      <c r="HX840" s="93"/>
      <c r="HY840" s="93"/>
      <c r="HZ840" s="93"/>
      <c r="IA840" s="93"/>
      <c r="IB840" s="93"/>
      <c r="IC840" s="93"/>
      <c r="ID840" s="93"/>
      <c r="IE840" s="93"/>
    </row>
    <row r="841" spans="1:239" s="6" customFormat="1" x14ac:dyDescent="0.25">
      <c r="A841" s="11"/>
      <c r="B841" s="124" t="s">
        <v>28</v>
      </c>
      <c r="C841" s="91" t="s">
        <v>20</v>
      </c>
      <c r="D841" s="10">
        <v>4.53</v>
      </c>
      <c r="E841" s="5">
        <f>D841*E836</f>
        <v>1.5402000000000002</v>
      </c>
      <c r="F841" s="5"/>
      <c r="G841" s="120"/>
      <c r="H841" s="120"/>
      <c r="I841" s="5"/>
      <c r="J841" s="5"/>
      <c r="K841" s="10">
        <f t="shared" si="123"/>
        <v>0</v>
      </c>
      <c r="L841" s="10">
        <f t="shared" si="122"/>
        <v>0</v>
      </c>
      <c r="M841" s="93"/>
      <c r="N841" s="93"/>
      <c r="O841" s="93"/>
      <c r="P841" s="93"/>
      <c r="Q841" s="93"/>
      <c r="R841" s="93"/>
      <c r="S841" s="93"/>
      <c r="T841" s="93"/>
      <c r="U841" s="93"/>
      <c r="V841" s="93"/>
      <c r="W841" s="93"/>
      <c r="X841" s="93"/>
      <c r="Y841" s="93"/>
      <c r="Z841" s="93"/>
      <c r="AA841" s="93"/>
      <c r="AB841" s="93"/>
      <c r="AC841" s="93"/>
      <c r="AD841" s="93"/>
      <c r="AE841" s="93"/>
      <c r="AF841" s="93"/>
      <c r="AG841" s="93"/>
      <c r="AH841" s="93"/>
      <c r="AI841" s="93"/>
      <c r="AJ841" s="93"/>
      <c r="AK841" s="93"/>
      <c r="AL841" s="93"/>
      <c r="AM841" s="93"/>
      <c r="AN841" s="93"/>
      <c r="AO841" s="93"/>
      <c r="AP841" s="93"/>
      <c r="AQ841" s="93"/>
      <c r="AR841" s="93"/>
      <c r="AS841" s="93"/>
      <c r="AT841" s="93"/>
      <c r="AU841" s="93"/>
      <c r="AV841" s="93"/>
      <c r="AW841" s="93"/>
      <c r="AX841" s="93"/>
      <c r="AY841" s="93"/>
      <c r="AZ841" s="93"/>
      <c r="BA841" s="93"/>
      <c r="BB841" s="93"/>
      <c r="BC841" s="93"/>
      <c r="BD841" s="93"/>
      <c r="BE841" s="93"/>
      <c r="BF841" s="93"/>
      <c r="BG841" s="93"/>
      <c r="BH841" s="93"/>
      <c r="BI841" s="93"/>
      <c r="BJ841" s="93"/>
      <c r="BK841" s="93"/>
      <c r="BL841" s="93"/>
      <c r="BM841" s="93"/>
      <c r="BN841" s="93"/>
      <c r="BO841" s="93"/>
      <c r="BP841" s="93"/>
      <c r="BQ841" s="93"/>
      <c r="BR841" s="93"/>
      <c r="BS841" s="93"/>
      <c r="BT841" s="93"/>
      <c r="BU841" s="93"/>
      <c r="BV841" s="93"/>
      <c r="BW841" s="93"/>
      <c r="BX841" s="93"/>
      <c r="BY841" s="93"/>
      <c r="BZ841" s="93"/>
      <c r="CA841" s="93"/>
      <c r="CB841" s="93"/>
      <c r="CC841" s="93"/>
      <c r="CD841" s="93"/>
      <c r="CE841" s="93"/>
      <c r="CF841" s="93"/>
      <c r="CG841" s="93"/>
      <c r="CH841" s="93"/>
      <c r="CI841" s="93"/>
      <c r="CJ841" s="93"/>
      <c r="CK841" s="93"/>
      <c r="CL841" s="93"/>
      <c r="CM841" s="93"/>
      <c r="CN841" s="93"/>
      <c r="CO841" s="93"/>
      <c r="CP841" s="93"/>
      <c r="CQ841" s="93"/>
      <c r="CR841" s="93"/>
      <c r="CS841" s="93"/>
      <c r="CT841" s="93"/>
      <c r="CU841" s="93"/>
      <c r="CV841" s="93"/>
      <c r="CW841" s="93"/>
      <c r="CX841" s="93"/>
      <c r="CY841" s="93"/>
      <c r="CZ841" s="93"/>
      <c r="DA841" s="93"/>
      <c r="DB841" s="93"/>
      <c r="DC841" s="93"/>
      <c r="DD841" s="93"/>
      <c r="DE841" s="93"/>
      <c r="DF841" s="93"/>
      <c r="DG841" s="93"/>
      <c r="DH841" s="93"/>
      <c r="DI841" s="93"/>
      <c r="DJ841" s="93"/>
      <c r="DK841" s="93"/>
      <c r="DL841" s="93"/>
      <c r="DM841" s="93"/>
      <c r="DN841" s="93"/>
      <c r="DO841" s="93"/>
      <c r="DP841" s="93"/>
      <c r="DQ841" s="93"/>
      <c r="DR841" s="93"/>
      <c r="DS841" s="93"/>
      <c r="DT841" s="93"/>
      <c r="DU841" s="93"/>
      <c r="DV841" s="93"/>
      <c r="DW841" s="93"/>
      <c r="DX841" s="93"/>
      <c r="DY841" s="93"/>
      <c r="DZ841" s="93"/>
      <c r="EA841" s="93"/>
      <c r="EB841" s="93"/>
      <c r="EC841" s="93"/>
      <c r="ED841" s="93"/>
      <c r="EE841" s="93"/>
      <c r="EF841" s="93"/>
      <c r="EG841" s="93"/>
      <c r="EH841" s="93"/>
      <c r="EI841" s="93"/>
      <c r="EJ841" s="93"/>
      <c r="EK841" s="93"/>
      <c r="EL841" s="93"/>
      <c r="EM841" s="93"/>
      <c r="EN841" s="93"/>
      <c r="EO841" s="93"/>
      <c r="EP841" s="93"/>
      <c r="EQ841" s="93"/>
      <c r="ER841" s="93"/>
      <c r="ES841" s="93"/>
      <c r="ET841" s="93"/>
      <c r="EU841" s="93"/>
      <c r="EV841" s="93"/>
      <c r="EW841" s="93"/>
      <c r="EX841" s="93"/>
      <c r="EY841" s="93"/>
      <c r="EZ841" s="93"/>
      <c r="FA841" s="93"/>
      <c r="FB841" s="93"/>
      <c r="FC841" s="93"/>
      <c r="FD841" s="93"/>
      <c r="FE841" s="93"/>
      <c r="FF841" s="93"/>
      <c r="FG841" s="93"/>
      <c r="FH841" s="93"/>
      <c r="FI841" s="93"/>
      <c r="FJ841" s="93"/>
      <c r="FK841" s="93"/>
      <c r="FL841" s="93"/>
      <c r="FM841" s="93"/>
      <c r="FN841" s="93"/>
      <c r="FO841" s="93"/>
      <c r="FP841" s="93"/>
      <c r="FQ841" s="93"/>
      <c r="FR841" s="93"/>
      <c r="FS841" s="93"/>
      <c r="FT841" s="93"/>
      <c r="FU841" s="93"/>
      <c r="FV841" s="93"/>
      <c r="FW841" s="93"/>
      <c r="FX841" s="93"/>
      <c r="FY841" s="93"/>
      <c r="FZ841" s="93"/>
      <c r="GA841" s="93"/>
      <c r="GB841" s="93"/>
      <c r="GC841" s="93"/>
      <c r="GD841" s="93"/>
      <c r="GE841" s="93"/>
      <c r="GF841" s="93"/>
      <c r="GG841" s="93"/>
      <c r="GH841" s="93"/>
      <c r="GI841" s="93"/>
      <c r="GJ841" s="93"/>
      <c r="GK841" s="93"/>
      <c r="GL841" s="93"/>
      <c r="GM841" s="93"/>
      <c r="GN841" s="93"/>
      <c r="GO841" s="93"/>
      <c r="GP841" s="93"/>
      <c r="GQ841" s="93"/>
      <c r="GR841" s="93"/>
      <c r="GS841" s="93"/>
      <c r="GT841" s="93"/>
      <c r="GU841" s="93"/>
      <c r="GV841" s="93"/>
      <c r="GW841" s="93"/>
      <c r="GX841" s="93"/>
      <c r="GY841" s="93"/>
      <c r="GZ841" s="93"/>
      <c r="HA841" s="93"/>
      <c r="HB841" s="93"/>
      <c r="HC841" s="93"/>
      <c r="HD841" s="93"/>
      <c r="HE841" s="93"/>
      <c r="HF841" s="93"/>
      <c r="HG841" s="93"/>
      <c r="HH841" s="93"/>
      <c r="HI841" s="93"/>
      <c r="HJ841" s="93"/>
      <c r="HK841" s="93"/>
      <c r="HL841" s="93"/>
      <c r="HM841" s="93"/>
      <c r="HN841" s="93"/>
      <c r="HO841" s="93"/>
      <c r="HP841" s="93"/>
      <c r="HQ841" s="93"/>
      <c r="HR841" s="93"/>
      <c r="HS841" s="93"/>
      <c r="HT841" s="93"/>
      <c r="HU841" s="93"/>
      <c r="HV841" s="93"/>
      <c r="HW841" s="93"/>
      <c r="HX841" s="93"/>
      <c r="HY841" s="93"/>
      <c r="HZ841" s="93"/>
      <c r="IA841" s="93"/>
      <c r="IB841" s="93"/>
      <c r="IC841" s="93"/>
      <c r="ID841" s="93"/>
      <c r="IE841" s="93"/>
    </row>
    <row r="842" spans="1:239" s="6" customFormat="1" x14ac:dyDescent="0.25">
      <c r="A842" s="11"/>
      <c r="B842" s="124" t="s">
        <v>29</v>
      </c>
      <c r="C842" s="91" t="s">
        <v>20</v>
      </c>
      <c r="D842" s="10">
        <v>2.0699999999999998</v>
      </c>
      <c r="E842" s="5">
        <f>D842*E836</f>
        <v>0.70379999999999998</v>
      </c>
      <c r="F842" s="5"/>
      <c r="G842" s="120"/>
      <c r="H842" s="120"/>
      <c r="I842" s="5"/>
      <c r="J842" s="5"/>
      <c r="K842" s="10">
        <f t="shared" si="123"/>
        <v>0</v>
      </c>
      <c r="L842" s="10">
        <f t="shared" si="122"/>
        <v>0</v>
      </c>
      <c r="M842" s="93"/>
      <c r="N842" s="93"/>
      <c r="O842" s="93"/>
      <c r="P842" s="93"/>
      <c r="Q842" s="93"/>
      <c r="R842" s="93"/>
      <c r="S842" s="93"/>
      <c r="T842" s="93"/>
      <c r="U842" s="93"/>
      <c r="V842" s="93"/>
      <c r="W842" s="93"/>
      <c r="X842" s="93"/>
      <c r="Y842" s="93"/>
      <c r="Z842" s="93"/>
      <c r="AA842" s="93"/>
      <c r="AB842" s="93"/>
      <c r="AC842" s="93"/>
      <c r="AD842" s="93"/>
      <c r="AE842" s="93"/>
      <c r="AF842" s="93"/>
      <c r="AG842" s="93"/>
      <c r="AH842" s="93"/>
      <c r="AI842" s="93"/>
      <c r="AJ842" s="93"/>
      <c r="AK842" s="93"/>
      <c r="AL842" s="93"/>
      <c r="AM842" s="93"/>
      <c r="AN842" s="93"/>
      <c r="AO842" s="93"/>
      <c r="AP842" s="93"/>
      <c r="AQ842" s="93"/>
      <c r="AR842" s="93"/>
      <c r="AS842" s="93"/>
      <c r="AT842" s="93"/>
      <c r="AU842" s="93"/>
      <c r="AV842" s="93"/>
      <c r="AW842" s="93"/>
      <c r="AX842" s="93"/>
      <c r="AY842" s="93"/>
      <c r="AZ842" s="93"/>
      <c r="BA842" s="93"/>
      <c r="BB842" s="93"/>
      <c r="BC842" s="93"/>
      <c r="BD842" s="93"/>
      <c r="BE842" s="93"/>
      <c r="BF842" s="93"/>
      <c r="BG842" s="93"/>
      <c r="BH842" s="93"/>
      <c r="BI842" s="93"/>
      <c r="BJ842" s="93"/>
      <c r="BK842" s="93"/>
      <c r="BL842" s="93"/>
      <c r="BM842" s="93"/>
      <c r="BN842" s="93"/>
      <c r="BO842" s="93"/>
      <c r="BP842" s="93"/>
      <c r="BQ842" s="93"/>
      <c r="BR842" s="93"/>
      <c r="BS842" s="93"/>
      <c r="BT842" s="93"/>
      <c r="BU842" s="93"/>
      <c r="BV842" s="93"/>
      <c r="BW842" s="93"/>
      <c r="BX842" s="93"/>
      <c r="BY842" s="93"/>
      <c r="BZ842" s="93"/>
      <c r="CA842" s="93"/>
      <c r="CB842" s="93"/>
      <c r="CC842" s="93"/>
      <c r="CD842" s="93"/>
      <c r="CE842" s="93"/>
      <c r="CF842" s="93"/>
      <c r="CG842" s="93"/>
      <c r="CH842" s="93"/>
      <c r="CI842" s="93"/>
      <c r="CJ842" s="93"/>
      <c r="CK842" s="93"/>
      <c r="CL842" s="93"/>
      <c r="CM842" s="93"/>
      <c r="CN842" s="93"/>
      <c r="CO842" s="93"/>
      <c r="CP842" s="93"/>
      <c r="CQ842" s="93"/>
      <c r="CR842" s="93"/>
      <c r="CS842" s="93"/>
      <c r="CT842" s="93"/>
      <c r="CU842" s="93"/>
      <c r="CV842" s="93"/>
      <c r="CW842" s="93"/>
      <c r="CX842" s="93"/>
      <c r="CY842" s="93"/>
      <c r="CZ842" s="93"/>
      <c r="DA842" s="93"/>
      <c r="DB842" s="93"/>
      <c r="DC842" s="93"/>
      <c r="DD842" s="93"/>
      <c r="DE842" s="93"/>
      <c r="DF842" s="93"/>
      <c r="DG842" s="93"/>
      <c r="DH842" s="93"/>
      <c r="DI842" s="93"/>
      <c r="DJ842" s="93"/>
      <c r="DK842" s="93"/>
      <c r="DL842" s="93"/>
      <c r="DM842" s="93"/>
      <c r="DN842" s="93"/>
      <c r="DO842" s="93"/>
      <c r="DP842" s="93"/>
      <c r="DQ842" s="93"/>
      <c r="DR842" s="93"/>
      <c r="DS842" s="93"/>
      <c r="DT842" s="93"/>
      <c r="DU842" s="93"/>
      <c r="DV842" s="93"/>
      <c r="DW842" s="93"/>
      <c r="DX842" s="93"/>
      <c r="DY842" s="93"/>
      <c r="DZ842" s="93"/>
      <c r="EA842" s="93"/>
      <c r="EB842" s="93"/>
      <c r="EC842" s="93"/>
      <c r="ED842" s="93"/>
      <c r="EE842" s="93"/>
      <c r="EF842" s="93"/>
      <c r="EG842" s="93"/>
      <c r="EH842" s="93"/>
      <c r="EI842" s="93"/>
      <c r="EJ842" s="93"/>
      <c r="EK842" s="93"/>
      <c r="EL842" s="93"/>
      <c r="EM842" s="93"/>
      <c r="EN842" s="93"/>
      <c r="EO842" s="93"/>
      <c r="EP842" s="93"/>
      <c r="EQ842" s="93"/>
      <c r="ER842" s="93"/>
      <c r="ES842" s="93"/>
      <c r="ET842" s="93"/>
      <c r="EU842" s="93"/>
      <c r="EV842" s="93"/>
      <c r="EW842" s="93"/>
      <c r="EX842" s="93"/>
      <c r="EY842" s="93"/>
      <c r="EZ842" s="93"/>
      <c r="FA842" s="93"/>
      <c r="FB842" s="93"/>
      <c r="FC842" s="93"/>
      <c r="FD842" s="93"/>
      <c r="FE842" s="93"/>
      <c r="FF842" s="93"/>
      <c r="FG842" s="93"/>
      <c r="FH842" s="93"/>
      <c r="FI842" s="93"/>
      <c r="FJ842" s="93"/>
      <c r="FK842" s="93"/>
      <c r="FL842" s="93"/>
      <c r="FM842" s="93"/>
      <c r="FN842" s="93"/>
      <c r="FO842" s="93"/>
      <c r="FP842" s="93"/>
      <c r="FQ842" s="93"/>
      <c r="FR842" s="93"/>
      <c r="FS842" s="93"/>
      <c r="FT842" s="93"/>
      <c r="FU842" s="93"/>
      <c r="FV842" s="93"/>
      <c r="FW842" s="93"/>
      <c r="FX842" s="93"/>
      <c r="FY842" s="93"/>
      <c r="FZ842" s="93"/>
      <c r="GA842" s="93"/>
      <c r="GB842" s="93"/>
      <c r="GC842" s="93"/>
      <c r="GD842" s="93"/>
      <c r="GE842" s="93"/>
      <c r="GF842" s="93"/>
      <c r="GG842" s="93"/>
      <c r="GH842" s="93"/>
      <c r="GI842" s="93"/>
      <c r="GJ842" s="93"/>
      <c r="GK842" s="93"/>
      <c r="GL842" s="93"/>
      <c r="GM842" s="93"/>
      <c r="GN842" s="93"/>
      <c r="GO842" s="93"/>
      <c r="GP842" s="93"/>
      <c r="GQ842" s="93"/>
      <c r="GR842" s="93"/>
      <c r="GS842" s="93"/>
      <c r="GT842" s="93"/>
      <c r="GU842" s="93"/>
      <c r="GV842" s="93"/>
      <c r="GW842" s="93"/>
      <c r="GX842" s="93"/>
      <c r="GY842" s="93"/>
      <c r="GZ842" s="93"/>
      <c r="HA842" s="93"/>
      <c r="HB842" s="93"/>
      <c r="HC842" s="93"/>
      <c r="HD842" s="93"/>
      <c r="HE842" s="93"/>
      <c r="HF842" s="93"/>
      <c r="HG842" s="93"/>
      <c r="HH842" s="93"/>
      <c r="HI842" s="93"/>
      <c r="HJ842" s="93"/>
      <c r="HK842" s="93"/>
      <c r="HL842" s="93"/>
      <c r="HM842" s="93"/>
      <c r="HN842" s="93"/>
      <c r="HO842" s="93"/>
      <c r="HP842" s="93"/>
      <c r="HQ842" s="93"/>
      <c r="HR842" s="93"/>
      <c r="HS842" s="93"/>
      <c r="HT842" s="93"/>
      <c r="HU842" s="93"/>
      <c r="HV842" s="93"/>
      <c r="HW842" s="93"/>
      <c r="HX842" s="93"/>
      <c r="HY842" s="93"/>
      <c r="HZ842" s="93"/>
      <c r="IA842" s="93"/>
      <c r="IB842" s="93"/>
      <c r="IC842" s="93"/>
      <c r="ID842" s="93"/>
      <c r="IE842" s="93"/>
    </row>
    <row r="843" spans="1:239" s="6" customFormat="1" x14ac:dyDescent="0.25">
      <c r="A843" s="125"/>
      <c r="B843" s="126" t="s">
        <v>22</v>
      </c>
      <c r="C843" s="11" t="s">
        <v>0</v>
      </c>
      <c r="D843" s="10">
        <v>1.02</v>
      </c>
      <c r="E843" s="5">
        <f>D843*E836</f>
        <v>0.34680000000000005</v>
      </c>
      <c r="F843" s="4"/>
      <c r="G843" s="4"/>
      <c r="H843" s="4"/>
      <c r="I843" s="5"/>
      <c r="J843" s="10"/>
      <c r="K843" s="10">
        <f>E843*J843</f>
        <v>0</v>
      </c>
      <c r="L843" s="10">
        <f t="shared" si="122"/>
        <v>0</v>
      </c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</row>
    <row r="844" spans="1:239" s="6" customFormat="1" x14ac:dyDescent="0.25">
      <c r="A844" s="11"/>
      <c r="B844" s="124" t="s">
        <v>41</v>
      </c>
      <c r="C844" s="91" t="s">
        <v>16</v>
      </c>
      <c r="D844" s="10">
        <v>15</v>
      </c>
      <c r="E844" s="10">
        <f>D844*E836</f>
        <v>5.1000000000000005</v>
      </c>
      <c r="F844" s="5"/>
      <c r="G844" s="10">
        <f>E844*F844</f>
        <v>0</v>
      </c>
      <c r="H844" s="10"/>
      <c r="I844" s="10"/>
      <c r="J844" s="10"/>
      <c r="K844" s="10"/>
      <c r="L844" s="10">
        <f>G844+I844+K844</f>
        <v>0</v>
      </c>
      <c r="M844" s="93"/>
      <c r="N844" s="93">
        <v>6.6000000000000003E-2</v>
      </c>
      <c r="O844" s="93"/>
      <c r="P844" s="93"/>
      <c r="Q844" s="93"/>
      <c r="R844" s="93"/>
      <c r="S844" s="93"/>
      <c r="T844" s="93"/>
      <c r="U844" s="93"/>
      <c r="V844" s="93"/>
      <c r="W844" s="93"/>
      <c r="X844" s="93"/>
      <c r="Y844" s="93"/>
      <c r="Z844" s="93"/>
      <c r="AA844" s="93"/>
      <c r="AB844" s="93"/>
      <c r="AC844" s="93"/>
      <c r="AD844" s="93"/>
      <c r="AE844" s="93"/>
      <c r="AF844" s="93"/>
      <c r="AG844" s="93"/>
      <c r="AH844" s="93"/>
      <c r="AI844" s="93"/>
      <c r="AJ844" s="93"/>
      <c r="AK844" s="93"/>
      <c r="AL844" s="93"/>
      <c r="AM844" s="93"/>
      <c r="AN844" s="93"/>
      <c r="AO844" s="93"/>
      <c r="AP844" s="93"/>
      <c r="AQ844" s="93"/>
      <c r="AR844" s="93"/>
      <c r="AS844" s="93"/>
      <c r="AT844" s="93"/>
      <c r="AU844" s="93"/>
      <c r="AV844" s="93"/>
      <c r="AW844" s="93"/>
      <c r="AX844" s="93"/>
      <c r="AY844" s="93"/>
      <c r="AZ844" s="93"/>
      <c r="BA844" s="93"/>
      <c r="BB844" s="93"/>
      <c r="BC844" s="93"/>
      <c r="BD844" s="93"/>
      <c r="BE844" s="93"/>
      <c r="BF844" s="93"/>
      <c r="BG844" s="93"/>
      <c r="BH844" s="93"/>
      <c r="BI844" s="93"/>
      <c r="BJ844" s="93"/>
      <c r="BK844" s="93"/>
      <c r="BL844" s="93"/>
      <c r="BM844" s="93"/>
      <c r="BN844" s="93"/>
      <c r="BO844" s="93"/>
      <c r="BP844" s="93"/>
      <c r="BQ844" s="93"/>
      <c r="BR844" s="93"/>
      <c r="BS844" s="93"/>
      <c r="BT844" s="93"/>
      <c r="BU844" s="93"/>
      <c r="BV844" s="93"/>
      <c r="BW844" s="93"/>
      <c r="BX844" s="93"/>
      <c r="BY844" s="93"/>
      <c r="BZ844" s="93"/>
      <c r="CA844" s="93"/>
      <c r="CB844" s="93"/>
      <c r="CC844" s="93"/>
      <c r="CD844" s="93"/>
      <c r="CE844" s="93"/>
      <c r="CF844" s="93"/>
      <c r="CG844" s="93"/>
      <c r="CH844" s="93"/>
      <c r="CI844" s="93"/>
      <c r="CJ844" s="93"/>
      <c r="CK844" s="93"/>
      <c r="CL844" s="93"/>
      <c r="CM844" s="93"/>
      <c r="CN844" s="93"/>
      <c r="CO844" s="93"/>
      <c r="CP844" s="93"/>
      <c r="CQ844" s="93"/>
      <c r="CR844" s="93"/>
      <c r="CS844" s="93"/>
      <c r="CT844" s="93"/>
      <c r="CU844" s="93"/>
      <c r="CV844" s="93"/>
      <c r="CW844" s="93"/>
      <c r="CX844" s="93"/>
      <c r="CY844" s="93"/>
      <c r="CZ844" s="93"/>
      <c r="DA844" s="93"/>
      <c r="DB844" s="93"/>
      <c r="DC844" s="93"/>
      <c r="DD844" s="93"/>
      <c r="DE844" s="93"/>
      <c r="DF844" s="93"/>
      <c r="DG844" s="93"/>
      <c r="DH844" s="93"/>
      <c r="DI844" s="93"/>
      <c r="DJ844" s="93"/>
      <c r="DK844" s="93"/>
      <c r="DL844" s="93"/>
      <c r="DM844" s="93"/>
      <c r="DN844" s="93"/>
      <c r="DO844" s="93"/>
      <c r="DP844" s="93"/>
      <c r="DQ844" s="93"/>
      <c r="DR844" s="93"/>
      <c r="DS844" s="93"/>
      <c r="DT844" s="93"/>
      <c r="DU844" s="93"/>
      <c r="DV844" s="93"/>
      <c r="DW844" s="93"/>
      <c r="DX844" s="93"/>
      <c r="DY844" s="93"/>
      <c r="DZ844" s="93"/>
      <c r="EA844" s="93"/>
      <c r="EB844" s="93"/>
      <c r="EC844" s="93"/>
      <c r="ED844" s="93"/>
      <c r="EE844" s="93"/>
      <c r="EF844" s="93"/>
      <c r="EG844" s="93"/>
      <c r="EH844" s="93"/>
      <c r="EI844" s="93"/>
      <c r="EJ844" s="93"/>
      <c r="EK844" s="93"/>
      <c r="EL844" s="93"/>
      <c r="EM844" s="93"/>
      <c r="EN844" s="93"/>
      <c r="EO844" s="93"/>
      <c r="EP844" s="93"/>
      <c r="EQ844" s="93"/>
      <c r="ER844" s="93"/>
      <c r="ES844" s="93"/>
      <c r="ET844" s="93"/>
      <c r="EU844" s="93"/>
      <c r="EV844" s="93"/>
      <c r="EW844" s="93"/>
      <c r="EX844" s="93"/>
      <c r="EY844" s="93"/>
      <c r="EZ844" s="93"/>
      <c r="FA844" s="93"/>
      <c r="FB844" s="93"/>
      <c r="FC844" s="93"/>
      <c r="FD844" s="93"/>
      <c r="FE844" s="93"/>
      <c r="FF844" s="93"/>
      <c r="FG844" s="93"/>
      <c r="FH844" s="93"/>
      <c r="FI844" s="93"/>
      <c r="FJ844" s="93"/>
      <c r="FK844" s="93"/>
      <c r="FL844" s="93"/>
      <c r="FM844" s="93"/>
      <c r="FN844" s="93"/>
      <c r="FO844" s="93"/>
      <c r="FP844" s="93"/>
      <c r="FQ844" s="93"/>
      <c r="FR844" s="93"/>
      <c r="FS844" s="93"/>
      <c r="FT844" s="93"/>
      <c r="FU844" s="93"/>
      <c r="FV844" s="93"/>
      <c r="FW844" s="93"/>
      <c r="FX844" s="93"/>
      <c r="FY844" s="93"/>
      <c r="FZ844" s="93"/>
      <c r="GA844" s="93"/>
      <c r="GB844" s="93"/>
      <c r="GC844" s="93"/>
      <c r="GD844" s="93"/>
      <c r="GE844" s="93"/>
      <c r="GF844" s="93"/>
      <c r="GG844" s="93"/>
      <c r="GH844" s="93"/>
      <c r="GI844" s="93"/>
      <c r="GJ844" s="93"/>
      <c r="GK844" s="93"/>
      <c r="GL844" s="93"/>
      <c r="GM844" s="93"/>
      <c r="GN844" s="93"/>
      <c r="GO844" s="93"/>
      <c r="GP844" s="93"/>
      <c r="GQ844" s="93"/>
      <c r="GR844" s="93"/>
      <c r="GS844" s="93"/>
      <c r="GT844" s="93"/>
      <c r="GU844" s="93"/>
      <c r="GV844" s="93"/>
      <c r="GW844" s="93"/>
      <c r="GX844" s="93"/>
      <c r="GY844" s="93"/>
      <c r="GZ844" s="93"/>
      <c r="HA844" s="93"/>
      <c r="HB844" s="93"/>
      <c r="HC844" s="93"/>
      <c r="HD844" s="93"/>
      <c r="HE844" s="93"/>
      <c r="HF844" s="93"/>
      <c r="HG844" s="93"/>
      <c r="HH844" s="93"/>
      <c r="HI844" s="93"/>
      <c r="HJ844" s="93"/>
      <c r="HK844" s="93"/>
      <c r="HL844" s="93"/>
      <c r="HM844" s="93"/>
      <c r="HN844" s="93"/>
      <c r="HO844" s="93"/>
      <c r="HP844" s="93"/>
      <c r="HQ844" s="93"/>
      <c r="HR844" s="93"/>
      <c r="HS844" s="93"/>
      <c r="HT844" s="93"/>
      <c r="HU844" s="93"/>
      <c r="HV844" s="93"/>
      <c r="HW844" s="93"/>
      <c r="HX844" s="93"/>
      <c r="HY844" s="93"/>
      <c r="HZ844" s="93"/>
      <c r="IA844" s="93"/>
      <c r="IB844" s="93"/>
      <c r="IC844" s="93"/>
      <c r="ID844" s="93"/>
      <c r="IE844" s="93"/>
    </row>
    <row r="845" spans="1:239" s="6" customFormat="1" x14ac:dyDescent="0.25">
      <c r="A845" s="11"/>
      <c r="B845" s="13" t="s">
        <v>42</v>
      </c>
      <c r="C845" s="91" t="s">
        <v>16</v>
      </c>
      <c r="D845" s="10">
        <v>66</v>
      </c>
      <c r="E845" s="10">
        <f>D845*E836</f>
        <v>22.44</v>
      </c>
      <c r="F845" s="5"/>
      <c r="G845" s="10">
        <f>E845*F845</f>
        <v>0</v>
      </c>
      <c r="H845" s="10"/>
      <c r="I845" s="10"/>
      <c r="J845" s="10"/>
      <c r="K845" s="10"/>
      <c r="L845" s="10">
        <f t="shared" si="122"/>
        <v>0</v>
      </c>
      <c r="M845" s="93"/>
      <c r="N845" s="93"/>
      <c r="O845" s="93"/>
      <c r="P845" s="93"/>
      <c r="Q845" s="93"/>
      <c r="R845" s="93"/>
      <c r="S845" s="93"/>
      <c r="T845" s="93"/>
      <c r="U845" s="93"/>
      <c r="V845" s="93"/>
      <c r="W845" s="93"/>
      <c r="X845" s="93"/>
      <c r="Y845" s="93"/>
      <c r="Z845" s="93"/>
      <c r="AA845" s="93"/>
      <c r="AB845" s="93"/>
      <c r="AC845" s="93"/>
      <c r="AD845" s="93"/>
      <c r="AE845" s="93"/>
      <c r="AF845" s="93"/>
      <c r="AG845" s="93"/>
      <c r="AH845" s="93"/>
      <c r="AI845" s="93"/>
      <c r="AJ845" s="93"/>
      <c r="AK845" s="93"/>
      <c r="AL845" s="93"/>
      <c r="AM845" s="93"/>
      <c r="AN845" s="93"/>
      <c r="AO845" s="93"/>
      <c r="AP845" s="93"/>
      <c r="AQ845" s="93"/>
      <c r="AR845" s="93"/>
      <c r="AS845" s="93"/>
      <c r="AT845" s="93"/>
      <c r="AU845" s="93"/>
      <c r="AV845" s="93"/>
      <c r="AW845" s="93"/>
      <c r="AX845" s="93"/>
      <c r="AY845" s="93"/>
      <c r="AZ845" s="93"/>
      <c r="BA845" s="93"/>
      <c r="BB845" s="93"/>
      <c r="BC845" s="93"/>
      <c r="BD845" s="93"/>
      <c r="BE845" s="93"/>
      <c r="BF845" s="93"/>
      <c r="BG845" s="93"/>
      <c r="BH845" s="93"/>
      <c r="BI845" s="93"/>
      <c r="BJ845" s="93"/>
      <c r="BK845" s="93"/>
      <c r="BL845" s="93"/>
      <c r="BM845" s="93"/>
      <c r="BN845" s="93"/>
      <c r="BO845" s="93"/>
      <c r="BP845" s="93"/>
      <c r="BQ845" s="93"/>
      <c r="BR845" s="93"/>
      <c r="BS845" s="93"/>
      <c r="BT845" s="93"/>
      <c r="BU845" s="93"/>
      <c r="BV845" s="93"/>
      <c r="BW845" s="93"/>
      <c r="BX845" s="93"/>
      <c r="BY845" s="93"/>
      <c r="BZ845" s="93"/>
      <c r="CA845" s="93"/>
      <c r="CB845" s="93"/>
      <c r="CC845" s="93"/>
      <c r="CD845" s="93"/>
      <c r="CE845" s="93"/>
      <c r="CF845" s="93"/>
      <c r="CG845" s="93"/>
      <c r="CH845" s="93"/>
      <c r="CI845" s="93"/>
      <c r="CJ845" s="93"/>
      <c r="CK845" s="93"/>
      <c r="CL845" s="93"/>
      <c r="CM845" s="93"/>
      <c r="CN845" s="93"/>
      <c r="CO845" s="93"/>
      <c r="CP845" s="93"/>
      <c r="CQ845" s="93"/>
      <c r="CR845" s="93"/>
      <c r="CS845" s="93"/>
      <c r="CT845" s="93"/>
      <c r="CU845" s="93"/>
      <c r="CV845" s="93"/>
      <c r="CW845" s="93"/>
      <c r="CX845" s="93"/>
      <c r="CY845" s="93"/>
      <c r="CZ845" s="93"/>
      <c r="DA845" s="93"/>
      <c r="DB845" s="93"/>
      <c r="DC845" s="93"/>
      <c r="DD845" s="93"/>
      <c r="DE845" s="93"/>
      <c r="DF845" s="93"/>
      <c r="DG845" s="93"/>
      <c r="DH845" s="93"/>
      <c r="DI845" s="93"/>
      <c r="DJ845" s="93"/>
      <c r="DK845" s="93"/>
      <c r="DL845" s="93"/>
      <c r="DM845" s="93"/>
      <c r="DN845" s="93"/>
      <c r="DO845" s="93"/>
      <c r="DP845" s="93"/>
      <c r="DQ845" s="93"/>
      <c r="DR845" s="93"/>
      <c r="DS845" s="93"/>
      <c r="DT845" s="93"/>
      <c r="DU845" s="93"/>
      <c r="DV845" s="93"/>
      <c r="DW845" s="93"/>
      <c r="DX845" s="93"/>
      <c r="DY845" s="93"/>
      <c r="DZ845" s="93"/>
      <c r="EA845" s="93"/>
      <c r="EB845" s="93"/>
      <c r="EC845" s="93"/>
      <c r="ED845" s="93"/>
      <c r="EE845" s="93"/>
      <c r="EF845" s="93"/>
      <c r="EG845" s="93"/>
      <c r="EH845" s="93"/>
      <c r="EI845" s="93"/>
      <c r="EJ845" s="93"/>
      <c r="EK845" s="93"/>
      <c r="EL845" s="93"/>
      <c r="EM845" s="93"/>
      <c r="EN845" s="93"/>
      <c r="EO845" s="93"/>
      <c r="EP845" s="93"/>
      <c r="EQ845" s="93"/>
      <c r="ER845" s="93"/>
      <c r="ES845" s="93"/>
      <c r="ET845" s="93"/>
      <c r="EU845" s="93"/>
      <c r="EV845" s="93"/>
      <c r="EW845" s="93"/>
      <c r="EX845" s="93"/>
      <c r="EY845" s="93"/>
      <c r="EZ845" s="93"/>
      <c r="FA845" s="93"/>
      <c r="FB845" s="93"/>
      <c r="FC845" s="93"/>
      <c r="FD845" s="93"/>
      <c r="FE845" s="93"/>
      <c r="FF845" s="93"/>
      <c r="FG845" s="93"/>
      <c r="FH845" s="93"/>
      <c r="FI845" s="93"/>
      <c r="FJ845" s="93"/>
      <c r="FK845" s="93"/>
      <c r="FL845" s="93"/>
      <c r="FM845" s="93"/>
      <c r="FN845" s="93"/>
      <c r="FO845" s="93"/>
      <c r="FP845" s="93"/>
      <c r="FQ845" s="93"/>
      <c r="FR845" s="93"/>
      <c r="FS845" s="93"/>
      <c r="FT845" s="93"/>
      <c r="FU845" s="93"/>
      <c r="FV845" s="93"/>
      <c r="FW845" s="93"/>
      <c r="FX845" s="93"/>
      <c r="FY845" s="93"/>
      <c r="FZ845" s="93"/>
      <c r="GA845" s="93"/>
      <c r="GB845" s="93"/>
      <c r="GC845" s="93"/>
      <c r="GD845" s="93"/>
      <c r="GE845" s="93"/>
      <c r="GF845" s="93"/>
      <c r="GG845" s="93"/>
      <c r="GH845" s="93"/>
      <c r="GI845" s="93"/>
      <c r="GJ845" s="93"/>
      <c r="GK845" s="93"/>
      <c r="GL845" s="93"/>
      <c r="GM845" s="93"/>
      <c r="GN845" s="93"/>
      <c r="GO845" s="93"/>
      <c r="GP845" s="93"/>
      <c r="GQ845" s="93"/>
      <c r="GR845" s="93"/>
      <c r="GS845" s="93"/>
      <c r="GT845" s="93"/>
      <c r="GU845" s="93"/>
      <c r="GV845" s="93"/>
      <c r="GW845" s="93"/>
      <c r="GX845" s="93"/>
      <c r="GY845" s="93"/>
      <c r="GZ845" s="93"/>
      <c r="HA845" s="93"/>
      <c r="HB845" s="93"/>
      <c r="HC845" s="93"/>
      <c r="HD845" s="93"/>
      <c r="HE845" s="93"/>
      <c r="HF845" s="93"/>
      <c r="HG845" s="93"/>
      <c r="HH845" s="93"/>
      <c r="HI845" s="93"/>
      <c r="HJ845" s="93"/>
      <c r="HK845" s="93"/>
      <c r="HL845" s="93"/>
      <c r="HM845" s="93"/>
      <c r="HN845" s="93"/>
      <c r="HO845" s="93"/>
      <c r="HP845" s="93"/>
      <c r="HQ845" s="93"/>
      <c r="HR845" s="93"/>
      <c r="HS845" s="93"/>
      <c r="HT845" s="93"/>
      <c r="HU845" s="93"/>
      <c r="HV845" s="93"/>
      <c r="HW845" s="93"/>
      <c r="HX845" s="93"/>
      <c r="HY845" s="93"/>
      <c r="HZ845" s="93"/>
      <c r="IA845" s="93"/>
      <c r="IB845" s="93"/>
      <c r="IC845" s="93"/>
      <c r="ID845" s="93"/>
      <c r="IE845" s="93"/>
    </row>
    <row r="846" spans="1:239" s="6" customFormat="1" x14ac:dyDescent="0.25">
      <c r="A846" s="11"/>
      <c r="B846" s="13"/>
      <c r="C846" s="91"/>
      <c r="D846" s="10"/>
      <c r="E846" s="10"/>
      <c r="F846" s="5"/>
      <c r="G846" s="10"/>
      <c r="H846" s="10"/>
      <c r="I846" s="10"/>
      <c r="J846" s="10"/>
      <c r="K846" s="10"/>
      <c r="L846" s="10"/>
      <c r="M846" s="93"/>
      <c r="N846" s="93"/>
      <c r="O846" s="93"/>
      <c r="P846" s="93"/>
      <c r="Q846" s="93"/>
      <c r="R846" s="93"/>
      <c r="S846" s="93"/>
      <c r="T846" s="93"/>
      <c r="U846" s="93"/>
      <c r="V846" s="93"/>
      <c r="W846" s="93"/>
      <c r="X846" s="93"/>
      <c r="Y846" s="93"/>
      <c r="Z846" s="93"/>
      <c r="AA846" s="93"/>
      <c r="AB846" s="93"/>
      <c r="AC846" s="93"/>
      <c r="AD846" s="93"/>
      <c r="AE846" s="93"/>
      <c r="AF846" s="93"/>
      <c r="AG846" s="93"/>
      <c r="AH846" s="93"/>
      <c r="AI846" s="93"/>
      <c r="AJ846" s="93"/>
      <c r="AK846" s="93"/>
      <c r="AL846" s="93"/>
      <c r="AM846" s="93"/>
      <c r="AN846" s="93"/>
      <c r="AO846" s="93"/>
      <c r="AP846" s="93"/>
      <c r="AQ846" s="93"/>
      <c r="AR846" s="93"/>
      <c r="AS846" s="93"/>
      <c r="AT846" s="93"/>
      <c r="AU846" s="93"/>
      <c r="AV846" s="93"/>
      <c r="AW846" s="93"/>
      <c r="AX846" s="93"/>
      <c r="AY846" s="93"/>
      <c r="AZ846" s="93"/>
      <c r="BA846" s="93"/>
      <c r="BB846" s="93"/>
      <c r="BC846" s="93"/>
      <c r="BD846" s="93"/>
      <c r="BE846" s="93"/>
      <c r="BF846" s="93"/>
      <c r="BG846" s="93"/>
      <c r="BH846" s="93"/>
      <c r="BI846" s="93"/>
      <c r="BJ846" s="93"/>
      <c r="BK846" s="93"/>
      <c r="BL846" s="93"/>
      <c r="BM846" s="93"/>
      <c r="BN846" s="93"/>
      <c r="BO846" s="93"/>
      <c r="BP846" s="93"/>
      <c r="BQ846" s="93"/>
      <c r="BR846" s="93"/>
      <c r="BS846" s="93"/>
      <c r="BT846" s="93"/>
      <c r="BU846" s="93"/>
      <c r="BV846" s="93"/>
      <c r="BW846" s="93"/>
      <c r="BX846" s="93"/>
      <c r="BY846" s="93"/>
      <c r="BZ846" s="93"/>
      <c r="CA846" s="93"/>
      <c r="CB846" s="93"/>
      <c r="CC846" s="93"/>
      <c r="CD846" s="93"/>
      <c r="CE846" s="93"/>
      <c r="CF846" s="93"/>
      <c r="CG846" s="93"/>
      <c r="CH846" s="93"/>
      <c r="CI846" s="93"/>
      <c r="CJ846" s="93"/>
      <c r="CK846" s="93"/>
      <c r="CL846" s="93"/>
      <c r="CM846" s="93"/>
      <c r="CN846" s="93"/>
      <c r="CO846" s="93"/>
      <c r="CP846" s="93"/>
      <c r="CQ846" s="93"/>
      <c r="CR846" s="93"/>
      <c r="CS846" s="93"/>
      <c r="CT846" s="93"/>
      <c r="CU846" s="93"/>
      <c r="CV846" s="93"/>
      <c r="CW846" s="93"/>
      <c r="CX846" s="93"/>
      <c r="CY846" s="93"/>
      <c r="CZ846" s="93"/>
      <c r="DA846" s="93"/>
      <c r="DB846" s="93"/>
      <c r="DC846" s="93"/>
      <c r="DD846" s="93"/>
      <c r="DE846" s="93"/>
      <c r="DF846" s="93"/>
      <c r="DG846" s="93"/>
      <c r="DH846" s="93"/>
      <c r="DI846" s="93"/>
      <c r="DJ846" s="93"/>
      <c r="DK846" s="93"/>
      <c r="DL846" s="93"/>
      <c r="DM846" s="93"/>
      <c r="DN846" s="93"/>
      <c r="DO846" s="93"/>
      <c r="DP846" s="93"/>
      <c r="DQ846" s="93"/>
      <c r="DR846" s="93"/>
      <c r="DS846" s="93"/>
      <c r="DT846" s="93"/>
      <c r="DU846" s="93"/>
      <c r="DV846" s="93"/>
      <c r="DW846" s="93"/>
      <c r="DX846" s="93"/>
      <c r="DY846" s="93"/>
      <c r="DZ846" s="93"/>
      <c r="EA846" s="93"/>
      <c r="EB846" s="93"/>
      <c r="EC846" s="93"/>
      <c r="ED846" s="93"/>
      <c r="EE846" s="93"/>
      <c r="EF846" s="93"/>
      <c r="EG846" s="93"/>
      <c r="EH846" s="93"/>
      <c r="EI846" s="93"/>
      <c r="EJ846" s="93"/>
      <c r="EK846" s="93"/>
      <c r="EL846" s="93"/>
      <c r="EM846" s="93"/>
      <c r="EN846" s="93"/>
      <c r="EO846" s="93"/>
      <c r="EP846" s="93"/>
      <c r="EQ846" s="93"/>
      <c r="ER846" s="93"/>
      <c r="ES846" s="93"/>
      <c r="ET846" s="93"/>
      <c r="EU846" s="93"/>
      <c r="EV846" s="93"/>
      <c r="EW846" s="93"/>
      <c r="EX846" s="93"/>
      <c r="EY846" s="93"/>
      <c r="EZ846" s="93"/>
      <c r="FA846" s="93"/>
      <c r="FB846" s="93"/>
      <c r="FC846" s="93"/>
      <c r="FD846" s="93"/>
      <c r="FE846" s="93"/>
      <c r="FF846" s="93"/>
      <c r="FG846" s="93"/>
      <c r="FH846" s="93"/>
      <c r="FI846" s="93"/>
      <c r="FJ846" s="93"/>
      <c r="FK846" s="93"/>
      <c r="FL846" s="93"/>
      <c r="FM846" s="93"/>
      <c r="FN846" s="93"/>
      <c r="FO846" s="93"/>
      <c r="FP846" s="93"/>
      <c r="FQ846" s="93"/>
      <c r="FR846" s="93"/>
      <c r="FS846" s="93"/>
      <c r="FT846" s="93"/>
      <c r="FU846" s="93"/>
      <c r="FV846" s="93"/>
      <c r="FW846" s="93"/>
      <c r="FX846" s="93"/>
      <c r="FY846" s="93"/>
      <c r="FZ846" s="93"/>
      <c r="GA846" s="93"/>
      <c r="GB846" s="93"/>
      <c r="GC846" s="93"/>
      <c r="GD846" s="93"/>
      <c r="GE846" s="93"/>
      <c r="GF846" s="93"/>
      <c r="GG846" s="93"/>
      <c r="GH846" s="93"/>
      <c r="GI846" s="93"/>
      <c r="GJ846" s="93"/>
      <c r="GK846" s="93"/>
      <c r="GL846" s="93"/>
      <c r="GM846" s="93"/>
      <c r="GN846" s="93"/>
      <c r="GO846" s="93"/>
      <c r="GP846" s="93"/>
      <c r="GQ846" s="93"/>
      <c r="GR846" s="93"/>
      <c r="GS846" s="93"/>
      <c r="GT846" s="93"/>
      <c r="GU846" s="93"/>
      <c r="GV846" s="93"/>
      <c r="GW846" s="93"/>
      <c r="GX846" s="93"/>
      <c r="GY846" s="93"/>
      <c r="GZ846" s="93"/>
      <c r="HA846" s="93"/>
      <c r="HB846" s="93"/>
      <c r="HC846" s="93"/>
      <c r="HD846" s="93"/>
      <c r="HE846" s="93"/>
      <c r="HF846" s="93"/>
      <c r="HG846" s="93"/>
      <c r="HH846" s="93"/>
      <c r="HI846" s="93"/>
      <c r="HJ846" s="93"/>
      <c r="HK846" s="93"/>
      <c r="HL846" s="93"/>
      <c r="HM846" s="93"/>
      <c r="HN846" s="93"/>
      <c r="HO846" s="93"/>
      <c r="HP846" s="93"/>
      <c r="HQ846" s="93"/>
      <c r="HR846" s="93"/>
      <c r="HS846" s="93"/>
      <c r="HT846" s="93"/>
      <c r="HU846" s="93"/>
      <c r="HV846" s="93"/>
      <c r="HW846" s="93"/>
      <c r="HX846" s="93"/>
      <c r="HY846" s="93"/>
      <c r="HZ846" s="93"/>
      <c r="IA846" s="93"/>
      <c r="IB846" s="93"/>
      <c r="IC846" s="93"/>
      <c r="ID846" s="93"/>
      <c r="IE846" s="93"/>
    </row>
    <row r="847" spans="1:239" s="2" customFormat="1" x14ac:dyDescent="0.25">
      <c r="A847" s="7">
        <v>15</v>
      </c>
      <c r="B847" s="127" t="s">
        <v>30</v>
      </c>
      <c r="C847" s="8" t="s">
        <v>23</v>
      </c>
      <c r="D847" s="9"/>
      <c r="E847" s="9">
        <f>E835</f>
        <v>340</v>
      </c>
      <c r="F847" s="9"/>
      <c r="G847" s="120"/>
      <c r="H847" s="9"/>
      <c r="I847" s="9"/>
      <c r="J847" s="120"/>
      <c r="K847" s="9"/>
      <c r="L847" s="9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  <c r="AA847" s="105"/>
      <c r="AB847" s="105"/>
      <c r="AC847" s="105"/>
      <c r="AD847" s="105"/>
      <c r="AE847" s="105"/>
      <c r="AF847" s="105"/>
      <c r="AG847" s="105"/>
      <c r="AH847" s="105"/>
      <c r="AI847" s="105"/>
      <c r="AJ847" s="105"/>
      <c r="AK847" s="105"/>
      <c r="AL847" s="105"/>
      <c r="AM847" s="105"/>
      <c r="AN847" s="105"/>
      <c r="AO847" s="105"/>
      <c r="AP847" s="105"/>
      <c r="AQ847" s="105"/>
      <c r="AR847" s="105"/>
      <c r="AS847" s="105"/>
      <c r="AT847" s="105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  <c r="BT847" s="105"/>
      <c r="BU847" s="105"/>
      <c r="BV847" s="105"/>
      <c r="BW847" s="105"/>
      <c r="BX847" s="105"/>
      <c r="BY847" s="105"/>
      <c r="BZ847" s="105"/>
      <c r="CA847" s="105"/>
      <c r="CB847" s="105"/>
      <c r="CC847" s="105"/>
      <c r="CD847" s="105"/>
      <c r="CE847" s="105"/>
      <c r="CF847" s="105"/>
      <c r="CG847" s="105"/>
      <c r="CH847" s="105"/>
      <c r="CI847" s="105"/>
      <c r="CJ847" s="105"/>
      <c r="CK847" s="105"/>
      <c r="CL847" s="105"/>
      <c r="CM847" s="105"/>
      <c r="CN847" s="105"/>
      <c r="CO847" s="105"/>
      <c r="CP847" s="105"/>
      <c r="CQ847" s="105"/>
      <c r="CR847" s="105"/>
      <c r="CS847" s="105"/>
      <c r="CT847" s="105"/>
      <c r="CU847" s="105"/>
      <c r="CV847" s="105"/>
      <c r="CW847" s="105"/>
      <c r="CX847" s="105"/>
      <c r="CY847" s="105"/>
      <c r="CZ847" s="105"/>
      <c r="DA847" s="105"/>
      <c r="DB847" s="105"/>
      <c r="DC847" s="105"/>
      <c r="DD847" s="105"/>
      <c r="DE847" s="105"/>
      <c r="DF847" s="105"/>
      <c r="DG847" s="105"/>
      <c r="DH847" s="105"/>
      <c r="DI847" s="105"/>
      <c r="DJ847" s="105"/>
      <c r="DK847" s="105"/>
      <c r="DL847" s="105"/>
      <c r="DM847" s="105"/>
      <c r="DN847" s="105"/>
      <c r="DO847" s="105"/>
      <c r="DP847" s="105"/>
      <c r="DQ847" s="105"/>
      <c r="DR847" s="105"/>
      <c r="DS847" s="105"/>
      <c r="DT847" s="105"/>
      <c r="DU847" s="105"/>
      <c r="DV847" s="105"/>
      <c r="DW847" s="105"/>
      <c r="DX847" s="105"/>
      <c r="DY847" s="105"/>
      <c r="DZ847" s="105"/>
      <c r="EA847" s="105"/>
      <c r="EB847" s="105"/>
      <c r="EC847" s="105"/>
      <c r="ED847" s="105"/>
      <c r="EE847" s="105"/>
      <c r="EF847" s="105"/>
      <c r="EG847" s="105"/>
      <c r="EH847" s="105"/>
      <c r="EI847" s="105"/>
      <c r="EJ847" s="105"/>
      <c r="EK847" s="105"/>
      <c r="EL847" s="105"/>
      <c r="EM847" s="105"/>
      <c r="EN847" s="105"/>
      <c r="EO847" s="105"/>
      <c r="EP847" s="105"/>
      <c r="EQ847" s="105"/>
      <c r="ER847" s="105"/>
      <c r="ES847" s="105"/>
      <c r="ET847" s="105"/>
      <c r="EU847" s="105"/>
      <c r="EV847" s="105"/>
      <c r="EW847" s="105"/>
      <c r="EX847" s="105"/>
      <c r="EY847" s="105"/>
      <c r="EZ847" s="105"/>
      <c r="FA847" s="105"/>
      <c r="FB847" s="105"/>
      <c r="FC847" s="105"/>
      <c r="FD847" s="105"/>
      <c r="FE847" s="105"/>
      <c r="FF847" s="105"/>
      <c r="FG847" s="105"/>
      <c r="FH847" s="105"/>
      <c r="FI847" s="105"/>
      <c r="FJ847" s="105"/>
      <c r="FK847" s="105"/>
      <c r="FL847" s="105"/>
      <c r="FM847" s="105"/>
      <c r="FN847" s="105"/>
      <c r="FO847" s="105"/>
      <c r="FP847" s="105"/>
      <c r="FQ847" s="105"/>
      <c r="FR847" s="105"/>
      <c r="FS847" s="105"/>
      <c r="FT847" s="105"/>
      <c r="FU847" s="105"/>
      <c r="FV847" s="105"/>
      <c r="FW847" s="105"/>
      <c r="FX847" s="105"/>
      <c r="FY847" s="105"/>
      <c r="FZ847" s="105"/>
      <c r="GA847" s="105"/>
      <c r="GB847" s="105"/>
      <c r="GC847" s="105"/>
      <c r="GD847" s="105"/>
      <c r="GE847" s="105"/>
      <c r="GF847" s="105"/>
      <c r="GG847" s="105"/>
      <c r="GH847" s="105"/>
      <c r="GI847" s="105"/>
      <c r="GJ847" s="105"/>
      <c r="GK847" s="105"/>
      <c r="GL847" s="105"/>
      <c r="GM847" s="105"/>
      <c r="GN847" s="105"/>
      <c r="GO847" s="105"/>
      <c r="GP847" s="105"/>
      <c r="GQ847" s="105"/>
      <c r="GR847" s="105"/>
      <c r="GS847" s="105"/>
      <c r="GT847" s="105"/>
      <c r="GU847" s="105"/>
      <c r="GV847" s="105"/>
      <c r="GW847" s="105"/>
      <c r="GX847" s="105"/>
      <c r="GY847" s="105"/>
      <c r="GZ847" s="105"/>
      <c r="HA847" s="105"/>
      <c r="HB847" s="105"/>
      <c r="HC847" s="105"/>
      <c r="HD847" s="105"/>
      <c r="HE847" s="105"/>
      <c r="HF847" s="105"/>
      <c r="HG847" s="105"/>
      <c r="HH847" s="105"/>
      <c r="HI847" s="105"/>
      <c r="HJ847" s="105"/>
      <c r="HK847" s="105"/>
      <c r="HL847" s="105"/>
      <c r="HM847" s="105"/>
      <c r="HN847" s="105"/>
      <c r="HO847" s="105"/>
      <c r="HP847" s="105"/>
      <c r="HQ847" s="105"/>
      <c r="HR847" s="105"/>
      <c r="HS847" s="105"/>
      <c r="HT847" s="105"/>
      <c r="HU847" s="105"/>
      <c r="HV847" s="105"/>
      <c r="HW847" s="105"/>
      <c r="HX847" s="105"/>
      <c r="HY847" s="105"/>
      <c r="HZ847" s="105"/>
      <c r="IA847" s="105"/>
      <c r="IB847" s="105"/>
      <c r="IC847" s="105"/>
      <c r="ID847" s="105"/>
      <c r="IE847" s="105"/>
    </row>
    <row r="848" spans="1:239" s="6" customFormat="1" x14ac:dyDescent="0.25">
      <c r="A848" s="125"/>
      <c r="B848" s="128"/>
      <c r="C848" s="11" t="s">
        <v>24</v>
      </c>
      <c r="D848" s="10"/>
      <c r="E848" s="92">
        <f>E847/1000</f>
        <v>0.34</v>
      </c>
      <c r="F848" s="10"/>
      <c r="G848" s="123"/>
      <c r="H848" s="10"/>
      <c r="I848" s="10"/>
      <c r="J848" s="123"/>
      <c r="K848" s="10"/>
      <c r="L848" s="10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</row>
    <row r="849" spans="1:239" s="6" customFormat="1" x14ac:dyDescent="0.25">
      <c r="A849" s="125"/>
      <c r="B849" s="124" t="s">
        <v>21</v>
      </c>
      <c r="C849" s="91" t="s">
        <v>17</v>
      </c>
      <c r="D849" s="10">
        <v>42.9</v>
      </c>
      <c r="E849" s="10">
        <f>E848*D849</f>
        <v>14.586</v>
      </c>
      <c r="F849" s="10"/>
      <c r="G849" s="120"/>
      <c r="H849" s="10"/>
      <c r="I849" s="10">
        <f>E849*H849</f>
        <v>0</v>
      </c>
      <c r="J849" s="10"/>
      <c r="K849" s="10"/>
      <c r="L849" s="10">
        <f t="shared" ref="L849:L856" si="124">G849+I849+K849</f>
        <v>0</v>
      </c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</row>
    <row r="850" spans="1:239" s="6" customFormat="1" x14ac:dyDescent="0.25">
      <c r="A850" s="125"/>
      <c r="B850" s="124" t="s">
        <v>26</v>
      </c>
      <c r="C850" s="91" t="s">
        <v>20</v>
      </c>
      <c r="D850" s="10">
        <v>2.69</v>
      </c>
      <c r="E850" s="10">
        <f>E848*D850</f>
        <v>0.91460000000000008</v>
      </c>
      <c r="F850" s="10"/>
      <c r="G850" s="120"/>
      <c r="H850" s="10"/>
      <c r="I850" s="10"/>
      <c r="J850" s="5"/>
      <c r="K850" s="10">
        <f>E850*J850</f>
        <v>0</v>
      </c>
      <c r="L850" s="10">
        <f t="shared" si="124"/>
        <v>0</v>
      </c>
      <c r="M850" s="14"/>
      <c r="N850" s="14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</row>
    <row r="851" spans="1:239" s="6" customFormat="1" x14ac:dyDescent="0.25">
      <c r="A851" s="125"/>
      <c r="B851" s="124" t="s">
        <v>27</v>
      </c>
      <c r="C851" s="91" t="s">
        <v>20</v>
      </c>
      <c r="D851" s="10">
        <v>7.6</v>
      </c>
      <c r="E851" s="10">
        <f>D851*E848</f>
        <v>2.5840000000000001</v>
      </c>
      <c r="F851" s="10"/>
      <c r="G851" s="120"/>
      <c r="H851" s="10"/>
      <c r="I851" s="10"/>
      <c r="J851" s="5"/>
      <c r="K851" s="10">
        <f>E851*J851</f>
        <v>0</v>
      </c>
      <c r="L851" s="10">
        <f t="shared" si="124"/>
        <v>0</v>
      </c>
      <c r="M851" s="14"/>
      <c r="N851" s="14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</row>
    <row r="852" spans="1:239" s="6" customFormat="1" x14ac:dyDescent="0.25">
      <c r="A852" s="125"/>
      <c r="B852" s="124" t="s">
        <v>28</v>
      </c>
      <c r="C852" s="91" t="s">
        <v>20</v>
      </c>
      <c r="D852" s="10">
        <v>7.4</v>
      </c>
      <c r="E852" s="5">
        <f>D852*E848</f>
        <v>2.5160000000000005</v>
      </c>
      <c r="F852" s="10"/>
      <c r="G852" s="120"/>
      <c r="H852" s="10"/>
      <c r="I852" s="10"/>
      <c r="J852" s="5"/>
      <c r="K852" s="10">
        <f>E852*J852</f>
        <v>0</v>
      </c>
      <c r="L852" s="10">
        <f t="shared" si="124"/>
        <v>0</v>
      </c>
      <c r="M852" s="14"/>
      <c r="N852" s="14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</row>
    <row r="853" spans="1:239" s="6" customFormat="1" x14ac:dyDescent="0.25">
      <c r="A853" s="125"/>
      <c r="B853" s="129" t="s">
        <v>31</v>
      </c>
      <c r="C853" s="91" t="s">
        <v>20</v>
      </c>
      <c r="D853" s="10">
        <v>0.41</v>
      </c>
      <c r="E853" s="10">
        <f>D853*E848</f>
        <v>0.1394</v>
      </c>
      <c r="F853" s="10"/>
      <c r="G853" s="120"/>
      <c r="H853" s="10"/>
      <c r="I853" s="10"/>
      <c r="J853" s="10"/>
      <c r="K853" s="10">
        <f>E853*J853</f>
        <v>0</v>
      </c>
      <c r="L853" s="10">
        <f t="shared" si="124"/>
        <v>0</v>
      </c>
      <c r="M853" s="14"/>
      <c r="N853" s="14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</row>
    <row r="854" spans="1:239" s="6" customFormat="1" x14ac:dyDescent="0.25">
      <c r="A854" s="125"/>
      <c r="B854" s="124" t="s">
        <v>29</v>
      </c>
      <c r="C854" s="91" t="s">
        <v>20</v>
      </c>
      <c r="D854" s="10">
        <v>1.48</v>
      </c>
      <c r="E854" s="5">
        <f>D854*E848</f>
        <v>0.50319999999999998</v>
      </c>
      <c r="F854" s="10"/>
      <c r="G854" s="120"/>
      <c r="H854" s="10"/>
      <c r="I854" s="10"/>
      <c r="J854" s="5"/>
      <c r="K854" s="10">
        <f>E854*J854</f>
        <v>0</v>
      </c>
      <c r="L854" s="10">
        <f t="shared" si="124"/>
        <v>0</v>
      </c>
      <c r="M854" s="14"/>
      <c r="N854" s="14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</row>
    <row r="855" spans="1:239" s="6" customFormat="1" x14ac:dyDescent="0.25">
      <c r="A855" s="125"/>
      <c r="B855" s="124" t="s">
        <v>41</v>
      </c>
      <c r="C855" s="91" t="s">
        <v>16</v>
      </c>
      <c r="D855" s="10">
        <v>11</v>
      </c>
      <c r="E855" s="10">
        <f>D855*E848</f>
        <v>3.74</v>
      </c>
      <c r="F855" s="5"/>
      <c r="G855" s="10">
        <f>E855*F855</f>
        <v>0</v>
      </c>
      <c r="H855" s="10"/>
      <c r="I855" s="10"/>
      <c r="J855" s="10"/>
      <c r="K855" s="10"/>
      <c r="L855" s="10">
        <f>G855+I855+K855</f>
        <v>0</v>
      </c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</row>
    <row r="856" spans="1:239" s="6" customFormat="1" x14ac:dyDescent="0.25">
      <c r="A856" s="125"/>
      <c r="B856" s="13" t="s">
        <v>43</v>
      </c>
      <c r="C856" s="91" t="s">
        <v>16</v>
      </c>
      <c r="D856" s="10">
        <f>149-2*12.4</f>
        <v>124.2</v>
      </c>
      <c r="E856" s="10">
        <f>D856*E848</f>
        <v>42.228000000000002</v>
      </c>
      <c r="F856" s="5"/>
      <c r="G856" s="10">
        <f>F856*E856</f>
        <v>0</v>
      </c>
      <c r="H856" s="10"/>
      <c r="I856" s="10"/>
      <c r="J856" s="10"/>
      <c r="K856" s="10"/>
      <c r="L856" s="10">
        <f t="shared" si="124"/>
        <v>0</v>
      </c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</row>
    <row r="857" spans="1:239" s="6" customFormat="1" x14ac:dyDescent="0.25">
      <c r="A857" s="11"/>
      <c r="B857" s="129"/>
      <c r="C857" s="91"/>
      <c r="D857" s="10"/>
      <c r="E857" s="10"/>
      <c r="F857" s="5"/>
      <c r="G857" s="10"/>
      <c r="H857" s="10"/>
      <c r="I857" s="10"/>
      <c r="J857" s="10"/>
      <c r="K857" s="10"/>
      <c r="L857" s="10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  <c r="AW857" s="14"/>
      <c r="AX857" s="14"/>
      <c r="AY857" s="14"/>
      <c r="AZ857" s="14"/>
      <c r="BA857" s="14"/>
      <c r="BB857" s="14"/>
      <c r="BC857" s="14"/>
      <c r="BD857" s="14"/>
      <c r="BE857" s="14"/>
      <c r="BF857" s="14"/>
      <c r="BG857" s="14"/>
      <c r="BH857" s="14"/>
      <c r="BI857" s="14"/>
      <c r="BJ857" s="14"/>
      <c r="BK857" s="14"/>
      <c r="BL857" s="14"/>
      <c r="BM857" s="14"/>
      <c r="BN857" s="14"/>
      <c r="BO857" s="14"/>
      <c r="BP857" s="14"/>
      <c r="BQ857" s="14"/>
      <c r="BR857" s="14"/>
      <c r="BS857" s="14"/>
      <c r="BT857" s="14"/>
      <c r="BU857" s="14"/>
      <c r="BV857" s="14"/>
      <c r="BW857" s="14"/>
      <c r="BX857" s="14"/>
      <c r="BY857" s="14"/>
      <c r="BZ857" s="14"/>
      <c r="CA857" s="14"/>
      <c r="CB857" s="14"/>
      <c r="CC857" s="14"/>
      <c r="CD857" s="14"/>
      <c r="CE857" s="14"/>
      <c r="CF857" s="14"/>
      <c r="CG857" s="14"/>
      <c r="CH857" s="14"/>
      <c r="CI857" s="14"/>
      <c r="CJ857" s="14"/>
      <c r="CK857" s="14"/>
      <c r="CL857" s="14"/>
      <c r="CM857" s="14"/>
      <c r="CN857" s="14"/>
      <c r="CO857" s="14"/>
      <c r="CP857" s="14"/>
      <c r="CQ857" s="14"/>
      <c r="CR857" s="14"/>
      <c r="CS857" s="14"/>
      <c r="CT857" s="14"/>
      <c r="CU857" s="14"/>
      <c r="CV857" s="14"/>
      <c r="CW857" s="14"/>
      <c r="CX857" s="14"/>
      <c r="CY857" s="14"/>
      <c r="CZ857" s="14"/>
      <c r="DA857" s="14"/>
      <c r="DB857" s="14"/>
      <c r="DC857" s="14"/>
      <c r="DD857" s="14"/>
      <c r="DE857" s="14"/>
      <c r="DF857" s="14"/>
      <c r="DG857" s="14"/>
      <c r="DH857" s="14"/>
      <c r="DI857" s="14"/>
      <c r="DJ857" s="14"/>
      <c r="DK857" s="14"/>
      <c r="DL857" s="14"/>
      <c r="DM857" s="14"/>
      <c r="DN857" s="14"/>
      <c r="DO857" s="14"/>
      <c r="DP857" s="14"/>
      <c r="DQ857" s="14"/>
      <c r="DR857" s="14"/>
      <c r="DS857" s="14"/>
      <c r="DT857" s="14"/>
      <c r="DU857" s="14"/>
      <c r="DV857" s="14"/>
      <c r="DW857" s="14"/>
      <c r="DX857" s="14"/>
      <c r="DY857" s="14"/>
      <c r="DZ857" s="14"/>
      <c r="EA857" s="14"/>
      <c r="EB857" s="14"/>
      <c r="EC857" s="14"/>
      <c r="ED857" s="14"/>
      <c r="EE857" s="14"/>
      <c r="EF857" s="14"/>
      <c r="EG857" s="14"/>
      <c r="EH857" s="14"/>
      <c r="EI857" s="14"/>
      <c r="EJ857" s="14"/>
      <c r="EK857" s="14"/>
      <c r="EL857" s="14"/>
      <c r="EM857" s="14"/>
      <c r="EN857" s="14"/>
      <c r="EO857" s="14"/>
      <c r="EP857" s="14"/>
      <c r="EQ857" s="14"/>
      <c r="ER857" s="14"/>
      <c r="ES857" s="14"/>
      <c r="ET857" s="14"/>
      <c r="EU857" s="14"/>
      <c r="EV857" s="14"/>
      <c r="EW857" s="14"/>
      <c r="EX857" s="14"/>
      <c r="EY857" s="14"/>
      <c r="EZ857" s="14"/>
      <c r="FA857" s="14"/>
      <c r="FB857" s="14"/>
      <c r="FC857" s="14"/>
      <c r="FD857" s="14"/>
      <c r="FE857" s="14"/>
      <c r="FF857" s="14"/>
      <c r="FG857" s="14"/>
      <c r="FH857" s="14"/>
      <c r="FI857" s="14"/>
      <c r="FJ857" s="14"/>
      <c r="FK857" s="14"/>
      <c r="FL857" s="14"/>
      <c r="FM857" s="14"/>
      <c r="FN857" s="14"/>
      <c r="FO857" s="14"/>
      <c r="FP857" s="14"/>
      <c r="FQ857" s="14"/>
      <c r="FR857" s="14"/>
      <c r="FS857" s="14"/>
      <c r="FT857" s="14"/>
      <c r="FU857" s="14"/>
      <c r="FV857" s="14"/>
      <c r="FW857" s="14"/>
      <c r="FX857" s="14"/>
      <c r="FY857" s="14"/>
      <c r="FZ857" s="14"/>
      <c r="GA857" s="14"/>
      <c r="GB857" s="14"/>
      <c r="GC857" s="14"/>
      <c r="GD857" s="14"/>
      <c r="GE857" s="14"/>
      <c r="GF857" s="14"/>
      <c r="GG857" s="14"/>
      <c r="GH857" s="14"/>
      <c r="GI857" s="14"/>
      <c r="GJ857" s="14"/>
      <c r="GK857" s="14"/>
      <c r="GL857" s="14"/>
      <c r="GM857" s="14"/>
      <c r="GN857" s="14"/>
      <c r="GO857" s="14"/>
      <c r="GP857" s="14"/>
      <c r="GQ857" s="14"/>
      <c r="GR857" s="14"/>
      <c r="GS857" s="14"/>
      <c r="GT857" s="14"/>
      <c r="GU857" s="14"/>
      <c r="GV857" s="14"/>
      <c r="GW857" s="14"/>
      <c r="GX857" s="14"/>
      <c r="GY857" s="14"/>
      <c r="GZ857" s="14"/>
      <c r="HA857" s="14"/>
      <c r="HB857" s="14"/>
      <c r="HC857" s="14"/>
      <c r="HD857" s="14"/>
      <c r="HE857" s="14"/>
      <c r="HF857" s="14"/>
      <c r="HG857" s="14"/>
      <c r="HH857" s="14"/>
      <c r="HI857" s="14"/>
      <c r="HJ857" s="14"/>
      <c r="HK857" s="14"/>
      <c r="HL857" s="14"/>
      <c r="HM857" s="14"/>
      <c r="HN857" s="14"/>
      <c r="HO857" s="14"/>
      <c r="HP857" s="14"/>
      <c r="HQ857" s="14"/>
      <c r="HR857" s="14"/>
      <c r="HS857" s="14"/>
      <c r="HT857" s="14"/>
      <c r="HU857" s="14"/>
      <c r="HV857" s="14"/>
      <c r="HW857" s="14"/>
      <c r="HX857" s="14"/>
      <c r="HY857" s="14"/>
      <c r="HZ857" s="14"/>
      <c r="IA857" s="14"/>
      <c r="IB857" s="14"/>
      <c r="IC857" s="14"/>
      <c r="ID857" s="14"/>
      <c r="IE857" s="14"/>
    </row>
    <row r="858" spans="1:239" s="2" customFormat="1" x14ac:dyDescent="0.25">
      <c r="A858" s="7">
        <v>16</v>
      </c>
      <c r="B858" s="127" t="s">
        <v>38</v>
      </c>
      <c r="C858" s="8" t="s">
        <v>18</v>
      </c>
      <c r="D858" s="9"/>
      <c r="E858" s="80">
        <f>E864*0.6</f>
        <v>0.20400000000000001</v>
      </c>
      <c r="F858" s="9"/>
      <c r="G858" s="9"/>
      <c r="H858" s="9"/>
      <c r="I858" s="9"/>
      <c r="J858" s="9"/>
      <c r="K858" s="130"/>
      <c r="L858" s="9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  <c r="AA858" s="105"/>
      <c r="AB858" s="105"/>
      <c r="AC858" s="105"/>
      <c r="AD858" s="105"/>
      <c r="AE858" s="105"/>
      <c r="AF858" s="105"/>
      <c r="AG858" s="105"/>
      <c r="AH858" s="105"/>
      <c r="AI858" s="105"/>
      <c r="AJ858" s="105"/>
      <c r="AK858" s="105"/>
      <c r="AL858" s="105"/>
      <c r="AM858" s="105"/>
      <c r="AN858" s="105"/>
      <c r="AO858" s="105"/>
      <c r="AP858" s="105"/>
      <c r="AQ858" s="105"/>
      <c r="AR858" s="105"/>
      <c r="AS858" s="105"/>
      <c r="AT858" s="105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  <c r="BT858" s="105"/>
      <c r="BU858" s="105"/>
      <c r="BV858" s="105"/>
      <c r="BW858" s="105"/>
      <c r="BX858" s="105"/>
      <c r="BY858" s="105"/>
      <c r="BZ858" s="105"/>
      <c r="CA858" s="105"/>
      <c r="CB858" s="105"/>
      <c r="CC858" s="105"/>
      <c r="CD858" s="105"/>
      <c r="CE858" s="105"/>
      <c r="CF858" s="105"/>
      <c r="CG858" s="105"/>
      <c r="CH858" s="105"/>
      <c r="CI858" s="105"/>
      <c r="CJ858" s="105"/>
      <c r="CK858" s="105"/>
      <c r="CL858" s="105"/>
      <c r="CM858" s="105"/>
      <c r="CN858" s="105"/>
      <c r="CO858" s="105"/>
      <c r="CP858" s="105"/>
      <c r="CQ858" s="105"/>
      <c r="CR858" s="105"/>
      <c r="CS858" s="105"/>
      <c r="CT858" s="105"/>
      <c r="CU858" s="105"/>
      <c r="CV858" s="105"/>
      <c r="CW858" s="105"/>
      <c r="CX858" s="105"/>
      <c r="CY858" s="105"/>
      <c r="CZ858" s="105"/>
      <c r="DA858" s="105"/>
      <c r="DB858" s="105"/>
      <c r="DC858" s="105"/>
      <c r="DD858" s="105"/>
      <c r="DE858" s="105"/>
      <c r="DF858" s="105"/>
      <c r="DG858" s="105"/>
      <c r="DH858" s="105"/>
      <c r="DI858" s="105"/>
      <c r="DJ858" s="105"/>
      <c r="DK858" s="105"/>
      <c r="DL858" s="105"/>
      <c r="DM858" s="105"/>
      <c r="DN858" s="105"/>
      <c r="DO858" s="105"/>
      <c r="DP858" s="105"/>
      <c r="DQ858" s="105"/>
      <c r="DR858" s="105"/>
      <c r="DS858" s="105"/>
      <c r="DT858" s="105"/>
      <c r="DU858" s="105"/>
      <c r="DV858" s="105"/>
      <c r="DW858" s="105"/>
      <c r="DX858" s="105"/>
      <c r="DY858" s="105"/>
      <c r="DZ858" s="105"/>
      <c r="EA858" s="105"/>
      <c r="EB858" s="105"/>
      <c r="EC858" s="105"/>
      <c r="ED858" s="105"/>
      <c r="EE858" s="105"/>
      <c r="EF858" s="105"/>
      <c r="EG858" s="105"/>
      <c r="EH858" s="105"/>
      <c r="EI858" s="105"/>
      <c r="EJ858" s="105"/>
      <c r="EK858" s="105"/>
      <c r="EL858" s="105"/>
      <c r="EM858" s="105"/>
      <c r="EN858" s="105"/>
      <c r="EO858" s="105"/>
      <c r="EP858" s="105"/>
      <c r="EQ858" s="105"/>
      <c r="ER858" s="105"/>
      <c r="ES858" s="105"/>
      <c r="ET858" s="105"/>
      <c r="EU858" s="105"/>
      <c r="EV858" s="105"/>
      <c r="EW858" s="105"/>
      <c r="EX858" s="105"/>
      <c r="EY858" s="105"/>
      <c r="EZ858" s="105"/>
      <c r="FA858" s="105"/>
      <c r="FB858" s="105"/>
      <c r="FC858" s="105"/>
      <c r="FD858" s="105"/>
      <c r="FE858" s="105"/>
      <c r="FF858" s="105"/>
      <c r="FG858" s="105"/>
      <c r="FH858" s="105"/>
      <c r="FI858" s="105"/>
      <c r="FJ858" s="105"/>
      <c r="FK858" s="105"/>
      <c r="FL858" s="105"/>
      <c r="FM858" s="105"/>
      <c r="FN858" s="105"/>
      <c r="FO858" s="105"/>
      <c r="FP858" s="105"/>
      <c r="FQ858" s="105"/>
      <c r="FR858" s="105"/>
      <c r="FS858" s="105"/>
      <c r="FT858" s="105"/>
      <c r="FU858" s="105"/>
      <c r="FV858" s="105"/>
      <c r="FW858" s="105"/>
      <c r="FX858" s="105"/>
      <c r="FY858" s="105"/>
      <c r="FZ858" s="105"/>
      <c r="GA858" s="105"/>
      <c r="GB858" s="105"/>
      <c r="GC858" s="105"/>
      <c r="GD858" s="105"/>
      <c r="GE858" s="105"/>
      <c r="GF858" s="105"/>
      <c r="GG858" s="105"/>
      <c r="GH858" s="105"/>
      <c r="GI858" s="105"/>
      <c r="GJ858" s="105"/>
      <c r="GK858" s="105"/>
      <c r="GL858" s="105"/>
      <c r="GM858" s="105"/>
      <c r="GN858" s="105"/>
      <c r="GO858" s="105"/>
      <c r="GP858" s="105"/>
      <c r="GQ858" s="105"/>
      <c r="GR858" s="105"/>
      <c r="GS858" s="105"/>
      <c r="GT858" s="105"/>
      <c r="GU858" s="105"/>
      <c r="GV858" s="105"/>
      <c r="GW858" s="105"/>
      <c r="GX858" s="105"/>
      <c r="GY858" s="105"/>
      <c r="GZ858" s="105"/>
      <c r="HA858" s="105"/>
      <c r="HB858" s="105"/>
      <c r="HC858" s="105"/>
      <c r="HD858" s="105"/>
      <c r="HE858" s="105"/>
      <c r="HF858" s="105"/>
      <c r="HG858" s="105"/>
      <c r="HH858" s="105"/>
      <c r="HI858" s="105"/>
      <c r="HJ858" s="105"/>
      <c r="HK858" s="105"/>
      <c r="HL858" s="105"/>
      <c r="HM858" s="105"/>
      <c r="HN858" s="105"/>
      <c r="HO858" s="105"/>
      <c r="HP858" s="105"/>
      <c r="HQ858" s="105"/>
      <c r="HR858" s="105"/>
      <c r="HS858" s="105"/>
      <c r="HT858" s="105"/>
      <c r="HU858" s="105"/>
      <c r="HV858" s="105"/>
      <c r="HW858" s="105"/>
      <c r="HX858" s="105"/>
      <c r="HY858" s="105"/>
      <c r="HZ858" s="105"/>
      <c r="IA858" s="105"/>
      <c r="IB858" s="105"/>
      <c r="IC858" s="105"/>
      <c r="ID858" s="105"/>
      <c r="IE858" s="105"/>
    </row>
    <row r="859" spans="1:239" s="6" customFormat="1" x14ac:dyDescent="0.25">
      <c r="A859" s="11"/>
      <c r="B859" s="13"/>
      <c r="C859" s="11" t="s">
        <v>19</v>
      </c>
      <c r="D859" s="10"/>
      <c r="E859" s="92">
        <f>E858</f>
        <v>0.20400000000000001</v>
      </c>
      <c r="F859" s="10"/>
      <c r="G859" s="10"/>
      <c r="H859" s="10"/>
      <c r="I859" s="10"/>
      <c r="J859" s="10"/>
      <c r="K859" s="110"/>
      <c r="L859" s="110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  <c r="AW859" s="14"/>
      <c r="AX859" s="14"/>
      <c r="AY859" s="14"/>
      <c r="AZ859" s="14"/>
      <c r="BA859" s="14"/>
      <c r="BB859" s="14"/>
      <c r="BC859" s="14"/>
      <c r="BD859" s="14"/>
      <c r="BE859" s="14"/>
      <c r="BF859" s="14"/>
      <c r="BG859" s="14"/>
      <c r="BH859" s="14"/>
      <c r="BI859" s="14"/>
      <c r="BJ859" s="14"/>
      <c r="BK859" s="14"/>
      <c r="BL859" s="14"/>
      <c r="BM859" s="14"/>
      <c r="BN859" s="14"/>
      <c r="BO859" s="14"/>
      <c r="BP859" s="14"/>
      <c r="BQ859" s="14"/>
      <c r="BR859" s="14"/>
      <c r="BS859" s="14"/>
      <c r="BT859" s="14"/>
      <c r="BU859" s="14"/>
      <c r="BV859" s="14"/>
      <c r="BW859" s="14"/>
      <c r="BX859" s="14"/>
      <c r="BY859" s="14"/>
      <c r="BZ859" s="14"/>
      <c r="CA859" s="14"/>
      <c r="CB859" s="14"/>
      <c r="CC859" s="14"/>
      <c r="CD859" s="14"/>
      <c r="CE859" s="14"/>
      <c r="CF859" s="14"/>
      <c r="CG859" s="14"/>
      <c r="CH859" s="14"/>
      <c r="CI859" s="14"/>
      <c r="CJ859" s="14"/>
      <c r="CK859" s="14"/>
      <c r="CL859" s="14"/>
      <c r="CM859" s="14"/>
      <c r="CN859" s="14"/>
      <c r="CO859" s="14"/>
      <c r="CP859" s="14"/>
      <c r="CQ859" s="14"/>
      <c r="CR859" s="14"/>
      <c r="CS859" s="14"/>
      <c r="CT859" s="14"/>
      <c r="CU859" s="14"/>
      <c r="CV859" s="14"/>
      <c r="CW859" s="14"/>
      <c r="CX859" s="14"/>
      <c r="CY859" s="14"/>
      <c r="CZ859" s="14"/>
      <c r="DA859" s="14"/>
      <c r="DB859" s="14"/>
      <c r="DC859" s="14"/>
      <c r="DD859" s="14"/>
      <c r="DE859" s="14"/>
      <c r="DF859" s="14"/>
      <c r="DG859" s="14"/>
      <c r="DH859" s="14"/>
      <c r="DI859" s="14"/>
      <c r="DJ859" s="14"/>
      <c r="DK859" s="14"/>
      <c r="DL859" s="14"/>
      <c r="DM859" s="14"/>
      <c r="DN859" s="14"/>
      <c r="DO859" s="14"/>
      <c r="DP859" s="14"/>
      <c r="DQ859" s="14"/>
      <c r="DR859" s="14"/>
      <c r="DS859" s="14"/>
      <c r="DT859" s="14"/>
      <c r="DU859" s="14"/>
      <c r="DV859" s="14"/>
      <c r="DW859" s="14"/>
      <c r="DX859" s="14"/>
      <c r="DY859" s="14"/>
      <c r="DZ859" s="14"/>
      <c r="EA859" s="14"/>
      <c r="EB859" s="14"/>
      <c r="EC859" s="14"/>
      <c r="ED859" s="14"/>
      <c r="EE859" s="14"/>
      <c r="EF859" s="14"/>
      <c r="EG859" s="14"/>
      <c r="EH859" s="14"/>
      <c r="EI859" s="14"/>
      <c r="EJ859" s="14"/>
      <c r="EK859" s="14"/>
      <c r="EL859" s="14"/>
      <c r="EM859" s="14"/>
      <c r="EN859" s="14"/>
      <c r="EO859" s="14"/>
      <c r="EP859" s="14"/>
      <c r="EQ859" s="14"/>
      <c r="ER859" s="14"/>
      <c r="ES859" s="14"/>
      <c r="ET859" s="14"/>
      <c r="EU859" s="14"/>
      <c r="EV859" s="14"/>
      <c r="EW859" s="14"/>
      <c r="EX859" s="14"/>
      <c r="EY859" s="14"/>
      <c r="EZ859" s="14"/>
      <c r="FA859" s="14"/>
      <c r="FB859" s="14"/>
      <c r="FC859" s="14"/>
      <c r="FD859" s="14"/>
      <c r="FE859" s="14"/>
      <c r="FF859" s="14"/>
      <c r="FG859" s="14"/>
      <c r="FH859" s="14"/>
      <c r="FI859" s="14"/>
      <c r="FJ859" s="14"/>
      <c r="FK859" s="14"/>
      <c r="FL859" s="14"/>
      <c r="FM859" s="14"/>
      <c r="FN859" s="14"/>
      <c r="FO859" s="14"/>
      <c r="FP859" s="14"/>
      <c r="FQ859" s="14"/>
      <c r="FR859" s="14"/>
      <c r="FS859" s="14"/>
      <c r="FT859" s="14"/>
      <c r="FU859" s="14"/>
      <c r="FV859" s="14"/>
      <c r="FW859" s="14"/>
      <c r="FX859" s="14"/>
      <c r="FY859" s="14"/>
      <c r="FZ859" s="14"/>
      <c r="GA859" s="14"/>
      <c r="GB859" s="14"/>
      <c r="GC859" s="14"/>
      <c r="GD859" s="14"/>
      <c r="GE859" s="14"/>
      <c r="GF859" s="14"/>
      <c r="GG859" s="14"/>
      <c r="GH859" s="14"/>
      <c r="GI859" s="14"/>
      <c r="GJ859" s="14"/>
      <c r="GK859" s="14"/>
      <c r="GL859" s="14"/>
      <c r="GM859" s="14"/>
      <c r="GN859" s="14"/>
      <c r="GO859" s="14"/>
      <c r="GP859" s="14"/>
      <c r="GQ859" s="14"/>
      <c r="GR859" s="14"/>
      <c r="GS859" s="14"/>
      <c r="GT859" s="14"/>
      <c r="GU859" s="14"/>
      <c r="GV859" s="14"/>
      <c r="GW859" s="14"/>
      <c r="GX859" s="14"/>
      <c r="GY859" s="14"/>
      <c r="GZ859" s="14"/>
      <c r="HA859" s="14"/>
      <c r="HB859" s="14"/>
      <c r="HC859" s="14"/>
      <c r="HD859" s="14"/>
      <c r="HE859" s="14"/>
      <c r="HF859" s="14"/>
      <c r="HG859" s="14"/>
      <c r="HH859" s="14"/>
      <c r="HI859" s="14"/>
      <c r="HJ859" s="14"/>
      <c r="HK859" s="14"/>
      <c r="HL859" s="14"/>
      <c r="HM859" s="14"/>
      <c r="HN859" s="14"/>
      <c r="HO859" s="14"/>
      <c r="HP859" s="14"/>
      <c r="HQ859" s="14"/>
      <c r="HR859" s="14"/>
      <c r="HS859" s="14"/>
      <c r="HT859" s="14"/>
      <c r="HU859" s="14"/>
      <c r="HV859" s="14"/>
      <c r="HW859" s="14"/>
      <c r="HX859" s="14"/>
      <c r="HY859" s="14"/>
      <c r="HZ859" s="14"/>
      <c r="IA859" s="14"/>
      <c r="IB859" s="14"/>
      <c r="IC859" s="14"/>
      <c r="ID859" s="14"/>
      <c r="IE859" s="14"/>
    </row>
    <row r="860" spans="1:239" s="6" customFormat="1" x14ac:dyDescent="0.25">
      <c r="A860" s="125"/>
      <c r="B860" s="126" t="s">
        <v>37</v>
      </c>
      <c r="C860" s="91" t="s">
        <v>20</v>
      </c>
      <c r="D860" s="110">
        <v>0.3</v>
      </c>
      <c r="E860" s="10">
        <f>E859*D860</f>
        <v>6.1200000000000004E-2</v>
      </c>
      <c r="F860" s="10"/>
      <c r="G860" s="10"/>
      <c r="H860" s="10"/>
      <c r="I860" s="10"/>
      <c r="J860" s="5"/>
      <c r="K860" s="10">
        <f>E860*J860</f>
        <v>0</v>
      </c>
      <c r="L860" s="10">
        <f t="shared" ref="L860:L861" si="125">G860+I860+K860</f>
        <v>0</v>
      </c>
      <c r="M860" s="14"/>
      <c r="N860" s="14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</row>
    <row r="861" spans="1:239" s="6" customFormat="1" x14ac:dyDescent="0.25">
      <c r="A861" s="125"/>
      <c r="B861" s="126" t="s">
        <v>32</v>
      </c>
      <c r="C861" s="11" t="s">
        <v>18</v>
      </c>
      <c r="D861" s="110">
        <v>1.03</v>
      </c>
      <c r="E861" s="10">
        <f>D861*E859</f>
        <v>0.21012000000000003</v>
      </c>
      <c r="F861" s="10"/>
      <c r="G861" s="10">
        <f>E861*F861</f>
        <v>0</v>
      </c>
      <c r="H861" s="10"/>
      <c r="I861" s="10"/>
      <c r="J861" s="10"/>
      <c r="K861" s="10"/>
      <c r="L861" s="10">
        <f t="shared" si="125"/>
        <v>0</v>
      </c>
      <c r="M861" s="1"/>
      <c r="N861" s="1">
        <f>670+171</f>
        <v>841</v>
      </c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</row>
    <row r="862" spans="1:239" s="6" customFormat="1" x14ac:dyDescent="0.25">
      <c r="A862" s="11"/>
      <c r="B862" s="126"/>
      <c r="C862" s="11"/>
      <c r="D862" s="110"/>
      <c r="E862" s="10"/>
      <c r="F862" s="10"/>
      <c r="G862" s="10"/>
      <c r="H862" s="10"/>
      <c r="I862" s="10"/>
      <c r="J862" s="10"/>
      <c r="K862" s="10"/>
      <c r="L862" s="10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  <c r="AW862" s="14"/>
      <c r="AX862" s="14"/>
      <c r="AY862" s="14"/>
      <c r="AZ862" s="14"/>
      <c r="BA862" s="14"/>
      <c r="BB862" s="14"/>
      <c r="BC862" s="14"/>
      <c r="BD862" s="14"/>
      <c r="BE862" s="14"/>
      <c r="BF862" s="14"/>
      <c r="BG862" s="14"/>
      <c r="BH862" s="14"/>
      <c r="BI862" s="14"/>
      <c r="BJ862" s="14"/>
      <c r="BK862" s="14"/>
      <c r="BL862" s="14"/>
      <c r="BM862" s="14"/>
      <c r="BN862" s="14"/>
      <c r="BO862" s="14"/>
      <c r="BP862" s="14"/>
      <c r="BQ862" s="14"/>
      <c r="BR862" s="14"/>
      <c r="BS862" s="14"/>
      <c r="BT862" s="14"/>
      <c r="BU862" s="14"/>
      <c r="BV862" s="14"/>
      <c r="BW862" s="14"/>
      <c r="BX862" s="14"/>
      <c r="BY862" s="14"/>
      <c r="BZ862" s="14"/>
      <c r="CA862" s="14"/>
      <c r="CB862" s="14"/>
      <c r="CC862" s="14"/>
      <c r="CD862" s="14"/>
      <c r="CE862" s="14"/>
      <c r="CF862" s="14"/>
      <c r="CG862" s="14"/>
      <c r="CH862" s="14"/>
      <c r="CI862" s="14"/>
      <c r="CJ862" s="14"/>
      <c r="CK862" s="14"/>
      <c r="CL862" s="14"/>
      <c r="CM862" s="14"/>
      <c r="CN862" s="14"/>
      <c r="CO862" s="14"/>
      <c r="CP862" s="14"/>
      <c r="CQ862" s="14"/>
      <c r="CR862" s="14"/>
      <c r="CS862" s="14"/>
      <c r="CT862" s="14"/>
      <c r="CU862" s="14"/>
      <c r="CV862" s="14"/>
      <c r="CW862" s="14"/>
      <c r="CX862" s="14"/>
      <c r="CY862" s="14"/>
      <c r="CZ862" s="14"/>
      <c r="DA862" s="14"/>
      <c r="DB862" s="14"/>
      <c r="DC862" s="14"/>
      <c r="DD862" s="14"/>
      <c r="DE862" s="14"/>
      <c r="DF862" s="14"/>
      <c r="DG862" s="14"/>
      <c r="DH862" s="14"/>
      <c r="DI862" s="14"/>
      <c r="DJ862" s="14"/>
      <c r="DK862" s="14"/>
      <c r="DL862" s="14"/>
      <c r="DM862" s="14"/>
      <c r="DN862" s="14"/>
      <c r="DO862" s="14"/>
      <c r="DP862" s="14"/>
      <c r="DQ862" s="14"/>
      <c r="DR862" s="14"/>
      <c r="DS862" s="14"/>
      <c r="DT862" s="14"/>
      <c r="DU862" s="14"/>
      <c r="DV862" s="14"/>
      <c r="DW862" s="14"/>
      <c r="DX862" s="14"/>
      <c r="DY862" s="14"/>
      <c r="DZ862" s="14"/>
      <c r="EA862" s="14"/>
      <c r="EB862" s="14"/>
      <c r="EC862" s="14"/>
      <c r="ED862" s="14"/>
      <c r="EE862" s="14"/>
      <c r="EF862" s="14"/>
      <c r="EG862" s="14"/>
      <c r="EH862" s="14"/>
      <c r="EI862" s="14"/>
      <c r="EJ862" s="14"/>
      <c r="EK862" s="14"/>
      <c r="EL862" s="14"/>
      <c r="EM862" s="14"/>
      <c r="EN862" s="14"/>
      <c r="EO862" s="14"/>
      <c r="EP862" s="14"/>
      <c r="EQ862" s="14"/>
      <c r="ER862" s="14"/>
      <c r="ES862" s="14"/>
      <c r="ET862" s="14"/>
      <c r="EU862" s="14"/>
      <c r="EV862" s="14"/>
      <c r="EW862" s="14"/>
      <c r="EX862" s="14"/>
      <c r="EY862" s="14"/>
      <c r="EZ862" s="14"/>
      <c r="FA862" s="14"/>
      <c r="FB862" s="14"/>
      <c r="FC862" s="14"/>
      <c r="FD862" s="14"/>
      <c r="FE862" s="14"/>
      <c r="FF862" s="14"/>
      <c r="FG862" s="14"/>
      <c r="FH862" s="14"/>
      <c r="FI862" s="14"/>
      <c r="FJ862" s="14"/>
      <c r="FK862" s="14"/>
      <c r="FL862" s="14"/>
      <c r="FM862" s="14"/>
      <c r="FN862" s="14"/>
      <c r="FO862" s="14"/>
      <c r="FP862" s="14"/>
      <c r="FQ862" s="14"/>
      <c r="FR862" s="14"/>
      <c r="FS862" s="14"/>
      <c r="FT862" s="14"/>
      <c r="FU862" s="14"/>
      <c r="FV862" s="14"/>
      <c r="FW862" s="14"/>
      <c r="FX862" s="14"/>
      <c r="FY862" s="14"/>
      <c r="FZ862" s="14"/>
      <c r="GA862" s="14"/>
      <c r="GB862" s="14"/>
      <c r="GC862" s="14"/>
      <c r="GD862" s="14"/>
      <c r="GE862" s="14"/>
      <c r="GF862" s="14"/>
      <c r="GG862" s="14"/>
      <c r="GH862" s="14"/>
      <c r="GI862" s="14"/>
      <c r="GJ862" s="14"/>
      <c r="GK862" s="14"/>
      <c r="GL862" s="14"/>
      <c r="GM862" s="14"/>
      <c r="GN862" s="14"/>
      <c r="GO862" s="14"/>
      <c r="GP862" s="14"/>
      <c r="GQ862" s="14"/>
      <c r="GR862" s="14"/>
      <c r="GS862" s="14"/>
      <c r="GT862" s="14"/>
      <c r="GU862" s="14"/>
      <c r="GV862" s="14"/>
      <c r="GW862" s="14"/>
      <c r="GX862" s="14"/>
      <c r="GY862" s="14"/>
      <c r="GZ862" s="14"/>
      <c r="HA862" s="14"/>
      <c r="HB862" s="14"/>
      <c r="HC862" s="14"/>
      <c r="HD862" s="14"/>
      <c r="HE862" s="14"/>
      <c r="HF862" s="14"/>
      <c r="HG862" s="14"/>
      <c r="HH862" s="14"/>
      <c r="HI862" s="14"/>
      <c r="HJ862" s="14"/>
      <c r="HK862" s="14"/>
      <c r="HL862" s="14"/>
      <c r="HM862" s="14"/>
      <c r="HN862" s="14"/>
      <c r="HO862" s="14"/>
      <c r="HP862" s="14"/>
      <c r="HQ862" s="14"/>
      <c r="HR862" s="14"/>
      <c r="HS862" s="14"/>
      <c r="HT862" s="14"/>
      <c r="HU862" s="14"/>
      <c r="HV862" s="14"/>
      <c r="HW862" s="14"/>
      <c r="HX862" s="14"/>
      <c r="HY862" s="14"/>
      <c r="HZ862" s="14"/>
      <c r="IA862" s="14"/>
      <c r="IB862" s="14"/>
      <c r="IC862" s="14"/>
      <c r="ID862" s="14"/>
      <c r="IE862" s="14"/>
    </row>
    <row r="863" spans="1:239" s="2" customFormat="1" ht="25.5" x14ac:dyDescent="0.25">
      <c r="A863" s="7">
        <v>17</v>
      </c>
      <c r="B863" s="131" t="s">
        <v>143</v>
      </c>
      <c r="C863" s="8" t="s">
        <v>23</v>
      </c>
      <c r="D863" s="9"/>
      <c r="E863" s="9">
        <f>E847</f>
        <v>340</v>
      </c>
      <c r="F863" s="9"/>
      <c r="G863" s="9"/>
      <c r="H863" s="9"/>
      <c r="I863" s="9"/>
      <c r="J863" s="9"/>
      <c r="K863" s="9"/>
      <c r="L863" s="9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  <c r="AA863" s="105"/>
      <c r="AB863" s="105"/>
      <c r="AC863" s="105"/>
      <c r="AD863" s="105"/>
      <c r="AE863" s="105"/>
      <c r="AF863" s="105"/>
      <c r="AG863" s="105"/>
      <c r="AH863" s="105"/>
      <c r="AI863" s="105"/>
      <c r="AJ863" s="105"/>
      <c r="AK863" s="105"/>
      <c r="AL863" s="105"/>
      <c r="AM863" s="105"/>
      <c r="AN863" s="105"/>
      <c r="AO863" s="105"/>
      <c r="AP863" s="105"/>
      <c r="AQ863" s="105"/>
      <c r="AR863" s="105"/>
      <c r="AS863" s="105"/>
      <c r="AT863" s="105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  <c r="BT863" s="105"/>
      <c r="BU863" s="105"/>
      <c r="BV863" s="105"/>
      <c r="BW863" s="105"/>
      <c r="BX863" s="105"/>
      <c r="BY863" s="105"/>
      <c r="BZ863" s="105"/>
      <c r="CA863" s="105"/>
      <c r="CB863" s="105"/>
      <c r="CC863" s="105"/>
      <c r="CD863" s="105"/>
      <c r="CE863" s="105"/>
      <c r="CF863" s="105"/>
      <c r="CG863" s="105"/>
      <c r="CH863" s="105"/>
      <c r="CI863" s="105"/>
      <c r="CJ863" s="105"/>
      <c r="CK863" s="105"/>
      <c r="CL863" s="105"/>
      <c r="CM863" s="105"/>
      <c r="CN863" s="105"/>
      <c r="CO863" s="105"/>
      <c r="CP863" s="105"/>
      <c r="CQ863" s="105"/>
      <c r="CR863" s="105"/>
      <c r="CS863" s="105"/>
      <c r="CT863" s="105"/>
      <c r="CU863" s="105"/>
      <c r="CV863" s="105"/>
      <c r="CW863" s="105"/>
      <c r="CX863" s="105"/>
      <c r="CY863" s="105"/>
      <c r="CZ863" s="105"/>
      <c r="DA863" s="105"/>
      <c r="DB863" s="105"/>
      <c r="DC863" s="105"/>
      <c r="DD863" s="105"/>
      <c r="DE863" s="105"/>
      <c r="DF863" s="105"/>
      <c r="DG863" s="105"/>
      <c r="DH863" s="105"/>
      <c r="DI863" s="105"/>
      <c r="DJ863" s="105"/>
      <c r="DK863" s="105"/>
      <c r="DL863" s="105"/>
      <c r="DM863" s="105"/>
      <c r="DN863" s="105"/>
      <c r="DO863" s="105"/>
      <c r="DP863" s="105"/>
      <c r="DQ863" s="105"/>
      <c r="DR863" s="105"/>
      <c r="DS863" s="105"/>
      <c r="DT863" s="105"/>
      <c r="DU863" s="105"/>
      <c r="DV863" s="105"/>
      <c r="DW863" s="105"/>
      <c r="DX863" s="105"/>
      <c r="DY863" s="105"/>
      <c r="DZ863" s="105"/>
      <c r="EA863" s="105"/>
      <c r="EB863" s="105"/>
      <c r="EC863" s="105"/>
      <c r="ED863" s="105"/>
      <c r="EE863" s="105"/>
      <c r="EF863" s="105"/>
      <c r="EG863" s="105"/>
      <c r="EH863" s="105"/>
      <c r="EI863" s="105"/>
      <c r="EJ863" s="105"/>
      <c r="EK863" s="105"/>
      <c r="EL863" s="105"/>
      <c r="EM863" s="105"/>
      <c r="EN863" s="105"/>
      <c r="EO863" s="105"/>
      <c r="EP863" s="105"/>
      <c r="EQ863" s="105"/>
      <c r="ER863" s="105"/>
      <c r="ES863" s="105"/>
      <c r="ET863" s="105"/>
      <c r="EU863" s="105"/>
      <c r="EV863" s="105"/>
      <c r="EW863" s="105"/>
      <c r="EX863" s="105"/>
      <c r="EY863" s="105"/>
      <c r="EZ863" s="105"/>
      <c r="FA863" s="105"/>
      <c r="FB863" s="105"/>
      <c r="FC863" s="105"/>
      <c r="FD863" s="105"/>
      <c r="FE863" s="105"/>
      <c r="FF863" s="105"/>
      <c r="FG863" s="105"/>
      <c r="FH863" s="105"/>
      <c r="FI863" s="105"/>
      <c r="FJ863" s="105"/>
      <c r="FK863" s="105"/>
      <c r="FL863" s="105"/>
      <c r="FM863" s="105"/>
      <c r="FN863" s="105"/>
      <c r="FO863" s="105"/>
      <c r="FP863" s="105"/>
      <c r="FQ863" s="105"/>
      <c r="FR863" s="105"/>
      <c r="FS863" s="105"/>
      <c r="FT863" s="105"/>
      <c r="FU863" s="105"/>
      <c r="FV863" s="105"/>
      <c r="FW863" s="105"/>
      <c r="FX863" s="105"/>
      <c r="FY863" s="105"/>
      <c r="FZ863" s="105"/>
      <c r="GA863" s="105"/>
      <c r="GB863" s="105"/>
      <c r="GC863" s="105"/>
      <c r="GD863" s="105"/>
      <c r="GE863" s="105"/>
      <c r="GF863" s="105"/>
      <c r="GG863" s="105"/>
      <c r="GH863" s="105"/>
      <c r="GI863" s="105"/>
      <c r="GJ863" s="105"/>
      <c r="GK863" s="105"/>
      <c r="GL863" s="105"/>
      <c r="GM863" s="105"/>
      <c r="GN863" s="105"/>
      <c r="GO863" s="105"/>
      <c r="GP863" s="105"/>
      <c r="GQ863" s="105"/>
      <c r="GR863" s="105"/>
      <c r="GS863" s="105"/>
      <c r="GT863" s="105"/>
      <c r="GU863" s="105"/>
      <c r="GV863" s="105"/>
      <c r="GW863" s="105"/>
      <c r="GX863" s="105"/>
      <c r="GY863" s="105"/>
      <c r="GZ863" s="105"/>
      <c r="HA863" s="105"/>
      <c r="HB863" s="105"/>
      <c r="HC863" s="105"/>
      <c r="HD863" s="105"/>
      <c r="HE863" s="105"/>
      <c r="HF863" s="105"/>
      <c r="HG863" s="105"/>
      <c r="HH863" s="105"/>
      <c r="HI863" s="105"/>
      <c r="HJ863" s="105"/>
      <c r="HK863" s="105"/>
      <c r="HL863" s="105"/>
      <c r="HM863" s="105"/>
      <c r="HN863" s="105"/>
      <c r="HO863" s="105"/>
      <c r="HP863" s="105"/>
      <c r="HQ863" s="105"/>
      <c r="HR863" s="105"/>
      <c r="HS863" s="105"/>
      <c r="HT863" s="105"/>
      <c r="HU863" s="105"/>
      <c r="HV863" s="105"/>
      <c r="HW863" s="105"/>
      <c r="HX863" s="105"/>
      <c r="HY863" s="105"/>
      <c r="HZ863" s="105"/>
      <c r="IA863" s="105"/>
      <c r="IB863" s="105"/>
      <c r="IC863" s="105"/>
      <c r="ID863" s="105"/>
      <c r="IE863" s="105"/>
    </row>
    <row r="864" spans="1:239" s="6" customFormat="1" x14ac:dyDescent="0.25">
      <c r="A864" s="11"/>
      <c r="B864" s="13"/>
      <c r="C864" s="11" t="s">
        <v>24</v>
      </c>
      <c r="D864" s="10"/>
      <c r="E864" s="92">
        <f>E863/1000</f>
        <v>0.34</v>
      </c>
      <c r="F864" s="10"/>
      <c r="G864" s="10"/>
      <c r="H864" s="10"/>
      <c r="I864" s="10"/>
      <c r="J864" s="10"/>
      <c r="K864" s="10"/>
      <c r="L864" s="10"/>
      <c r="M864" s="105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  <c r="BD864" s="14"/>
      <c r="BE864" s="14"/>
      <c r="BF864" s="14"/>
      <c r="BG864" s="14"/>
      <c r="BH864" s="14"/>
      <c r="BI864" s="14"/>
      <c r="BJ864" s="14"/>
      <c r="BK864" s="14"/>
      <c r="BL864" s="14"/>
      <c r="BM864" s="14"/>
      <c r="BN864" s="14"/>
      <c r="BO864" s="14"/>
      <c r="BP864" s="14"/>
      <c r="BQ864" s="14"/>
      <c r="BR864" s="14"/>
      <c r="BS864" s="14"/>
      <c r="BT864" s="14"/>
      <c r="BU864" s="14"/>
      <c r="BV864" s="14"/>
      <c r="BW864" s="14"/>
      <c r="BX864" s="14"/>
      <c r="BY864" s="14"/>
      <c r="BZ864" s="14"/>
      <c r="CA864" s="14"/>
      <c r="CB864" s="14"/>
      <c r="CC864" s="14"/>
      <c r="CD864" s="14"/>
      <c r="CE864" s="14"/>
      <c r="CF864" s="14"/>
      <c r="CG864" s="14"/>
      <c r="CH864" s="14"/>
      <c r="CI864" s="14"/>
      <c r="CJ864" s="14"/>
      <c r="CK864" s="14"/>
      <c r="CL864" s="14"/>
      <c r="CM864" s="14"/>
      <c r="CN864" s="14"/>
      <c r="CO864" s="14"/>
      <c r="CP864" s="14"/>
      <c r="CQ864" s="14"/>
      <c r="CR864" s="14"/>
      <c r="CS864" s="14"/>
      <c r="CT864" s="14"/>
      <c r="CU864" s="14"/>
      <c r="CV864" s="14"/>
      <c r="CW864" s="14"/>
      <c r="CX864" s="14"/>
      <c r="CY864" s="14"/>
      <c r="CZ864" s="14"/>
      <c r="DA864" s="14"/>
      <c r="DB864" s="14"/>
      <c r="DC864" s="14"/>
      <c r="DD864" s="14"/>
      <c r="DE864" s="14"/>
      <c r="DF864" s="14"/>
      <c r="DG864" s="14"/>
      <c r="DH864" s="14"/>
      <c r="DI864" s="14"/>
      <c r="DJ864" s="14"/>
      <c r="DK864" s="14"/>
      <c r="DL864" s="14"/>
      <c r="DM864" s="14"/>
      <c r="DN864" s="14"/>
      <c r="DO864" s="14"/>
      <c r="DP864" s="14"/>
      <c r="DQ864" s="14"/>
      <c r="DR864" s="14"/>
      <c r="DS864" s="14"/>
      <c r="DT864" s="14"/>
      <c r="DU864" s="14"/>
      <c r="DV864" s="14"/>
      <c r="DW864" s="14"/>
      <c r="DX864" s="14"/>
      <c r="DY864" s="14"/>
      <c r="DZ864" s="14"/>
      <c r="EA864" s="14"/>
      <c r="EB864" s="14"/>
      <c r="EC864" s="14"/>
      <c r="ED864" s="14"/>
      <c r="EE864" s="14"/>
      <c r="EF864" s="14"/>
      <c r="EG864" s="14"/>
      <c r="EH864" s="14"/>
      <c r="EI864" s="14"/>
      <c r="EJ864" s="14"/>
      <c r="EK864" s="14"/>
      <c r="EL864" s="14"/>
      <c r="EM864" s="14"/>
      <c r="EN864" s="14"/>
      <c r="EO864" s="14"/>
      <c r="EP864" s="14"/>
      <c r="EQ864" s="14"/>
      <c r="ER864" s="14"/>
      <c r="ES864" s="14"/>
      <c r="ET864" s="14"/>
      <c r="EU864" s="14"/>
      <c r="EV864" s="14"/>
      <c r="EW864" s="14"/>
      <c r="EX864" s="14"/>
      <c r="EY864" s="14"/>
      <c r="EZ864" s="14"/>
      <c r="FA864" s="14"/>
      <c r="FB864" s="14"/>
      <c r="FC864" s="14"/>
      <c r="FD864" s="14"/>
      <c r="FE864" s="14"/>
      <c r="FF864" s="14"/>
      <c r="FG864" s="14"/>
      <c r="FH864" s="14"/>
      <c r="FI864" s="14"/>
      <c r="FJ864" s="14"/>
      <c r="FK864" s="14"/>
      <c r="FL864" s="14"/>
      <c r="FM864" s="14"/>
      <c r="FN864" s="14"/>
      <c r="FO864" s="14"/>
      <c r="FP864" s="14"/>
      <c r="FQ864" s="14"/>
      <c r="FR864" s="14"/>
      <c r="FS864" s="14"/>
      <c r="FT864" s="14"/>
      <c r="FU864" s="14"/>
      <c r="FV864" s="14"/>
      <c r="FW864" s="14"/>
      <c r="FX864" s="14"/>
      <c r="FY864" s="14"/>
      <c r="FZ864" s="14"/>
      <c r="GA864" s="14"/>
      <c r="GB864" s="14"/>
      <c r="GC864" s="14"/>
      <c r="GD864" s="14"/>
      <c r="GE864" s="14"/>
      <c r="GF864" s="14"/>
      <c r="GG864" s="14"/>
      <c r="GH864" s="14"/>
      <c r="GI864" s="14"/>
      <c r="GJ864" s="14"/>
      <c r="GK864" s="14"/>
      <c r="GL864" s="14"/>
      <c r="GM864" s="14"/>
      <c r="GN864" s="14"/>
      <c r="GO864" s="14"/>
      <c r="GP864" s="14"/>
      <c r="GQ864" s="14"/>
      <c r="GR864" s="14"/>
      <c r="GS864" s="14"/>
      <c r="GT864" s="14"/>
      <c r="GU864" s="14"/>
      <c r="GV864" s="14"/>
      <c r="GW864" s="14"/>
      <c r="GX864" s="14"/>
      <c r="GY864" s="14"/>
      <c r="GZ864" s="14"/>
      <c r="HA864" s="14"/>
      <c r="HB864" s="14"/>
      <c r="HC864" s="14"/>
      <c r="HD864" s="14"/>
      <c r="HE864" s="14"/>
      <c r="HF864" s="14"/>
      <c r="HG864" s="14"/>
      <c r="HH864" s="14"/>
      <c r="HI864" s="14"/>
      <c r="HJ864" s="14"/>
      <c r="HK864" s="14"/>
      <c r="HL864" s="14"/>
      <c r="HM864" s="14"/>
      <c r="HN864" s="14"/>
      <c r="HO864" s="14"/>
      <c r="HP864" s="14"/>
      <c r="HQ864" s="14"/>
      <c r="HR864" s="14"/>
      <c r="HS864" s="14"/>
      <c r="HT864" s="14"/>
      <c r="HU864" s="14"/>
      <c r="HV864" s="14"/>
      <c r="HW864" s="14"/>
      <c r="HX864" s="14"/>
      <c r="HY864" s="14"/>
      <c r="HZ864" s="14"/>
      <c r="IA864" s="14"/>
      <c r="IB864" s="14"/>
      <c r="IC864" s="14"/>
      <c r="ID864" s="14"/>
      <c r="IE864" s="14"/>
    </row>
    <row r="865" spans="1:239" s="6" customFormat="1" x14ac:dyDescent="0.25">
      <c r="A865" s="125"/>
      <c r="B865" s="124" t="s">
        <v>21</v>
      </c>
      <c r="C865" s="91" t="s">
        <v>17</v>
      </c>
      <c r="D865" s="10">
        <f>37.5+4*0.07</f>
        <v>37.78</v>
      </c>
      <c r="E865" s="10">
        <f>E864*D865</f>
        <v>12.845200000000002</v>
      </c>
      <c r="F865" s="10"/>
      <c r="G865" s="10"/>
      <c r="H865" s="10"/>
      <c r="I865" s="10">
        <f>E865*H865</f>
        <v>0</v>
      </c>
      <c r="J865" s="10"/>
      <c r="K865" s="10"/>
      <c r="L865" s="10">
        <f t="shared" ref="L865:L871" si="126">G865+I865+K865</f>
        <v>0</v>
      </c>
      <c r="M865" s="105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</row>
    <row r="866" spans="1:239" s="6" customFormat="1" x14ac:dyDescent="0.25">
      <c r="A866" s="125"/>
      <c r="B866" s="13" t="s">
        <v>33</v>
      </c>
      <c r="C866" s="91" t="s">
        <v>20</v>
      </c>
      <c r="D866" s="10">
        <v>3.02</v>
      </c>
      <c r="E866" s="10">
        <f>E864*D866</f>
        <v>1.0268000000000002</v>
      </c>
      <c r="F866" s="10"/>
      <c r="G866" s="10"/>
      <c r="H866" s="10"/>
      <c r="I866" s="10"/>
      <c r="J866" s="10"/>
      <c r="K866" s="10">
        <f t="shared" ref="K866:K868" si="127">E866*J866</f>
        <v>0</v>
      </c>
      <c r="L866" s="10">
        <f t="shared" si="126"/>
        <v>0</v>
      </c>
      <c r="M866" s="105"/>
      <c r="N866" s="14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</row>
    <row r="867" spans="1:239" s="6" customFormat="1" x14ac:dyDescent="0.25">
      <c r="A867" s="125"/>
      <c r="B867" s="124" t="s">
        <v>27</v>
      </c>
      <c r="C867" s="91" t="s">
        <v>20</v>
      </c>
      <c r="D867" s="10">
        <v>3.7</v>
      </c>
      <c r="E867" s="10">
        <f>D867*E864</f>
        <v>1.2580000000000002</v>
      </c>
      <c r="F867" s="10"/>
      <c r="G867" s="10"/>
      <c r="H867" s="10"/>
      <c r="I867" s="10"/>
      <c r="J867" s="5"/>
      <c r="K867" s="10">
        <f t="shared" si="127"/>
        <v>0</v>
      </c>
      <c r="L867" s="10">
        <f t="shared" si="126"/>
        <v>0</v>
      </c>
      <c r="M867" s="105"/>
      <c r="N867" s="14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</row>
    <row r="868" spans="1:239" s="6" customFormat="1" x14ac:dyDescent="0.25">
      <c r="A868" s="125"/>
      <c r="B868" s="124" t="s">
        <v>28</v>
      </c>
      <c r="C868" s="91" t="s">
        <v>20</v>
      </c>
      <c r="D868" s="10">
        <v>11.1</v>
      </c>
      <c r="E868" s="5">
        <f>D868*E864</f>
        <v>3.774</v>
      </c>
      <c r="F868" s="10"/>
      <c r="G868" s="10"/>
      <c r="H868" s="10"/>
      <c r="I868" s="10"/>
      <c r="J868" s="5"/>
      <c r="K868" s="10">
        <f t="shared" si="127"/>
        <v>0</v>
      </c>
      <c r="L868" s="10">
        <f t="shared" si="126"/>
        <v>0</v>
      </c>
      <c r="M868" s="105"/>
      <c r="N868" s="14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</row>
    <row r="869" spans="1:239" s="6" customFormat="1" x14ac:dyDescent="0.25">
      <c r="A869" s="125"/>
      <c r="B869" s="126" t="s">
        <v>22</v>
      </c>
      <c r="C869" s="11" t="s">
        <v>0</v>
      </c>
      <c r="D869" s="10">
        <v>2.2999999999999998</v>
      </c>
      <c r="E869" s="5">
        <f>D869*E864</f>
        <v>0.78200000000000003</v>
      </c>
      <c r="F869" s="4"/>
      <c r="G869" s="4"/>
      <c r="H869" s="4"/>
      <c r="I869" s="5"/>
      <c r="J869" s="10"/>
      <c r="K869" s="10">
        <f>E869*J869</f>
        <v>0</v>
      </c>
      <c r="L869" s="10">
        <f t="shared" si="126"/>
        <v>0</v>
      </c>
      <c r="M869" s="105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</row>
    <row r="870" spans="1:239" s="6" customFormat="1" x14ac:dyDescent="0.25">
      <c r="A870" s="125"/>
      <c r="B870" s="13" t="s">
        <v>39</v>
      </c>
      <c r="C870" s="11" t="s">
        <v>18</v>
      </c>
      <c r="D870" s="10">
        <f>97.4+4*12.1</f>
        <v>145.80000000000001</v>
      </c>
      <c r="E870" s="10">
        <f>D870*E864</f>
        <v>49.57200000000001</v>
      </c>
      <c r="F870" s="10"/>
      <c r="G870" s="5">
        <f>E870*F870</f>
        <v>0</v>
      </c>
      <c r="H870" s="5"/>
      <c r="I870" s="5"/>
      <c r="J870" s="10"/>
      <c r="K870" s="10"/>
      <c r="L870" s="10">
        <f t="shared" si="126"/>
        <v>0</v>
      </c>
      <c r="M870" s="105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</row>
    <row r="871" spans="1:239" s="6" customFormat="1" x14ac:dyDescent="0.25">
      <c r="A871" s="125"/>
      <c r="B871" s="126" t="s">
        <v>35</v>
      </c>
      <c r="C871" s="11" t="s">
        <v>0</v>
      </c>
      <c r="D871" s="10">
        <f>14.5+4*0.2</f>
        <v>15.3</v>
      </c>
      <c r="E871" s="10">
        <f>D871*E864</f>
        <v>5.2020000000000008</v>
      </c>
      <c r="F871" s="5"/>
      <c r="G871" s="5">
        <f>E871*F871</f>
        <v>0</v>
      </c>
      <c r="H871" s="5"/>
      <c r="I871" s="5"/>
      <c r="J871" s="10"/>
      <c r="K871" s="10"/>
      <c r="L871" s="10">
        <f t="shared" si="126"/>
        <v>0</v>
      </c>
      <c r="M871" s="105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</row>
    <row r="872" spans="1:239" s="6" customFormat="1" x14ac:dyDescent="0.25">
      <c r="A872" s="11"/>
      <c r="B872" s="126"/>
      <c r="C872" s="11"/>
      <c r="D872" s="10"/>
      <c r="E872" s="10"/>
      <c r="F872" s="5"/>
      <c r="G872" s="5"/>
      <c r="H872" s="5"/>
      <c r="I872" s="5"/>
      <c r="J872" s="10"/>
      <c r="K872" s="10"/>
      <c r="L872" s="10"/>
      <c r="M872" s="105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  <c r="AW872" s="14"/>
      <c r="AX872" s="14"/>
      <c r="AY872" s="14"/>
      <c r="AZ872" s="14"/>
      <c r="BA872" s="14"/>
      <c r="BB872" s="14"/>
      <c r="BC872" s="14"/>
      <c r="BD872" s="14"/>
      <c r="BE872" s="14"/>
      <c r="BF872" s="14"/>
      <c r="BG872" s="14"/>
      <c r="BH872" s="14"/>
      <c r="BI872" s="14"/>
      <c r="BJ872" s="14"/>
      <c r="BK872" s="14"/>
      <c r="BL872" s="14"/>
      <c r="BM872" s="14"/>
      <c r="BN872" s="14"/>
      <c r="BO872" s="14"/>
      <c r="BP872" s="14"/>
      <c r="BQ872" s="14"/>
      <c r="BR872" s="14"/>
      <c r="BS872" s="14"/>
      <c r="BT872" s="14"/>
      <c r="BU872" s="14"/>
      <c r="BV872" s="14"/>
      <c r="BW872" s="14"/>
      <c r="BX872" s="14"/>
      <c r="BY872" s="14"/>
      <c r="BZ872" s="14"/>
      <c r="CA872" s="14"/>
      <c r="CB872" s="14"/>
      <c r="CC872" s="14"/>
      <c r="CD872" s="14"/>
      <c r="CE872" s="14"/>
      <c r="CF872" s="14"/>
      <c r="CG872" s="14"/>
      <c r="CH872" s="14"/>
      <c r="CI872" s="14"/>
      <c r="CJ872" s="14"/>
      <c r="CK872" s="14"/>
      <c r="CL872" s="14"/>
      <c r="CM872" s="14"/>
      <c r="CN872" s="14"/>
      <c r="CO872" s="14"/>
      <c r="CP872" s="14"/>
      <c r="CQ872" s="14"/>
      <c r="CR872" s="14"/>
      <c r="CS872" s="14"/>
      <c r="CT872" s="14"/>
      <c r="CU872" s="14"/>
      <c r="CV872" s="14"/>
      <c r="CW872" s="14"/>
      <c r="CX872" s="14"/>
      <c r="CY872" s="14"/>
      <c r="CZ872" s="14"/>
      <c r="DA872" s="14"/>
      <c r="DB872" s="14"/>
      <c r="DC872" s="14"/>
      <c r="DD872" s="14"/>
      <c r="DE872" s="14"/>
      <c r="DF872" s="14"/>
      <c r="DG872" s="14"/>
      <c r="DH872" s="14"/>
      <c r="DI872" s="14"/>
      <c r="DJ872" s="14"/>
      <c r="DK872" s="14"/>
      <c r="DL872" s="14"/>
      <c r="DM872" s="14"/>
      <c r="DN872" s="14"/>
      <c r="DO872" s="14"/>
      <c r="DP872" s="14"/>
      <c r="DQ872" s="14"/>
      <c r="DR872" s="14"/>
      <c r="DS872" s="14"/>
      <c r="DT872" s="14"/>
      <c r="DU872" s="14"/>
      <c r="DV872" s="14"/>
      <c r="DW872" s="14"/>
      <c r="DX872" s="14"/>
      <c r="DY872" s="14"/>
      <c r="DZ872" s="14"/>
      <c r="EA872" s="14"/>
      <c r="EB872" s="14"/>
      <c r="EC872" s="14"/>
      <c r="ED872" s="14"/>
      <c r="EE872" s="14"/>
      <c r="EF872" s="14"/>
      <c r="EG872" s="14"/>
      <c r="EH872" s="14"/>
      <c r="EI872" s="14"/>
      <c r="EJ872" s="14"/>
      <c r="EK872" s="14"/>
      <c r="EL872" s="14"/>
      <c r="EM872" s="14"/>
      <c r="EN872" s="14"/>
      <c r="EO872" s="14"/>
      <c r="EP872" s="14"/>
      <c r="EQ872" s="14"/>
      <c r="ER872" s="14"/>
      <c r="ES872" s="14"/>
      <c r="ET872" s="14"/>
      <c r="EU872" s="14"/>
      <c r="EV872" s="14"/>
      <c r="EW872" s="14"/>
      <c r="EX872" s="14"/>
      <c r="EY872" s="14"/>
      <c r="EZ872" s="14"/>
      <c r="FA872" s="14"/>
      <c r="FB872" s="14"/>
      <c r="FC872" s="14"/>
      <c r="FD872" s="14"/>
      <c r="FE872" s="14"/>
      <c r="FF872" s="14"/>
      <c r="FG872" s="14"/>
      <c r="FH872" s="14"/>
      <c r="FI872" s="14"/>
      <c r="FJ872" s="14"/>
      <c r="FK872" s="14"/>
      <c r="FL872" s="14"/>
      <c r="FM872" s="14"/>
      <c r="FN872" s="14"/>
      <c r="FO872" s="14"/>
      <c r="FP872" s="14"/>
      <c r="FQ872" s="14"/>
      <c r="FR872" s="14"/>
      <c r="FS872" s="14"/>
      <c r="FT872" s="14"/>
      <c r="FU872" s="14"/>
      <c r="FV872" s="14"/>
      <c r="FW872" s="14"/>
      <c r="FX872" s="14"/>
      <c r="FY872" s="14"/>
      <c r="FZ872" s="14"/>
      <c r="GA872" s="14"/>
      <c r="GB872" s="14"/>
      <c r="GC872" s="14"/>
      <c r="GD872" s="14"/>
      <c r="GE872" s="14"/>
      <c r="GF872" s="14"/>
      <c r="GG872" s="14"/>
      <c r="GH872" s="14"/>
      <c r="GI872" s="14"/>
      <c r="GJ872" s="14"/>
      <c r="GK872" s="14"/>
      <c r="GL872" s="14"/>
      <c r="GM872" s="14"/>
      <c r="GN872" s="14"/>
      <c r="GO872" s="14"/>
      <c r="GP872" s="14"/>
      <c r="GQ872" s="14"/>
      <c r="GR872" s="14"/>
      <c r="GS872" s="14"/>
      <c r="GT872" s="14"/>
      <c r="GU872" s="14"/>
      <c r="GV872" s="14"/>
      <c r="GW872" s="14"/>
      <c r="GX872" s="14"/>
      <c r="GY872" s="14"/>
      <c r="GZ872" s="14"/>
      <c r="HA872" s="14"/>
      <c r="HB872" s="14"/>
      <c r="HC872" s="14"/>
      <c r="HD872" s="14"/>
      <c r="HE872" s="14"/>
      <c r="HF872" s="14"/>
      <c r="HG872" s="14"/>
      <c r="HH872" s="14"/>
      <c r="HI872" s="14"/>
      <c r="HJ872" s="14"/>
      <c r="HK872" s="14"/>
      <c r="HL872" s="14"/>
      <c r="HM872" s="14"/>
      <c r="HN872" s="14"/>
      <c r="HO872" s="14"/>
      <c r="HP872" s="14"/>
      <c r="HQ872" s="14"/>
      <c r="HR872" s="14"/>
      <c r="HS872" s="14"/>
      <c r="HT872" s="14"/>
      <c r="HU872" s="14"/>
      <c r="HV872" s="14"/>
      <c r="HW872" s="14"/>
      <c r="HX872" s="14"/>
      <c r="HY872" s="14"/>
      <c r="HZ872" s="14"/>
      <c r="IA872" s="14"/>
      <c r="IB872" s="14"/>
      <c r="IC872" s="14"/>
      <c r="ID872" s="14"/>
      <c r="IE872" s="14"/>
    </row>
    <row r="873" spans="1:239" s="2" customFormat="1" x14ac:dyDescent="0.25">
      <c r="A873" s="7">
        <v>18</v>
      </c>
      <c r="B873" s="127" t="s">
        <v>40</v>
      </c>
      <c r="C873" s="8" t="s">
        <v>18</v>
      </c>
      <c r="D873" s="9"/>
      <c r="E873" s="9">
        <f>E864*0.3</f>
        <v>0.10200000000000001</v>
      </c>
      <c r="F873" s="9"/>
      <c r="G873" s="9"/>
      <c r="H873" s="9"/>
      <c r="I873" s="9"/>
      <c r="J873" s="9"/>
      <c r="K873" s="130"/>
      <c r="L873" s="9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  <c r="AA873" s="105"/>
      <c r="AB873" s="105"/>
      <c r="AC873" s="105"/>
      <c r="AD873" s="105"/>
      <c r="AE873" s="105"/>
      <c r="AF873" s="105"/>
      <c r="AG873" s="105"/>
      <c r="AH873" s="105"/>
      <c r="AI873" s="105"/>
      <c r="AJ873" s="105"/>
      <c r="AK873" s="105"/>
      <c r="AL873" s="105"/>
      <c r="AM873" s="105"/>
      <c r="AN873" s="105"/>
      <c r="AO873" s="105"/>
      <c r="AP873" s="105"/>
      <c r="AQ873" s="105"/>
      <c r="AR873" s="105"/>
      <c r="AS873" s="105"/>
      <c r="AT873" s="105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  <c r="BT873" s="105"/>
      <c r="BU873" s="105"/>
      <c r="BV873" s="105"/>
      <c r="BW873" s="105"/>
      <c r="BX873" s="105"/>
      <c r="BY873" s="105"/>
      <c r="BZ873" s="105"/>
      <c r="CA873" s="105"/>
      <c r="CB873" s="105"/>
      <c r="CC873" s="105"/>
      <c r="CD873" s="105"/>
      <c r="CE873" s="105"/>
      <c r="CF873" s="105"/>
      <c r="CG873" s="105"/>
      <c r="CH873" s="105"/>
      <c r="CI873" s="105"/>
      <c r="CJ873" s="105"/>
      <c r="CK873" s="105"/>
      <c r="CL873" s="105"/>
      <c r="CM873" s="105"/>
      <c r="CN873" s="105"/>
      <c r="CO873" s="105"/>
      <c r="CP873" s="105"/>
      <c r="CQ873" s="105"/>
      <c r="CR873" s="105"/>
      <c r="CS873" s="105"/>
      <c r="CT873" s="105"/>
      <c r="CU873" s="105"/>
      <c r="CV873" s="105"/>
      <c r="CW873" s="105"/>
      <c r="CX873" s="105"/>
      <c r="CY873" s="105"/>
      <c r="CZ873" s="105"/>
      <c r="DA873" s="105"/>
      <c r="DB873" s="105"/>
      <c r="DC873" s="105"/>
      <c r="DD873" s="105"/>
      <c r="DE873" s="105"/>
      <c r="DF873" s="105"/>
      <c r="DG873" s="105"/>
      <c r="DH873" s="105"/>
      <c r="DI873" s="105"/>
      <c r="DJ873" s="105"/>
      <c r="DK873" s="105"/>
      <c r="DL873" s="105"/>
      <c r="DM873" s="105"/>
      <c r="DN873" s="105"/>
      <c r="DO873" s="105"/>
      <c r="DP873" s="105"/>
      <c r="DQ873" s="105"/>
      <c r="DR873" s="105"/>
      <c r="DS873" s="105"/>
      <c r="DT873" s="105"/>
      <c r="DU873" s="105"/>
      <c r="DV873" s="105"/>
      <c r="DW873" s="105"/>
      <c r="DX873" s="105"/>
      <c r="DY873" s="105"/>
      <c r="DZ873" s="105"/>
      <c r="EA873" s="105"/>
      <c r="EB873" s="105"/>
      <c r="EC873" s="105"/>
      <c r="ED873" s="105"/>
      <c r="EE873" s="105"/>
      <c r="EF873" s="105"/>
      <c r="EG873" s="105"/>
      <c r="EH873" s="105"/>
      <c r="EI873" s="105"/>
      <c r="EJ873" s="105"/>
      <c r="EK873" s="105"/>
      <c r="EL873" s="105"/>
      <c r="EM873" s="105"/>
      <c r="EN873" s="105"/>
      <c r="EO873" s="105"/>
      <c r="EP873" s="105"/>
      <c r="EQ873" s="105"/>
      <c r="ER873" s="105"/>
      <c r="ES873" s="105"/>
      <c r="ET873" s="105"/>
      <c r="EU873" s="105"/>
      <c r="EV873" s="105"/>
      <c r="EW873" s="105"/>
      <c r="EX873" s="105"/>
      <c r="EY873" s="105"/>
      <c r="EZ873" s="105"/>
      <c r="FA873" s="105"/>
      <c r="FB873" s="105"/>
      <c r="FC873" s="105"/>
      <c r="FD873" s="105"/>
      <c r="FE873" s="105"/>
      <c r="FF873" s="105"/>
      <c r="FG873" s="105"/>
      <c r="FH873" s="105"/>
      <c r="FI873" s="105"/>
      <c r="FJ873" s="105"/>
      <c r="FK873" s="105"/>
      <c r="FL873" s="105"/>
      <c r="FM873" s="105"/>
      <c r="FN873" s="105"/>
      <c r="FO873" s="105"/>
      <c r="FP873" s="105"/>
      <c r="FQ873" s="105"/>
      <c r="FR873" s="105"/>
      <c r="FS873" s="105"/>
      <c r="FT873" s="105"/>
      <c r="FU873" s="105"/>
      <c r="FV873" s="105"/>
      <c r="FW873" s="105"/>
      <c r="FX873" s="105"/>
      <c r="FY873" s="105"/>
      <c r="FZ873" s="105"/>
      <c r="GA873" s="105"/>
      <c r="GB873" s="105"/>
      <c r="GC873" s="105"/>
      <c r="GD873" s="105"/>
      <c r="GE873" s="105"/>
      <c r="GF873" s="105"/>
      <c r="GG873" s="105"/>
      <c r="GH873" s="105"/>
      <c r="GI873" s="105"/>
      <c r="GJ873" s="105"/>
      <c r="GK873" s="105"/>
      <c r="GL873" s="105"/>
      <c r="GM873" s="105"/>
      <c r="GN873" s="105"/>
      <c r="GO873" s="105"/>
      <c r="GP873" s="105"/>
      <c r="GQ873" s="105"/>
      <c r="GR873" s="105"/>
      <c r="GS873" s="105"/>
      <c r="GT873" s="105"/>
      <c r="GU873" s="105"/>
      <c r="GV873" s="105"/>
      <c r="GW873" s="105"/>
      <c r="GX873" s="105"/>
      <c r="GY873" s="105"/>
      <c r="GZ873" s="105"/>
      <c r="HA873" s="105"/>
      <c r="HB873" s="105"/>
      <c r="HC873" s="105"/>
      <c r="HD873" s="105"/>
      <c r="HE873" s="105"/>
      <c r="HF873" s="105"/>
      <c r="HG873" s="105"/>
      <c r="HH873" s="105"/>
      <c r="HI873" s="105"/>
      <c r="HJ873" s="105"/>
      <c r="HK873" s="105"/>
      <c r="HL873" s="105"/>
      <c r="HM873" s="105"/>
      <c r="HN873" s="105"/>
      <c r="HO873" s="105"/>
      <c r="HP873" s="105"/>
      <c r="HQ873" s="105"/>
      <c r="HR873" s="105"/>
      <c r="HS873" s="105"/>
      <c r="HT873" s="105"/>
      <c r="HU873" s="105"/>
      <c r="HV873" s="105"/>
      <c r="HW873" s="105"/>
      <c r="HX873" s="105"/>
      <c r="HY873" s="105"/>
      <c r="HZ873" s="105"/>
      <c r="IA873" s="105"/>
      <c r="IB873" s="105"/>
      <c r="IC873" s="105"/>
      <c r="ID873" s="105"/>
      <c r="IE873" s="105"/>
    </row>
    <row r="874" spans="1:239" s="6" customFormat="1" x14ac:dyDescent="0.25">
      <c r="A874" s="11"/>
      <c r="B874" s="13"/>
      <c r="C874" s="11" t="s">
        <v>19</v>
      </c>
      <c r="D874" s="10"/>
      <c r="E874" s="92">
        <f>E873</f>
        <v>0.10200000000000001</v>
      </c>
      <c r="F874" s="10"/>
      <c r="G874" s="10"/>
      <c r="H874" s="10"/>
      <c r="I874" s="10"/>
      <c r="J874" s="10"/>
      <c r="K874" s="110"/>
      <c r="L874" s="110"/>
      <c r="M874" s="105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  <c r="AW874" s="14"/>
      <c r="AX874" s="14"/>
      <c r="AY874" s="14"/>
      <c r="AZ874" s="14"/>
      <c r="BA874" s="14"/>
      <c r="BB874" s="14"/>
      <c r="BC874" s="14"/>
      <c r="BD874" s="14"/>
      <c r="BE874" s="14"/>
      <c r="BF874" s="14"/>
      <c r="BG874" s="14"/>
      <c r="BH874" s="14"/>
      <c r="BI874" s="14"/>
      <c r="BJ874" s="14"/>
      <c r="BK874" s="14"/>
      <c r="BL874" s="14"/>
      <c r="BM874" s="14"/>
      <c r="BN874" s="14"/>
      <c r="BO874" s="14"/>
      <c r="BP874" s="14"/>
      <c r="BQ874" s="14"/>
      <c r="BR874" s="14"/>
      <c r="BS874" s="14"/>
      <c r="BT874" s="14"/>
      <c r="BU874" s="14"/>
      <c r="BV874" s="14"/>
      <c r="BW874" s="14"/>
      <c r="BX874" s="14"/>
      <c r="BY874" s="14"/>
      <c r="BZ874" s="14"/>
      <c r="CA874" s="14"/>
      <c r="CB874" s="14"/>
      <c r="CC874" s="14"/>
      <c r="CD874" s="14"/>
      <c r="CE874" s="14"/>
      <c r="CF874" s="14"/>
      <c r="CG874" s="14"/>
      <c r="CH874" s="14"/>
      <c r="CI874" s="14"/>
      <c r="CJ874" s="14"/>
      <c r="CK874" s="14"/>
      <c r="CL874" s="14"/>
      <c r="CM874" s="14"/>
      <c r="CN874" s="14"/>
      <c r="CO874" s="14"/>
      <c r="CP874" s="14"/>
      <c r="CQ874" s="14"/>
      <c r="CR874" s="14"/>
      <c r="CS874" s="14"/>
      <c r="CT874" s="14"/>
      <c r="CU874" s="14"/>
      <c r="CV874" s="14"/>
      <c r="CW874" s="14"/>
      <c r="CX874" s="14"/>
      <c r="CY874" s="14"/>
      <c r="CZ874" s="14"/>
      <c r="DA874" s="14"/>
      <c r="DB874" s="14"/>
      <c r="DC874" s="14"/>
      <c r="DD874" s="14"/>
      <c r="DE874" s="14"/>
      <c r="DF874" s="14"/>
      <c r="DG874" s="14"/>
      <c r="DH874" s="14"/>
      <c r="DI874" s="14"/>
      <c r="DJ874" s="14"/>
      <c r="DK874" s="14"/>
      <c r="DL874" s="14"/>
      <c r="DM874" s="14"/>
      <c r="DN874" s="14"/>
      <c r="DO874" s="14"/>
      <c r="DP874" s="14"/>
      <c r="DQ874" s="14"/>
      <c r="DR874" s="14"/>
      <c r="DS874" s="14"/>
      <c r="DT874" s="14"/>
      <c r="DU874" s="14"/>
      <c r="DV874" s="14"/>
      <c r="DW874" s="14"/>
      <c r="DX874" s="14"/>
      <c r="DY874" s="14"/>
      <c r="DZ874" s="14"/>
      <c r="EA874" s="14"/>
      <c r="EB874" s="14"/>
      <c r="EC874" s="14"/>
      <c r="ED874" s="14"/>
      <c r="EE874" s="14"/>
      <c r="EF874" s="14"/>
      <c r="EG874" s="14"/>
      <c r="EH874" s="14"/>
      <c r="EI874" s="14"/>
      <c r="EJ874" s="14"/>
      <c r="EK874" s="14"/>
      <c r="EL874" s="14"/>
      <c r="EM874" s="14"/>
      <c r="EN874" s="14"/>
      <c r="EO874" s="14"/>
      <c r="EP874" s="14"/>
      <c r="EQ874" s="14"/>
      <c r="ER874" s="14"/>
      <c r="ES874" s="14"/>
      <c r="ET874" s="14"/>
      <c r="EU874" s="14"/>
      <c r="EV874" s="14"/>
      <c r="EW874" s="14"/>
      <c r="EX874" s="14"/>
      <c r="EY874" s="14"/>
      <c r="EZ874" s="14"/>
      <c r="FA874" s="14"/>
      <c r="FB874" s="14"/>
      <c r="FC874" s="14"/>
      <c r="FD874" s="14"/>
      <c r="FE874" s="14"/>
      <c r="FF874" s="14"/>
      <c r="FG874" s="14"/>
      <c r="FH874" s="14"/>
      <c r="FI874" s="14"/>
      <c r="FJ874" s="14"/>
      <c r="FK874" s="14"/>
      <c r="FL874" s="14"/>
      <c r="FM874" s="14"/>
      <c r="FN874" s="14"/>
      <c r="FO874" s="14"/>
      <c r="FP874" s="14"/>
      <c r="FQ874" s="14"/>
      <c r="FR874" s="14"/>
      <c r="FS874" s="14"/>
      <c r="FT874" s="14"/>
      <c r="FU874" s="14"/>
      <c r="FV874" s="14"/>
      <c r="FW874" s="14"/>
      <c r="FX874" s="14"/>
      <c r="FY874" s="14"/>
      <c r="FZ874" s="14"/>
      <c r="GA874" s="14"/>
      <c r="GB874" s="14"/>
      <c r="GC874" s="14"/>
      <c r="GD874" s="14"/>
      <c r="GE874" s="14"/>
      <c r="GF874" s="14"/>
      <c r="GG874" s="14"/>
      <c r="GH874" s="14"/>
      <c r="GI874" s="14"/>
      <c r="GJ874" s="14"/>
      <c r="GK874" s="14"/>
      <c r="GL874" s="14"/>
      <c r="GM874" s="14"/>
      <c r="GN874" s="14"/>
      <c r="GO874" s="14"/>
      <c r="GP874" s="14"/>
      <c r="GQ874" s="14"/>
      <c r="GR874" s="14"/>
      <c r="GS874" s="14"/>
      <c r="GT874" s="14"/>
      <c r="GU874" s="14"/>
      <c r="GV874" s="14"/>
      <c r="GW874" s="14"/>
      <c r="GX874" s="14"/>
      <c r="GY874" s="14"/>
      <c r="GZ874" s="14"/>
      <c r="HA874" s="14"/>
      <c r="HB874" s="14"/>
      <c r="HC874" s="14"/>
      <c r="HD874" s="14"/>
      <c r="HE874" s="14"/>
      <c r="HF874" s="14"/>
      <c r="HG874" s="14"/>
      <c r="HH874" s="14"/>
      <c r="HI874" s="14"/>
      <c r="HJ874" s="14"/>
      <c r="HK874" s="14"/>
      <c r="HL874" s="14"/>
      <c r="HM874" s="14"/>
      <c r="HN874" s="14"/>
      <c r="HO874" s="14"/>
      <c r="HP874" s="14"/>
      <c r="HQ874" s="14"/>
      <c r="HR874" s="14"/>
      <c r="HS874" s="14"/>
      <c r="HT874" s="14"/>
      <c r="HU874" s="14"/>
      <c r="HV874" s="14"/>
      <c r="HW874" s="14"/>
      <c r="HX874" s="14"/>
      <c r="HY874" s="14"/>
      <c r="HZ874" s="14"/>
      <c r="IA874" s="14"/>
      <c r="IB874" s="14"/>
      <c r="IC874" s="14"/>
      <c r="ID874" s="14"/>
      <c r="IE874" s="14"/>
    </row>
    <row r="875" spans="1:239" s="6" customFormat="1" x14ac:dyDescent="0.25">
      <c r="A875" s="125"/>
      <c r="B875" s="126" t="s">
        <v>37</v>
      </c>
      <c r="C875" s="91" t="s">
        <v>20</v>
      </c>
      <c r="D875" s="110">
        <v>0.3</v>
      </c>
      <c r="E875" s="10">
        <f>E874*D875</f>
        <v>3.0600000000000002E-2</v>
      </c>
      <c r="F875" s="10"/>
      <c r="G875" s="10"/>
      <c r="H875" s="10"/>
      <c r="I875" s="10"/>
      <c r="J875" s="5"/>
      <c r="K875" s="10">
        <f>E875*J875</f>
        <v>0</v>
      </c>
      <c r="L875" s="10">
        <f t="shared" ref="L875:L876" si="128">G875+I875+K875</f>
        <v>0</v>
      </c>
      <c r="M875" s="14"/>
      <c r="N875" s="14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</row>
    <row r="876" spans="1:239" s="6" customFormat="1" x14ac:dyDescent="0.25">
      <c r="A876" s="125"/>
      <c r="B876" s="126" t="s">
        <v>32</v>
      </c>
      <c r="C876" s="11" t="s">
        <v>18</v>
      </c>
      <c r="D876" s="110">
        <v>1.03</v>
      </c>
      <c r="E876" s="10">
        <f>D876*E874</f>
        <v>0.10506000000000001</v>
      </c>
      <c r="F876" s="10"/>
      <c r="G876" s="10">
        <f>E876*F876</f>
        <v>0</v>
      </c>
      <c r="H876" s="10"/>
      <c r="I876" s="10"/>
      <c r="J876" s="10"/>
      <c r="K876" s="10"/>
      <c r="L876" s="10">
        <f t="shared" si="128"/>
        <v>0</v>
      </c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</row>
    <row r="877" spans="1:239" s="6" customFormat="1" x14ac:dyDescent="0.25">
      <c r="A877" s="11"/>
      <c r="B877" s="126"/>
      <c r="C877" s="11"/>
      <c r="D877" s="110"/>
      <c r="E877" s="10"/>
      <c r="F877" s="10"/>
      <c r="G877" s="10"/>
      <c r="H877" s="10"/>
      <c r="I877" s="10"/>
      <c r="J877" s="10"/>
      <c r="K877" s="10"/>
      <c r="L877" s="10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  <c r="AW877" s="14"/>
      <c r="AX877" s="14"/>
      <c r="AY877" s="14"/>
      <c r="AZ877" s="14"/>
      <c r="BA877" s="14"/>
      <c r="BB877" s="14"/>
      <c r="BC877" s="14"/>
      <c r="BD877" s="14"/>
      <c r="BE877" s="14"/>
      <c r="BF877" s="14"/>
      <c r="BG877" s="14"/>
      <c r="BH877" s="14"/>
      <c r="BI877" s="14"/>
      <c r="BJ877" s="14"/>
      <c r="BK877" s="14"/>
      <c r="BL877" s="14"/>
      <c r="BM877" s="14"/>
      <c r="BN877" s="14"/>
      <c r="BO877" s="14"/>
      <c r="BP877" s="14"/>
      <c r="BQ877" s="14"/>
      <c r="BR877" s="14"/>
      <c r="BS877" s="14"/>
      <c r="BT877" s="14"/>
      <c r="BU877" s="14"/>
      <c r="BV877" s="14"/>
      <c r="BW877" s="14"/>
      <c r="BX877" s="14"/>
      <c r="BY877" s="14"/>
      <c r="BZ877" s="14"/>
      <c r="CA877" s="14"/>
      <c r="CB877" s="14"/>
      <c r="CC877" s="14"/>
      <c r="CD877" s="14"/>
      <c r="CE877" s="14"/>
      <c r="CF877" s="14"/>
      <c r="CG877" s="14"/>
      <c r="CH877" s="14"/>
      <c r="CI877" s="14"/>
      <c r="CJ877" s="14"/>
      <c r="CK877" s="14"/>
      <c r="CL877" s="14"/>
      <c r="CM877" s="14"/>
      <c r="CN877" s="14"/>
      <c r="CO877" s="14"/>
      <c r="CP877" s="14"/>
      <c r="CQ877" s="14"/>
      <c r="CR877" s="14"/>
      <c r="CS877" s="14"/>
      <c r="CT877" s="14"/>
      <c r="CU877" s="14"/>
      <c r="CV877" s="14"/>
      <c r="CW877" s="14"/>
      <c r="CX877" s="14"/>
      <c r="CY877" s="14"/>
      <c r="CZ877" s="14"/>
      <c r="DA877" s="14"/>
      <c r="DB877" s="14"/>
      <c r="DC877" s="14"/>
      <c r="DD877" s="14"/>
      <c r="DE877" s="14"/>
      <c r="DF877" s="14"/>
      <c r="DG877" s="14"/>
      <c r="DH877" s="14"/>
      <c r="DI877" s="14"/>
      <c r="DJ877" s="14"/>
      <c r="DK877" s="14"/>
      <c r="DL877" s="14"/>
      <c r="DM877" s="14"/>
      <c r="DN877" s="14"/>
      <c r="DO877" s="14"/>
      <c r="DP877" s="14"/>
      <c r="DQ877" s="14"/>
      <c r="DR877" s="14"/>
      <c r="DS877" s="14"/>
      <c r="DT877" s="14"/>
      <c r="DU877" s="14"/>
      <c r="DV877" s="14"/>
      <c r="DW877" s="14"/>
      <c r="DX877" s="14"/>
      <c r="DY877" s="14"/>
      <c r="DZ877" s="14"/>
      <c r="EA877" s="14"/>
      <c r="EB877" s="14"/>
      <c r="EC877" s="14"/>
      <c r="ED877" s="14"/>
      <c r="EE877" s="14"/>
      <c r="EF877" s="14"/>
      <c r="EG877" s="14"/>
      <c r="EH877" s="14"/>
      <c r="EI877" s="14"/>
      <c r="EJ877" s="14"/>
      <c r="EK877" s="14"/>
      <c r="EL877" s="14"/>
      <c r="EM877" s="14"/>
      <c r="EN877" s="14"/>
      <c r="EO877" s="14"/>
      <c r="EP877" s="14"/>
      <c r="EQ877" s="14"/>
      <c r="ER877" s="14"/>
      <c r="ES877" s="14"/>
      <c r="ET877" s="14"/>
      <c r="EU877" s="14"/>
      <c r="EV877" s="14"/>
      <c r="EW877" s="14"/>
      <c r="EX877" s="14"/>
      <c r="EY877" s="14"/>
      <c r="EZ877" s="14"/>
      <c r="FA877" s="14"/>
      <c r="FB877" s="14"/>
      <c r="FC877" s="14"/>
      <c r="FD877" s="14"/>
      <c r="FE877" s="14"/>
      <c r="FF877" s="14"/>
      <c r="FG877" s="14"/>
      <c r="FH877" s="14"/>
      <c r="FI877" s="14"/>
      <c r="FJ877" s="14"/>
      <c r="FK877" s="14"/>
      <c r="FL877" s="14"/>
      <c r="FM877" s="14"/>
      <c r="FN877" s="14"/>
      <c r="FO877" s="14"/>
      <c r="FP877" s="14"/>
      <c r="FQ877" s="14"/>
      <c r="FR877" s="14"/>
      <c r="FS877" s="14"/>
      <c r="FT877" s="14"/>
      <c r="FU877" s="14"/>
      <c r="FV877" s="14"/>
      <c r="FW877" s="14"/>
      <c r="FX877" s="14"/>
      <c r="FY877" s="14"/>
      <c r="FZ877" s="14"/>
      <c r="GA877" s="14"/>
      <c r="GB877" s="14"/>
      <c r="GC877" s="14"/>
      <c r="GD877" s="14"/>
      <c r="GE877" s="14"/>
      <c r="GF877" s="14"/>
      <c r="GG877" s="14"/>
      <c r="GH877" s="14"/>
      <c r="GI877" s="14"/>
      <c r="GJ877" s="14"/>
      <c r="GK877" s="14"/>
      <c r="GL877" s="14"/>
      <c r="GM877" s="14"/>
      <c r="GN877" s="14"/>
      <c r="GO877" s="14"/>
      <c r="GP877" s="14"/>
      <c r="GQ877" s="14"/>
      <c r="GR877" s="14"/>
      <c r="GS877" s="14"/>
      <c r="GT877" s="14"/>
      <c r="GU877" s="14"/>
      <c r="GV877" s="14"/>
      <c r="GW877" s="14"/>
      <c r="GX877" s="14"/>
      <c r="GY877" s="14"/>
      <c r="GZ877" s="14"/>
      <c r="HA877" s="14"/>
      <c r="HB877" s="14"/>
      <c r="HC877" s="14"/>
      <c r="HD877" s="14"/>
      <c r="HE877" s="14"/>
      <c r="HF877" s="14"/>
      <c r="HG877" s="14"/>
      <c r="HH877" s="14"/>
      <c r="HI877" s="14"/>
      <c r="HJ877" s="14"/>
      <c r="HK877" s="14"/>
      <c r="HL877" s="14"/>
      <c r="HM877" s="14"/>
      <c r="HN877" s="14"/>
      <c r="HO877" s="14"/>
      <c r="HP877" s="14"/>
      <c r="HQ877" s="14"/>
      <c r="HR877" s="14"/>
      <c r="HS877" s="14"/>
      <c r="HT877" s="14"/>
      <c r="HU877" s="14"/>
      <c r="HV877" s="14"/>
      <c r="HW877" s="14"/>
      <c r="HX877" s="14"/>
      <c r="HY877" s="14"/>
      <c r="HZ877" s="14"/>
      <c r="IA877" s="14"/>
      <c r="IB877" s="14"/>
      <c r="IC877" s="14"/>
      <c r="ID877" s="14"/>
      <c r="IE877" s="14"/>
    </row>
    <row r="878" spans="1:239" s="2" customFormat="1" ht="25.5" x14ac:dyDescent="0.25">
      <c r="A878" s="7">
        <v>19</v>
      </c>
      <c r="B878" s="131" t="s">
        <v>48</v>
      </c>
      <c r="C878" s="8" t="s">
        <v>23</v>
      </c>
      <c r="D878" s="9"/>
      <c r="E878" s="9">
        <f>E863</f>
        <v>340</v>
      </c>
      <c r="F878" s="9"/>
      <c r="G878" s="9"/>
      <c r="H878" s="9"/>
      <c r="I878" s="9"/>
      <c r="J878" s="9"/>
      <c r="K878" s="9"/>
      <c r="L878" s="9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  <c r="AA878" s="105"/>
      <c r="AB878" s="105"/>
      <c r="AC878" s="105"/>
      <c r="AD878" s="105"/>
      <c r="AE878" s="105"/>
      <c r="AF878" s="105"/>
      <c r="AG878" s="105"/>
      <c r="AH878" s="105"/>
      <c r="AI878" s="105"/>
      <c r="AJ878" s="105"/>
      <c r="AK878" s="105"/>
      <c r="AL878" s="105"/>
      <c r="AM878" s="105"/>
      <c r="AN878" s="105"/>
      <c r="AO878" s="105"/>
      <c r="AP878" s="105"/>
      <c r="AQ878" s="105"/>
      <c r="AR878" s="105"/>
      <c r="AS878" s="105"/>
      <c r="AT878" s="105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  <c r="BT878" s="105"/>
      <c r="BU878" s="105"/>
      <c r="BV878" s="105"/>
      <c r="BW878" s="105"/>
      <c r="BX878" s="105"/>
      <c r="BY878" s="105"/>
      <c r="BZ878" s="105"/>
      <c r="CA878" s="105"/>
      <c r="CB878" s="105"/>
      <c r="CC878" s="105"/>
      <c r="CD878" s="105"/>
      <c r="CE878" s="105"/>
      <c r="CF878" s="105"/>
      <c r="CG878" s="105"/>
      <c r="CH878" s="105"/>
      <c r="CI878" s="105"/>
      <c r="CJ878" s="105"/>
      <c r="CK878" s="105"/>
      <c r="CL878" s="105"/>
      <c r="CM878" s="105"/>
      <c r="CN878" s="105"/>
      <c r="CO878" s="105"/>
      <c r="CP878" s="105"/>
      <c r="CQ878" s="105"/>
      <c r="CR878" s="105"/>
      <c r="CS878" s="105"/>
      <c r="CT878" s="105"/>
      <c r="CU878" s="105"/>
      <c r="CV878" s="105"/>
      <c r="CW878" s="105"/>
      <c r="CX878" s="105"/>
      <c r="CY878" s="105"/>
      <c r="CZ878" s="105"/>
      <c r="DA878" s="105"/>
      <c r="DB878" s="105"/>
      <c r="DC878" s="105"/>
      <c r="DD878" s="105"/>
      <c r="DE878" s="105"/>
      <c r="DF878" s="105"/>
      <c r="DG878" s="105"/>
      <c r="DH878" s="105"/>
      <c r="DI878" s="105"/>
      <c r="DJ878" s="105"/>
      <c r="DK878" s="105"/>
      <c r="DL878" s="105"/>
      <c r="DM878" s="105"/>
      <c r="DN878" s="105"/>
      <c r="DO878" s="105"/>
      <c r="DP878" s="105"/>
      <c r="DQ878" s="105"/>
      <c r="DR878" s="105"/>
      <c r="DS878" s="105"/>
      <c r="DT878" s="105"/>
      <c r="DU878" s="105"/>
      <c r="DV878" s="105"/>
      <c r="DW878" s="105"/>
      <c r="DX878" s="105"/>
      <c r="DY878" s="105"/>
      <c r="DZ878" s="105"/>
      <c r="EA878" s="105"/>
      <c r="EB878" s="105"/>
      <c r="EC878" s="105"/>
      <c r="ED878" s="105"/>
      <c r="EE878" s="105"/>
      <c r="EF878" s="105"/>
      <c r="EG878" s="105"/>
      <c r="EH878" s="105"/>
      <c r="EI878" s="105"/>
      <c r="EJ878" s="105"/>
      <c r="EK878" s="105"/>
      <c r="EL878" s="105"/>
      <c r="EM878" s="105"/>
      <c r="EN878" s="105"/>
      <c r="EO878" s="105"/>
      <c r="EP878" s="105"/>
      <c r="EQ878" s="105"/>
      <c r="ER878" s="105"/>
      <c r="ES878" s="105"/>
      <c r="ET878" s="105"/>
      <c r="EU878" s="105"/>
      <c r="EV878" s="105"/>
      <c r="EW878" s="105"/>
      <c r="EX878" s="105"/>
      <c r="EY878" s="105"/>
      <c r="EZ878" s="105"/>
      <c r="FA878" s="105"/>
      <c r="FB878" s="105"/>
      <c r="FC878" s="105"/>
      <c r="FD878" s="105"/>
      <c r="FE878" s="105"/>
      <c r="FF878" s="105"/>
      <c r="FG878" s="105"/>
      <c r="FH878" s="105"/>
      <c r="FI878" s="105"/>
      <c r="FJ878" s="105"/>
      <c r="FK878" s="105"/>
      <c r="FL878" s="105"/>
      <c r="FM878" s="105"/>
      <c r="FN878" s="105"/>
      <c r="FO878" s="105"/>
      <c r="FP878" s="105"/>
      <c r="FQ878" s="105"/>
      <c r="FR878" s="105"/>
      <c r="FS878" s="105"/>
      <c r="FT878" s="105"/>
      <c r="FU878" s="105"/>
      <c r="FV878" s="105"/>
      <c r="FW878" s="105"/>
      <c r="FX878" s="105"/>
      <c r="FY878" s="105"/>
      <c r="FZ878" s="105"/>
      <c r="GA878" s="105"/>
      <c r="GB878" s="105"/>
      <c r="GC878" s="105"/>
      <c r="GD878" s="105"/>
      <c r="GE878" s="105"/>
      <c r="GF878" s="105"/>
      <c r="GG878" s="105"/>
      <c r="GH878" s="105"/>
      <c r="GI878" s="105"/>
      <c r="GJ878" s="105"/>
      <c r="GK878" s="105"/>
      <c r="GL878" s="105"/>
      <c r="GM878" s="105"/>
      <c r="GN878" s="105"/>
      <c r="GO878" s="105"/>
      <c r="GP878" s="105"/>
      <c r="GQ878" s="105"/>
      <c r="GR878" s="105"/>
      <c r="GS878" s="105"/>
      <c r="GT878" s="105"/>
      <c r="GU878" s="105"/>
      <c r="GV878" s="105"/>
      <c r="GW878" s="105"/>
      <c r="GX878" s="105"/>
      <c r="GY878" s="105"/>
      <c r="GZ878" s="105"/>
      <c r="HA878" s="105"/>
      <c r="HB878" s="105"/>
      <c r="HC878" s="105"/>
      <c r="HD878" s="105"/>
      <c r="HE878" s="105"/>
      <c r="HF878" s="105"/>
      <c r="HG878" s="105"/>
      <c r="HH878" s="105"/>
      <c r="HI878" s="105"/>
      <c r="HJ878" s="105"/>
      <c r="HK878" s="105"/>
      <c r="HL878" s="105"/>
      <c r="HM878" s="105"/>
      <c r="HN878" s="105"/>
      <c r="HO878" s="105"/>
      <c r="HP878" s="105"/>
      <c r="HQ878" s="105"/>
      <c r="HR878" s="105"/>
      <c r="HS878" s="105"/>
      <c r="HT878" s="105"/>
      <c r="HU878" s="105"/>
      <c r="HV878" s="105"/>
      <c r="HW878" s="105"/>
      <c r="HX878" s="105"/>
      <c r="HY878" s="105"/>
      <c r="HZ878" s="105"/>
      <c r="IA878" s="105"/>
      <c r="IB878" s="105"/>
      <c r="IC878" s="105"/>
      <c r="ID878" s="105"/>
      <c r="IE878" s="105"/>
    </row>
    <row r="879" spans="1:239" s="6" customFormat="1" x14ac:dyDescent="0.25">
      <c r="A879" s="11"/>
      <c r="B879" s="13"/>
      <c r="C879" s="11" t="s">
        <v>24</v>
      </c>
      <c r="D879" s="10"/>
      <c r="E879" s="92">
        <f>E878/1000</f>
        <v>0.34</v>
      </c>
      <c r="F879" s="10"/>
      <c r="G879" s="10"/>
      <c r="H879" s="10"/>
      <c r="I879" s="10"/>
      <c r="J879" s="10"/>
      <c r="K879" s="10"/>
      <c r="L879" s="10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  <c r="AW879" s="14"/>
      <c r="AX879" s="14"/>
      <c r="AY879" s="14"/>
      <c r="AZ879" s="14"/>
      <c r="BA879" s="14"/>
      <c r="BB879" s="14"/>
      <c r="BC879" s="14"/>
      <c r="BD879" s="14"/>
      <c r="BE879" s="14"/>
      <c r="BF879" s="14"/>
      <c r="BG879" s="14"/>
      <c r="BH879" s="14"/>
      <c r="BI879" s="14"/>
      <c r="BJ879" s="14"/>
      <c r="BK879" s="14"/>
      <c r="BL879" s="14"/>
      <c r="BM879" s="14"/>
      <c r="BN879" s="14"/>
      <c r="BO879" s="14"/>
      <c r="BP879" s="14"/>
      <c r="BQ879" s="14"/>
      <c r="BR879" s="14"/>
      <c r="BS879" s="14"/>
      <c r="BT879" s="14"/>
      <c r="BU879" s="14"/>
      <c r="BV879" s="14"/>
      <c r="BW879" s="14"/>
      <c r="BX879" s="14"/>
      <c r="BY879" s="14"/>
      <c r="BZ879" s="14"/>
      <c r="CA879" s="14"/>
      <c r="CB879" s="14"/>
      <c r="CC879" s="14"/>
      <c r="CD879" s="14"/>
      <c r="CE879" s="14"/>
      <c r="CF879" s="14"/>
      <c r="CG879" s="14"/>
      <c r="CH879" s="14"/>
      <c r="CI879" s="14"/>
      <c r="CJ879" s="14"/>
      <c r="CK879" s="14"/>
      <c r="CL879" s="14"/>
      <c r="CM879" s="14"/>
      <c r="CN879" s="14"/>
      <c r="CO879" s="14"/>
      <c r="CP879" s="14"/>
      <c r="CQ879" s="14"/>
      <c r="CR879" s="14"/>
      <c r="CS879" s="14"/>
      <c r="CT879" s="14"/>
      <c r="CU879" s="14"/>
      <c r="CV879" s="14"/>
      <c r="CW879" s="14"/>
      <c r="CX879" s="14"/>
      <c r="CY879" s="14"/>
      <c r="CZ879" s="14"/>
      <c r="DA879" s="14"/>
      <c r="DB879" s="14"/>
      <c r="DC879" s="14"/>
      <c r="DD879" s="14"/>
      <c r="DE879" s="14"/>
      <c r="DF879" s="14"/>
      <c r="DG879" s="14"/>
      <c r="DH879" s="14"/>
      <c r="DI879" s="14"/>
      <c r="DJ879" s="14"/>
      <c r="DK879" s="14"/>
      <c r="DL879" s="14"/>
      <c r="DM879" s="14"/>
      <c r="DN879" s="14"/>
      <c r="DO879" s="14"/>
      <c r="DP879" s="14"/>
      <c r="DQ879" s="14"/>
      <c r="DR879" s="14"/>
      <c r="DS879" s="14"/>
      <c r="DT879" s="14"/>
      <c r="DU879" s="14"/>
      <c r="DV879" s="14"/>
      <c r="DW879" s="14"/>
      <c r="DX879" s="14"/>
      <c r="DY879" s="14"/>
      <c r="DZ879" s="14"/>
      <c r="EA879" s="14"/>
      <c r="EB879" s="14"/>
      <c r="EC879" s="14"/>
      <c r="ED879" s="14"/>
      <c r="EE879" s="14"/>
      <c r="EF879" s="14"/>
      <c r="EG879" s="14"/>
      <c r="EH879" s="14"/>
      <c r="EI879" s="14"/>
      <c r="EJ879" s="14"/>
      <c r="EK879" s="14"/>
      <c r="EL879" s="14"/>
      <c r="EM879" s="14"/>
      <c r="EN879" s="14"/>
      <c r="EO879" s="14"/>
      <c r="EP879" s="14"/>
      <c r="EQ879" s="14"/>
      <c r="ER879" s="14"/>
      <c r="ES879" s="14"/>
      <c r="ET879" s="14"/>
      <c r="EU879" s="14"/>
      <c r="EV879" s="14"/>
      <c r="EW879" s="14"/>
      <c r="EX879" s="14"/>
      <c r="EY879" s="14"/>
      <c r="EZ879" s="14"/>
      <c r="FA879" s="14"/>
      <c r="FB879" s="14"/>
      <c r="FC879" s="14"/>
      <c r="FD879" s="14"/>
      <c r="FE879" s="14"/>
      <c r="FF879" s="14"/>
      <c r="FG879" s="14"/>
      <c r="FH879" s="14"/>
      <c r="FI879" s="14"/>
      <c r="FJ879" s="14"/>
      <c r="FK879" s="14"/>
      <c r="FL879" s="14"/>
      <c r="FM879" s="14"/>
      <c r="FN879" s="14"/>
      <c r="FO879" s="14"/>
      <c r="FP879" s="14"/>
      <c r="FQ879" s="14"/>
      <c r="FR879" s="14"/>
      <c r="FS879" s="14"/>
      <c r="FT879" s="14"/>
      <c r="FU879" s="14"/>
      <c r="FV879" s="14"/>
      <c r="FW879" s="14"/>
      <c r="FX879" s="14"/>
      <c r="FY879" s="14"/>
      <c r="FZ879" s="14"/>
      <c r="GA879" s="14"/>
      <c r="GB879" s="14"/>
      <c r="GC879" s="14"/>
      <c r="GD879" s="14"/>
      <c r="GE879" s="14"/>
      <c r="GF879" s="14"/>
      <c r="GG879" s="14"/>
      <c r="GH879" s="14"/>
      <c r="GI879" s="14"/>
      <c r="GJ879" s="14"/>
      <c r="GK879" s="14"/>
      <c r="GL879" s="14"/>
      <c r="GM879" s="14"/>
      <c r="GN879" s="14"/>
      <c r="GO879" s="14"/>
      <c r="GP879" s="14"/>
      <c r="GQ879" s="14"/>
      <c r="GR879" s="14"/>
      <c r="GS879" s="14"/>
      <c r="GT879" s="14"/>
      <c r="GU879" s="14"/>
      <c r="GV879" s="14"/>
      <c r="GW879" s="14"/>
      <c r="GX879" s="14"/>
      <c r="GY879" s="14"/>
      <c r="GZ879" s="14"/>
      <c r="HA879" s="14"/>
      <c r="HB879" s="14"/>
      <c r="HC879" s="14"/>
      <c r="HD879" s="14"/>
      <c r="HE879" s="14"/>
      <c r="HF879" s="14"/>
      <c r="HG879" s="14"/>
      <c r="HH879" s="14"/>
      <c r="HI879" s="14"/>
      <c r="HJ879" s="14"/>
      <c r="HK879" s="14"/>
      <c r="HL879" s="14"/>
      <c r="HM879" s="14"/>
      <c r="HN879" s="14"/>
      <c r="HO879" s="14"/>
      <c r="HP879" s="14"/>
      <c r="HQ879" s="14"/>
      <c r="HR879" s="14"/>
      <c r="HS879" s="14"/>
      <c r="HT879" s="14"/>
      <c r="HU879" s="14"/>
      <c r="HV879" s="14"/>
      <c r="HW879" s="14"/>
      <c r="HX879" s="14"/>
      <c r="HY879" s="14"/>
      <c r="HZ879" s="14"/>
      <c r="IA879" s="14"/>
      <c r="IB879" s="14"/>
      <c r="IC879" s="14"/>
      <c r="ID879" s="14"/>
      <c r="IE879" s="14"/>
    </row>
    <row r="880" spans="1:239" s="6" customFormat="1" x14ac:dyDescent="0.25">
      <c r="A880" s="125"/>
      <c r="B880" s="124" t="s">
        <v>21</v>
      </c>
      <c r="C880" s="91" t="s">
        <v>17</v>
      </c>
      <c r="D880" s="10">
        <f>37.5</f>
        <v>37.5</v>
      </c>
      <c r="E880" s="10">
        <f>E879*D880</f>
        <v>12.750000000000002</v>
      </c>
      <c r="F880" s="10"/>
      <c r="G880" s="10"/>
      <c r="H880" s="10"/>
      <c r="I880" s="10">
        <f>E880*H880</f>
        <v>0</v>
      </c>
      <c r="J880" s="10"/>
      <c r="K880" s="10"/>
      <c r="L880" s="10">
        <f t="shared" ref="L880:L886" si="129">G880+I880+K880</f>
        <v>0</v>
      </c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</row>
    <row r="881" spans="1:239" s="6" customFormat="1" x14ac:dyDescent="0.25">
      <c r="A881" s="125"/>
      <c r="B881" s="13" t="s">
        <v>33</v>
      </c>
      <c r="C881" s="91" t="s">
        <v>20</v>
      </c>
      <c r="D881" s="10">
        <v>3.02</v>
      </c>
      <c r="E881" s="10">
        <f>E879*D881</f>
        <v>1.0268000000000002</v>
      </c>
      <c r="F881" s="10"/>
      <c r="G881" s="10"/>
      <c r="H881" s="10"/>
      <c r="I881" s="10"/>
      <c r="J881" s="10"/>
      <c r="K881" s="10">
        <f t="shared" ref="K881:K883" si="130">E881*J881</f>
        <v>0</v>
      </c>
      <c r="L881" s="10">
        <f t="shared" si="129"/>
        <v>0</v>
      </c>
      <c r="M881" s="14"/>
      <c r="N881" s="14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</row>
    <row r="882" spans="1:239" s="6" customFormat="1" x14ac:dyDescent="0.25">
      <c r="A882" s="125"/>
      <c r="B882" s="124" t="s">
        <v>27</v>
      </c>
      <c r="C882" s="91" t="s">
        <v>20</v>
      </c>
      <c r="D882" s="10">
        <v>3.7</v>
      </c>
      <c r="E882" s="10">
        <f>D882*E879</f>
        <v>1.2580000000000002</v>
      </c>
      <c r="F882" s="10"/>
      <c r="G882" s="10"/>
      <c r="H882" s="10"/>
      <c r="I882" s="10"/>
      <c r="J882" s="5"/>
      <c r="K882" s="10">
        <f t="shared" si="130"/>
        <v>0</v>
      </c>
      <c r="L882" s="10">
        <f t="shared" si="129"/>
        <v>0</v>
      </c>
      <c r="M882" s="14"/>
      <c r="N882" s="14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</row>
    <row r="883" spans="1:239" s="6" customFormat="1" x14ac:dyDescent="0.25">
      <c r="A883" s="125"/>
      <c r="B883" s="124" t="s">
        <v>28</v>
      </c>
      <c r="C883" s="91" t="s">
        <v>20</v>
      </c>
      <c r="D883" s="10">
        <v>11.1</v>
      </c>
      <c r="E883" s="5">
        <f>D883*E879</f>
        <v>3.774</v>
      </c>
      <c r="F883" s="10"/>
      <c r="G883" s="10"/>
      <c r="H883" s="10"/>
      <c r="I883" s="10"/>
      <c r="J883" s="5"/>
      <c r="K883" s="10">
        <f t="shared" si="130"/>
        <v>0</v>
      </c>
      <c r="L883" s="10">
        <f t="shared" si="129"/>
        <v>0</v>
      </c>
      <c r="M883" s="14"/>
      <c r="N883" s="14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</row>
    <row r="884" spans="1:239" s="6" customFormat="1" x14ac:dyDescent="0.25">
      <c r="A884" s="125"/>
      <c r="B884" s="126" t="s">
        <v>22</v>
      </c>
      <c r="C884" s="11" t="s">
        <v>0</v>
      </c>
      <c r="D884" s="10">
        <v>2.2999999999999998</v>
      </c>
      <c r="E884" s="5">
        <f>D884*E879</f>
        <v>0.78200000000000003</v>
      </c>
      <c r="F884" s="4"/>
      <c r="G884" s="4"/>
      <c r="H884" s="4"/>
      <c r="I884" s="5"/>
      <c r="J884" s="10"/>
      <c r="K884" s="10">
        <f>E884*J884</f>
        <v>0</v>
      </c>
      <c r="L884" s="10">
        <f t="shared" si="129"/>
        <v>0</v>
      </c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</row>
    <row r="885" spans="1:239" s="6" customFormat="1" x14ac:dyDescent="0.25">
      <c r="A885" s="125"/>
      <c r="B885" s="13" t="s">
        <v>34</v>
      </c>
      <c r="C885" s="11" t="s">
        <v>18</v>
      </c>
      <c r="D885" s="10">
        <f>97.4</f>
        <v>97.4</v>
      </c>
      <c r="E885" s="10">
        <f>D885*E879</f>
        <v>33.116000000000007</v>
      </c>
      <c r="F885" s="10"/>
      <c r="G885" s="5">
        <f>E885*F885</f>
        <v>0</v>
      </c>
      <c r="H885" s="5"/>
      <c r="I885" s="5"/>
      <c r="J885" s="10"/>
      <c r="K885" s="10"/>
      <c r="L885" s="10">
        <f t="shared" si="129"/>
        <v>0</v>
      </c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</row>
    <row r="886" spans="1:239" s="6" customFormat="1" x14ac:dyDescent="0.25">
      <c r="A886" s="125"/>
      <c r="B886" s="126" t="s">
        <v>35</v>
      </c>
      <c r="C886" s="11" t="s">
        <v>0</v>
      </c>
      <c r="D886" s="10">
        <f>14.5-2*0.2</f>
        <v>14.1</v>
      </c>
      <c r="E886" s="10">
        <f>D886*E879</f>
        <v>4.7940000000000005</v>
      </c>
      <c r="F886" s="5"/>
      <c r="G886" s="5">
        <f>E886*F886</f>
        <v>0</v>
      </c>
      <c r="H886" s="5"/>
      <c r="I886" s="5"/>
      <c r="J886" s="10"/>
      <c r="K886" s="10"/>
      <c r="L886" s="10">
        <f t="shared" si="129"/>
        <v>0</v>
      </c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</row>
    <row r="887" spans="1:239" s="6" customFormat="1" x14ac:dyDescent="0.25">
      <c r="A887" s="125"/>
      <c r="B887" s="126"/>
      <c r="C887" s="11"/>
      <c r="D887" s="10"/>
      <c r="E887" s="10"/>
      <c r="F887" s="5"/>
      <c r="G887" s="5"/>
      <c r="H887" s="5"/>
      <c r="I887" s="5"/>
      <c r="J887" s="10"/>
      <c r="K887" s="10"/>
      <c r="L887" s="10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</row>
    <row r="888" spans="1:239" s="74" customFormat="1" ht="15.75" x14ac:dyDescent="0.25">
      <c r="A888" s="71"/>
      <c r="B888" s="72" t="s">
        <v>177</v>
      </c>
      <c r="C888" s="71"/>
      <c r="D888" s="73"/>
      <c r="E888" s="73"/>
      <c r="F888" s="73"/>
      <c r="G888" s="73"/>
      <c r="H888" s="73"/>
      <c r="I888" s="73"/>
      <c r="J888" s="73"/>
      <c r="K888" s="73"/>
      <c r="L888" s="73"/>
    </row>
    <row r="889" spans="1:239" s="6" customFormat="1" x14ac:dyDescent="0.25">
      <c r="A889" s="42"/>
      <c r="B889" s="43"/>
      <c r="C889" s="42"/>
      <c r="D889" s="5"/>
      <c r="E889" s="5"/>
      <c r="F889" s="5"/>
      <c r="G889" s="5"/>
      <c r="H889" s="5"/>
      <c r="I889" s="5"/>
      <c r="J889" s="5"/>
      <c r="K889" s="5"/>
      <c r="L889" s="5"/>
    </row>
    <row r="890" spans="1:239" s="2" customFormat="1" ht="18.75" customHeight="1" x14ac:dyDescent="0.25">
      <c r="A890" s="7">
        <v>20</v>
      </c>
      <c r="B890" s="106" t="s">
        <v>98</v>
      </c>
      <c r="C890" s="8" t="s">
        <v>16</v>
      </c>
      <c r="D890" s="9"/>
      <c r="E890" s="9">
        <f>977*0.19</f>
        <v>185.63</v>
      </c>
      <c r="F890" s="10"/>
      <c r="G890" s="10"/>
      <c r="H890" s="10"/>
      <c r="I890" s="10"/>
      <c r="J890" s="10"/>
      <c r="K890" s="10"/>
      <c r="L890" s="9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  <c r="AA890" s="105"/>
      <c r="AB890" s="105"/>
      <c r="AC890" s="105"/>
      <c r="AD890" s="105"/>
      <c r="AE890" s="105"/>
      <c r="AF890" s="105"/>
      <c r="AG890" s="105"/>
      <c r="AH890" s="105"/>
      <c r="AI890" s="105"/>
      <c r="AJ890" s="105"/>
      <c r="AK890" s="105"/>
      <c r="AL890" s="105"/>
      <c r="AM890" s="105"/>
      <c r="AN890" s="105"/>
      <c r="AO890" s="105"/>
      <c r="AP890" s="105"/>
      <c r="AQ890" s="105"/>
      <c r="AR890" s="105"/>
      <c r="AS890" s="105"/>
      <c r="AT890" s="105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  <c r="BT890" s="105"/>
      <c r="BU890" s="105"/>
      <c r="BV890" s="105"/>
      <c r="BW890" s="105"/>
      <c r="BX890" s="105"/>
      <c r="BY890" s="105"/>
      <c r="BZ890" s="105"/>
      <c r="CA890" s="105"/>
      <c r="CB890" s="105"/>
      <c r="CC890" s="105"/>
      <c r="CD890" s="105"/>
      <c r="CE890" s="105"/>
      <c r="CF890" s="105"/>
      <c r="CG890" s="105"/>
      <c r="CH890" s="105"/>
      <c r="CI890" s="105"/>
      <c r="CJ890" s="105"/>
      <c r="CK890" s="105"/>
      <c r="CL890" s="105"/>
      <c r="CM890" s="105"/>
      <c r="CN890" s="105"/>
      <c r="CO890" s="105"/>
      <c r="CP890" s="105"/>
      <c r="CQ890" s="105"/>
      <c r="CR890" s="105"/>
      <c r="CS890" s="105"/>
      <c r="CT890" s="105"/>
      <c r="CU890" s="105"/>
      <c r="CV890" s="105"/>
      <c r="CW890" s="105"/>
      <c r="CX890" s="105"/>
      <c r="CY890" s="105"/>
      <c r="CZ890" s="105"/>
      <c r="DA890" s="105"/>
      <c r="DB890" s="105"/>
      <c r="DC890" s="105"/>
      <c r="DD890" s="105"/>
      <c r="DE890" s="105"/>
      <c r="DF890" s="105"/>
      <c r="DG890" s="105"/>
      <c r="DH890" s="105"/>
      <c r="DI890" s="105"/>
      <c r="DJ890" s="105"/>
      <c r="DK890" s="105"/>
      <c r="DL890" s="105"/>
      <c r="DM890" s="105"/>
      <c r="DN890" s="105"/>
      <c r="DO890" s="105"/>
      <c r="DP890" s="105"/>
      <c r="DQ890" s="105"/>
      <c r="DR890" s="105"/>
      <c r="DS890" s="105"/>
      <c r="DT890" s="105"/>
      <c r="DU890" s="105"/>
      <c r="DV890" s="105"/>
      <c r="DW890" s="105"/>
      <c r="DX890" s="105"/>
      <c r="DY890" s="105"/>
      <c r="DZ890" s="105"/>
      <c r="EA890" s="105"/>
      <c r="EB890" s="105"/>
      <c r="EC890" s="105"/>
      <c r="ED890" s="105"/>
      <c r="EE890" s="105"/>
      <c r="EF890" s="105"/>
      <c r="EG890" s="105"/>
      <c r="EH890" s="105"/>
      <c r="EI890" s="105"/>
      <c r="EJ890" s="105"/>
      <c r="EK890" s="105"/>
      <c r="EL890" s="105"/>
      <c r="EM890" s="105"/>
      <c r="EN890" s="105"/>
      <c r="EO890" s="105"/>
      <c r="EP890" s="105"/>
      <c r="EQ890" s="105"/>
      <c r="ER890" s="105"/>
      <c r="ES890" s="105"/>
      <c r="ET890" s="105"/>
      <c r="EU890" s="105"/>
      <c r="EV890" s="105"/>
      <c r="EW890" s="105"/>
      <c r="EX890" s="105"/>
      <c r="EY890" s="105"/>
      <c r="EZ890" s="105"/>
      <c r="FA890" s="105"/>
      <c r="FB890" s="105"/>
      <c r="FC890" s="105"/>
      <c r="FD890" s="105"/>
      <c r="FE890" s="105"/>
      <c r="FF890" s="105"/>
      <c r="FG890" s="105"/>
      <c r="FH890" s="105"/>
      <c r="FI890" s="105"/>
      <c r="FJ890" s="105"/>
      <c r="FK890" s="105"/>
      <c r="FL890" s="105"/>
      <c r="FM890" s="105"/>
      <c r="FN890" s="105"/>
      <c r="FO890" s="105"/>
      <c r="FP890" s="105"/>
      <c r="FQ890" s="105"/>
      <c r="FR890" s="105"/>
      <c r="FS890" s="105"/>
      <c r="FT890" s="105"/>
      <c r="FU890" s="105"/>
      <c r="FV890" s="105"/>
      <c r="FW890" s="105"/>
      <c r="FX890" s="105"/>
      <c r="FY890" s="105"/>
      <c r="FZ890" s="105"/>
      <c r="GA890" s="105"/>
      <c r="GB890" s="105"/>
      <c r="GC890" s="105"/>
      <c r="GD890" s="105"/>
      <c r="GE890" s="105"/>
      <c r="GF890" s="105"/>
      <c r="GG890" s="105"/>
      <c r="GH890" s="105"/>
      <c r="GI890" s="105"/>
      <c r="GJ890" s="105"/>
      <c r="GK890" s="105"/>
      <c r="GL890" s="105"/>
      <c r="GM890" s="105"/>
      <c r="GN890" s="105"/>
      <c r="GO890" s="105"/>
      <c r="GP890" s="105"/>
      <c r="GQ890" s="105"/>
      <c r="GR890" s="105"/>
      <c r="GS890" s="105"/>
      <c r="GT890" s="105"/>
      <c r="GU890" s="105"/>
      <c r="GV890" s="105"/>
      <c r="GW890" s="105"/>
      <c r="GX890" s="105"/>
      <c r="GY890" s="105"/>
      <c r="GZ890" s="105"/>
      <c r="HA890" s="105"/>
      <c r="HB890" s="105"/>
      <c r="HC890" s="105"/>
      <c r="HD890" s="105"/>
      <c r="HE890" s="105"/>
      <c r="HF890" s="105"/>
      <c r="HG890" s="105"/>
      <c r="HH890" s="105"/>
      <c r="HI890" s="105"/>
      <c r="HJ890" s="105"/>
      <c r="HK890" s="105"/>
      <c r="HL890" s="105"/>
      <c r="HM890" s="105"/>
      <c r="HN890" s="105"/>
      <c r="HO890" s="105"/>
    </row>
    <row r="891" spans="1:239" s="6" customFormat="1" x14ac:dyDescent="0.25">
      <c r="A891" s="11"/>
      <c r="B891" s="13"/>
      <c r="C891" s="11" t="s">
        <v>49</v>
      </c>
      <c r="D891" s="10"/>
      <c r="E891" s="107">
        <f>E890/1000</f>
        <v>0.18562999999999999</v>
      </c>
      <c r="F891" s="10"/>
      <c r="G891" s="10"/>
      <c r="H891" s="10"/>
      <c r="I891" s="10"/>
      <c r="J891" s="10"/>
      <c r="K891" s="10"/>
      <c r="L891" s="10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  <c r="AW891" s="14"/>
      <c r="AX891" s="14"/>
      <c r="AY891" s="14"/>
      <c r="AZ891" s="14"/>
      <c r="BA891" s="14"/>
      <c r="BB891" s="14"/>
      <c r="BC891" s="14"/>
      <c r="BD891" s="14"/>
      <c r="BE891" s="14"/>
      <c r="BF891" s="14"/>
      <c r="BG891" s="14"/>
      <c r="BH891" s="14"/>
      <c r="BI891" s="14"/>
      <c r="BJ891" s="14"/>
      <c r="BK891" s="14"/>
      <c r="BL891" s="14"/>
      <c r="BM891" s="14"/>
      <c r="BN891" s="14"/>
      <c r="BO891" s="14"/>
      <c r="BP891" s="14"/>
      <c r="BQ891" s="14"/>
      <c r="BR891" s="14"/>
      <c r="BS891" s="14"/>
      <c r="BT891" s="14"/>
      <c r="BU891" s="14"/>
      <c r="BV891" s="14"/>
      <c r="BW891" s="14"/>
      <c r="BX891" s="14"/>
      <c r="BY891" s="14"/>
      <c r="BZ891" s="14"/>
      <c r="CA891" s="14"/>
      <c r="CB891" s="14"/>
      <c r="CC891" s="14"/>
      <c r="CD891" s="14"/>
      <c r="CE891" s="14"/>
      <c r="CF891" s="14"/>
      <c r="CG891" s="14"/>
      <c r="CH891" s="14"/>
      <c r="CI891" s="14"/>
      <c r="CJ891" s="14"/>
      <c r="CK891" s="14"/>
      <c r="CL891" s="14"/>
      <c r="CM891" s="14"/>
      <c r="CN891" s="14"/>
      <c r="CO891" s="14"/>
      <c r="CP891" s="14"/>
      <c r="CQ891" s="14"/>
      <c r="CR891" s="14"/>
      <c r="CS891" s="14"/>
      <c r="CT891" s="14"/>
      <c r="CU891" s="14"/>
      <c r="CV891" s="14"/>
      <c r="CW891" s="14"/>
      <c r="CX891" s="14"/>
      <c r="CY891" s="14"/>
      <c r="CZ891" s="14"/>
      <c r="DA891" s="14"/>
      <c r="DB891" s="14"/>
      <c r="DC891" s="14"/>
      <c r="DD891" s="14"/>
      <c r="DE891" s="14"/>
      <c r="DF891" s="14"/>
      <c r="DG891" s="14"/>
      <c r="DH891" s="14"/>
      <c r="DI891" s="14"/>
      <c r="DJ891" s="14"/>
      <c r="DK891" s="14"/>
      <c r="DL891" s="14"/>
      <c r="DM891" s="14"/>
      <c r="DN891" s="14"/>
      <c r="DO891" s="14"/>
      <c r="DP891" s="14"/>
      <c r="DQ891" s="14"/>
      <c r="DR891" s="14"/>
      <c r="DS891" s="14"/>
      <c r="DT891" s="14"/>
      <c r="DU891" s="14"/>
      <c r="DV891" s="14"/>
      <c r="DW891" s="14"/>
      <c r="DX891" s="14"/>
      <c r="DY891" s="14"/>
      <c r="DZ891" s="14"/>
      <c r="EA891" s="14"/>
      <c r="EB891" s="14"/>
      <c r="EC891" s="14"/>
      <c r="ED891" s="14"/>
      <c r="EE891" s="14"/>
      <c r="EF891" s="14"/>
      <c r="EG891" s="14"/>
      <c r="EH891" s="14"/>
      <c r="EI891" s="14"/>
      <c r="EJ891" s="14"/>
      <c r="EK891" s="14"/>
      <c r="EL891" s="14"/>
      <c r="EM891" s="14"/>
      <c r="EN891" s="14"/>
      <c r="EO891" s="14"/>
      <c r="EP891" s="14"/>
      <c r="EQ891" s="14"/>
      <c r="ER891" s="14"/>
      <c r="ES891" s="14"/>
      <c r="ET891" s="14"/>
      <c r="EU891" s="14"/>
      <c r="EV891" s="14"/>
      <c r="EW891" s="14"/>
      <c r="EX891" s="14"/>
      <c r="EY891" s="14"/>
      <c r="EZ891" s="14"/>
      <c r="FA891" s="14"/>
      <c r="FB891" s="14"/>
      <c r="FC891" s="14"/>
      <c r="FD891" s="14"/>
      <c r="FE891" s="14"/>
      <c r="FF891" s="14"/>
      <c r="FG891" s="14"/>
      <c r="FH891" s="14"/>
      <c r="FI891" s="14"/>
      <c r="FJ891" s="14"/>
      <c r="FK891" s="14"/>
      <c r="FL891" s="14"/>
      <c r="FM891" s="14"/>
      <c r="FN891" s="14"/>
      <c r="FO891" s="14"/>
      <c r="FP891" s="14"/>
      <c r="FQ891" s="14"/>
      <c r="FR891" s="14"/>
      <c r="FS891" s="14"/>
      <c r="FT891" s="14"/>
      <c r="FU891" s="14"/>
      <c r="FV891" s="14"/>
      <c r="FW891" s="14"/>
      <c r="FX891" s="14"/>
      <c r="FY891" s="14"/>
      <c r="FZ891" s="14"/>
      <c r="GA891" s="14"/>
      <c r="GB891" s="14"/>
      <c r="GC891" s="14"/>
      <c r="GD891" s="14"/>
      <c r="GE891" s="14"/>
      <c r="GF891" s="14"/>
      <c r="GG891" s="14"/>
      <c r="GH891" s="14"/>
      <c r="GI891" s="14"/>
      <c r="GJ891" s="14"/>
      <c r="GK891" s="14"/>
      <c r="GL891" s="14"/>
      <c r="GM891" s="14"/>
      <c r="GN891" s="14"/>
      <c r="GO891" s="14"/>
      <c r="GP891" s="14"/>
      <c r="GQ891" s="14"/>
      <c r="GR891" s="14"/>
      <c r="GS891" s="14"/>
      <c r="GT891" s="14"/>
      <c r="GU891" s="14"/>
      <c r="GV891" s="14"/>
      <c r="GW891" s="14"/>
      <c r="GX891" s="14"/>
      <c r="GY891" s="14"/>
      <c r="GZ891" s="14"/>
      <c r="HA891" s="14"/>
      <c r="HB891" s="14"/>
      <c r="HC891" s="14"/>
      <c r="HD891" s="14"/>
      <c r="HE891" s="14"/>
      <c r="HF891" s="14"/>
      <c r="HG891" s="14"/>
      <c r="HH891" s="14"/>
      <c r="HI891" s="14"/>
      <c r="HJ891" s="14"/>
      <c r="HK891" s="14"/>
      <c r="HL891" s="14"/>
      <c r="HM891" s="14"/>
      <c r="HN891" s="14"/>
      <c r="HO891" s="14"/>
      <c r="HP891" s="14"/>
      <c r="HQ891" s="14"/>
      <c r="HR891" s="14"/>
      <c r="HS891" s="14"/>
      <c r="HT891" s="14"/>
      <c r="HU891" s="14"/>
      <c r="HV891" s="14"/>
      <c r="HW891" s="14"/>
      <c r="HX891" s="14"/>
      <c r="HY891" s="14"/>
      <c r="HZ891" s="14"/>
      <c r="IA891" s="14"/>
      <c r="IB891" s="14"/>
      <c r="IC891" s="14"/>
      <c r="ID891" s="14"/>
      <c r="IE891" s="14"/>
    </row>
    <row r="892" spans="1:239" s="2" customFormat="1" x14ac:dyDescent="0.25">
      <c r="A892" s="7"/>
      <c r="B892" s="108" t="s">
        <v>99</v>
      </c>
      <c r="C892" s="91" t="s">
        <v>17</v>
      </c>
      <c r="D892" s="10">
        <v>19.100000000000001</v>
      </c>
      <c r="E892" s="10">
        <f>D892*E891</f>
        <v>3.5455330000000003</v>
      </c>
      <c r="F892" s="10"/>
      <c r="G892" s="10"/>
      <c r="H892" s="10"/>
      <c r="I892" s="10"/>
      <c r="J892" s="10"/>
      <c r="K892" s="10">
        <f>E892*J892</f>
        <v>0</v>
      </c>
      <c r="L892" s="10">
        <f>G892+I892+K892</f>
        <v>0</v>
      </c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</row>
    <row r="893" spans="1:239" s="2" customFormat="1" x14ac:dyDescent="0.25">
      <c r="A893" s="7"/>
      <c r="B893" s="108"/>
      <c r="C893" s="91"/>
      <c r="D893" s="10"/>
      <c r="E893" s="10"/>
      <c r="F893" s="10"/>
      <c r="G893" s="10"/>
      <c r="H893" s="10"/>
      <c r="I893" s="10"/>
      <c r="J893" s="10"/>
      <c r="K893" s="10"/>
      <c r="L893" s="10"/>
      <c r="M893" s="1">
        <f>200+170+185+422</f>
        <v>977</v>
      </c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</row>
    <row r="894" spans="1:239" s="2" customFormat="1" ht="17.25" customHeight="1" x14ac:dyDescent="0.25">
      <c r="A894" s="7">
        <v>21</v>
      </c>
      <c r="B894" s="106" t="s">
        <v>100</v>
      </c>
      <c r="C894" s="8" t="s">
        <v>16</v>
      </c>
      <c r="D894" s="9"/>
      <c r="E894" s="9">
        <f>E890</f>
        <v>185.63</v>
      </c>
      <c r="F894" s="10"/>
      <c r="G894" s="10"/>
      <c r="H894" s="10"/>
      <c r="I894" s="10"/>
      <c r="J894" s="10"/>
      <c r="K894" s="10"/>
      <c r="L894" s="9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  <c r="AA894" s="105"/>
      <c r="AB894" s="105"/>
      <c r="AC894" s="105"/>
      <c r="AD894" s="105"/>
      <c r="AE894" s="105"/>
      <c r="AF894" s="105"/>
      <c r="AG894" s="105"/>
      <c r="AH894" s="105"/>
      <c r="AI894" s="105"/>
      <c r="AJ894" s="105"/>
      <c r="AK894" s="105"/>
      <c r="AL894" s="105"/>
      <c r="AM894" s="105"/>
      <c r="AN894" s="105"/>
      <c r="AO894" s="105"/>
      <c r="AP894" s="105"/>
      <c r="AQ894" s="105"/>
      <c r="AR894" s="105"/>
      <c r="AS894" s="105"/>
      <c r="AT894" s="105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  <c r="BT894" s="105"/>
      <c r="BU894" s="105"/>
      <c r="BV894" s="105"/>
      <c r="BW894" s="105"/>
      <c r="BX894" s="105"/>
      <c r="BY894" s="105"/>
      <c r="BZ894" s="105"/>
      <c r="CA894" s="105"/>
      <c r="CB894" s="105"/>
      <c r="CC894" s="105"/>
      <c r="CD894" s="105"/>
      <c r="CE894" s="105"/>
      <c r="CF894" s="105"/>
      <c r="CG894" s="105"/>
      <c r="CH894" s="105"/>
      <c r="CI894" s="105"/>
      <c r="CJ894" s="105"/>
      <c r="CK894" s="105"/>
      <c r="CL894" s="105"/>
      <c r="CM894" s="105"/>
      <c r="CN894" s="105"/>
      <c r="CO894" s="105"/>
      <c r="CP894" s="105"/>
      <c r="CQ894" s="105"/>
      <c r="CR894" s="105"/>
      <c r="CS894" s="105"/>
      <c r="CT894" s="105"/>
      <c r="CU894" s="105"/>
      <c r="CV894" s="105"/>
      <c r="CW894" s="105"/>
      <c r="CX894" s="105"/>
      <c r="CY894" s="105"/>
      <c r="CZ894" s="105"/>
      <c r="DA894" s="105"/>
      <c r="DB894" s="105"/>
      <c r="DC894" s="105"/>
      <c r="DD894" s="105"/>
      <c r="DE894" s="105"/>
      <c r="DF894" s="105"/>
      <c r="DG894" s="105"/>
      <c r="DH894" s="105"/>
      <c r="DI894" s="105"/>
      <c r="DJ894" s="105"/>
      <c r="DK894" s="105"/>
      <c r="DL894" s="105"/>
      <c r="DM894" s="105"/>
      <c r="DN894" s="105"/>
      <c r="DO894" s="105"/>
      <c r="DP894" s="105"/>
      <c r="DQ894" s="105"/>
      <c r="DR894" s="105"/>
      <c r="DS894" s="105"/>
      <c r="DT894" s="105"/>
      <c r="DU894" s="105"/>
      <c r="DV894" s="105"/>
      <c r="DW894" s="105"/>
      <c r="DX894" s="105"/>
      <c r="DY894" s="105"/>
      <c r="DZ894" s="105"/>
      <c r="EA894" s="105"/>
      <c r="EB894" s="105"/>
      <c r="EC894" s="105"/>
      <c r="ED894" s="105"/>
      <c r="EE894" s="105"/>
      <c r="EF894" s="105"/>
      <c r="EG894" s="105"/>
      <c r="EH894" s="105"/>
      <c r="EI894" s="105"/>
      <c r="EJ894" s="105"/>
      <c r="EK894" s="105"/>
      <c r="EL894" s="105"/>
      <c r="EM894" s="105"/>
      <c r="EN894" s="105"/>
      <c r="EO894" s="105"/>
      <c r="EP894" s="105"/>
      <c r="EQ894" s="105"/>
      <c r="ER894" s="105"/>
      <c r="ES894" s="105"/>
      <c r="ET894" s="105"/>
      <c r="EU894" s="105"/>
      <c r="EV894" s="105"/>
      <c r="EW894" s="105"/>
      <c r="EX894" s="105"/>
      <c r="EY894" s="105"/>
      <c r="EZ894" s="105"/>
      <c r="FA894" s="105"/>
      <c r="FB894" s="105"/>
      <c r="FC894" s="105"/>
      <c r="FD894" s="105"/>
      <c r="FE894" s="105"/>
      <c r="FF894" s="105"/>
      <c r="FG894" s="105"/>
      <c r="FH894" s="105"/>
      <c r="FI894" s="105"/>
      <c r="FJ894" s="105"/>
      <c r="FK894" s="105"/>
      <c r="FL894" s="105"/>
      <c r="FM894" s="105"/>
      <c r="FN894" s="105"/>
      <c r="FO894" s="105"/>
      <c r="FP894" s="105"/>
      <c r="FQ894" s="105"/>
      <c r="FR894" s="105"/>
      <c r="FS894" s="105"/>
      <c r="FT894" s="105"/>
      <c r="FU894" s="105"/>
      <c r="FV894" s="105"/>
      <c r="FW894" s="105"/>
      <c r="FX894" s="105"/>
      <c r="FY894" s="105"/>
      <c r="FZ894" s="105"/>
      <c r="GA894" s="105"/>
      <c r="GB894" s="105"/>
      <c r="GC894" s="105"/>
      <c r="GD894" s="105"/>
      <c r="GE894" s="105"/>
      <c r="GF894" s="105"/>
      <c r="GG894" s="105"/>
      <c r="GH894" s="105"/>
      <c r="GI894" s="105"/>
      <c r="GJ894" s="105"/>
      <c r="GK894" s="105"/>
      <c r="GL894" s="105"/>
      <c r="GM894" s="105"/>
      <c r="GN894" s="105"/>
      <c r="GO894" s="105"/>
      <c r="GP894" s="105"/>
      <c r="GQ894" s="105"/>
      <c r="GR894" s="105"/>
      <c r="GS894" s="105"/>
      <c r="GT894" s="105"/>
      <c r="GU894" s="105"/>
      <c r="GV894" s="105"/>
      <c r="GW894" s="105"/>
      <c r="GX894" s="105"/>
      <c r="GY894" s="105"/>
      <c r="GZ894" s="105"/>
      <c r="HA894" s="105"/>
      <c r="HB894" s="105"/>
      <c r="HC894" s="105"/>
      <c r="HD894" s="105"/>
      <c r="HE894" s="105"/>
      <c r="HF894" s="105"/>
      <c r="HG894" s="105"/>
      <c r="HH894" s="105"/>
      <c r="HI894" s="105"/>
      <c r="HJ894" s="105"/>
      <c r="HK894" s="105"/>
      <c r="HL894" s="105"/>
      <c r="HM894" s="105"/>
      <c r="HN894" s="105"/>
      <c r="HO894" s="105"/>
    </row>
    <row r="895" spans="1:239" s="6" customFormat="1" x14ac:dyDescent="0.25">
      <c r="A895" s="11"/>
      <c r="B895" s="13"/>
      <c r="C895" s="11" t="s">
        <v>49</v>
      </c>
      <c r="D895" s="10"/>
      <c r="E895" s="107">
        <f>E894/1000</f>
        <v>0.18562999999999999</v>
      </c>
      <c r="F895" s="10"/>
      <c r="G895" s="10"/>
      <c r="H895" s="10"/>
      <c r="I895" s="10"/>
      <c r="J895" s="10"/>
      <c r="K895" s="10"/>
      <c r="L895" s="10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  <c r="AW895" s="14"/>
      <c r="AX895" s="14"/>
      <c r="AY895" s="14"/>
      <c r="AZ895" s="14"/>
      <c r="BA895" s="14"/>
      <c r="BB895" s="14"/>
      <c r="BC895" s="14"/>
      <c r="BD895" s="14"/>
      <c r="BE895" s="14"/>
      <c r="BF895" s="14"/>
      <c r="BG895" s="14"/>
      <c r="BH895" s="14"/>
      <c r="BI895" s="14"/>
      <c r="BJ895" s="14"/>
      <c r="BK895" s="14"/>
      <c r="BL895" s="14"/>
      <c r="BM895" s="14"/>
      <c r="BN895" s="14"/>
      <c r="BO895" s="14"/>
      <c r="BP895" s="14"/>
      <c r="BQ895" s="14"/>
      <c r="BR895" s="14"/>
      <c r="BS895" s="14"/>
      <c r="BT895" s="14"/>
      <c r="BU895" s="14"/>
      <c r="BV895" s="14"/>
      <c r="BW895" s="14"/>
      <c r="BX895" s="14"/>
      <c r="BY895" s="14"/>
      <c r="BZ895" s="14"/>
      <c r="CA895" s="14"/>
      <c r="CB895" s="14"/>
      <c r="CC895" s="14"/>
      <c r="CD895" s="14"/>
      <c r="CE895" s="14"/>
      <c r="CF895" s="14"/>
      <c r="CG895" s="14"/>
      <c r="CH895" s="14"/>
      <c r="CI895" s="14"/>
      <c r="CJ895" s="14"/>
      <c r="CK895" s="14"/>
      <c r="CL895" s="14"/>
      <c r="CM895" s="14"/>
      <c r="CN895" s="14"/>
      <c r="CO895" s="14"/>
      <c r="CP895" s="14"/>
      <c r="CQ895" s="14"/>
      <c r="CR895" s="14"/>
      <c r="CS895" s="14"/>
      <c r="CT895" s="14"/>
      <c r="CU895" s="14"/>
      <c r="CV895" s="14"/>
      <c r="CW895" s="14"/>
      <c r="CX895" s="14"/>
      <c r="CY895" s="14"/>
      <c r="CZ895" s="14"/>
      <c r="DA895" s="14"/>
      <c r="DB895" s="14"/>
      <c r="DC895" s="14"/>
      <c r="DD895" s="14"/>
      <c r="DE895" s="14"/>
      <c r="DF895" s="14"/>
      <c r="DG895" s="14"/>
      <c r="DH895" s="14"/>
      <c r="DI895" s="14"/>
      <c r="DJ895" s="14"/>
      <c r="DK895" s="14"/>
      <c r="DL895" s="14"/>
      <c r="DM895" s="14"/>
      <c r="DN895" s="14"/>
      <c r="DO895" s="14"/>
      <c r="DP895" s="14"/>
      <c r="DQ895" s="14"/>
      <c r="DR895" s="14"/>
      <c r="DS895" s="14"/>
      <c r="DT895" s="14"/>
      <c r="DU895" s="14"/>
      <c r="DV895" s="14"/>
      <c r="DW895" s="14"/>
      <c r="DX895" s="14"/>
      <c r="DY895" s="14"/>
      <c r="DZ895" s="14"/>
      <c r="EA895" s="14"/>
      <c r="EB895" s="14"/>
      <c r="EC895" s="14"/>
      <c r="ED895" s="14"/>
      <c r="EE895" s="14"/>
      <c r="EF895" s="14"/>
      <c r="EG895" s="14"/>
      <c r="EH895" s="14"/>
      <c r="EI895" s="14"/>
      <c r="EJ895" s="14"/>
      <c r="EK895" s="14"/>
      <c r="EL895" s="14"/>
      <c r="EM895" s="14"/>
      <c r="EN895" s="14"/>
      <c r="EO895" s="14"/>
      <c r="EP895" s="14"/>
      <c r="EQ895" s="14"/>
      <c r="ER895" s="14"/>
      <c r="ES895" s="14"/>
      <c r="ET895" s="14"/>
      <c r="EU895" s="14"/>
      <c r="EV895" s="14"/>
      <c r="EW895" s="14"/>
      <c r="EX895" s="14"/>
      <c r="EY895" s="14"/>
      <c r="EZ895" s="14"/>
      <c r="FA895" s="14"/>
      <c r="FB895" s="14"/>
      <c r="FC895" s="14"/>
      <c r="FD895" s="14"/>
      <c r="FE895" s="14"/>
      <c r="FF895" s="14"/>
      <c r="FG895" s="14"/>
      <c r="FH895" s="14"/>
      <c r="FI895" s="14"/>
      <c r="FJ895" s="14"/>
      <c r="FK895" s="14"/>
      <c r="FL895" s="14"/>
      <c r="FM895" s="14"/>
      <c r="FN895" s="14"/>
      <c r="FO895" s="14"/>
      <c r="FP895" s="14"/>
      <c r="FQ895" s="14"/>
      <c r="FR895" s="14"/>
      <c r="FS895" s="14"/>
      <c r="FT895" s="14"/>
      <c r="FU895" s="14"/>
      <c r="FV895" s="14"/>
      <c r="FW895" s="14"/>
      <c r="FX895" s="14"/>
      <c r="FY895" s="14"/>
      <c r="FZ895" s="14"/>
      <c r="GA895" s="14"/>
      <c r="GB895" s="14"/>
      <c r="GC895" s="14"/>
      <c r="GD895" s="14"/>
      <c r="GE895" s="14"/>
      <c r="GF895" s="14"/>
      <c r="GG895" s="14"/>
      <c r="GH895" s="14"/>
      <c r="GI895" s="14"/>
      <c r="GJ895" s="14"/>
      <c r="GK895" s="14"/>
      <c r="GL895" s="14"/>
      <c r="GM895" s="14"/>
      <c r="GN895" s="14"/>
      <c r="GO895" s="14"/>
      <c r="GP895" s="14"/>
      <c r="GQ895" s="14"/>
      <c r="GR895" s="14"/>
      <c r="GS895" s="14"/>
      <c r="GT895" s="14"/>
      <c r="GU895" s="14"/>
      <c r="GV895" s="14"/>
      <c r="GW895" s="14"/>
      <c r="GX895" s="14"/>
      <c r="GY895" s="14"/>
      <c r="GZ895" s="14"/>
      <c r="HA895" s="14"/>
      <c r="HB895" s="14"/>
      <c r="HC895" s="14"/>
      <c r="HD895" s="14"/>
      <c r="HE895" s="14"/>
      <c r="HF895" s="14"/>
      <c r="HG895" s="14"/>
      <c r="HH895" s="14"/>
      <c r="HI895" s="14"/>
      <c r="HJ895" s="14"/>
      <c r="HK895" s="14"/>
      <c r="HL895" s="14"/>
      <c r="HM895" s="14"/>
      <c r="HN895" s="14"/>
      <c r="HO895" s="14"/>
      <c r="HP895" s="14"/>
      <c r="HQ895" s="14"/>
      <c r="HR895" s="14"/>
      <c r="HS895" s="14"/>
      <c r="HT895" s="14"/>
      <c r="HU895" s="14"/>
      <c r="HV895" s="14"/>
      <c r="HW895" s="14"/>
      <c r="HX895" s="14"/>
      <c r="HY895" s="14"/>
      <c r="HZ895" s="14"/>
      <c r="IA895" s="14"/>
      <c r="IB895" s="14"/>
      <c r="IC895" s="14"/>
      <c r="ID895" s="14"/>
      <c r="IE895" s="14"/>
    </row>
    <row r="896" spans="1:239" s="2" customFormat="1" x14ac:dyDescent="0.25">
      <c r="A896" s="7"/>
      <c r="B896" s="108" t="s">
        <v>94</v>
      </c>
      <c r="C896" s="91" t="s">
        <v>17</v>
      </c>
      <c r="D896" s="10">
        <v>13.2</v>
      </c>
      <c r="E896" s="10">
        <f>D896*E895</f>
        <v>2.4503159999999999</v>
      </c>
      <c r="F896" s="10"/>
      <c r="G896" s="10"/>
      <c r="H896" s="10"/>
      <c r="I896" s="10">
        <f>E896*H896</f>
        <v>0</v>
      </c>
      <c r="J896" s="10"/>
      <c r="K896" s="10"/>
      <c r="L896" s="10">
        <f>G896+I896+K896</f>
        <v>0</v>
      </c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</row>
    <row r="897" spans="1:239" s="2" customFormat="1" x14ac:dyDescent="0.25">
      <c r="A897" s="7"/>
      <c r="B897" s="109" t="s">
        <v>22</v>
      </c>
      <c r="C897" s="11" t="s">
        <v>0</v>
      </c>
      <c r="D897" s="10">
        <v>2.1</v>
      </c>
      <c r="E897" s="110">
        <f>D897*E895</f>
        <v>0.38982299999999998</v>
      </c>
      <c r="F897" s="10"/>
      <c r="G897" s="10"/>
      <c r="H897" s="10"/>
      <c r="I897" s="10"/>
      <c r="J897" s="10"/>
      <c r="K897" s="10">
        <f>E897*J897</f>
        <v>0</v>
      </c>
      <c r="L897" s="10">
        <f>G897+I897+K897</f>
        <v>0</v>
      </c>
      <c r="M897" s="111"/>
      <c r="N897" s="111"/>
      <c r="O897" s="111"/>
      <c r="P897" s="111"/>
      <c r="Q897" s="111"/>
      <c r="R897" s="111"/>
      <c r="S897" s="111"/>
      <c r="T897" s="111"/>
      <c r="U897" s="111"/>
      <c r="V897" s="111"/>
      <c r="W897" s="111"/>
      <c r="X897" s="111"/>
      <c r="Y897" s="111"/>
      <c r="Z897" s="111"/>
      <c r="AA897" s="111"/>
      <c r="AB897" s="111"/>
      <c r="AC897" s="111"/>
      <c r="AD897" s="111"/>
      <c r="AE897" s="111"/>
      <c r="AF897" s="111"/>
      <c r="AG897" s="111"/>
      <c r="AH897" s="111"/>
      <c r="AI897" s="111"/>
      <c r="AJ897" s="111"/>
      <c r="AK897" s="111"/>
      <c r="AL897" s="111"/>
      <c r="AM897" s="111"/>
      <c r="AN897" s="111"/>
      <c r="AO897" s="111"/>
      <c r="AP897" s="111"/>
      <c r="AQ897" s="111"/>
      <c r="AR897" s="111"/>
      <c r="AS897" s="111"/>
      <c r="AT897" s="111"/>
      <c r="AU897" s="111"/>
      <c r="AV897" s="111"/>
      <c r="AW897" s="111"/>
      <c r="AX897" s="111"/>
      <c r="AY897" s="111"/>
      <c r="AZ897" s="111"/>
      <c r="BA897" s="111"/>
      <c r="BB897" s="111"/>
      <c r="BC897" s="111"/>
      <c r="BD897" s="111"/>
      <c r="BE897" s="111"/>
      <c r="BF897" s="111"/>
      <c r="BG897" s="111"/>
      <c r="BH897" s="111"/>
      <c r="BI897" s="111"/>
      <c r="BJ897" s="111"/>
      <c r="BK897" s="111"/>
      <c r="BL897" s="111"/>
      <c r="BM897" s="111"/>
      <c r="BN897" s="111"/>
      <c r="BO897" s="111"/>
      <c r="BP897" s="111"/>
      <c r="BQ897" s="111"/>
      <c r="BR897" s="111"/>
      <c r="BS897" s="111"/>
      <c r="BT897" s="111"/>
      <c r="BU897" s="111"/>
      <c r="BV897" s="111"/>
      <c r="BW897" s="111"/>
      <c r="BX897" s="111"/>
      <c r="BY897" s="111"/>
      <c r="BZ897" s="111"/>
      <c r="CA897" s="111"/>
      <c r="CB897" s="111"/>
      <c r="CC897" s="111"/>
      <c r="CD897" s="111"/>
      <c r="CE897" s="111"/>
      <c r="CF897" s="111"/>
      <c r="CG897" s="111"/>
      <c r="CH897" s="111"/>
      <c r="CI897" s="111"/>
      <c r="CJ897" s="111"/>
      <c r="CK897" s="111"/>
      <c r="CL897" s="111"/>
      <c r="CM897" s="111"/>
      <c r="CN897" s="111"/>
      <c r="CO897" s="111"/>
      <c r="CP897" s="111"/>
      <c r="CQ897" s="111"/>
      <c r="CR897" s="111"/>
      <c r="CS897" s="111"/>
      <c r="CT897" s="111"/>
      <c r="CU897" s="111"/>
      <c r="CV897" s="111"/>
      <c r="CW897" s="111"/>
      <c r="CX897" s="111"/>
      <c r="CY897" s="111"/>
      <c r="CZ897" s="111"/>
      <c r="DA897" s="111"/>
      <c r="DB897" s="111"/>
      <c r="DC897" s="111"/>
      <c r="DD897" s="111"/>
      <c r="DE897" s="111"/>
      <c r="DF897" s="111"/>
      <c r="DG897" s="111"/>
      <c r="DH897" s="111"/>
      <c r="DI897" s="111"/>
      <c r="DJ897" s="111"/>
      <c r="DK897" s="111"/>
      <c r="DL897" s="111"/>
      <c r="DM897" s="111"/>
      <c r="DN897" s="111"/>
      <c r="DO897" s="111"/>
      <c r="DP897" s="111"/>
      <c r="DQ897" s="111"/>
      <c r="DR897" s="111"/>
      <c r="DS897" s="111"/>
      <c r="DT897" s="111"/>
      <c r="DU897" s="111"/>
      <c r="DV897" s="111"/>
      <c r="DW897" s="111"/>
      <c r="DX897" s="111"/>
      <c r="DY897" s="111"/>
      <c r="DZ897" s="111"/>
      <c r="EA897" s="111"/>
      <c r="EB897" s="111"/>
      <c r="EC897" s="111"/>
      <c r="ED897" s="111"/>
      <c r="EE897" s="111"/>
      <c r="EF897" s="111"/>
      <c r="EG897" s="111"/>
      <c r="EH897" s="111"/>
      <c r="EI897" s="111"/>
      <c r="EJ897" s="111"/>
      <c r="EK897" s="111"/>
      <c r="EL897" s="111"/>
      <c r="EM897" s="111"/>
      <c r="EN897" s="111"/>
      <c r="EO897" s="111"/>
      <c r="EP897" s="111"/>
      <c r="EQ897" s="111"/>
      <c r="ER897" s="111"/>
      <c r="ES897" s="111"/>
      <c r="ET897" s="111"/>
      <c r="EU897" s="111"/>
      <c r="EV897" s="111"/>
      <c r="EW897" s="111"/>
      <c r="EX897" s="111"/>
      <c r="EY897" s="111"/>
      <c r="EZ897" s="111"/>
      <c r="FA897" s="111"/>
      <c r="FB897" s="111"/>
      <c r="FC897" s="111"/>
      <c r="FD897" s="111"/>
      <c r="FE897" s="111"/>
      <c r="FF897" s="111"/>
      <c r="FG897" s="111"/>
      <c r="FH897" s="111"/>
      <c r="FI897" s="111"/>
      <c r="FJ897" s="111"/>
      <c r="FK897" s="111"/>
      <c r="FL897" s="111"/>
      <c r="FM897" s="111"/>
      <c r="FN897" s="111"/>
      <c r="FO897" s="111"/>
      <c r="FP897" s="111"/>
      <c r="FQ897" s="111"/>
      <c r="FR897" s="111"/>
      <c r="FS897" s="111"/>
      <c r="FT897" s="111"/>
      <c r="FU897" s="111"/>
      <c r="FV897" s="111"/>
      <c r="FW897" s="111"/>
      <c r="FX897" s="111"/>
      <c r="FY897" s="111"/>
      <c r="FZ897" s="111"/>
      <c r="GA897" s="111"/>
      <c r="GB897" s="111"/>
      <c r="GC897" s="111"/>
      <c r="GD897" s="111"/>
      <c r="GE897" s="111"/>
      <c r="GF897" s="111"/>
      <c r="GG897" s="111"/>
      <c r="GH897" s="111"/>
      <c r="GI897" s="111"/>
      <c r="GJ897" s="111"/>
      <c r="GK897" s="111"/>
      <c r="GL897" s="111"/>
      <c r="GM897" s="111"/>
      <c r="GN897" s="111"/>
      <c r="GO897" s="111"/>
      <c r="GP897" s="111"/>
      <c r="GQ897" s="111"/>
      <c r="GR897" s="111"/>
      <c r="GS897" s="111"/>
      <c r="GT897" s="111"/>
      <c r="GU897" s="111"/>
      <c r="GV897" s="111"/>
      <c r="GW897" s="111"/>
      <c r="GX897" s="111"/>
      <c r="GY897" s="111"/>
      <c r="GZ897" s="111"/>
      <c r="HA897" s="111"/>
      <c r="HB897" s="111"/>
      <c r="HC897" s="111"/>
      <c r="HD897" s="111"/>
      <c r="HE897" s="111"/>
      <c r="HF897" s="111"/>
      <c r="HG897" s="111"/>
      <c r="HH897" s="111"/>
      <c r="HI897" s="111"/>
      <c r="HJ897" s="111"/>
      <c r="HK897" s="111"/>
      <c r="HL897" s="111"/>
      <c r="HM897" s="111"/>
      <c r="HN897" s="111"/>
      <c r="HO897" s="111"/>
      <c r="HP897" s="111"/>
      <c r="HQ897" s="111"/>
      <c r="HR897" s="111"/>
      <c r="HS897" s="111"/>
      <c r="HT897" s="111"/>
      <c r="HU897" s="111"/>
      <c r="HV897" s="111"/>
      <c r="HW897" s="111"/>
      <c r="HX897" s="111"/>
      <c r="HY897" s="111"/>
      <c r="HZ897" s="111"/>
      <c r="IA897" s="111"/>
      <c r="IB897" s="111"/>
      <c r="IC897" s="111"/>
      <c r="ID897" s="111"/>
      <c r="IE897" s="111"/>
    </row>
    <row r="898" spans="1:239" s="2" customFormat="1" x14ac:dyDescent="0.25">
      <c r="A898" s="7"/>
      <c r="B898" s="109" t="s">
        <v>101</v>
      </c>
      <c r="C898" s="112" t="s">
        <v>16</v>
      </c>
      <c r="D898" s="10">
        <v>102</v>
      </c>
      <c r="E898" s="10">
        <f>D898*E895</f>
        <v>18.934259999999998</v>
      </c>
      <c r="F898" s="10"/>
      <c r="G898" s="5"/>
      <c r="H898" s="5"/>
      <c r="I898" s="5"/>
      <c r="J898" s="10"/>
      <c r="K898" s="10">
        <f>E898*J898</f>
        <v>0</v>
      </c>
      <c r="L898" s="10">
        <f>G898+I898+K898</f>
        <v>0</v>
      </c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</row>
    <row r="899" spans="1:239" s="6" customFormat="1" x14ac:dyDescent="0.25">
      <c r="A899" s="113"/>
      <c r="B899" s="114"/>
      <c r="C899" s="113"/>
      <c r="D899" s="62"/>
      <c r="E899" s="5"/>
      <c r="F899" s="5"/>
      <c r="G899" s="5"/>
      <c r="H899" s="5"/>
      <c r="I899" s="5"/>
      <c r="J899" s="5"/>
      <c r="K899" s="5"/>
      <c r="L899" s="5"/>
    </row>
    <row r="900" spans="1:239" s="115" customFormat="1" x14ac:dyDescent="0.2">
      <c r="A900" s="7">
        <v>22</v>
      </c>
      <c r="B900" s="106" t="s">
        <v>102</v>
      </c>
      <c r="C900" s="8" t="s">
        <v>18</v>
      </c>
      <c r="D900" s="9"/>
      <c r="E900" s="9">
        <f>E894*1.65</f>
        <v>306.28949999999998</v>
      </c>
      <c r="F900" s="9"/>
      <c r="G900" s="9"/>
      <c r="H900" s="9"/>
      <c r="I900" s="9"/>
      <c r="J900" s="4"/>
      <c r="K900" s="9"/>
      <c r="L900" s="9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  <c r="AA900" s="105"/>
      <c r="AB900" s="105"/>
      <c r="AC900" s="105"/>
      <c r="AD900" s="105"/>
      <c r="AE900" s="105"/>
      <c r="AF900" s="105"/>
      <c r="AG900" s="105"/>
      <c r="AH900" s="105"/>
      <c r="AI900" s="105"/>
      <c r="AJ900" s="105"/>
      <c r="AK900" s="105"/>
      <c r="AL900" s="105"/>
      <c r="AM900" s="105"/>
      <c r="AN900" s="105"/>
      <c r="AO900" s="105"/>
      <c r="AP900" s="105"/>
      <c r="AQ900" s="105"/>
      <c r="AR900" s="105"/>
      <c r="AS900" s="105"/>
      <c r="AT900" s="105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  <c r="BT900" s="105"/>
      <c r="BU900" s="105"/>
      <c r="BV900" s="105"/>
      <c r="BW900" s="105"/>
      <c r="BX900" s="105"/>
      <c r="BY900" s="105"/>
      <c r="BZ900" s="105"/>
      <c r="CA900" s="105"/>
      <c r="CB900" s="105"/>
      <c r="CC900" s="105"/>
      <c r="CD900" s="105"/>
      <c r="CE900" s="105"/>
      <c r="CF900" s="105"/>
      <c r="CG900" s="105"/>
      <c r="CH900" s="105"/>
      <c r="CI900" s="105"/>
      <c r="CJ900" s="105"/>
      <c r="CK900" s="105"/>
      <c r="CL900" s="105"/>
      <c r="CM900" s="105"/>
      <c r="CN900" s="105"/>
      <c r="CO900" s="105"/>
      <c r="CP900" s="105"/>
      <c r="CQ900" s="105"/>
      <c r="CR900" s="105"/>
      <c r="CS900" s="105"/>
      <c r="CT900" s="105"/>
      <c r="CU900" s="105"/>
      <c r="CV900" s="105"/>
      <c r="CW900" s="105"/>
      <c r="CX900" s="105"/>
      <c r="CY900" s="105"/>
      <c r="CZ900" s="105"/>
      <c r="DA900" s="105"/>
      <c r="DB900" s="105"/>
      <c r="DC900" s="105"/>
      <c r="DD900" s="105"/>
      <c r="DE900" s="105"/>
      <c r="DF900" s="105"/>
      <c r="DG900" s="105"/>
      <c r="DH900" s="105"/>
      <c r="DI900" s="105"/>
      <c r="DJ900" s="105"/>
      <c r="DK900" s="105"/>
      <c r="DL900" s="105"/>
      <c r="DM900" s="105"/>
      <c r="DN900" s="105"/>
      <c r="DO900" s="105"/>
      <c r="DP900" s="105"/>
      <c r="DQ900" s="105"/>
      <c r="DR900" s="105"/>
      <c r="DS900" s="105"/>
      <c r="DT900" s="105"/>
      <c r="DU900" s="105"/>
      <c r="DV900" s="105"/>
      <c r="DW900" s="105"/>
      <c r="DX900" s="105"/>
      <c r="DY900" s="105"/>
      <c r="DZ900" s="105"/>
      <c r="EA900" s="105"/>
      <c r="EB900" s="105"/>
      <c r="EC900" s="105"/>
      <c r="ED900" s="105"/>
      <c r="EE900" s="105"/>
      <c r="EF900" s="105"/>
      <c r="EG900" s="105"/>
      <c r="EH900" s="105"/>
      <c r="EI900" s="105"/>
      <c r="EJ900" s="105"/>
      <c r="EK900" s="105"/>
      <c r="EL900" s="105"/>
      <c r="EM900" s="105"/>
      <c r="EN900" s="105"/>
      <c r="EO900" s="105"/>
      <c r="EP900" s="105"/>
      <c r="EQ900" s="105"/>
      <c r="ER900" s="105"/>
      <c r="ES900" s="105"/>
      <c r="ET900" s="105"/>
      <c r="EU900" s="105"/>
      <c r="EV900" s="105"/>
      <c r="EW900" s="105"/>
      <c r="EX900" s="105"/>
      <c r="EY900" s="105"/>
      <c r="EZ900" s="105"/>
      <c r="FA900" s="105"/>
      <c r="FB900" s="105"/>
      <c r="FC900" s="105"/>
      <c r="FD900" s="105"/>
      <c r="FE900" s="105"/>
      <c r="FF900" s="105"/>
      <c r="FG900" s="105"/>
      <c r="FH900" s="105"/>
      <c r="FI900" s="105"/>
      <c r="FJ900" s="105"/>
      <c r="FK900" s="105"/>
      <c r="FL900" s="105"/>
      <c r="FM900" s="105"/>
      <c r="FN900" s="105"/>
      <c r="FO900" s="105"/>
      <c r="FP900" s="105"/>
      <c r="FQ900" s="105"/>
      <c r="FR900" s="105"/>
      <c r="FS900" s="105"/>
      <c r="FT900" s="105"/>
      <c r="FU900" s="105"/>
      <c r="FV900" s="105"/>
      <c r="FW900" s="105"/>
      <c r="FX900" s="105"/>
      <c r="FY900" s="105"/>
      <c r="FZ900" s="105"/>
      <c r="GA900" s="105"/>
      <c r="GB900" s="105"/>
      <c r="GC900" s="105"/>
      <c r="GD900" s="105"/>
      <c r="GE900" s="105"/>
      <c r="GF900" s="105"/>
      <c r="GG900" s="105"/>
      <c r="GH900" s="105"/>
      <c r="GI900" s="105"/>
      <c r="GJ900" s="105"/>
      <c r="GK900" s="105"/>
      <c r="GL900" s="105"/>
      <c r="GM900" s="105"/>
      <c r="GN900" s="105"/>
      <c r="GO900" s="105"/>
      <c r="GP900" s="105"/>
      <c r="GQ900" s="105"/>
      <c r="GR900" s="105"/>
      <c r="GS900" s="105"/>
      <c r="GT900" s="105"/>
      <c r="GU900" s="105"/>
      <c r="GV900" s="105"/>
      <c r="GW900" s="105"/>
    </row>
    <row r="901" spans="1:239" s="6" customFormat="1" x14ac:dyDescent="0.25">
      <c r="A901" s="8"/>
      <c r="B901" s="13"/>
      <c r="C901" s="11"/>
      <c r="D901" s="10"/>
      <c r="E901" s="10"/>
      <c r="F901" s="10"/>
      <c r="G901" s="10"/>
      <c r="H901" s="10"/>
      <c r="I901" s="10"/>
      <c r="J901" s="5"/>
      <c r="K901" s="10"/>
      <c r="L901" s="10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4"/>
      <c r="AV901" s="14"/>
      <c r="AW901" s="14"/>
      <c r="AX901" s="14"/>
      <c r="AY901" s="14"/>
      <c r="AZ901" s="14"/>
      <c r="BA901" s="14"/>
      <c r="BB901" s="14"/>
      <c r="BC901" s="14"/>
      <c r="BD901" s="14"/>
      <c r="BE901" s="14"/>
      <c r="BF901" s="14"/>
      <c r="BG901" s="14"/>
      <c r="BH901" s="14"/>
      <c r="BI901" s="14"/>
      <c r="BJ901" s="14"/>
      <c r="BK901" s="14"/>
      <c r="BL901" s="14"/>
      <c r="BM901" s="14"/>
      <c r="BN901" s="14"/>
      <c r="BO901" s="14"/>
      <c r="BP901" s="14"/>
      <c r="BQ901" s="14"/>
      <c r="BR901" s="14"/>
      <c r="BS901" s="14"/>
      <c r="BT901" s="14"/>
      <c r="BU901" s="14"/>
      <c r="BV901" s="14"/>
      <c r="BW901" s="14"/>
      <c r="BX901" s="14"/>
      <c r="BY901" s="14"/>
      <c r="BZ901" s="14"/>
      <c r="CA901" s="14"/>
      <c r="CB901" s="14"/>
      <c r="CC901" s="14"/>
      <c r="CD901" s="14"/>
      <c r="CE901" s="14"/>
      <c r="CF901" s="14"/>
      <c r="CG901" s="14"/>
      <c r="CH901" s="14"/>
      <c r="CI901" s="14"/>
      <c r="CJ901" s="14"/>
      <c r="CK901" s="14"/>
      <c r="CL901" s="14"/>
      <c r="CM901" s="14"/>
      <c r="CN901" s="14"/>
      <c r="CO901" s="14"/>
      <c r="CP901" s="14"/>
      <c r="CQ901" s="14"/>
      <c r="CR901" s="14"/>
      <c r="CS901" s="14"/>
      <c r="CT901" s="14"/>
      <c r="CU901" s="14"/>
      <c r="CV901" s="14"/>
      <c r="CW901" s="14"/>
      <c r="CX901" s="14"/>
      <c r="CY901" s="14"/>
      <c r="CZ901" s="14"/>
      <c r="DA901" s="14"/>
      <c r="DB901" s="14"/>
      <c r="DC901" s="14"/>
      <c r="DD901" s="14"/>
      <c r="DE901" s="14"/>
      <c r="DF901" s="14"/>
      <c r="DG901" s="14"/>
      <c r="DH901" s="14"/>
      <c r="DI901" s="14"/>
      <c r="DJ901" s="14"/>
      <c r="DK901" s="14"/>
      <c r="DL901" s="14"/>
      <c r="DM901" s="14"/>
      <c r="DN901" s="14"/>
      <c r="DO901" s="14"/>
      <c r="DP901" s="14"/>
      <c r="DQ901" s="14"/>
      <c r="DR901" s="14"/>
      <c r="DS901" s="14"/>
      <c r="DT901" s="14"/>
      <c r="DU901" s="14"/>
      <c r="DV901" s="14"/>
      <c r="DW901" s="14"/>
      <c r="DX901" s="14"/>
      <c r="DY901" s="14"/>
      <c r="DZ901" s="14"/>
      <c r="EA901" s="14"/>
      <c r="EB901" s="14"/>
      <c r="EC901" s="14"/>
      <c r="ED901" s="14"/>
      <c r="EE901" s="14"/>
      <c r="EF901" s="14"/>
      <c r="EG901" s="14"/>
      <c r="EH901" s="14"/>
      <c r="EI901" s="14"/>
      <c r="EJ901" s="14"/>
      <c r="EK901" s="14"/>
      <c r="EL901" s="14"/>
      <c r="EM901" s="14"/>
      <c r="EN901" s="14"/>
      <c r="EO901" s="14"/>
      <c r="EP901" s="14"/>
      <c r="EQ901" s="14"/>
      <c r="ER901" s="14"/>
      <c r="ES901" s="14"/>
      <c r="ET901" s="14"/>
      <c r="EU901" s="14"/>
      <c r="EV901" s="14"/>
      <c r="EW901" s="14"/>
      <c r="EX901" s="14"/>
      <c r="EY901" s="14"/>
      <c r="EZ901" s="14"/>
      <c r="FA901" s="14"/>
      <c r="FB901" s="14"/>
      <c r="FC901" s="14"/>
      <c r="FD901" s="14"/>
      <c r="FE901" s="14"/>
      <c r="FF901" s="14"/>
      <c r="FG901" s="14"/>
      <c r="FH901" s="14"/>
      <c r="FI901" s="14"/>
      <c r="FJ901" s="14"/>
      <c r="FK901" s="14"/>
      <c r="FL901" s="14"/>
      <c r="FM901" s="14"/>
      <c r="FN901" s="14"/>
      <c r="FO901" s="14"/>
      <c r="FP901" s="14"/>
      <c r="FQ901" s="14"/>
      <c r="FR901" s="14"/>
      <c r="FS901" s="14"/>
      <c r="FT901" s="14"/>
      <c r="FU901" s="14"/>
      <c r="FV901" s="14"/>
      <c r="FW901" s="14"/>
      <c r="FX901" s="14"/>
      <c r="FY901" s="14"/>
      <c r="FZ901" s="14"/>
      <c r="GA901" s="14"/>
      <c r="GB901" s="14"/>
      <c r="GC901" s="14"/>
      <c r="GD901" s="14"/>
      <c r="GE901" s="14"/>
      <c r="GF901" s="14"/>
      <c r="GG901" s="14"/>
      <c r="GH901" s="14"/>
      <c r="GI901" s="14"/>
      <c r="GJ901" s="14"/>
      <c r="GK901" s="14"/>
      <c r="GL901" s="14"/>
      <c r="GM901" s="14"/>
      <c r="GN901" s="14"/>
      <c r="GO901" s="14"/>
      <c r="GP901" s="14"/>
      <c r="GQ901" s="14"/>
      <c r="GR901" s="14"/>
      <c r="GS901" s="14"/>
      <c r="GT901" s="14"/>
      <c r="GU901" s="14"/>
      <c r="GV901" s="14"/>
      <c r="GW901" s="14"/>
      <c r="GX901" s="14"/>
      <c r="GY901" s="14"/>
      <c r="GZ901" s="14"/>
      <c r="HA901" s="14"/>
      <c r="HB901" s="14"/>
      <c r="HC901" s="14"/>
      <c r="HD901" s="14"/>
      <c r="HE901" s="14"/>
      <c r="HF901" s="14"/>
      <c r="HG901" s="14"/>
      <c r="HH901" s="14"/>
      <c r="HI901" s="14"/>
      <c r="HJ901" s="14"/>
      <c r="HK901" s="14"/>
      <c r="HL901" s="14"/>
      <c r="HM901" s="14"/>
      <c r="HN901" s="14"/>
      <c r="HO901" s="14"/>
      <c r="HP901" s="14"/>
      <c r="HQ901" s="14"/>
      <c r="HR901" s="14"/>
      <c r="HS901" s="14"/>
      <c r="HT901" s="14"/>
      <c r="HU901" s="14"/>
      <c r="HV901" s="14"/>
      <c r="HW901" s="14"/>
      <c r="HX901" s="14"/>
      <c r="HY901" s="14"/>
      <c r="HZ901" s="14"/>
      <c r="IA901" s="14"/>
      <c r="IB901" s="14"/>
      <c r="IC901" s="14"/>
      <c r="ID901" s="14"/>
      <c r="IE901" s="14"/>
    </row>
    <row r="902" spans="1:239" s="6" customFormat="1" x14ac:dyDescent="0.25">
      <c r="A902" s="8"/>
      <c r="B902" s="116" t="s">
        <v>58</v>
      </c>
      <c r="C902" s="11" t="s">
        <v>18</v>
      </c>
      <c r="D902" s="10">
        <v>1</v>
      </c>
      <c r="E902" s="10">
        <f>D902*E900</f>
        <v>306.28949999999998</v>
      </c>
      <c r="F902" s="10"/>
      <c r="G902" s="10"/>
      <c r="H902" s="10"/>
      <c r="I902" s="10"/>
      <c r="J902" s="5"/>
      <c r="K902" s="10">
        <f>E902*J902</f>
        <v>0</v>
      </c>
      <c r="L902" s="10">
        <f>G902+I902+K902</f>
        <v>0</v>
      </c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  <c r="AW902" s="14"/>
      <c r="AX902" s="14"/>
      <c r="AY902" s="14"/>
      <c r="AZ902" s="14"/>
      <c r="BA902" s="14"/>
      <c r="BB902" s="14"/>
      <c r="BC902" s="14"/>
      <c r="BD902" s="14"/>
      <c r="BE902" s="14"/>
      <c r="BF902" s="14"/>
      <c r="BG902" s="14"/>
      <c r="BH902" s="14"/>
      <c r="BI902" s="14"/>
      <c r="BJ902" s="14"/>
      <c r="BK902" s="14"/>
      <c r="BL902" s="14"/>
      <c r="BM902" s="14"/>
      <c r="BN902" s="14"/>
      <c r="BO902" s="14"/>
      <c r="BP902" s="14"/>
      <c r="BQ902" s="14"/>
      <c r="BR902" s="14"/>
      <c r="BS902" s="14"/>
      <c r="BT902" s="14"/>
      <c r="BU902" s="14"/>
      <c r="BV902" s="14"/>
      <c r="BW902" s="14"/>
      <c r="BX902" s="14"/>
      <c r="BY902" s="14"/>
      <c r="BZ902" s="14"/>
      <c r="CA902" s="14"/>
      <c r="CB902" s="14"/>
      <c r="CC902" s="14"/>
      <c r="CD902" s="14"/>
      <c r="CE902" s="14"/>
      <c r="CF902" s="14"/>
      <c r="CG902" s="14"/>
      <c r="CH902" s="14"/>
      <c r="CI902" s="14"/>
      <c r="CJ902" s="14"/>
      <c r="CK902" s="14"/>
      <c r="CL902" s="14"/>
      <c r="CM902" s="14"/>
      <c r="CN902" s="14"/>
      <c r="CO902" s="14"/>
      <c r="CP902" s="14"/>
      <c r="CQ902" s="14"/>
      <c r="CR902" s="14"/>
      <c r="CS902" s="14"/>
      <c r="CT902" s="14"/>
      <c r="CU902" s="14"/>
      <c r="CV902" s="14"/>
      <c r="CW902" s="14"/>
      <c r="CX902" s="14"/>
      <c r="CY902" s="14"/>
      <c r="CZ902" s="14"/>
      <c r="DA902" s="14"/>
      <c r="DB902" s="14"/>
      <c r="DC902" s="14"/>
      <c r="DD902" s="14"/>
      <c r="DE902" s="14"/>
      <c r="DF902" s="14"/>
      <c r="DG902" s="14"/>
      <c r="DH902" s="14"/>
      <c r="DI902" s="14"/>
      <c r="DJ902" s="14"/>
      <c r="DK902" s="14"/>
      <c r="DL902" s="14"/>
      <c r="DM902" s="14"/>
      <c r="DN902" s="14"/>
      <c r="DO902" s="14"/>
      <c r="DP902" s="14"/>
      <c r="DQ902" s="14"/>
      <c r="DR902" s="14"/>
      <c r="DS902" s="14"/>
      <c r="DT902" s="14"/>
      <c r="DU902" s="14"/>
      <c r="DV902" s="14"/>
      <c r="DW902" s="14"/>
      <c r="DX902" s="14"/>
      <c r="DY902" s="14"/>
      <c r="DZ902" s="14"/>
      <c r="EA902" s="14"/>
      <c r="EB902" s="14"/>
      <c r="EC902" s="14"/>
      <c r="ED902" s="14"/>
      <c r="EE902" s="14"/>
      <c r="EF902" s="14"/>
      <c r="EG902" s="14"/>
      <c r="EH902" s="14"/>
      <c r="EI902" s="14"/>
      <c r="EJ902" s="14"/>
      <c r="EK902" s="14"/>
      <c r="EL902" s="14"/>
      <c r="EM902" s="14"/>
      <c r="EN902" s="14"/>
      <c r="EO902" s="14"/>
      <c r="EP902" s="14"/>
      <c r="EQ902" s="14"/>
      <c r="ER902" s="14"/>
      <c r="ES902" s="14"/>
      <c r="ET902" s="14"/>
      <c r="EU902" s="14"/>
      <c r="EV902" s="14"/>
      <c r="EW902" s="14"/>
      <c r="EX902" s="14"/>
      <c r="EY902" s="14"/>
      <c r="EZ902" s="14"/>
      <c r="FA902" s="14"/>
      <c r="FB902" s="14"/>
      <c r="FC902" s="14"/>
      <c r="FD902" s="14"/>
      <c r="FE902" s="14"/>
      <c r="FF902" s="14"/>
      <c r="FG902" s="14"/>
      <c r="FH902" s="14"/>
      <c r="FI902" s="14"/>
      <c r="FJ902" s="14"/>
      <c r="FK902" s="14"/>
      <c r="FL902" s="14"/>
      <c r="FM902" s="14"/>
      <c r="FN902" s="14"/>
      <c r="FO902" s="14"/>
      <c r="FP902" s="14"/>
      <c r="FQ902" s="14"/>
      <c r="FR902" s="14"/>
      <c r="FS902" s="14"/>
      <c r="FT902" s="14"/>
      <c r="FU902" s="14"/>
      <c r="FV902" s="14"/>
      <c r="FW902" s="14"/>
      <c r="FX902" s="14"/>
      <c r="FY902" s="14"/>
      <c r="FZ902" s="14"/>
      <c r="GA902" s="14"/>
      <c r="GB902" s="14"/>
      <c r="GC902" s="14"/>
      <c r="GD902" s="14"/>
      <c r="GE902" s="14"/>
      <c r="GF902" s="14"/>
      <c r="GG902" s="14"/>
      <c r="GH902" s="14"/>
      <c r="GI902" s="14"/>
      <c r="GJ902" s="14"/>
      <c r="GK902" s="14"/>
      <c r="GL902" s="14"/>
      <c r="GM902" s="14"/>
      <c r="GN902" s="14"/>
      <c r="GO902" s="14"/>
      <c r="GP902" s="14"/>
      <c r="GQ902" s="14"/>
      <c r="GR902" s="14"/>
      <c r="GS902" s="14"/>
      <c r="GT902" s="14"/>
      <c r="GU902" s="14"/>
      <c r="GV902" s="14"/>
      <c r="GW902" s="14"/>
      <c r="GX902" s="14"/>
      <c r="GY902" s="14"/>
      <c r="GZ902" s="14"/>
      <c r="HA902" s="14"/>
      <c r="HB902" s="14"/>
      <c r="HC902" s="14"/>
      <c r="HD902" s="14"/>
      <c r="HE902" s="14"/>
      <c r="HF902" s="14"/>
      <c r="HG902" s="14"/>
      <c r="HH902" s="14"/>
      <c r="HI902" s="14"/>
      <c r="HJ902" s="14"/>
      <c r="HK902" s="14"/>
      <c r="HL902" s="14"/>
      <c r="HM902" s="14"/>
      <c r="HN902" s="14"/>
      <c r="HO902" s="14"/>
      <c r="HP902" s="14"/>
      <c r="HQ902" s="14"/>
      <c r="HR902" s="14"/>
      <c r="HS902" s="14"/>
      <c r="HT902" s="14"/>
      <c r="HU902" s="14"/>
      <c r="HV902" s="14"/>
      <c r="HW902" s="14"/>
      <c r="HX902" s="14"/>
      <c r="HY902" s="14"/>
      <c r="HZ902" s="14"/>
      <c r="IA902" s="14"/>
      <c r="IB902" s="14"/>
      <c r="IC902" s="14"/>
      <c r="ID902" s="14"/>
      <c r="IE902" s="14"/>
    </row>
    <row r="903" spans="1:239" s="6" customFormat="1" x14ac:dyDescent="0.25">
      <c r="A903" s="11"/>
      <c r="B903" s="13"/>
      <c r="C903" s="11"/>
      <c r="D903" s="10"/>
      <c r="E903" s="10"/>
      <c r="F903" s="10"/>
      <c r="G903" s="10"/>
      <c r="H903" s="10"/>
      <c r="I903" s="10"/>
      <c r="J903" s="5"/>
      <c r="K903" s="10"/>
      <c r="L903" s="10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  <c r="AW903" s="14"/>
      <c r="AX903" s="14"/>
      <c r="AY903" s="14"/>
      <c r="AZ903" s="14"/>
      <c r="BA903" s="14"/>
      <c r="BB903" s="14"/>
      <c r="BC903" s="14"/>
      <c r="BD903" s="14"/>
      <c r="BE903" s="14"/>
      <c r="BF903" s="14"/>
      <c r="BG903" s="14"/>
      <c r="BH903" s="14"/>
      <c r="BI903" s="14"/>
      <c r="BJ903" s="14"/>
      <c r="BK903" s="14"/>
      <c r="BL903" s="14"/>
      <c r="BM903" s="14"/>
      <c r="BN903" s="14"/>
      <c r="BO903" s="14"/>
      <c r="BP903" s="14"/>
      <c r="BQ903" s="14"/>
      <c r="BR903" s="14"/>
      <c r="BS903" s="14"/>
      <c r="BT903" s="14"/>
      <c r="BU903" s="14"/>
      <c r="BV903" s="14"/>
      <c r="BW903" s="14"/>
      <c r="BX903" s="14"/>
      <c r="BY903" s="14"/>
      <c r="BZ903" s="14"/>
      <c r="CA903" s="14"/>
      <c r="CB903" s="14"/>
      <c r="CC903" s="14"/>
      <c r="CD903" s="14"/>
      <c r="CE903" s="14"/>
      <c r="CF903" s="14"/>
      <c r="CG903" s="14"/>
      <c r="CH903" s="14"/>
      <c r="CI903" s="14"/>
      <c r="CJ903" s="14"/>
      <c r="CK903" s="14"/>
      <c r="CL903" s="14"/>
      <c r="CM903" s="14"/>
      <c r="CN903" s="14"/>
      <c r="CO903" s="14"/>
      <c r="CP903" s="14"/>
      <c r="CQ903" s="14"/>
      <c r="CR903" s="14"/>
      <c r="CS903" s="14"/>
      <c r="CT903" s="14"/>
      <c r="CU903" s="14"/>
      <c r="CV903" s="14"/>
      <c r="CW903" s="14"/>
      <c r="CX903" s="14"/>
      <c r="CY903" s="14"/>
      <c r="CZ903" s="14"/>
      <c r="DA903" s="14"/>
      <c r="DB903" s="14"/>
      <c r="DC903" s="14"/>
      <c r="DD903" s="14"/>
      <c r="DE903" s="14"/>
      <c r="DF903" s="14"/>
      <c r="DG903" s="14"/>
      <c r="DH903" s="14"/>
      <c r="DI903" s="14"/>
      <c r="DJ903" s="14"/>
      <c r="DK903" s="14"/>
      <c r="DL903" s="14"/>
      <c r="DM903" s="14"/>
      <c r="DN903" s="14"/>
      <c r="DO903" s="14"/>
      <c r="DP903" s="14"/>
      <c r="DQ903" s="14"/>
      <c r="DR903" s="14"/>
      <c r="DS903" s="14"/>
      <c r="DT903" s="14"/>
      <c r="DU903" s="14"/>
      <c r="DV903" s="14"/>
      <c r="DW903" s="14"/>
      <c r="DX903" s="14"/>
      <c r="DY903" s="14"/>
      <c r="DZ903" s="14"/>
      <c r="EA903" s="14"/>
      <c r="EB903" s="14"/>
      <c r="EC903" s="14"/>
      <c r="ED903" s="14"/>
      <c r="EE903" s="14"/>
      <c r="EF903" s="14"/>
      <c r="EG903" s="14"/>
      <c r="EH903" s="14"/>
      <c r="EI903" s="14"/>
      <c r="EJ903" s="14"/>
      <c r="EK903" s="14"/>
      <c r="EL903" s="14"/>
      <c r="EM903" s="14"/>
      <c r="EN903" s="14"/>
      <c r="EO903" s="14"/>
      <c r="EP903" s="14"/>
      <c r="EQ903" s="14"/>
      <c r="ER903" s="14"/>
      <c r="ES903" s="14"/>
      <c r="ET903" s="14"/>
      <c r="EU903" s="14"/>
      <c r="EV903" s="14"/>
      <c r="EW903" s="14"/>
      <c r="EX903" s="14"/>
      <c r="EY903" s="14"/>
      <c r="EZ903" s="14"/>
      <c r="FA903" s="14"/>
      <c r="FB903" s="14"/>
      <c r="FC903" s="14"/>
      <c r="FD903" s="14"/>
      <c r="FE903" s="14"/>
      <c r="FF903" s="14"/>
      <c r="FG903" s="14"/>
      <c r="FH903" s="14"/>
      <c r="FI903" s="14"/>
      <c r="FJ903" s="14"/>
      <c r="FK903" s="14"/>
      <c r="FL903" s="14"/>
      <c r="FM903" s="14"/>
      <c r="FN903" s="14"/>
      <c r="FO903" s="14"/>
      <c r="FP903" s="14"/>
      <c r="FQ903" s="14"/>
      <c r="FR903" s="14"/>
      <c r="FS903" s="14"/>
      <c r="FT903" s="14"/>
      <c r="FU903" s="14"/>
      <c r="FV903" s="14"/>
      <c r="FW903" s="14"/>
      <c r="FX903" s="14"/>
      <c r="FY903" s="14"/>
      <c r="FZ903" s="14"/>
      <c r="GA903" s="14"/>
      <c r="GB903" s="14"/>
      <c r="GC903" s="14"/>
      <c r="GD903" s="14"/>
      <c r="GE903" s="14"/>
      <c r="GF903" s="14"/>
      <c r="GG903" s="14"/>
      <c r="GH903" s="14"/>
      <c r="GI903" s="14"/>
      <c r="GJ903" s="14"/>
      <c r="GK903" s="14"/>
      <c r="GL903" s="14"/>
      <c r="GM903" s="14"/>
      <c r="GN903" s="14"/>
      <c r="GO903" s="14"/>
      <c r="GP903" s="14"/>
      <c r="GQ903" s="14"/>
      <c r="GR903" s="14"/>
      <c r="GS903" s="14"/>
      <c r="GT903" s="14"/>
      <c r="GU903" s="14"/>
      <c r="GV903" s="14"/>
      <c r="GW903" s="14"/>
      <c r="GX903" s="14"/>
      <c r="GY903" s="14"/>
      <c r="GZ903" s="14"/>
      <c r="HA903" s="14"/>
      <c r="HB903" s="14"/>
      <c r="HC903" s="14"/>
      <c r="HD903" s="14"/>
      <c r="HE903" s="14"/>
      <c r="HF903" s="14"/>
      <c r="HG903" s="14"/>
      <c r="HH903" s="14"/>
      <c r="HI903" s="14"/>
      <c r="HJ903" s="14"/>
      <c r="HK903" s="14"/>
      <c r="HL903" s="14"/>
      <c r="HM903" s="14"/>
      <c r="HN903" s="14"/>
      <c r="HO903" s="14"/>
      <c r="HP903" s="14"/>
      <c r="HQ903" s="14"/>
      <c r="HR903" s="14"/>
      <c r="HS903" s="14"/>
      <c r="HT903" s="14"/>
      <c r="HU903" s="14"/>
      <c r="HV903" s="14"/>
      <c r="HW903" s="14"/>
      <c r="HX903" s="14"/>
      <c r="HY903" s="14"/>
      <c r="HZ903" s="14"/>
      <c r="IA903" s="14"/>
      <c r="IB903" s="14"/>
      <c r="IC903" s="14"/>
      <c r="ID903" s="14"/>
      <c r="IE903" s="14"/>
    </row>
    <row r="904" spans="1:239" s="2" customFormat="1" x14ac:dyDescent="0.25">
      <c r="A904" s="118">
        <v>23</v>
      </c>
      <c r="B904" s="119" t="s">
        <v>103</v>
      </c>
      <c r="C904" s="79" t="s">
        <v>36</v>
      </c>
      <c r="D904" s="120"/>
      <c r="E904" s="9">
        <f>200+170+185+422</f>
        <v>977</v>
      </c>
      <c r="F904" s="4"/>
      <c r="G904" s="120"/>
      <c r="H904" s="120"/>
      <c r="I904" s="4"/>
      <c r="J904" s="4"/>
      <c r="K904" s="4"/>
      <c r="L904" s="9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21"/>
      <c r="AV904" s="121"/>
      <c r="AW904" s="121"/>
      <c r="AX904" s="121"/>
      <c r="AY904" s="121"/>
      <c r="AZ904" s="121"/>
      <c r="BA904" s="121"/>
      <c r="BB904" s="121"/>
      <c r="BC904" s="121"/>
      <c r="BD904" s="121"/>
      <c r="BE904" s="121"/>
      <c r="BF904" s="121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21"/>
      <c r="BS904" s="121"/>
      <c r="BT904" s="121"/>
      <c r="BU904" s="121"/>
      <c r="BV904" s="121"/>
      <c r="BW904" s="121"/>
      <c r="BX904" s="121"/>
      <c r="BY904" s="121"/>
      <c r="BZ904" s="121"/>
      <c r="CA904" s="121"/>
      <c r="CB904" s="121"/>
      <c r="CC904" s="121"/>
      <c r="CD904" s="121"/>
      <c r="CE904" s="121"/>
      <c r="CF904" s="121"/>
      <c r="CG904" s="121"/>
      <c r="CH904" s="121"/>
      <c r="CI904" s="121"/>
      <c r="CJ904" s="121"/>
      <c r="CK904" s="121"/>
      <c r="CL904" s="121"/>
      <c r="CM904" s="121"/>
      <c r="CN904" s="121"/>
      <c r="CO904" s="121"/>
      <c r="CP904" s="121"/>
      <c r="CQ904" s="121"/>
      <c r="CR904" s="121"/>
      <c r="CS904" s="121"/>
      <c r="CT904" s="121"/>
      <c r="CU904" s="121"/>
      <c r="CV904" s="121"/>
      <c r="CW904" s="121"/>
      <c r="CX904" s="121"/>
      <c r="CY904" s="121"/>
      <c r="CZ904" s="121"/>
      <c r="DA904" s="121"/>
      <c r="DB904" s="121"/>
      <c r="DC904" s="121"/>
      <c r="DD904" s="121"/>
      <c r="DE904" s="121"/>
      <c r="DF904" s="121"/>
      <c r="DG904" s="121"/>
      <c r="DH904" s="121"/>
      <c r="DI904" s="121"/>
      <c r="DJ904" s="121"/>
      <c r="DK904" s="121"/>
      <c r="DL904" s="121"/>
      <c r="DM904" s="121"/>
      <c r="DN904" s="121"/>
      <c r="DO904" s="121"/>
      <c r="DP904" s="121"/>
      <c r="DQ904" s="121"/>
      <c r="DR904" s="121"/>
      <c r="DS904" s="121"/>
      <c r="DT904" s="121"/>
      <c r="DU904" s="121"/>
      <c r="DV904" s="121"/>
      <c r="DW904" s="121"/>
      <c r="DX904" s="121"/>
      <c r="DY904" s="121"/>
      <c r="DZ904" s="121"/>
      <c r="EA904" s="121"/>
      <c r="EB904" s="121"/>
      <c r="EC904" s="121"/>
      <c r="ED904" s="121"/>
      <c r="EE904" s="121"/>
      <c r="EF904" s="121"/>
      <c r="EG904" s="121"/>
      <c r="EH904" s="121"/>
      <c r="EI904" s="121"/>
      <c r="EJ904" s="121"/>
      <c r="EK904" s="121"/>
      <c r="EL904" s="121"/>
      <c r="EM904" s="121"/>
      <c r="EN904" s="121"/>
      <c r="EO904" s="121"/>
      <c r="EP904" s="121"/>
      <c r="EQ904" s="121"/>
      <c r="ER904" s="121"/>
      <c r="ES904" s="121"/>
      <c r="ET904" s="121"/>
      <c r="EU904" s="121"/>
      <c r="EV904" s="121"/>
      <c r="EW904" s="121"/>
      <c r="EX904" s="121"/>
      <c r="EY904" s="121"/>
      <c r="EZ904" s="121"/>
      <c r="FA904" s="121"/>
      <c r="FB904" s="121"/>
      <c r="FC904" s="121"/>
      <c r="FD904" s="121"/>
      <c r="FE904" s="121"/>
      <c r="FF904" s="121"/>
      <c r="FG904" s="121"/>
      <c r="FH904" s="121"/>
      <c r="FI904" s="121"/>
      <c r="FJ904" s="121"/>
      <c r="FK904" s="121"/>
      <c r="FL904" s="121"/>
      <c r="FM904" s="121"/>
      <c r="FN904" s="121"/>
      <c r="FO904" s="121"/>
      <c r="FP904" s="121"/>
      <c r="FQ904" s="121"/>
      <c r="FR904" s="121"/>
      <c r="FS904" s="121"/>
      <c r="FT904" s="121"/>
      <c r="FU904" s="121"/>
      <c r="FV904" s="121"/>
      <c r="FW904" s="121"/>
      <c r="FX904" s="121"/>
      <c r="FY904" s="121"/>
      <c r="FZ904" s="121"/>
      <c r="GA904" s="121"/>
      <c r="GB904" s="121"/>
      <c r="GC904" s="121"/>
      <c r="GD904" s="121"/>
      <c r="GE904" s="121"/>
      <c r="GF904" s="121"/>
      <c r="GG904" s="121"/>
      <c r="GH904" s="121"/>
      <c r="GI904" s="121"/>
      <c r="GJ904" s="121"/>
      <c r="GK904" s="121"/>
      <c r="GL904" s="121"/>
      <c r="GM904" s="121"/>
      <c r="GN904" s="121"/>
      <c r="GO904" s="121"/>
      <c r="GP904" s="121"/>
      <c r="GQ904" s="121"/>
      <c r="GR904" s="121"/>
      <c r="GS904" s="121"/>
      <c r="GT904" s="121"/>
      <c r="GU904" s="121"/>
      <c r="GV904" s="121"/>
      <c r="GW904" s="121"/>
      <c r="GX904" s="121"/>
      <c r="GY904" s="121"/>
      <c r="GZ904" s="121"/>
      <c r="HA904" s="121"/>
      <c r="HB904" s="121"/>
      <c r="HC904" s="121"/>
      <c r="HD904" s="121"/>
      <c r="HE904" s="121"/>
      <c r="HF904" s="121"/>
      <c r="HG904" s="121"/>
      <c r="HH904" s="121"/>
      <c r="HI904" s="121"/>
      <c r="HJ904" s="121"/>
      <c r="HK904" s="121"/>
    </row>
    <row r="905" spans="1:239" s="6" customFormat="1" x14ac:dyDescent="0.25">
      <c r="A905" s="91"/>
      <c r="B905" s="122"/>
      <c r="C905" s="91" t="s">
        <v>24</v>
      </c>
      <c r="D905" s="123"/>
      <c r="E905" s="92">
        <f>E904/1000</f>
        <v>0.97699999999999998</v>
      </c>
      <c r="F905" s="5"/>
      <c r="G905" s="123"/>
      <c r="H905" s="123"/>
      <c r="I905" s="5"/>
      <c r="J905" s="5"/>
      <c r="K905" s="5"/>
      <c r="L905" s="5"/>
    </row>
    <row r="906" spans="1:239" s="6" customFormat="1" x14ac:dyDescent="0.25">
      <c r="A906" s="11"/>
      <c r="B906" s="124" t="s">
        <v>21</v>
      </c>
      <c r="C906" s="91" t="s">
        <v>17</v>
      </c>
      <c r="D906" s="10">
        <v>32.1</v>
      </c>
      <c r="E906" s="10">
        <f>E905*D906</f>
        <v>31.361699999999999</v>
      </c>
      <c r="F906" s="5"/>
      <c r="G906" s="120"/>
      <c r="H906" s="5"/>
      <c r="I906" s="10">
        <f>E906*H906</f>
        <v>0</v>
      </c>
      <c r="J906" s="10"/>
      <c r="K906" s="10"/>
      <c r="L906" s="10">
        <f t="shared" ref="L906:L912" si="131">G906+I906+K906</f>
        <v>0</v>
      </c>
      <c r="M906" s="93"/>
      <c r="N906" s="93"/>
      <c r="O906" s="93"/>
      <c r="P906" s="93"/>
      <c r="Q906" s="93"/>
      <c r="R906" s="93"/>
      <c r="S906" s="93"/>
      <c r="T906" s="93"/>
      <c r="U906" s="93"/>
      <c r="V906" s="93"/>
      <c r="W906" s="93"/>
      <c r="X906" s="93"/>
      <c r="Y906" s="93"/>
      <c r="Z906" s="93"/>
      <c r="AA906" s="93"/>
      <c r="AB906" s="93"/>
      <c r="AC906" s="93"/>
      <c r="AD906" s="93"/>
      <c r="AE906" s="93"/>
      <c r="AF906" s="93"/>
      <c r="AG906" s="93"/>
      <c r="AH906" s="93"/>
      <c r="AI906" s="93"/>
      <c r="AJ906" s="93"/>
      <c r="AK906" s="93"/>
      <c r="AL906" s="93"/>
      <c r="AM906" s="93"/>
      <c r="AN906" s="93"/>
      <c r="AO906" s="93"/>
      <c r="AP906" s="93"/>
      <c r="AQ906" s="93"/>
      <c r="AR906" s="93"/>
      <c r="AS906" s="93"/>
      <c r="AT906" s="93"/>
      <c r="AU906" s="93"/>
      <c r="AV906" s="93"/>
      <c r="AW906" s="93"/>
      <c r="AX906" s="93"/>
      <c r="AY906" s="93"/>
      <c r="AZ906" s="93"/>
      <c r="BA906" s="93"/>
      <c r="BB906" s="93"/>
      <c r="BC906" s="93"/>
      <c r="BD906" s="93"/>
      <c r="BE906" s="93"/>
      <c r="BF906" s="93"/>
      <c r="BG906" s="93"/>
      <c r="BH906" s="93"/>
      <c r="BI906" s="93"/>
      <c r="BJ906" s="93"/>
      <c r="BK906" s="93"/>
      <c r="BL906" s="93"/>
      <c r="BM906" s="93"/>
      <c r="BN906" s="93"/>
      <c r="BO906" s="93"/>
      <c r="BP906" s="93"/>
      <c r="BQ906" s="93"/>
      <c r="BR906" s="93"/>
      <c r="BS906" s="93"/>
      <c r="BT906" s="93"/>
      <c r="BU906" s="93"/>
      <c r="BV906" s="93"/>
      <c r="BW906" s="93"/>
      <c r="BX906" s="93"/>
      <c r="BY906" s="93"/>
      <c r="BZ906" s="93"/>
      <c r="CA906" s="93"/>
      <c r="CB906" s="93"/>
      <c r="CC906" s="93"/>
      <c r="CD906" s="93"/>
      <c r="CE906" s="93"/>
      <c r="CF906" s="93"/>
      <c r="CG906" s="93"/>
      <c r="CH906" s="93"/>
      <c r="CI906" s="93"/>
      <c r="CJ906" s="93"/>
      <c r="CK906" s="93"/>
      <c r="CL906" s="93"/>
      <c r="CM906" s="93"/>
      <c r="CN906" s="93"/>
      <c r="CO906" s="93"/>
      <c r="CP906" s="93"/>
      <c r="CQ906" s="93"/>
      <c r="CR906" s="93"/>
      <c r="CS906" s="93"/>
      <c r="CT906" s="93"/>
      <c r="CU906" s="93"/>
      <c r="CV906" s="93"/>
      <c r="CW906" s="93"/>
      <c r="CX906" s="93"/>
      <c r="CY906" s="93"/>
      <c r="CZ906" s="93"/>
      <c r="DA906" s="93"/>
      <c r="DB906" s="93"/>
      <c r="DC906" s="93"/>
      <c r="DD906" s="93"/>
      <c r="DE906" s="93"/>
      <c r="DF906" s="93"/>
      <c r="DG906" s="93"/>
      <c r="DH906" s="93"/>
      <c r="DI906" s="93"/>
      <c r="DJ906" s="93"/>
      <c r="DK906" s="93"/>
      <c r="DL906" s="93"/>
      <c r="DM906" s="93"/>
      <c r="DN906" s="93"/>
      <c r="DO906" s="93"/>
      <c r="DP906" s="93"/>
      <c r="DQ906" s="93"/>
      <c r="DR906" s="93"/>
      <c r="DS906" s="93"/>
      <c r="DT906" s="93"/>
      <c r="DU906" s="93"/>
      <c r="DV906" s="93"/>
      <c r="DW906" s="93"/>
      <c r="DX906" s="93"/>
      <c r="DY906" s="93"/>
      <c r="DZ906" s="93"/>
      <c r="EA906" s="93"/>
      <c r="EB906" s="93"/>
      <c r="EC906" s="93"/>
      <c r="ED906" s="93"/>
      <c r="EE906" s="93"/>
      <c r="EF906" s="93"/>
      <c r="EG906" s="93"/>
      <c r="EH906" s="93"/>
      <c r="EI906" s="93"/>
      <c r="EJ906" s="93"/>
      <c r="EK906" s="93"/>
      <c r="EL906" s="93"/>
      <c r="EM906" s="93"/>
      <c r="EN906" s="93"/>
      <c r="EO906" s="93"/>
      <c r="EP906" s="93"/>
      <c r="EQ906" s="93"/>
      <c r="ER906" s="93"/>
      <c r="ES906" s="93"/>
      <c r="ET906" s="93"/>
      <c r="EU906" s="93"/>
      <c r="EV906" s="93"/>
      <c r="EW906" s="93"/>
      <c r="EX906" s="93"/>
      <c r="EY906" s="93"/>
      <c r="EZ906" s="93"/>
      <c r="FA906" s="93"/>
      <c r="FB906" s="93"/>
      <c r="FC906" s="93"/>
      <c r="FD906" s="93"/>
      <c r="FE906" s="93"/>
      <c r="FF906" s="93"/>
      <c r="FG906" s="93"/>
      <c r="FH906" s="93"/>
      <c r="FI906" s="93"/>
      <c r="FJ906" s="93"/>
      <c r="FK906" s="93"/>
      <c r="FL906" s="93"/>
      <c r="FM906" s="93"/>
      <c r="FN906" s="93"/>
      <c r="FO906" s="93"/>
      <c r="FP906" s="93"/>
      <c r="FQ906" s="93"/>
      <c r="FR906" s="93"/>
      <c r="FS906" s="93"/>
      <c r="FT906" s="93"/>
      <c r="FU906" s="93"/>
      <c r="FV906" s="93"/>
      <c r="FW906" s="93"/>
      <c r="FX906" s="93"/>
      <c r="FY906" s="93"/>
      <c r="FZ906" s="93"/>
      <c r="GA906" s="93"/>
      <c r="GB906" s="93"/>
      <c r="GC906" s="93"/>
      <c r="GD906" s="93"/>
      <c r="GE906" s="93"/>
      <c r="GF906" s="93"/>
      <c r="GG906" s="93"/>
      <c r="GH906" s="93"/>
      <c r="GI906" s="93"/>
      <c r="GJ906" s="93"/>
      <c r="GK906" s="93"/>
      <c r="GL906" s="93"/>
      <c r="GM906" s="93"/>
      <c r="GN906" s="93"/>
      <c r="GO906" s="93"/>
      <c r="GP906" s="93"/>
      <c r="GQ906" s="93"/>
      <c r="GR906" s="93"/>
      <c r="GS906" s="93"/>
      <c r="GT906" s="93"/>
      <c r="GU906" s="93"/>
      <c r="GV906" s="93"/>
      <c r="GW906" s="93"/>
      <c r="GX906" s="93"/>
      <c r="GY906" s="93"/>
      <c r="GZ906" s="93"/>
      <c r="HA906" s="93"/>
      <c r="HB906" s="93"/>
      <c r="HC906" s="93"/>
      <c r="HD906" s="93"/>
      <c r="HE906" s="93"/>
      <c r="HF906" s="93"/>
      <c r="HG906" s="93"/>
      <c r="HH906" s="93"/>
      <c r="HI906" s="93"/>
      <c r="HJ906" s="93"/>
      <c r="HK906" s="93"/>
      <c r="HL906" s="93"/>
      <c r="HM906" s="93"/>
      <c r="HN906" s="93"/>
      <c r="HO906" s="93"/>
      <c r="HP906" s="93"/>
      <c r="HQ906" s="93"/>
      <c r="HR906" s="93"/>
      <c r="HS906" s="93"/>
      <c r="HT906" s="93"/>
      <c r="HU906" s="93"/>
      <c r="HV906" s="93"/>
      <c r="HW906" s="93"/>
      <c r="HX906" s="93"/>
      <c r="HY906" s="93"/>
      <c r="HZ906" s="93"/>
      <c r="IA906" s="93"/>
      <c r="IB906" s="93"/>
      <c r="IC906" s="93"/>
      <c r="ID906" s="93"/>
      <c r="IE906" s="93"/>
    </row>
    <row r="907" spans="1:239" s="6" customFormat="1" x14ac:dyDescent="0.25">
      <c r="A907" s="11"/>
      <c r="B907" s="124" t="s">
        <v>25</v>
      </c>
      <c r="C907" s="91" t="s">
        <v>20</v>
      </c>
      <c r="D907" s="10">
        <v>0.71</v>
      </c>
      <c r="E907" s="10">
        <f>D907*E905</f>
        <v>0.6936699999999999</v>
      </c>
      <c r="F907" s="5"/>
      <c r="G907" s="120"/>
      <c r="H907" s="120"/>
      <c r="I907" s="5"/>
      <c r="J907" s="5"/>
      <c r="K907" s="10">
        <f>E907*J907</f>
        <v>0</v>
      </c>
      <c r="L907" s="10">
        <f t="shared" si="131"/>
        <v>0</v>
      </c>
      <c r="M907" s="93"/>
      <c r="N907" s="93"/>
      <c r="O907" s="93"/>
      <c r="P907" s="93"/>
      <c r="Q907" s="93"/>
      <c r="R907" s="93"/>
      <c r="S907" s="93"/>
      <c r="T907" s="93"/>
      <c r="U907" s="93"/>
      <c r="V907" s="93"/>
      <c r="W907" s="93"/>
      <c r="X907" s="93"/>
      <c r="Y907" s="93"/>
      <c r="Z907" s="93"/>
      <c r="AA907" s="93"/>
      <c r="AB907" s="93"/>
      <c r="AC907" s="93"/>
      <c r="AD907" s="93"/>
      <c r="AE907" s="93"/>
      <c r="AF907" s="93"/>
      <c r="AG907" s="93"/>
      <c r="AH907" s="93"/>
      <c r="AI907" s="93"/>
      <c r="AJ907" s="93"/>
      <c r="AK907" s="93"/>
      <c r="AL907" s="93"/>
      <c r="AM907" s="93"/>
      <c r="AN907" s="93"/>
      <c r="AO907" s="93"/>
      <c r="AP907" s="93"/>
      <c r="AQ907" s="93"/>
      <c r="AR907" s="93"/>
      <c r="AS907" s="93"/>
      <c r="AT907" s="93"/>
      <c r="AU907" s="93"/>
      <c r="AV907" s="93"/>
      <c r="AW907" s="93"/>
      <c r="AX907" s="93"/>
      <c r="AY907" s="93"/>
      <c r="AZ907" s="93"/>
      <c r="BA907" s="93"/>
      <c r="BB907" s="93"/>
      <c r="BC907" s="93"/>
      <c r="BD907" s="93"/>
      <c r="BE907" s="93"/>
      <c r="BF907" s="93"/>
      <c r="BG907" s="93"/>
      <c r="BH907" s="93"/>
      <c r="BI907" s="93"/>
      <c r="BJ907" s="93"/>
      <c r="BK907" s="93"/>
      <c r="BL907" s="93"/>
      <c r="BM907" s="93"/>
      <c r="BN907" s="93"/>
      <c r="BO907" s="93"/>
      <c r="BP907" s="93"/>
      <c r="BQ907" s="93"/>
      <c r="BR907" s="93"/>
      <c r="BS907" s="93"/>
      <c r="BT907" s="93"/>
      <c r="BU907" s="93"/>
      <c r="BV907" s="93"/>
      <c r="BW907" s="93"/>
      <c r="BX907" s="93"/>
      <c r="BY907" s="93"/>
      <c r="BZ907" s="93"/>
      <c r="CA907" s="93"/>
      <c r="CB907" s="93"/>
      <c r="CC907" s="93"/>
      <c r="CD907" s="93"/>
      <c r="CE907" s="93"/>
      <c r="CF907" s="93"/>
      <c r="CG907" s="93"/>
      <c r="CH907" s="93"/>
      <c r="CI907" s="93"/>
      <c r="CJ907" s="93"/>
      <c r="CK907" s="93"/>
      <c r="CL907" s="93"/>
      <c r="CM907" s="93"/>
      <c r="CN907" s="93"/>
      <c r="CO907" s="93"/>
      <c r="CP907" s="93"/>
      <c r="CQ907" s="93"/>
      <c r="CR907" s="93"/>
      <c r="CS907" s="93"/>
      <c r="CT907" s="93"/>
      <c r="CU907" s="93"/>
      <c r="CV907" s="93"/>
      <c r="CW907" s="93"/>
      <c r="CX907" s="93"/>
      <c r="CY907" s="93"/>
      <c r="CZ907" s="93"/>
      <c r="DA907" s="93"/>
      <c r="DB907" s="93"/>
      <c r="DC907" s="93"/>
      <c r="DD907" s="93"/>
      <c r="DE907" s="93"/>
      <c r="DF907" s="93"/>
      <c r="DG907" s="93"/>
      <c r="DH907" s="93"/>
      <c r="DI907" s="93"/>
      <c r="DJ907" s="93"/>
      <c r="DK907" s="93"/>
      <c r="DL907" s="93"/>
      <c r="DM907" s="93"/>
      <c r="DN907" s="93"/>
      <c r="DO907" s="93"/>
      <c r="DP907" s="93"/>
      <c r="DQ907" s="93"/>
      <c r="DR907" s="93"/>
      <c r="DS907" s="93"/>
      <c r="DT907" s="93"/>
      <c r="DU907" s="93"/>
      <c r="DV907" s="93"/>
      <c r="DW907" s="93"/>
      <c r="DX907" s="93"/>
      <c r="DY907" s="93"/>
      <c r="DZ907" s="93"/>
      <c r="EA907" s="93"/>
      <c r="EB907" s="93"/>
      <c r="EC907" s="93"/>
      <c r="ED907" s="93"/>
      <c r="EE907" s="93"/>
      <c r="EF907" s="93"/>
      <c r="EG907" s="93"/>
      <c r="EH907" s="93"/>
      <c r="EI907" s="93"/>
      <c r="EJ907" s="93"/>
      <c r="EK907" s="93"/>
      <c r="EL907" s="93"/>
      <c r="EM907" s="93"/>
      <c r="EN907" s="93"/>
      <c r="EO907" s="93"/>
      <c r="EP907" s="93"/>
      <c r="EQ907" s="93"/>
      <c r="ER907" s="93"/>
      <c r="ES907" s="93"/>
      <c r="ET907" s="93"/>
      <c r="EU907" s="93"/>
      <c r="EV907" s="93"/>
      <c r="EW907" s="93"/>
      <c r="EX907" s="93"/>
      <c r="EY907" s="93"/>
      <c r="EZ907" s="93"/>
      <c r="FA907" s="93"/>
      <c r="FB907" s="93"/>
      <c r="FC907" s="93"/>
      <c r="FD907" s="93"/>
      <c r="FE907" s="93"/>
      <c r="FF907" s="93"/>
      <c r="FG907" s="93"/>
      <c r="FH907" s="93"/>
      <c r="FI907" s="93"/>
      <c r="FJ907" s="93"/>
      <c r="FK907" s="93"/>
      <c r="FL907" s="93"/>
      <c r="FM907" s="93"/>
      <c r="FN907" s="93"/>
      <c r="FO907" s="93"/>
      <c r="FP907" s="93"/>
      <c r="FQ907" s="93"/>
      <c r="FR907" s="93"/>
      <c r="FS907" s="93"/>
      <c r="FT907" s="93"/>
      <c r="FU907" s="93"/>
      <c r="FV907" s="93"/>
      <c r="FW907" s="93"/>
      <c r="FX907" s="93"/>
      <c r="FY907" s="93"/>
      <c r="FZ907" s="93"/>
      <c r="GA907" s="93"/>
      <c r="GB907" s="93"/>
      <c r="GC907" s="93"/>
      <c r="GD907" s="93"/>
      <c r="GE907" s="93"/>
      <c r="GF907" s="93"/>
      <c r="GG907" s="93"/>
      <c r="GH907" s="93"/>
      <c r="GI907" s="93"/>
      <c r="GJ907" s="93"/>
      <c r="GK907" s="93"/>
      <c r="GL907" s="93"/>
      <c r="GM907" s="93"/>
      <c r="GN907" s="93"/>
      <c r="GO907" s="93"/>
      <c r="GP907" s="93"/>
      <c r="GQ907" s="93"/>
      <c r="GR907" s="93"/>
      <c r="GS907" s="93"/>
      <c r="GT907" s="93"/>
      <c r="GU907" s="93"/>
      <c r="GV907" s="93"/>
      <c r="GW907" s="93"/>
      <c r="GX907" s="93"/>
      <c r="GY907" s="93"/>
      <c r="GZ907" s="93"/>
      <c r="HA907" s="93"/>
      <c r="HB907" s="93"/>
      <c r="HC907" s="93"/>
      <c r="HD907" s="93"/>
      <c r="HE907" s="93"/>
      <c r="HF907" s="93"/>
      <c r="HG907" s="93"/>
      <c r="HH907" s="93"/>
      <c r="HI907" s="93"/>
      <c r="HJ907" s="93"/>
      <c r="HK907" s="93"/>
      <c r="HL907" s="93"/>
      <c r="HM907" s="93"/>
      <c r="HN907" s="93"/>
      <c r="HO907" s="93"/>
      <c r="HP907" s="93"/>
      <c r="HQ907" s="93"/>
      <c r="HR907" s="93"/>
      <c r="HS907" s="93"/>
      <c r="HT907" s="93"/>
      <c r="HU907" s="93"/>
      <c r="HV907" s="93"/>
      <c r="HW907" s="93"/>
      <c r="HX907" s="93"/>
      <c r="HY907" s="93"/>
      <c r="HZ907" s="93"/>
      <c r="IA907" s="93"/>
      <c r="IB907" s="93"/>
      <c r="IC907" s="93"/>
      <c r="ID907" s="93"/>
      <c r="IE907" s="93"/>
    </row>
    <row r="908" spans="1:239" s="6" customFormat="1" x14ac:dyDescent="0.25">
      <c r="A908" s="11"/>
      <c r="B908" s="124" t="s">
        <v>26</v>
      </c>
      <c r="C908" s="91" t="s">
        <v>20</v>
      </c>
      <c r="D908" s="10">
        <v>3.88</v>
      </c>
      <c r="E908" s="10">
        <f>E905*D908</f>
        <v>3.7907599999999997</v>
      </c>
      <c r="F908" s="5"/>
      <c r="G908" s="120"/>
      <c r="H908" s="120"/>
      <c r="I908" s="5"/>
      <c r="J908" s="5"/>
      <c r="K908" s="10">
        <f>E908*J908</f>
        <v>0</v>
      </c>
      <c r="L908" s="10">
        <f t="shared" si="131"/>
        <v>0</v>
      </c>
      <c r="M908" s="93"/>
      <c r="N908" s="93"/>
      <c r="O908" s="93"/>
      <c r="P908" s="93"/>
      <c r="Q908" s="93"/>
      <c r="R908" s="93"/>
      <c r="S908" s="93"/>
      <c r="T908" s="93"/>
      <c r="U908" s="93"/>
      <c r="V908" s="93"/>
      <c r="W908" s="93"/>
      <c r="X908" s="93"/>
      <c r="Y908" s="93"/>
      <c r="Z908" s="93"/>
      <c r="AA908" s="93"/>
      <c r="AB908" s="93"/>
      <c r="AC908" s="93"/>
      <c r="AD908" s="93"/>
      <c r="AE908" s="93"/>
      <c r="AF908" s="93"/>
      <c r="AG908" s="93"/>
      <c r="AH908" s="93"/>
      <c r="AI908" s="93"/>
      <c r="AJ908" s="93"/>
      <c r="AK908" s="93"/>
      <c r="AL908" s="93"/>
      <c r="AM908" s="93"/>
      <c r="AN908" s="93"/>
      <c r="AO908" s="93"/>
      <c r="AP908" s="93"/>
      <c r="AQ908" s="93"/>
      <c r="AR908" s="93"/>
      <c r="AS908" s="93"/>
      <c r="AT908" s="93"/>
      <c r="AU908" s="93"/>
      <c r="AV908" s="93"/>
      <c r="AW908" s="93"/>
      <c r="AX908" s="93"/>
      <c r="AY908" s="93"/>
      <c r="AZ908" s="93"/>
      <c r="BA908" s="93"/>
      <c r="BB908" s="93"/>
      <c r="BC908" s="93"/>
      <c r="BD908" s="93"/>
      <c r="BE908" s="93"/>
      <c r="BF908" s="93"/>
      <c r="BG908" s="93"/>
      <c r="BH908" s="93"/>
      <c r="BI908" s="93"/>
      <c r="BJ908" s="93"/>
      <c r="BK908" s="93"/>
      <c r="BL908" s="93"/>
      <c r="BM908" s="93"/>
      <c r="BN908" s="93"/>
      <c r="BO908" s="93"/>
      <c r="BP908" s="93"/>
      <c r="BQ908" s="93"/>
      <c r="BR908" s="93"/>
      <c r="BS908" s="93"/>
      <c r="BT908" s="93"/>
      <c r="BU908" s="93"/>
      <c r="BV908" s="93"/>
      <c r="BW908" s="93"/>
      <c r="BX908" s="93"/>
      <c r="BY908" s="93"/>
      <c r="BZ908" s="93"/>
      <c r="CA908" s="93"/>
      <c r="CB908" s="93"/>
      <c r="CC908" s="93"/>
      <c r="CD908" s="93"/>
      <c r="CE908" s="93"/>
      <c r="CF908" s="93"/>
      <c r="CG908" s="93"/>
      <c r="CH908" s="93"/>
      <c r="CI908" s="93"/>
      <c r="CJ908" s="93"/>
      <c r="CK908" s="93"/>
      <c r="CL908" s="93"/>
      <c r="CM908" s="93"/>
      <c r="CN908" s="93"/>
      <c r="CO908" s="93"/>
      <c r="CP908" s="93"/>
      <c r="CQ908" s="93"/>
      <c r="CR908" s="93"/>
      <c r="CS908" s="93"/>
      <c r="CT908" s="93"/>
      <c r="CU908" s="93"/>
      <c r="CV908" s="93"/>
      <c r="CW908" s="93"/>
      <c r="CX908" s="93"/>
      <c r="CY908" s="93"/>
      <c r="CZ908" s="93"/>
      <c r="DA908" s="93"/>
      <c r="DB908" s="93"/>
      <c r="DC908" s="93"/>
      <c r="DD908" s="93"/>
      <c r="DE908" s="93"/>
      <c r="DF908" s="93"/>
      <c r="DG908" s="93"/>
      <c r="DH908" s="93"/>
      <c r="DI908" s="93"/>
      <c r="DJ908" s="93"/>
      <c r="DK908" s="93"/>
      <c r="DL908" s="93"/>
      <c r="DM908" s="93"/>
      <c r="DN908" s="93"/>
      <c r="DO908" s="93"/>
      <c r="DP908" s="93"/>
      <c r="DQ908" s="93"/>
      <c r="DR908" s="93"/>
      <c r="DS908" s="93"/>
      <c r="DT908" s="93"/>
      <c r="DU908" s="93"/>
      <c r="DV908" s="93"/>
      <c r="DW908" s="93"/>
      <c r="DX908" s="93"/>
      <c r="DY908" s="93"/>
      <c r="DZ908" s="93"/>
      <c r="EA908" s="93"/>
      <c r="EB908" s="93"/>
      <c r="EC908" s="93"/>
      <c r="ED908" s="93"/>
      <c r="EE908" s="93"/>
      <c r="EF908" s="93"/>
      <c r="EG908" s="93"/>
      <c r="EH908" s="93"/>
      <c r="EI908" s="93"/>
      <c r="EJ908" s="93"/>
      <c r="EK908" s="93"/>
      <c r="EL908" s="93"/>
      <c r="EM908" s="93"/>
      <c r="EN908" s="93"/>
      <c r="EO908" s="93"/>
      <c r="EP908" s="93"/>
      <c r="EQ908" s="93"/>
      <c r="ER908" s="93"/>
      <c r="ES908" s="93"/>
      <c r="ET908" s="93"/>
      <c r="EU908" s="93"/>
      <c r="EV908" s="93"/>
      <c r="EW908" s="93"/>
      <c r="EX908" s="93"/>
      <c r="EY908" s="93"/>
      <c r="EZ908" s="93"/>
      <c r="FA908" s="93"/>
      <c r="FB908" s="93"/>
      <c r="FC908" s="93"/>
      <c r="FD908" s="93"/>
      <c r="FE908" s="93"/>
      <c r="FF908" s="93"/>
      <c r="FG908" s="93"/>
      <c r="FH908" s="93"/>
      <c r="FI908" s="93"/>
      <c r="FJ908" s="93"/>
      <c r="FK908" s="93"/>
      <c r="FL908" s="93"/>
      <c r="FM908" s="93"/>
      <c r="FN908" s="93"/>
      <c r="FO908" s="93"/>
      <c r="FP908" s="93"/>
      <c r="FQ908" s="93"/>
      <c r="FR908" s="93"/>
      <c r="FS908" s="93"/>
      <c r="FT908" s="93"/>
      <c r="FU908" s="93"/>
      <c r="FV908" s="93"/>
      <c r="FW908" s="93"/>
      <c r="FX908" s="93"/>
      <c r="FY908" s="93"/>
      <c r="FZ908" s="93"/>
      <c r="GA908" s="93"/>
      <c r="GB908" s="93"/>
      <c r="GC908" s="93"/>
      <c r="GD908" s="93"/>
      <c r="GE908" s="93"/>
      <c r="GF908" s="93"/>
      <c r="GG908" s="93"/>
      <c r="GH908" s="93"/>
      <c r="GI908" s="93"/>
      <c r="GJ908" s="93"/>
      <c r="GK908" s="93"/>
      <c r="GL908" s="93"/>
      <c r="GM908" s="93"/>
      <c r="GN908" s="93"/>
      <c r="GO908" s="93"/>
      <c r="GP908" s="93"/>
      <c r="GQ908" s="93"/>
      <c r="GR908" s="93"/>
      <c r="GS908" s="93"/>
      <c r="GT908" s="93"/>
      <c r="GU908" s="93"/>
      <c r="GV908" s="93"/>
      <c r="GW908" s="93"/>
      <c r="GX908" s="93"/>
      <c r="GY908" s="93"/>
      <c r="GZ908" s="93"/>
      <c r="HA908" s="93"/>
      <c r="HB908" s="93"/>
      <c r="HC908" s="93"/>
      <c r="HD908" s="93"/>
      <c r="HE908" s="93"/>
      <c r="HF908" s="93"/>
      <c r="HG908" s="93"/>
      <c r="HH908" s="93"/>
      <c r="HI908" s="93"/>
      <c r="HJ908" s="93"/>
      <c r="HK908" s="93"/>
      <c r="HL908" s="93"/>
      <c r="HM908" s="93"/>
      <c r="HN908" s="93"/>
      <c r="HO908" s="93"/>
      <c r="HP908" s="93"/>
      <c r="HQ908" s="93"/>
      <c r="HR908" s="93"/>
      <c r="HS908" s="93"/>
      <c r="HT908" s="93"/>
      <c r="HU908" s="93"/>
      <c r="HV908" s="93"/>
      <c r="HW908" s="93"/>
      <c r="HX908" s="93"/>
      <c r="HY908" s="93"/>
      <c r="HZ908" s="93"/>
      <c r="IA908" s="93"/>
      <c r="IB908" s="93"/>
      <c r="IC908" s="93"/>
      <c r="ID908" s="93"/>
      <c r="IE908" s="93"/>
    </row>
    <row r="909" spans="1:239" s="6" customFormat="1" x14ac:dyDescent="0.25">
      <c r="A909" s="11"/>
      <c r="B909" s="124" t="s">
        <v>27</v>
      </c>
      <c r="C909" s="91" t="s">
        <v>20</v>
      </c>
      <c r="D909" s="10">
        <v>6.16</v>
      </c>
      <c r="E909" s="10">
        <f>D909*E905</f>
        <v>6.0183200000000001</v>
      </c>
      <c r="F909" s="5"/>
      <c r="G909" s="120"/>
      <c r="H909" s="120"/>
      <c r="I909" s="5"/>
      <c r="J909" s="5"/>
      <c r="K909" s="10">
        <f t="shared" ref="K909:K911" si="132">E909*J909</f>
        <v>0</v>
      </c>
      <c r="L909" s="10">
        <f t="shared" si="131"/>
        <v>0</v>
      </c>
      <c r="M909" s="93"/>
      <c r="N909" s="93"/>
      <c r="O909" s="93"/>
      <c r="P909" s="93"/>
      <c r="Q909" s="93"/>
      <c r="R909" s="93"/>
      <c r="S909" s="93"/>
      <c r="T909" s="93"/>
      <c r="U909" s="93"/>
      <c r="V909" s="93"/>
      <c r="W909" s="93"/>
      <c r="X909" s="93"/>
      <c r="Y909" s="93"/>
      <c r="Z909" s="93"/>
      <c r="AA909" s="93"/>
      <c r="AB909" s="93"/>
      <c r="AC909" s="93"/>
      <c r="AD909" s="93"/>
      <c r="AE909" s="93"/>
      <c r="AF909" s="93"/>
      <c r="AG909" s="93"/>
      <c r="AH909" s="93"/>
      <c r="AI909" s="93"/>
      <c r="AJ909" s="93"/>
      <c r="AK909" s="93"/>
      <c r="AL909" s="93"/>
      <c r="AM909" s="93"/>
      <c r="AN909" s="93"/>
      <c r="AO909" s="93"/>
      <c r="AP909" s="93"/>
      <c r="AQ909" s="93"/>
      <c r="AR909" s="93"/>
      <c r="AS909" s="93"/>
      <c r="AT909" s="93"/>
      <c r="AU909" s="93"/>
      <c r="AV909" s="93"/>
      <c r="AW909" s="93"/>
      <c r="AX909" s="93"/>
      <c r="AY909" s="93"/>
      <c r="AZ909" s="93"/>
      <c r="BA909" s="93"/>
      <c r="BB909" s="93"/>
      <c r="BC909" s="93"/>
      <c r="BD909" s="93"/>
      <c r="BE909" s="93"/>
      <c r="BF909" s="93"/>
      <c r="BG909" s="93"/>
      <c r="BH909" s="93"/>
      <c r="BI909" s="93"/>
      <c r="BJ909" s="93"/>
      <c r="BK909" s="93"/>
      <c r="BL909" s="93"/>
      <c r="BM909" s="93"/>
      <c r="BN909" s="93"/>
      <c r="BO909" s="93"/>
      <c r="BP909" s="93"/>
      <c r="BQ909" s="93"/>
      <c r="BR909" s="93"/>
      <c r="BS909" s="93"/>
      <c r="BT909" s="93"/>
      <c r="BU909" s="93"/>
      <c r="BV909" s="93"/>
      <c r="BW909" s="93"/>
      <c r="BX909" s="93"/>
      <c r="BY909" s="93"/>
      <c r="BZ909" s="93"/>
      <c r="CA909" s="93"/>
      <c r="CB909" s="93"/>
      <c r="CC909" s="93"/>
      <c r="CD909" s="93"/>
      <c r="CE909" s="93"/>
      <c r="CF909" s="93"/>
      <c r="CG909" s="93"/>
      <c r="CH909" s="93"/>
      <c r="CI909" s="93"/>
      <c r="CJ909" s="93"/>
      <c r="CK909" s="93"/>
      <c r="CL909" s="93"/>
      <c r="CM909" s="93"/>
      <c r="CN909" s="93"/>
      <c r="CO909" s="93"/>
      <c r="CP909" s="93"/>
      <c r="CQ909" s="93"/>
      <c r="CR909" s="93"/>
      <c r="CS909" s="93"/>
      <c r="CT909" s="93"/>
      <c r="CU909" s="93"/>
      <c r="CV909" s="93"/>
      <c r="CW909" s="93"/>
      <c r="CX909" s="93"/>
      <c r="CY909" s="93"/>
      <c r="CZ909" s="93"/>
      <c r="DA909" s="93"/>
      <c r="DB909" s="93"/>
      <c r="DC909" s="93"/>
      <c r="DD909" s="93"/>
      <c r="DE909" s="93"/>
      <c r="DF909" s="93"/>
      <c r="DG909" s="93"/>
      <c r="DH909" s="93"/>
      <c r="DI909" s="93"/>
      <c r="DJ909" s="93"/>
      <c r="DK909" s="93"/>
      <c r="DL909" s="93"/>
      <c r="DM909" s="93"/>
      <c r="DN909" s="93"/>
      <c r="DO909" s="93"/>
      <c r="DP909" s="93"/>
      <c r="DQ909" s="93"/>
      <c r="DR909" s="93"/>
      <c r="DS909" s="93"/>
      <c r="DT909" s="93"/>
      <c r="DU909" s="93"/>
      <c r="DV909" s="93"/>
      <c r="DW909" s="93"/>
      <c r="DX909" s="93"/>
      <c r="DY909" s="93"/>
      <c r="DZ909" s="93"/>
      <c r="EA909" s="93"/>
      <c r="EB909" s="93"/>
      <c r="EC909" s="93"/>
      <c r="ED909" s="93"/>
      <c r="EE909" s="93"/>
      <c r="EF909" s="93"/>
      <c r="EG909" s="93"/>
      <c r="EH909" s="93"/>
      <c r="EI909" s="93"/>
      <c r="EJ909" s="93"/>
      <c r="EK909" s="93"/>
      <c r="EL909" s="93"/>
      <c r="EM909" s="93"/>
      <c r="EN909" s="93"/>
      <c r="EO909" s="93"/>
      <c r="EP909" s="93"/>
      <c r="EQ909" s="93"/>
      <c r="ER909" s="93"/>
      <c r="ES909" s="93"/>
      <c r="ET909" s="93"/>
      <c r="EU909" s="93"/>
      <c r="EV909" s="93"/>
      <c r="EW909" s="93"/>
      <c r="EX909" s="93"/>
      <c r="EY909" s="93"/>
      <c r="EZ909" s="93"/>
      <c r="FA909" s="93"/>
      <c r="FB909" s="93"/>
      <c r="FC909" s="93"/>
      <c r="FD909" s="93"/>
      <c r="FE909" s="93"/>
      <c r="FF909" s="93"/>
      <c r="FG909" s="93"/>
      <c r="FH909" s="93"/>
      <c r="FI909" s="93"/>
      <c r="FJ909" s="93"/>
      <c r="FK909" s="93"/>
      <c r="FL909" s="93"/>
      <c r="FM909" s="93"/>
      <c r="FN909" s="93"/>
      <c r="FO909" s="93"/>
      <c r="FP909" s="93"/>
      <c r="FQ909" s="93"/>
      <c r="FR909" s="93"/>
      <c r="FS909" s="93"/>
      <c r="FT909" s="93"/>
      <c r="FU909" s="93"/>
      <c r="FV909" s="93"/>
      <c r="FW909" s="93"/>
      <c r="FX909" s="93"/>
      <c r="FY909" s="93"/>
      <c r="FZ909" s="93"/>
      <c r="GA909" s="93"/>
      <c r="GB909" s="93"/>
      <c r="GC909" s="93"/>
      <c r="GD909" s="93"/>
      <c r="GE909" s="93"/>
      <c r="GF909" s="93"/>
      <c r="GG909" s="93"/>
      <c r="GH909" s="93"/>
      <c r="GI909" s="93"/>
      <c r="GJ909" s="93"/>
      <c r="GK909" s="93"/>
      <c r="GL909" s="93"/>
      <c r="GM909" s="93"/>
      <c r="GN909" s="93"/>
      <c r="GO909" s="93"/>
      <c r="GP909" s="93"/>
      <c r="GQ909" s="93"/>
      <c r="GR909" s="93"/>
      <c r="GS909" s="93"/>
      <c r="GT909" s="93"/>
      <c r="GU909" s="93"/>
      <c r="GV909" s="93"/>
      <c r="GW909" s="93"/>
      <c r="GX909" s="93"/>
      <c r="GY909" s="93"/>
      <c r="GZ909" s="93"/>
      <c r="HA909" s="93"/>
      <c r="HB909" s="93"/>
      <c r="HC909" s="93"/>
      <c r="HD909" s="93"/>
      <c r="HE909" s="93"/>
      <c r="HF909" s="93"/>
      <c r="HG909" s="93"/>
      <c r="HH909" s="93"/>
      <c r="HI909" s="93"/>
      <c r="HJ909" s="93"/>
      <c r="HK909" s="93"/>
      <c r="HL909" s="93"/>
      <c r="HM909" s="93"/>
      <c r="HN909" s="93"/>
      <c r="HO909" s="93"/>
      <c r="HP909" s="93"/>
      <c r="HQ909" s="93"/>
      <c r="HR909" s="93"/>
      <c r="HS909" s="93"/>
      <c r="HT909" s="93"/>
      <c r="HU909" s="93"/>
      <c r="HV909" s="93"/>
      <c r="HW909" s="93"/>
      <c r="HX909" s="93"/>
      <c r="HY909" s="93"/>
      <c r="HZ909" s="93"/>
      <c r="IA909" s="93"/>
      <c r="IB909" s="93"/>
      <c r="IC909" s="93"/>
      <c r="ID909" s="93"/>
      <c r="IE909" s="93"/>
    </row>
    <row r="910" spans="1:239" s="6" customFormat="1" x14ac:dyDescent="0.25">
      <c r="A910" s="11"/>
      <c r="B910" s="124" t="s">
        <v>28</v>
      </c>
      <c r="C910" s="91" t="s">
        <v>20</v>
      </c>
      <c r="D910" s="10">
        <v>4.53</v>
      </c>
      <c r="E910" s="5">
        <f>D910*E905</f>
        <v>4.4258100000000002</v>
      </c>
      <c r="F910" s="5"/>
      <c r="G910" s="120"/>
      <c r="H910" s="120"/>
      <c r="I910" s="5"/>
      <c r="J910" s="5"/>
      <c r="K910" s="10">
        <f t="shared" si="132"/>
        <v>0</v>
      </c>
      <c r="L910" s="10">
        <f t="shared" si="131"/>
        <v>0</v>
      </c>
      <c r="M910" s="93"/>
      <c r="N910" s="93"/>
      <c r="O910" s="93"/>
      <c r="P910" s="93"/>
      <c r="Q910" s="93"/>
      <c r="R910" s="93"/>
      <c r="S910" s="93"/>
      <c r="T910" s="93"/>
      <c r="U910" s="93"/>
      <c r="V910" s="93"/>
      <c r="W910" s="93"/>
      <c r="X910" s="93"/>
      <c r="Y910" s="93"/>
      <c r="Z910" s="93"/>
      <c r="AA910" s="93"/>
      <c r="AB910" s="93"/>
      <c r="AC910" s="93"/>
      <c r="AD910" s="93"/>
      <c r="AE910" s="93"/>
      <c r="AF910" s="93"/>
      <c r="AG910" s="93"/>
      <c r="AH910" s="93"/>
      <c r="AI910" s="93"/>
      <c r="AJ910" s="93"/>
      <c r="AK910" s="93"/>
      <c r="AL910" s="93"/>
      <c r="AM910" s="93"/>
      <c r="AN910" s="93"/>
      <c r="AO910" s="93"/>
      <c r="AP910" s="93"/>
      <c r="AQ910" s="93"/>
      <c r="AR910" s="93"/>
      <c r="AS910" s="93"/>
      <c r="AT910" s="93"/>
      <c r="AU910" s="93"/>
      <c r="AV910" s="93"/>
      <c r="AW910" s="93"/>
      <c r="AX910" s="93"/>
      <c r="AY910" s="93"/>
      <c r="AZ910" s="93"/>
      <c r="BA910" s="93"/>
      <c r="BB910" s="93"/>
      <c r="BC910" s="93"/>
      <c r="BD910" s="93"/>
      <c r="BE910" s="93"/>
      <c r="BF910" s="93"/>
      <c r="BG910" s="93"/>
      <c r="BH910" s="93"/>
      <c r="BI910" s="93"/>
      <c r="BJ910" s="93"/>
      <c r="BK910" s="93"/>
      <c r="BL910" s="93"/>
      <c r="BM910" s="93"/>
      <c r="BN910" s="93"/>
      <c r="BO910" s="93"/>
      <c r="BP910" s="93"/>
      <c r="BQ910" s="93"/>
      <c r="BR910" s="93"/>
      <c r="BS910" s="93"/>
      <c r="BT910" s="93"/>
      <c r="BU910" s="93"/>
      <c r="BV910" s="93"/>
      <c r="BW910" s="93"/>
      <c r="BX910" s="93"/>
      <c r="BY910" s="93"/>
      <c r="BZ910" s="93"/>
      <c r="CA910" s="93"/>
      <c r="CB910" s="93"/>
      <c r="CC910" s="93"/>
      <c r="CD910" s="93"/>
      <c r="CE910" s="93"/>
      <c r="CF910" s="93"/>
      <c r="CG910" s="93"/>
      <c r="CH910" s="93"/>
      <c r="CI910" s="93"/>
      <c r="CJ910" s="93"/>
      <c r="CK910" s="93"/>
      <c r="CL910" s="93"/>
      <c r="CM910" s="93"/>
      <c r="CN910" s="93"/>
      <c r="CO910" s="93"/>
      <c r="CP910" s="93"/>
      <c r="CQ910" s="93"/>
      <c r="CR910" s="93"/>
      <c r="CS910" s="93"/>
      <c r="CT910" s="93"/>
      <c r="CU910" s="93"/>
      <c r="CV910" s="93"/>
      <c r="CW910" s="93"/>
      <c r="CX910" s="93"/>
      <c r="CY910" s="93"/>
      <c r="CZ910" s="93"/>
      <c r="DA910" s="93"/>
      <c r="DB910" s="93"/>
      <c r="DC910" s="93"/>
      <c r="DD910" s="93"/>
      <c r="DE910" s="93"/>
      <c r="DF910" s="93"/>
      <c r="DG910" s="93"/>
      <c r="DH910" s="93"/>
      <c r="DI910" s="93"/>
      <c r="DJ910" s="93"/>
      <c r="DK910" s="93"/>
      <c r="DL910" s="93"/>
      <c r="DM910" s="93"/>
      <c r="DN910" s="93"/>
      <c r="DO910" s="93"/>
      <c r="DP910" s="93"/>
      <c r="DQ910" s="93"/>
      <c r="DR910" s="93"/>
      <c r="DS910" s="93"/>
      <c r="DT910" s="93"/>
      <c r="DU910" s="93"/>
      <c r="DV910" s="93"/>
      <c r="DW910" s="93"/>
      <c r="DX910" s="93"/>
      <c r="DY910" s="93"/>
      <c r="DZ910" s="93"/>
      <c r="EA910" s="93"/>
      <c r="EB910" s="93"/>
      <c r="EC910" s="93"/>
      <c r="ED910" s="93"/>
      <c r="EE910" s="93"/>
      <c r="EF910" s="93"/>
      <c r="EG910" s="93"/>
      <c r="EH910" s="93"/>
      <c r="EI910" s="93"/>
      <c r="EJ910" s="93"/>
      <c r="EK910" s="93"/>
      <c r="EL910" s="93"/>
      <c r="EM910" s="93"/>
      <c r="EN910" s="93"/>
      <c r="EO910" s="93"/>
      <c r="EP910" s="93"/>
      <c r="EQ910" s="93"/>
      <c r="ER910" s="93"/>
      <c r="ES910" s="93"/>
      <c r="ET910" s="93"/>
      <c r="EU910" s="93"/>
      <c r="EV910" s="93"/>
      <c r="EW910" s="93"/>
      <c r="EX910" s="93"/>
      <c r="EY910" s="93"/>
      <c r="EZ910" s="93"/>
      <c r="FA910" s="93"/>
      <c r="FB910" s="93"/>
      <c r="FC910" s="93"/>
      <c r="FD910" s="93"/>
      <c r="FE910" s="93"/>
      <c r="FF910" s="93"/>
      <c r="FG910" s="93"/>
      <c r="FH910" s="93"/>
      <c r="FI910" s="93"/>
      <c r="FJ910" s="93"/>
      <c r="FK910" s="93"/>
      <c r="FL910" s="93"/>
      <c r="FM910" s="93"/>
      <c r="FN910" s="93"/>
      <c r="FO910" s="93"/>
      <c r="FP910" s="93"/>
      <c r="FQ910" s="93"/>
      <c r="FR910" s="93"/>
      <c r="FS910" s="93"/>
      <c r="FT910" s="93"/>
      <c r="FU910" s="93"/>
      <c r="FV910" s="93"/>
      <c r="FW910" s="93"/>
      <c r="FX910" s="93"/>
      <c r="FY910" s="93"/>
      <c r="FZ910" s="93"/>
      <c r="GA910" s="93"/>
      <c r="GB910" s="93"/>
      <c r="GC910" s="93"/>
      <c r="GD910" s="93"/>
      <c r="GE910" s="93"/>
      <c r="GF910" s="93"/>
      <c r="GG910" s="93"/>
      <c r="GH910" s="93"/>
      <c r="GI910" s="93"/>
      <c r="GJ910" s="93"/>
      <c r="GK910" s="93"/>
      <c r="GL910" s="93"/>
      <c r="GM910" s="93"/>
      <c r="GN910" s="93"/>
      <c r="GO910" s="93"/>
      <c r="GP910" s="93"/>
      <c r="GQ910" s="93"/>
      <c r="GR910" s="93"/>
      <c r="GS910" s="93"/>
      <c r="GT910" s="93"/>
      <c r="GU910" s="93"/>
      <c r="GV910" s="93"/>
      <c r="GW910" s="93"/>
      <c r="GX910" s="93"/>
      <c r="GY910" s="93"/>
      <c r="GZ910" s="93"/>
      <c r="HA910" s="93"/>
      <c r="HB910" s="93"/>
      <c r="HC910" s="93"/>
      <c r="HD910" s="93"/>
      <c r="HE910" s="93"/>
      <c r="HF910" s="93"/>
      <c r="HG910" s="93"/>
      <c r="HH910" s="93"/>
      <c r="HI910" s="93"/>
      <c r="HJ910" s="93"/>
      <c r="HK910" s="93"/>
      <c r="HL910" s="93"/>
      <c r="HM910" s="93"/>
      <c r="HN910" s="93"/>
      <c r="HO910" s="93"/>
      <c r="HP910" s="93"/>
      <c r="HQ910" s="93"/>
      <c r="HR910" s="93"/>
      <c r="HS910" s="93"/>
      <c r="HT910" s="93"/>
      <c r="HU910" s="93"/>
      <c r="HV910" s="93"/>
      <c r="HW910" s="93"/>
      <c r="HX910" s="93"/>
      <c r="HY910" s="93"/>
      <c r="HZ910" s="93"/>
      <c r="IA910" s="93"/>
      <c r="IB910" s="93"/>
      <c r="IC910" s="93"/>
      <c r="ID910" s="93"/>
      <c r="IE910" s="93"/>
    </row>
    <row r="911" spans="1:239" s="6" customFormat="1" x14ac:dyDescent="0.25">
      <c r="A911" s="11"/>
      <c r="B911" s="124" t="s">
        <v>29</v>
      </c>
      <c r="C911" s="91" t="s">
        <v>20</v>
      </c>
      <c r="D911" s="10">
        <v>2.0699999999999998</v>
      </c>
      <c r="E911" s="5">
        <f>D911*E905</f>
        <v>2.0223899999999997</v>
      </c>
      <c r="F911" s="5"/>
      <c r="G911" s="120"/>
      <c r="H911" s="120"/>
      <c r="I911" s="5"/>
      <c r="J911" s="5"/>
      <c r="K911" s="10">
        <f t="shared" si="132"/>
        <v>0</v>
      </c>
      <c r="L911" s="10">
        <f t="shared" si="131"/>
        <v>0</v>
      </c>
      <c r="M911" s="93"/>
      <c r="N911" s="93"/>
      <c r="O911" s="93"/>
      <c r="P911" s="93"/>
      <c r="Q911" s="93"/>
      <c r="R911" s="93"/>
      <c r="S911" s="93"/>
      <c r="T911" s="93"/>
      <c r="U911" s="93"/>
      <c r="V911" s="93"/>
      <c r="W911" s="93"/>
      <c r="X911" s="93"/>
      <c r="Y911" s="93"/>
      <c r="Z911" s="93"/>
      <c r="AA911" s="93"/>
      <c r="AB911" s="93"/>
      <c r="AC911" s="93"/>
      <c r="AD911" s="93"/>
      <c r="AE911" s="93"/>
      <c r="AF911" s="93"/>
      <c r="AG911" s="93"/>
      <c r="AH911" s="93"/>
      <c r="AI911" s="93"/>
      <c r="AJ911" s="93"/>
      <c r="AK911" s="93"/>
      <c r="AL911" s="93"/>
      <c r="AM911" s="93"/>
      <c r="AN911" s="93"/>
      <c r="AO911" s="93"/>
      <c r="AP911" s="93"/>
      <c r="AQ911" s="93"/>
      <c r="AR911" s="93"/>
      <c r="AS911" s="93"/>
      <c r="AT911" s="93"/>
      <c r="AU911" s="93"/>
      <c r="AV911" s="93"/>
      <c r="AW911" s="93"/>
      <c r="AX911" s="93"/>
      <c r="AY911" s="93"/>
      <c r="AZ911" s="93"/>
      <c r="BA911" s="93"/>
      <c r="BB911" s="93"/>
      <c r="BC911" s="93"/>
      <c r="BD911" s="93"/>
      <c r="BE911" s="93"/>
      <c r="BF911" s="93"/>
      <c r="BG911" s="93"/>
      <c r="BH911" s="93"/>
      <c r="BI911" s="93"/>
      <c r="BJ911" s="93"/>
      <c r="BK911" s="93"/>
      <c r="BL911" s="93"/>
      <c r="BM911" s="93"/>
      <c r="BN911" s="93"/>
      <c r="BO911" s="93"/>
      <c r="BP911" s="93"/>
      <c r="BQ911" s="93"/>
      <c r="BR911" s="93"/>
      <c r="BS911" s="93"/>
      <c r="BT911" s="93"/>
      <c r="BU911" s="93"/>
      <c r="BV911" s="93"/>
      <c r="BW911" s="93"/>
      <c r="BX911" s="93"/>
      <c r="BY911" s="93"/>
      <c r="BZ911" s="93"/>
      <c r="CA911" s="93"/>
      <c r="CB911" s="93"/>
      <c r="CC911" s="93"/>
      <c r="CD911" s="93"/>
      <c r="CE911" s="93"/>
      <c r="CF911" s="93"/>
      <c r="CG911" s="93"/>
      <c r="CH911" s="93"/>
      <c r="CI911" s="93"/>
      <c r="CJ911" s="93"/>
      <c r="CK911" s="93"/>
      <c r="CL911" s="93"/>
      <c r="CM911" s="93"/>
      <c r="CN911" s="93"/>
      <c r="CO911" s="93"/>
      <c r="CP911" s="93"/>
      <c r="CQ911" s="93"/>
      <c r="CR911" s="93"/>
      <c r="CS911" s="93"/>
      <c r="CT911" s="93"/>
      <c r="CU911" s="93"/>
      <c r="CV911" s="93"/>
      <c r="CW911" s="93"/>
      <c r="CX911" s="93"/>
      <c r="CY911" s="93"/>
      <c r="CZ911" s="93"/>
      <c r="DA911" s="93"/>
      <c r="DB911" s="93"/>
      <c r="DC911" s="93"/>
      <c r="DD911" s="93"/>
      <c r="DE911" s="93"/>
      <c r="DF911" s="93"/>
      <c r="DG911" s="93"/>
      <c r="DH911" s="93"/>
      <c r="DI911" s="93"/>
      <c r="DJ911" s="93"/>
      <c r="DK911" s="93"/>
      <c r="DL911" s="93"/>
      <c r="DM911" s="93"/>
      <c r="DN911" s="93"/>
      <c r="DO911" s="93"/>
      <c r="DP911" s="93"/>
      <c r="DQ911" s="93"/>
      <c r="DR911" s="93"/>
      <c r="DS911" s="93"/>
      <c r="DT911" s="93"/>
      <c r="DU911" s="93"/>
      <c r="DV911" s="93"/>
      <c r="DW911" s="93"/>
      <c r="DX911" s="93"/>
      <c r="DY911" s="93"/>
      <c r="DZ911" s="93"/>
      <c r="EA911" s="93"/>
      <c r="EB911" s="93"/>
      <c r="EC911" s="93"/>
      <c r="ED911" s="93"/>
      <c r="EE911" s="93"/>
      <c r="EF911" s="93"/>
      <c r="EG911" s="93"/>
      <c r="EH911" s="93"/>
      <c r="EI911" s="93"/>
      <c r="EJ911" s="93"/>
      <c r="EK911" s="93"/>
      <c r="EL911" s="93"/>
      <c r="EM911" s="93"/>
      <c r="EN911" s="93"/>
      <c r="EO911" s="93"/>
      <c r="EP911" s="93"/>
      <c r="EQ911" s="93"/>
      <c r="ER911" s="93"/>
      <c r="ES911" s="93"/>
      <c r="ET911" s="93"/>
      <c r="EU911" s="93"/>
      <c r="EV911" s="93"/>
      <c r="EW911" s="93"/>
      <c r="EX911" s="93"/>
      <c r="EY911" s="93"/>
      <c r="EZ911" s="93"/>
      <c r="FA911" s="93"/>
      <c r="FB911" s="93"/>
      <c r="FC911" s="93"/>
      <c r="FD911" s="93"/>
      <c r="FE911" s="93"/>
      <c r="FF911" s="93"/>
      <c r="FG911" s="93"/>
      <c r="FH911" s="93"/>
      <c r="FI911" s="93"/>
      <c r="FJ911" s="93"/>
      <c r="FK911" s="93"/>
      <c r="FL911" s="93"/>
      <c r="FM911" s="93"/>
      <c r="FN911" s="93"/>
      <c r="FO911" s="93"/>
      <c r="FP911" s="93"/>
      <c r="FQ911" s="93"/>
      <c r="FR911" s="93"/>
      <c r="FS911" s="93"/>
      <c r="FT911" s="93"/>
      <c r="FU911" s="93"/>
      <c r="FV911" s="93"/>
      <c r="FW911" s="93"/>
      <c r="FX911" s="93"/>
      <c r="FY911" s="93"/>
      <c r="FZ911" s="93"/>
      <c r="GA911" s="93"/>
      <c r="GB911" s="93"/>
      <c r="GC911" s="93"/>
      <c r="GD911" s="93"/>
      <c r="GE911" s="93"/>
      <c r="GF911" s="93"/>
      <c r="GG911" s="93"/>
      <c r="GH911" s="93"/>
      <c r="GI911" s="93"/>
      <c r="GJ911" s="93"/>
      <c r="GK911" s="93"/>
      <c r="GL911" s="93"/>
      <c r="GM911" s="93"/>
      <c r="GN911" s="93"/>
      <c r="GO911" s="93"/>
      <c r="GP911" s="93"/>
      <c r="GQ911" s="93"/>
      <c r="GR911" s="93"/>
      <c r="GS911" s="93"/>
      <c r="GT911" s="93"/>
      <c r="GU911" s="93"/>
      <c r="GV911" s="93"/>
      <c r="GW911" s="93"/>
      <c r="GX911" s="93"/>
      <c r="GY911" s="93"/>
      <c r="GZ911" s="93"/>
      <c r="HA911" s="93"/>
      <c r="HB911" s="93"/>
      <c r="HC911" s="93"/>
      <c r="HD911" s="93"/>
      <c r="HE911" s="93"/>
      <c r="HF911" s="93"/>
      <c r="HG911" s="93"/>
      <c r="HH911" s="93"/>
      <c r="HI911" s="93"/>
      <c r="HJ911" s="93"/>
      <c r="HK911" s="93"/>
      <c r="HL911" s="93"/>
      <c r="HM911" s="93"/>
      <c r="HN911" s="93"/>
      <c r="HO911" s="93"/>
      <c r="HP911" s="93"/>
      <c r="HQ911" s="93"/>
      <c r="HR911" s="93"/>
      <c r="HS911" s="93"/>
      <c r="HT911" s="93"/>
      <c r="HU911" s="93"/>
      <c r="HV911" s="93"/>
      <c r="HW911" s="93"/>
      <c r="HX911" s="93"/>
      <c r="HY911" s="93"/>
      <c r="HZ911" s="93"/>
      <c r="IA911" s="93"/>
      <c r="IB911" s="93"/>
      <c r="IC911" s="93"/>
      <c r="ID911" s="93"/>
      <c r="IE911" s="93"/>
    </row>
    <row r="912" spans="1:239" s="6" customFormat="1" x14ac:dyDescent="0.25">
      <c r="A912" s="125"/>
      <c r="B912" s="126" t="s">
        <v>22</v>
      </c>
      <c r="C912" s="11" t="s">
        <v>0</v>
      </c>
      <c r="D912" s="10">
        <v>1.02</v>
      </c>
      <c r="E912" s="5">
        <f>D912*E905</f>
        <v>0.99653999999999998</v>
      </c>
      <c r="F912" s="4"/>
      <c r="G912" s="4"/>
      <c r="H912" s="4"/>
      <c r="I912" s="5"/>
      <c r="J912" s="10"/>
      <c r="K912" s="10">
        <f>E912*J912</f>
        <v>0</v>
      </c>
      <c r="L912" s="10">
        <f t="shared" si="131"/>
        <v>0</v>
      </c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</row>
    <row r="913" spans="1:239" s="6" customFormat="1" x14ac:dyDescent="0.25">
      <c r="A913" s="11"/>
      <c r="B913" s="124" t="s">
        <v>41</v>
      </c>
      <c r="C913" s="91" t="s">
        <v>16</v>
      </c>
      <c r="D913" s="10">
        <v>15</v>
      </c>
      <c r="E913" s="10">
        <f>D913*E905</f>
        <v>14.654999999999999</v>
      </c>
      <c r="F913" s="5"/>
      <c r="G913" s="10">
        <f>E913*F913</f>
        <v>0</v>
      </c>
      <c r="H913" s="10"/>
      <c r="I913" s="10"/>
      <c r="J913" s="10"/>
      <c r="K913" s="10"/>
      <c r="L913" s="10">
        <f>G913+I913+K913</f>
        <v>0</v>
      </c>
      <c r="M913" s="93"/>
      <c r="N913" s="93">
        <v>6.6000000000000003E-2</v>
      </c>
      <c r="O913" s="93"/>
      <c r="P913" s="93"/>
      <c r="Q913" s="93"/>
      <c r="R913" s="93"/>
      <c r="S913" s="93"/>
      <c r="T913" s="93"/>
      <c r="U913" s="93"/>
      <c r="V913" s="93"/>
      <c r="W913" s="93"/>
      <c r="X913" s="93"/>
      <c r="Y913" s="93"/>
      <c r="Z913" s="93"/>
      <c r="AA913" s="93"/>
      <c r="AB913" s="93"/>
      <c r="AC913" s="93"/>
      <c r="AD913" s="93"/>
      <c r="AE913" s="93"/>
      <c r="AF913" s="93"/>
      <c r="AG913" s="93"/>
      <c r="AH913" s="93"/>
      <c r="AI913" s="93"/>
      <c r="AJ913" s="93"/>
      <c r="AK913" s="93"/>
      <c r="AL913" s="93"/>
      <c r="AM913" s="93"/>
      <c r="AN913" s="93"/>
      <c r="AO913" s="93"/>
      <c r="AP913" s="93"/>
      <c r="AQ913" s="93"/>
      <c r="AR913" s="93"/>
      <c r="AS913" s="93"/>
      <c r="AT913" s="93"/>
      <c r="AU913" s="93"/>
      <c r="AV913" s="93"/>
      <c r="AW913" s="93"/>
      <c r="AX913" s="93"/>
      <c r="AY913" s="93"/>
      <c r="AZ913" s="93"/>
      <c r="BA913" s="93"/>
      <c r="BB913" s="93"/>
      <c r="BC913" s="93"/>
      <c r="BD913" s="93"/>
      <c r="BE913" s="93"/>
      <c r="BF913" s="93"/>
      <c r="BG913" s="93"/>
      <c r="BH913" s="93"/>
      <c r="BI913" s="93"/>
      <c r="BJ913" s="93"/>
      <c r="BK913" s="93"/>
      <c r="BL913" s="93"/>
      <c r="BM913" s="93"/>
      <c r="BN913" s="93"/>
      <c r="BO913" s="93"/>
      <c r="BP913" s="93"/>
      <c r="BQ913" s="93"/>
      <c r="BR913" s="93"/>
      <c r="BS913" s="93"/>
      <c r="BT913" s="93"/>
      <c r="BU913" s="93"/>
      <c r="BV913" s="93"/>
      <c r="BW913" s="93"/>
      <c r="BX913" s="93"/>
      <c r="BY913" s="93"/>
      <c r="BZ913" s="93"/>
      <c r="CA913" s="93"/>
      <c r="CB913" s="93"/>
      <c r="CC913" s="93"/>
      <c r="CD913" s="93"/>
      <c r="CE913" s="93"/>
      <c r="CF913" s="93"/>
      <c r="CG913" s="93"/>
      <c r="CH913" s="93"/>
      <c r="CI913" s="93"/>
      <c r="CJ913" s="93"/>
      <c r="CK913" s="93"/>
      <c r="CL913" s="93"/>
      <c r="CM913" s="93"/>
      <c r="CN913" s="93"/>
      <c r="CO913" s="93"/>
      <c r="CP913" s="93"/>
      <c r="CQ913" s="93"/>
      <c r="CR913" s="93"/>
      <c r="CS913" s="93"/>
      <c r="CT913" s="93"/>
      <c r="CU913" s="93"/>
      <c r="CV913" s="93"/>
      <c r="CW913" s="93"/>
      <c r="CX913" s="93"/>
      <c r="CY913" s="93"/>
      <c r="CZ913" s="93"/>
      <c r="DA913" s="93"/>
      <c r="DB913" s="93"/>
      <c r="DC913" s="93"/>
      <c r="DD913" s="93"/>
      <c r="DE913" s="93"/>
      <c r="DF913" s="93"/>
      <c r="DG913" s="93"/>
      <c r="DH913" s="93"/>
      <c r="DI913" s="93"/>
      <c r="DJ913" s="93"/>
      <c r="DK913" s="93"/>
      <c r="DL913" s="93"/>
      <c r="DM913" s="93"/>
      <c r="DN913" s="93"/>
      <c r="DO913" s="93"/>
      <c r="DP913" s="93"/>
      <c r="DQ913" s="93"/>
      <c r="DR913" s="93"/>
      <c r="DS913" s="93"/>
      <c r="DT913" s="93"/>
      <c r="DU913" s="93"/>
      <c r="DV913" s="93"/>
      <c r="DW913" s="93"/>
      <c r="DX913" s="93"/>
      <c r="DY913" s="93"/>
      <c r="DZ913" s="93"/>
      <c r="EA913" s="93"/>
      <c r="EB913" s="93"/>
      <c r="EC913" s="93"/>
      <c r="ED913" s="93"/>
      <c r="EE913" s="93"/>
      <c r="EF913" s="93"/>
      <c r="EG913" s="93"/>
      <c r="EH913" s="93"/>
      <c r="EI913" s="93"/>
      <c r="EJ913" s="93"/>
      <c r="EK913" s="93"/>
      <c r="EL913" s="93"/>
      <c r="EM913" s="93"/>
      <c r="EN913" s="93"/>
      <c r="EO913" s="93"/>
      <c r="EP913" s="93"/>
      <c r="EQ913" s="93"/>
      <c r="ER913" s="93"/>
      <c r="ES913" s="93"/>
      <c r="ET913" s="93"/>
      <c r="EU913" s="93"/>
      <c r="EV913" s="93"/>
      <c r="EW913" s="93"/>
      <c r="EX913" s="93"/>
      <c r="EY913" s="93"/>
      <c r="EZ913" s="93"/>
      <c r="FA913" s="93"/>
      <c r="FB913" s="93"/>
      <c r="FC913" s="93"/>
      <c r="FD913" s="93"/>
      <c r="FE913" s="93"/>
      <c r="FF913" s="93"/>
      <c r="FG913" s="93"/>
      <c r="FH913" s="93"/>
      <c r="FI913" s="93"/>
      <c r="FJ913" s="93"/>
      <c r="FK913" s="93"/>
      <c r="FL913" s="93"/>
      <c r="FM913" s="93"/>
      <c r="FN913" s="93"/>
      <c r="FO913" s="93"/>
      <c r="FP913" s="93"/>
      <c r="FQ913" s="93"/>
      <c r="FR913" s="93"/>
      <c r="FS913" s="93"/>
      <c r="FT913" s="93"/>
      <c r="FU913" s="93"/>
      <c r="FV913" s="93"/>
      <c r="FW913" s="93"/>
      <c r="FX913" s="93"/>
      <c r="FY913" s="93"/>
      <c r="FZ913" s="93"/>
      <c r="GA913" s="93"/>
      <c r="GB913" s="93"/>
      <c r="GC913" s="93"/>
      <c r="GD913" s="93"/>
      <c r="GE913" s="93"/>
      <c r="GF913" s="93"/>
      <c r="GG913" s="93"/>
      <c r="GH913" s="93"/>
      <c r="GI913" s="93"/>
      <c r="GJ913" s="93"/>
      <c r="GK913" s="93"/>
      <c r="GL913" s="93"/>
      <c r="GM913" s="93"/>
      <c r="GN913" s="93"/>
      <c r="GO913" s="93"/>
      <c r="GP913" s="93"/>
      <c r="GQ913" s="93"/>
      <c r="GR913" s="93"/>
      <c r="GS913" s="93"/>
      <c r="GT913" s="93"/>
      <c r="GU913" s="93"/>
      <c r="GV913" s="93"/>
      <c r="GW913" s="93"/>
      <c r="GX913" s="93"/>
      <c r="GY913" s="93"/>
      <c r="GZ913" s="93"/>
      <c r="HA913" s="93"/>
      <c r="HB913" s="93"/>
      <c r="HC913" s="93"/>
      <c r="HD913" s="93"/>
      <c r="HE913" s="93"/>
      <c r="HF913" s="93"/>
      <c r="HG913" s="93"/>
      <c r="HH913" s="93"/>
      <c r="HI913" s="93"/>
      <c r="HJ913" s="93"/>
      <c r="HK913" s="93"/>
      <c r="HL913" s="93"/>
      <c r="HM913" s="93"/>
      <c r="HN913" s="93"/>
      <c r="HO913" s="93"/>
      <c r="HP913" s="93"/>
      <c r="HQ913" s="93"/>
      <c r="HR913" s="93"/>
      <c r="HS913" s="93"/>
      <c r="HT913" s="93"/>
      <c r="HU913" s="93"/>
      <c r="HV913" s="93"/>
      <c r="HW913" s="93"/>
      <c r="HX913" s="93"/>
      <c r="HY913" s="93"/>
      <c r="HZ913" s="93"/>
      <c r="IA913" s="93"/>
      <c r="IB913" s="93"/>
      <c r="IC913" s="93"/>
      <c r="ID913" s="93"/>
      <c r="IE913" s="93"/>
    </row>
    <row r="914" spans="1:239" s="6" customFormat="1" x14ac:dyDescent="0.25">
      <c r="A914" s="11"/>
      <c r="B914" s="13" t="s">
        <v>42</v>
      </c>
      <c r="C914" s="91" t="s">
        <v>16</v>
      </c>
      <c r="D914" s="10">
        <v>66</v>
      </c>
      <c r="E914" s="10">
        <f>D914*E905</f>
        <v>64.481999999999999</v>
      </c>
      <c r="F914" s="5"/>
      <c r="G914" s="10">
        <f>E914*F914</f>
        <v>0</v>
      </c>
      <c r="H914" s="10"/>
      <c r="I914" s="10"/>
      <c r="J914" s="10"/>
      <c r="K914" s="10"/>
      <c r="L914" s="10">
        <f t="shared" ref="L914" si="133">G914+I914+K914</f>
        <v>0</v>
      </c>
      <c r="M914" s="93"/>
      <c r="N914" s="93"/>
      <c r="O914" s="93"/>
      <c r="P914" s="93"/>
      <c r="Q914" s="93"/>
      <c r="R914" s="93"/>
      <c r="S914" s="93"/>
      <c r="T914" s="93"/>
      <c r="U914" s="93"/>
      <c r="V914" s="93"/>
      <c r="W914" s="93"/>
      <c r="X914" s="93"/>
      <c r="Y914" s="93"/>
      <c r="Z914" s="93"/>
      <c r="AA914" s="93"/>
      <c r="AB914" s="93"/>
      <c r="AC914" s="93"/>
      <c r="AD914" s="93"/>
      <c r="AE914" s="93"/>
      <c r="AF914" s="93"/>
      <c r="AG914" s="93"/>
      <c r="AH914" s="93"/>
      <c r="AI914" s="93"/>
      <c r="AJ914" s="93"/>
      <c r="AK914" s="93"/>
      <c r="AL914" s="93"/>
      <c r="AM914" s="93"/>
      <c r="AN914" s="93"/>
      <c r="AO914" s="93"/>
      <c r="AP914" s="93"/>
      <c r="AQ914" s="93"/>
      <c r="AR914" s="93"/>
      <c r="AS914" s="93"/>
      <c r="AT914" s="93"/>
      <c r="AU914" s="93"/>
      <c r="AV914" s="93"/>
      <c r="AW914" s="93"/>
      <c r="AX914" s="93"/>
      <c r="AY914" s="93"/>
      <c r="AZ914" s="93"/>
      <c r="BA914" s="93"/>
      <c r="BB914" s="93"/>
      <c r="BC914" s="93"/>
      <c r="BD914" s="93"/>
      <c r="BE914" s="93"/>
      <c r="BF914" s="93"/>
      <c r="BG914" s="93"/>
      <c r="BH914" s="93"/>
      <c r="BI914" s="93"/>
      <c r="BJ914" s="93"/>
      <c r="BK914" s="93"/>
      <c r="BL914" s="93"/>
      <c r="BM914" s="93"/>
      <c r="BN914" s="93"/>
      <c r="BO914" s="93"/>
      <c r="BP914" s="93"/>
      <c r="BQ914" s="93"/>
      <c r="BR914" s="93"/>
      <c r="BS914" s="93"/>
      <c r="BT914" s="93"/>
      <c r="BU914" s="93"/>
      <c r="BV914" s="93"/>
      <c r="BW914" s="93"/>
      <c r="BX914" s="93"/>
      <c r="BY914" s="93"/>
      <c r="BZ914" s="93"/>
      <c r="CA914" s="93"/>
      <c r="CB914" s="93"/>
      <c r="CC914" s="93"/>
      <c r="CD914" s="93"/>
      <c r="CE914" s="93"/>
      <c r="CF914" s="93"/>
      <c r="CG914" s="93"/>
      <c r="CH914" s="93"/>
      <c r="CI914" s="93"/>
      <c r="CJ914" s="93"/>
      <c r="CK914" s="93"/>
      <c r="CL914" s="93"/>
      <c r="CM914" s="93"/>
      <c r="CN914" s="93"/>
      <c r="CO914" s="93"/>
      <c r="CP914" s="93"/>
      <c r="CQ914" s="93"/>
      <c r="CR914" s="93"/>
      <c r="CS914" s="93"/>
      <c r="CT914" s="93"/>
      <c r="CU914" s="93"/>
      <c r="CV914" s="93"/>
      <c r="CW914" s="93"/>
      <c r="CX914" s="93"/>
      <c r="CY914" s="93"/>
      <c r="CZ914" s="93"/>
      <c r="DA914" s="93"/>
      <c r="DB914" s="93"/>
      <c r="DC914" s="93"/>
      <c r="DD914" s="93"/>
      <c r="DE914" s="93"/>
      <c r="DF914" s="93"/>
      <c r="DG914" s="93"/>
      <c r="DH914" s="93"/>
      <c r="DI914" s="93"/>
      <c r="DJ914" s="93"/>
      <c r="DK914" s="93"/>
      <c r="DL914" s="93"/>
      <c r="DM914" s="93"/>
      <c r="DN914" s="93"/>
      <c r="DO914" s="93"/>
      <c r="DP914" s="93"/>
      <c r="DQ914" s="93"/>
      <c r="DR914" s="93"/>
      <c r="DS914" s="93"/>
      <c r="DT914" s="93"/>
      <c r="DU914" s="93"/>
      <c r="DV914" s="93"/>
      <c r="DW914" s="93"/>
      <c r="DX914" s="93"/>
      <c r="DY914" s="93"/>
      <c r="DZ914" s="93"/>
      <c r="EA914" s="93"/>
      <c r="EB914" s="93"/>
      <c r="EC914" s="93"/>
      <c r="ED914" s="93"/>
      <c r="EE914" s="93"/>
      <c r="EF914" s="93"/>
      <c r="EG914" s="93"/>
      <c r="EH914" s="93"/>
      <c r="EI914" s="93"/>
      <c r="EJ914" s="93"/>
      <c r="EK914" s="93"/>
      <c r="EL914" s="93"/>
      <c r="EM914" s="93"/>
      <c r="EN914" s="93"/>
      <c r="EO914" s="93"/>
      <c r="EP914" s="93"/>
      <c r="EQ914" s="93"/>
      <c r="ER914" s="93"/>
      <c r="ES914" s="93"/>
      <c r="ET914" s="93"/>
      <c r="EU914" s="93"/>
      <c r="EV914" s="93"/>
      <c r="EW914" s="93"/>
      <c r="EX914" s="93"/>
      <c r="EY914" s="93"/>
      <c r="EZ914" s="93"/>
      <c r="FA914" s="93"/>
      <c r="FB914" s="93"/>
      <c r="FC914" s="93"/>
      <c r="FD914" s="93"/>
      <c r="FE914" s="93"/>
      <c r="FF914" s="93"/>
      <c r="FG914" s="93"/>
      <c r="FH914" s="93"/>
      <c r="FI914" s="93"/>
      <c r="FJ914" s="93"/>
      <c r="FK914" s="93"/>
      <c r="FL914" s="93"/>
      <c r="FM914" s="93"/>
      <c r="FN914" s="93"/>
      <c r="FO914" s="93"/>
      <c r="FP914" s="93"/>
      <c r="FQ914" s="93"/>
      <c r="FR914" s="93"/>
      <c r="FS914" s="93"/>
      <c r="FT914" s="93"/>
      <c r="FU914" s="93"/>
      <c r="FV914" s="93"/>
      <c r="FW914" s="93"/>
      <c r="FX914" s="93"/>
      <c r="FY914" s="93"/>
      <c r="FZ914" s="93"/>
      <c r="GA914" s="93"/>
      <c r="GB914" s="93"/>
      <c r="GC914" s="93"/>
      <c r="GD914" s="93"/>
      <c r="GE914" s="93"/>
      <c r="GF914" s="93"/>
      <c r="GG914" s="93"/>
      <c r="GH914" s="93"/>
      <c r="GI914" s="93"/>
      <c r="GJ914" s="93"/>
      <c r="GK914" s="93"/>
      <c r="GL914" s="93"/>
      <c r="GM914" s="93"/>
      <c r="GN914" s="93"/>
      <c r="GO914" s="93"/>
      <c r="GP914" s="93"/>
      <c r="GQ914" s="93"/>
      <c r="GR914" s="93"/>
      <c r="GS914" s="93"/>
      <c r="GT914" s="93"/>
      <c r="GU914" s="93"/>
      <c r="GV914" s="93"/>
      <c r="GW914" s="93"/>
      <c r="GX914" s="93"/>
      <c r="GY914" s="93"/>
      <c r="GZ914" s="93"/>
      <c r="HA914" s="93"/>
      <c r="HB914" s="93"/>
      <c r="HC914" s="93"/>
      <c r="HD914" s="93"/>
      <c r="HE914" s="93"/>
      <c r="HF914" s="93"/>
      <c r="HG914" s="93"/>
      <c r="HH914" s="93"/>
      <c r="HI914" s="93"/>
      <c r="HJ914" s="93"/>
      <c r="HK914" s="93"/>
      <c r="HL914" s="93"/>
      <c r="HM914" s="93"/>
      <c r="HN914" s="93"/>
      <c r="HO914" s="93"/>
      <c r="HP914" s="93"/>
      <c r="HQ914" s="93"/>
      <c r="HR914" s="93"/>
      <c r="HS914" s="93"/>
      <c r="HT914" s="93"/>
      <c r="HU914" s="93"/>
      <c r="HV914" s="93"/>
      <c r="HW914" s="93"/>
      <c r="HX914" s="93"/>
      <c r="HY914" s="93"/>
      <c r="HZ914" s="93"/>
      <c r="IA914" s="93"/>
      <c r="IB914" s="93"/>
      <c r="IC914" s="93"/>
      <c r="ID914" s="93"/>
      <c r="IE914" s="93"/>
    </row>
    <row r="915" spans="1:239" s="6" customFormat="1" x14ac:dyDescent="0.25">
      <c r="A915" s="11"/>
      <c r="B915" s="13"/>
      <c r="C915" s="91"/>
      <c r="D915" s="10"/>
      <c r="E915" s="10"/>
      <c r="F915" s="5"/>
      <c r="G915" s="10"/>
      <c r="H915" s="10"/>
      <c r="I915" s="10"/>
      <c r="J915" s="10"/>
      <c r="K915" s="10"/>
      <c r="L915" s="10"/>
      <c r="M915" s="93"/>
      <c r="N915" s="93"/>
      <c r="O915" s="93"/>
      <c r="P915" s="93"/>
      <c r="Q915" s="93"/>
      <c r="R915" s="93"/>
      <c r="S915" s="93"/>
      <c r="T915" s="93"/>
      <c r="U915" s="93"/>
      <c r="V915" s="93"/>
      <c r="W915" s="93"/>
      <c r="X915" s="93"/>
      <c r="Y915" s="93"/>
      <c r="Z915" s="93"/>
      <c r="AA915" s="93"/>
      <c r="AB915" s="93"/>
      <c r="AC915" s="93"/>
      <c r="AD915" s="93"/>
      <c r="AE915" s="93"/>
      <c r="AF915" s="93"/>
      <c r="AG915" s="93"/>
      <c r="AH915" s="93"/>
      <c r="AI915" s="93"/>
      <c r="AJ915" s="93"/>
      <c r="AK915" s="93"/>
      <c r="AL915" s="93"/>
      <c r="AM915" s="93"/>
      <c r="AN915" s="93"/>
      <c r="AO915" s="93"/>
      <c r="AP915" s="93"/>
      <c r="AQ915" s="93"/>
      <c r="AR915" s="93"/>
      <c r="AS915" s="93"/>
      <c r="AT915" s="93"/>
      <c r="AU915" s="93"/>
      <c r="AV915" s="93"/>
      <c r="AW915" s="93"/>
      <c r="AX915" s="93"/>
      <c r="AY915" s="93"/>
      <c r="AZ915" s="93"/>
      <c r="BA915" s="93"/>
      <c r="BB915" s="93"/>
      <c r="BC915" s="93"/>
      <c r="BD915" s="93"/>
      <c r="BE915" s="93"/>
      <c r="BF915" s="93"/>
      <c r="BG915" s="93"/>
      <c r="BH915" s="93"/>
      <c r="BI915" s="93"/>
      <c r="BJ915" s="93"/>
      <c r="BK915" s="93"/>
      <c r="BL915" s="93"/>
      <c r="BM915" s="93"/>
      <c r="BN915" s="93"/>
      <c r="BO915" s="93"/>
      <c r="BP915" s="93"/>
      <c r="BQ915" s="93"/>
      <c r="BR915" s="93"/>
      <c r="BS915" s="93"/>
      <c r="BT915" s="93"/>
      <c r="BU915" s="93"/>
      <c r="BV915" s="93"/>
      <c r="BW915" s="93"/>
      <c r="BX915" s="93"/>
      <c r="BY915" s="93"/>
      <c r="BZ915" s="93"/>
      <c r="CA915" s="93"/>
      <c r="CB915" s="93"/>
      <c r="CC915" s="93"/>
      <c r="CD915" s="93"/>
      <c r="CE915" s="93"/>
      <c r="CF915" s="93"/>
      <c r="CG915" s="93"/>
      <c r="CH915" s="93"/>
      <c r="CI915" s="93"/>
      <c r="CJ915" s="93"/>
      <c r="CK915" s="93"/>
      <c r="CL915" s="93"/>
      <c r="CM915" s="93"/>
      <c r="CN915" s="93"/>
      <c r="CO915" s="93"/>
      <c r="CP915" s="93"/>
      <c r="CQ915" s="93"/>
      <c r="CR915" s="93"/>
      <c r="CS915" s="93"/>
      <c r="CT915" s="93"/>
      <c r="CU915" s="93"/>
      <c r="CV915" s="93"/>
      <c r="CW915" s="93"/>
      <c r="CX915" s="93"/>
      <c r="CY915" s="93"/>
      <c r="CZ915" s="93"/>
      <c r="DA915" s="93"/>
      <c r="DB915" s="93"/>
      <c r="DC915" s="93"/>
      <c r="DD915" s="93"/>
      <c r="DE915" s="93"/>
      <c r="DF915" s="93"/>
      <c r="DG915" s="93"/>
      <c r="DH915" s="93"/>
      <c r="DI915" s="93"/>
      <c r="DJ915" s="93"/>
      <c r="DK915" s="93"/>
      <c r="DL915" s="93"/>
      <c r="DM915" s="93"/>
      <c r="DN915" s="93"/>
      <c r="DO915" s="93"/>
      <c r="DP915" s="93"/>
      <c r="DQ915" s="93"/>
      <c r="DR915" s="93"/>
      <c r="DS915" s="93"/>
      <c r="DT915" s="93"/>
      <c r="DU915" s="93"/>
      <c r="DV915" s="93"/>
      <c r="DW915" s="93"/>
      <c r="DX915" s="93"/>
      <c r="DY915" s="93"/>
      <c r="DZ915" s="93"/>
      <c r="EA915" s="93"/>
      <c r="EB915" s="93"/>
      <c r="EC915" s="93"/>
      <c r="ED915" s="93"/>
      <c r="EE915" s="93"/>
      <c r="EF915" s="93"/>
      <c r="EG915" s="93"/>
      <c r="EH915" s="93"/>
      <c r="EI915" s="93"/>
      <c r="EJ915" s="93"/>
      <c r="EK915" s="93"/>
      <c r="EL915" s="93"/>
      <c r="EM915" s="93"/>
      <c r="EN915" s="93"/>
      <c r="EO915" s="93"/>
      <c r="EP915" s="93"/>
      <c r="EQ915" s="93"/>
      <c r="ER915" s="93"/>
      <c r="ES915" s="93"/>
      <c r="ET915" s="93"/>
      <c r="EU915" s="93"/>
      <c r="EV915" s="93"/>
      <c r="EW915" s="93"/>
      <c r="EX915" s="93"/>
      <c r="EY915" s="93"/>
      <c r="EZ915" s="93"/>
      <c r="FA915" s="93"/>
      <c r="FB915" s="93"/>
      <c r="FC915" s="93"/>
      <c r="FD915" s="93"/>
      <c r="FE915" s="93"/>
      <c r="FF915" s="93"/>
      <c r="FG915" s="93"/>
      <c r="FH915" s="93"/>
      <c r="FI915" s="93"/>
      <c r="FJ915" s="93"/>
      <c r="FK915" s="93"/>
      <c r="FL915" s="93"/>
      <c r="FM915" s="93"/>
      <c r="FN915" s="93"/>
      <c r="FO915" s="93"/>
      <c r="FP915" s="93"/>
      <c r="FQ915" s="93"/>
      <c r="FR915" s="93"/>
      <c r="FS915" s="93"/>
      <c r="FT915" s="93"/>
      <c r="FU915" s="93"/>
      <c r="FV915" s="93"/>
      <c r="FW915" s="93"/>
      <c r="FX915" s="93"/>
      <c r="FY915" s="93"/>
      <c r="FZ915" s="93"/>
      <c r="GA915" s="93"/>
      <c r="GB915" s="93"/>
      <c r="GC915" s="93"/>
      <c r="GD915" s="93"/>
      <c r="GE915" s="93"/>
      <c r="GF915" s="93"/>
      <c r="GG915" s="93"/>
      <c r="GH915" s="93"/>
      <c r="GI915" s="93"/>
      <c r="GJ915" s="93"/>
      <c r="GK915" s="93"/>
      <c r="GL915" s="93"/>
      <c r="GM915" s="93"/>
      <c r="GN915" s="93"/>
      <c r="GO915" s="93"/>
      <c r="GP915" s="93"/>
      <c r="GQ915" s="93"/>
      <c r="GR915" s="93"/>
      <c r="GS915" s="93"/>
      <c r="GT915" s="93"/>
      <c r="GU915" s="93"/>
      <c r="GV915" s="93"/>
      <c r="GW915" s="93"/>
      <c r="GX915" s="93"/>
      <c r="GY915" s="93"/>
      <c r="GZ915" s="93"/>
      <c r="HA915" s="93"/>
      <c r="HB915" s="93"/>
      <c r="HC915" s="93"/>
      <c r="HD915" s="93"/>
      <c r="HE915" s="93"/>
      <c r="HF915" s="93"/>
      <c r="HG915" s="93"/>
      <c r="HH915" s="93"/>
      <c r="HI915" s="93"/>
      <c r="HJ915" s="93"/>
      <c r="HK915" s="93"/>
      <c r="HL915" s="93"/>
      <c r="HM915" s="93"/>
      <c r="HN915" s="93"/>
      <c r="HO915" s="93"/>
      <c r="HP915" s="93"/>
      <c r="HQ915" s="93"/>
      <c r="HR915" s="93"/>
      <c r="HS915" s="93"/>
      <c r="HT915" s="93"/>
      <c r="HU915" s="93"/>
      <c r="HV915" s="93"/>
      <c r="HW915" s="93"/>
      <c r="HX915" s="93"/>
      <c r="HY915" s="93"/>
      <c r="HZ915" s="93"/>
      <c r="IA915" s="93"/>
      <c r="IB915" s="93"/>
      <c r="IC915" s="93"/>
      <c r="ID915" s="93"/>
      <c r="IE915" s="93"/>
    </row>
    <row r="916" spans="1:239" s="2" customFormat="1" x14ac:dyDescent="0.25">
      <c r="A916" s="7">
        <v>24</v>
      </c>
      <c r="B916" s="127" t="s">
        <v>30</v>
      </c>
      <c r="C916" s="8" t="s">
        <v>23</v>
      </c>
      <c r="D916" s="9"/>
      <c r="E916" s="9">
        <f>E904</f>
        <v>977</v>
      </c>
      <c r="F916" s="9"/>
      <c r="G916" s="120"/>
      <c r="H916" s="9"/>
      <c r="I916" s="9"/>
      <c r="J916" s="120"/>
      <c r="K916" s="9"/>
      <c r="L916" s="9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  <c r="AA916" s="105"/>
      <c r="AB916" s="105"/>
      <c r="AC916" s="105"/>
      <c r="AD916" s="105"/>
      <c r="AE916" s="105"/>
      <c r="AF916" s="105"/>
      <c r="AG916" s="105"/>
      <c r="AH916" s="105"/>
      <c r="AI916" s="105"/>
      <c r="AJ916" s="105"/>
      <c r="AK916" s="105"/>
      <c r="AL916" s="105"/>
      <c r="AM916" s="105"/>
      <c r="AN916" s="105"/>
      <c r="AO916" s="105"/>
      <c r="AP916" s="105"/>
      <c r="AQ916" s="105"/>
      <c r="AR916" s="105"/>
      <c r="AS916" s="105"/>
      <c r="AT916" s="105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  <c r="BT916" s="105"/>
      <c r="BU916" s="105"/>
      <c r="BV916" s="105"/>
      <c r="BW916" s="105"/>
      <c r="BX916" s="105"/>
      <c r="BY916" s="105"/>
      <c r="BZ916" s="105"/>
      <c r="CA916" s="105"/>
      <c r="CB916" s="105"/>
      <c r="CC916" s="105"/>
      <c r="CD916" s="105"/>
      <c r="CE916" s="105"/>
      <c r="CF916" s="105"/>
      <c r="CG916" s="105"/>
      <c r="CH916" s="105"/>
      <c r="CI916" s="105"/>
      <c r="CJ916" s="105"/>
      <c r="CK916" s="105"/>
      <c r="CL916" s="105"/>
      <c r="CM916" s="105"/>
      <c r="CN916" s="105"/>
      <c r="CO916" s="105"/>
      <c r="CP916" s="105"/>
      <c r="CQ916" s="105"/>
      <c r="CR916" s="105"/>
      <c r="CS916" s="105"/>
      <c r="CT916" s="105"/>
      <c r="CU916" s="105"/>
      <c r="CV916" s="105"/>
      <c r="CW916" s="105"/>
      <c r="CX916" s="105"/>
      <c r="CY916" s="105"/>
      <c r="CZ916" s="105"/>
      <c r="DA916" s="105"/>
      <c r="DB916" s="105"/>
      <c r="DC916" s="105"/>
      <c r="DD916" s="105"/>
      <c r="DE916" s="105"/>
      <c r="DF916" s="105"/>
      <c r="DG916" s="105"/>
      <c r="DH916" s="105"/>
      <c r="DI916" s="105"/>
      <c r="DJ916" s="105"/>
      <c r="DK916" s="105"/>
      <c r="DL916" s="105"/>
      <c r="DM916" s="105"/>
      <c r="DN916" s="105"/>
      <c r="DO916" s="105"/>
      <c r="DP916" s="105"/>
      <c r="DQ916" s="105"/>
      <c r="DR916" s="105"/>
      <c r="DS916" s="105"/>
      <c r="DT916" s="105"/>
      <c r="DU916" s="105"/>
      <c r="DV916" s="105"/>
      <c r="DW916" s="105"/>
      <c r="DX916" s="105"/>
      <c r="DY916" s="105"/>
      <c r="DZ916" s="105"/>
      <c r="EA916" s="105"/>
      <c r="EB916" s="105"/>
      <c r="EC916" s="105"/>
      <c r="ED916" s="105"/>
      <c r="EE916" s="105"/>
      <c r="EF916" s="105"/>
      <c r="EG916" s="105"/>
      <c r="EH916" s="105"/>
      <c r="EI916" s="105"/>
      <c r="EJ916" s="105"/>
      <c r="EK916" s="105"/>
      <c r="EL916" s="105"/>
      <c r="EM916" s="105"/>
      <c r="EN916" s="105"/>
      <c r="EO916" s="105"/>
      <c r="EP916" s="105"/>
      <c r="EQ916" s="105"/>
      <c r="ER916" s="105"/>
      <c r="ES916" s="105"/>
      <c r="ET916" s="105"/>
      <c r="EU916" s="105"/>
      <c r="EV916" s="105"/>
      <c r="EW916" s="105"/>
      <c r="EX916" s="105"/>
      <c r="EY916" s="105"/>
      <c r="EZ916" s="105"/>
      <c r="FA916" s="105"/>
      <c r="FB916" s="105"/>
      <c r="FC916" s="105"/>
      <c r="FD916" s="105"/>
      <c r="FE916" s="105"/>
      <c r="FF916" s="105"/>
      <c r="FG916" s="105"/>
      <c r="FH916" s="105"/>
      <c r="FI916" s="105"/>
      <c r="FJ916" s="105"/>
      <c r="FK916" s="105"/>
      <c r="FL916" s="105"/>
      <c r="FM916" s="105"/>
      <c r="FN916" s="105"/>
      <c r="FO916" s="105"/>
      <c r="FP916" s="105"/>
      <c r="FQ916" s="105"/>
      <c r="FR916" s="105"/>
      <c r="FS916" s="105"/>
      <c r="FT916" s="105"/>
      <c r="FU916" s="105"/>
      <c r="FV916" s="105"/>
      <c r="FW916" s="105"/>
      <c r="FX916" s="105"/>
      <c r="FY916" s="105"/>
      <c r="FZ916" s="105"/>
      <c r="GA916" s="105"/>
      <c r="GB916" s="105"/>
      <c r="GC916" s="105"/>
      <c r="GD916" s="105"/>
      <c r="GE916" s="105"/>
      <c r="GF916" s="105"/>
      <c r="GG916" s="105"/>
      <c r="GH916" s="105"/>
      <c r="GI916" s="105"/>
      <c r="GJ916" s="105"/>
      <c r="GK916" s="105"/>
      <c r="GL916" s="105"/>
      <c r="GM916" s="105"/>
      <c r="GN916" s="105"/>
      <c r="GO916" s="105"/>
      <c r="GP916" s="105"/>
      <c r="GQ916" s="105"/>
      <c r="GR916" s="105"/>
      <c r="GS916" s="105"/>
      <c r="GT916" s="105"/>
      <c r="GU916" s="105"/>
      <c r="GV916" s="105"/>
      <c r="GW916" s="105"/>
      <c r="GX916" s="105"/>
      <c r="GY916" s="105"/>
      <c r="GZ916" s="105"/>
      <c r="HA916" s="105"/>
      <c r="HB916" s="105"/>
      <c r="HC916" s="105"/>
      <c r="HD916" s="105"/>
      <c r="HE916" s="105"/>
      <c r="HF916" s="105"/>
      <c r="HG916" s="105"/>
      <c r="HH916" s="105"/>
      <c r="HI916" s="105"/>
      <c r="HJ916" s="105"/>
      <c r="HK916" s="105"/>
      <c r="HL916" s="105"/>
      <c r="HM916" s="105"/>
      <c r="HN916" s="105"/>
      <c r="HO916" s="105"/>
      <c r="HP916" s="105"/>
      <c r="HQ916" s="105"/>
      <c r="HR916" s="105"/>
      <c r="HS916" s="105"/>
      <c r="HT916" s="105"/>
      <c r="HU916" s="105"/>
      <c r="HV916" s="105"/>
      <c r="HW916" s="105"/>
      <c r="HX916" s="105"/>
      <c r="HY916" s="105"/>
      <c r="HZ916" s="105"/>
      <c r="IA916" s="105"/>
      <c r="IB916" s="105"/>
      <c r="IC916" s="105"/>
      <c r="ID916" s="105"/>
      <c r="IE916" s="105"/>
    </row>
    <row r="917" spans="1:239" s="6" customFormat="1" x14ac:dyDescent="0.25">
      <c r="A917" s="125"/>
      <c r="B917" s="128"/>
      <c r="C917" s="11" t="s">
        <v>24</v>
      </c>
      <c r="D917" s="10"/>
      <c r="E917" s="92">
        <f>E916/1000</f>
        <v>0.97699999999999998</v>
      </c>
      <c r="F917" s="10"/>
      <c r="G917" s="123"/>
      <c r="H917" s="10"/>
      <c r="I917" s="10"/>
      <c r="J917" s="123"/>
      <c r="K917" s="10"/>
      <c r="L917" s="10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</row>
    <row r="918" spans="1:239" s="6" customFormat="1" x14ac:dyDescent="0.25">
      <c r="A918" s="125"/>
      <c r="B918" s="124" t="s">
        <v>21</v>
      </c>
      <c r="C918" s="91" t="s">
        <v>17</v>
      </c>
      <c r="D918" s="10">
        <v>42.9</v>
      </c>
      <c r="E918" s="10">
        <f>E917*D918</f>
        <v>41.9133</v>
      </c>
      <c r="F918" s="10"/>
      <c r="G918" s="120"/>
      <c r="H918" s="10"/>
      <c r="I918" s="10">
        <f>E918*H918</f>
        <v>0</v>
      </c>
      <c r="J918" s="10"/>
      <c r="K918" s="10"/>
      <c r="L918" s="10">
        <f t="shared" ref="L918:L923" si="134">G918+I918+K918</f>
        <v>0</v>
      </c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</row>
    <row r="919" spans="1:239" s="6" customFormat="1" x14ac:dyDescent="0.25">
      <c r="A919" s="125"/>
      <c r="B919" s="124" t="s">
        <v>26</v>
      </c>
      <c r="C919" s="91" t="s">
        <v>20</v>
      </c>
      <c r="D919" s="10">
        <v>2.69</v>
      </c>
      <c r="E919" s="10">
        <f>E917*D919</f>
        <v>2.6281300000000001</v>
      </c>
      <c r="F919" s="10"/>
      <c r="G919" s="120"/>
      <c r="H919" s="10"/>
      <c r="I919" s="10"/>
      <c r="J919" s="5"/>
      <c r="K919" s="10">
        <f>E919*J919</f>
        <v>0</v>
      </c>
      <c r="L919" s="10">
        <f t="shared" si="134"/>
        <v>0</v>
      </c>
      <c r="M919" s="14"/>
      <c r="N919" s="14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</row>
    <row r="920" spans="1:239" s="6" customFormat="1" x14ac:dyDescent="0.25">
      <c r="A920" s="125"/>
      <c r="B920" s="124" t="s">
        <v>27</v>
      </c>
      <c r="C920" s="91" t="s">
        <v>20</v>
      </c>
      <c r="D920" s="10">
        <v>7.6</v>
      </c>
      <c r="E920" s="10">
        <f>D920*E917</f>
        <v>7.4251999999999994</v>
      </c>
      <c r="F920" s="10"/>
      <c r="G920" s="120"/>
      <c r="H920" s="10"/>
      <c r="I920" s="10"/>
      <c r="J920" s="5"/>
      <c r="K920" s="10">
        <f>E920*J920</f>
        <v>0</v>
      </c>
      <c r="L920" s="10">
        <f t="shared" si="134"/>
        <v>0</v>
      </c>
      <c r="M920" s="14"/>
      <c r="N920" s="14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</row>
    <row r="921" spans="1:239" s="6" customFormat="1" x14ac:dyDescent="0.25">
      <c r="A921" s="125"/>
      <c r="B921" s="124" t="s">
        <v>28</v>
      </c>
      <c r="C921" s="91" t="s">
        <v>20</v>
      </c>
      <c r="D921" s="10">
        <v>7.4</v>
      </c>
      <c r="E921" s="5">
        <f>D921*E917</f>
        <v>7.2298</v>
      </c>
      <c r="F921" s="10"/>
      <c r="G921" s="120"/>
      <c r="H921" s="10"/>
      <c r="I921" s="10"/>
      <c r="J921" s="5"/>
      <c r="K921" s="10">
        <f>E921*J921</f>
        <v>0</v>
      </c>
      <c r="L921" s="10">
        <f t="shared" si="134"/>
        <v>0</v>
      </c>
      <c r="M921" s="14"/>
      <c r="N921" s="14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</row>
    <row r="922" spans="1:239" s="6" customFormat="1" x14ac:dyDescent="0.25">
      <c r="A922" s="125"/>
      <c r="B922" s="129" t="s">
        <v>31</v>
      </c>
      <c r="C922" s="91" t="s">
        <v>20</v>
      </c>
      <c r="D922" s="10">
        <v>0.41</v>
      </c>
      <c r="E922" s="10">
        <f>D922*E917</f>
        <v>0.40056999999999998</v>
      </c>
      <c r="F922" s="10"/>
      <c r="G922" s="120"/>
      <c r="H922" s="10"/>
      <c r="I922" s="10"/>
      <c r="J922" s="10"/>
      <c r="K922" s="10">
        <f>E922*J922</f>
        <v>0</v>
      </c>
      <c r="L922" s="10">
        <f t="shared" si="134"/>
        <v>0</v>
      </c>
      <c r="M922" s="14"/>
      <c r="N922" s="14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</row>
    <row r="923" spans="1:239" s="6" customFormat="1" x14ac:dyDescent="0.25">
      <c r="A923" s="125"/>
      <c r="B923" s="124" t="s">
        <v>29</v>
      </c>
      <c r="C923" s="91" t="s">
        <v>20</v>
      </c>
      <c r="D923" s="10">
        <v>1.48</v>
      </c>
      <c r="E923" s="5">
        <f>D923*E917</f>
        <v>1.4459599999999999</v>
      </c>
      <c r="F923" s="10"/>
      <c r="G923" s="120"/>
      <c r="H923" s="10"/>
      <c r="I923" s="10"/>
      <c r="J923" s="5"/>
      <c r="K923" s="10">
        <f>E923*J923</f>
        <v>0</v>
      </c>
      <c r="L923" s="10">
        <f t="shared" si="134"/>
        <v>0</v>
      </c>
      <c r="M923" s="14"/>
      <c r="N923" s="14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</row>
    <row r="924" spans="1:239" s="6" customFormat="1" x14ac:dyDescent="0.25">
      <c r="A924" s="125"/>
      <c r="B924" s="124" t="s">
        <v>41</v>
      </c>
      <c r="C924" s="91" t="s">
        <v>16</v>
      </c>
      <c r="D924" s="10">
        <v>11</v>
      </c>
      <c r="E924" s="10">
        <f>D924*E917</f>
        <v>10.747</v>
      </c>
      <c r="F924" s="5"/>
      <c r="G924" s="10">
        <f>E924*F924</f>
        <v>0</v>
      </c>
      <c r="H924" s="10"/>
      <c r="I924" s="10"/>
      <c r="J924" s="10"/>
      <c r="K924" s="10"/>
      <c r="L924" s="10">
        <f>G924+I924+K924</f>
        <v>0</v>
      </c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</row>
    <row r="925" spans="1:239" s="6" customFormat="1" x14ac:dyDescent="0.25">
      <c r="A925" s="125"/>
      <c r="B925" s="13" t="s">
        <v>43</v>
      </c>
      <c r="C925" s="91" t="s">
        <v>16</v>
      </c>
      <c r="D925" s="10">
        <f>149-2*12.4</f>
        <v>124.2</v>
      </c>
      <c r="E925" s="10">
        <f>D925*E917</f>
        <v>121.3434</v>
      </c>
      <c r="F925" s="5"/>
      <c r="G925" s="10">
        <f>F925*E925</f>
        <v>0</v>
      </c>
      <c r="H925" s="10"/>
      <c r="I925" s="10"/>
      <c r="J925" s="10"/>
      <c r="K925" s="10"/>
      <c r="L925" s="10">
        <f t="shared" ref="L925" si="135">G925+I925+K925</f>
        <v>0</v>
      </c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</row>
    <row r="926" spans="1:239" s="6" customFormat="1" x14ac:dyDescent="0.25">
      <c r="A926" s="11"/>
      <c r="B926" s="129"/>
      <c r="C926" s="91"/>
      <c r="D926" s="10"/>
      <c r="E926" s="10"/>
      <c r="F926" s="5"/>
      <c r="G926" s="10"/>
      <c r="H926" s="10"/>
      <c r="I926" s="10"/>
      <c r="J926" s="10"/>
      <c r="K926" s="10"/>
      <c r="L926" s="10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  <c r="AU926" s="14"/>
      <c r="AV926" s="14"/>
      <c r="AW926" s="14"/>
      <c r="AX926" s="14"/>
      <c r="AY926" s="14"/>
      <c r="AZ926" s="14"/>
      <c r="BA926" s="14"/>
      <c r="BB926" s="14"/>
      <c r="BC926" s="14"/>
      <c r="BD926" s="14"/>
      <c r="BE926" s="14"/>
      <c r="BF926" s="14"/>
      <c r="BG926" s="14"/>
      <c r="BH926" s="14"/>
      <c r="BI926" s="14"/>
      <c r="BJ926" s="14"/>
      <c r="BK926" s="14"/>
      <c r="BL926" s="14"/>
      <c r="BM926" s="14"/>
      <c r="BN926" s="14"/>
      <c r="BO926" s="14"/>
      <c r="BP926" s="14"/>
      <c r="BQ926" s="14"/>
      <c r="BR926" s="14"/>
      <c r="BS926" s="14"/>
      <c r="BT926" s="14"/>
      <c r="BU926" s="14"/>
      <c r="BV926" s="14"/>
      <c r="BW926" s="14"/>
      <c r="BX926" s="14"/>
      <c r="BY926" s="14"/>
      <c r="BZ926" s="14"/>
      <c r="CA926" s="14"/>
      <c r="CB926" s="14"/>
      <c r="CC926" s="14"/>
      <c r="CD926" s="14"/>
      <c r="CE926" s="14"/>
      <c r="CF926" s="14"/>
      <c r="CG926" s="14"/>
      <c r="CH926" s="14"/>
      <c r="CI926" s="14"/>
      <c r="CJ926" s="14"/>
      <c r="CK926" s="14"/>
      <c r="CL926" s="14"/>
      <c r="CM926" s="14"/>
      <c r="CN926" s="14"/>
      <c r="CO926" s="14"/>
      <c r="CP926" s="14"/>
      <c r="CQ926" s="14"/>
      <c r="CR926" s="14"/>
      <c r="CS926" s="14"/>
      <c r="CT926" s="14"/>
      <c r="CU926" s="14"/>
      <c r="CV926" s="14"/>
      <c r="CW926" s="14"/>
      <c r="CX926" s="14"/>
      <c r="CY926" s="14"/>
      <c r="CZ926" s="14"/>
      <c r="DA926" s="14"/>
      <c r="DB926" s="14"/>
      <c r="DC926" s="14"/>
      <c r="DD926" s="14"/>
      <c r="DE926" s="14"/>
      <c r="DF926" s="14"/>
      <c r="DG926" s="14"/>
      <c r="DH926" s="14"/>
      <c r="DI926" s="14"/>
      <c r="DJ926" s="14"/>
      <c r="DK926" s="14"/>
      <c r="DL926" s="14"/>
      <c r="DM926" s="14"/>
      <c r="DN926" s="14"/>
      <c r="DO926" s="14"/>
      <c r="DP926" s="14"/>
      <c r="DQ926" s="14"/>
      <c r="DR926" s="14"/>
      <c r="DS926" s="14"/>
      <c r="DT926" s="14"/>
      <c r="DU926" s="14"/>
      <c r="DV926" s="14"/>
      <c r="DW926" s="14"/>
      <c r="DX926" s="14"/>
      <c r="DY926" s="14"/>
      <c r="DZ926" s="14"/>
      <c r="EA926" s="14"/>
      <c r="EB926" s="14"/>
      <c r="EC926" s="14"/>
      <c r="ED926" s="14"/>
      <c r="EE926" s="14"/>
      <c r="EF926" s="14"/>
      <c r="EG926" s="14"/>
      <c r="EH926" s="14"/>
      <c r="EI926" s="14"/>
      <c r="EJ926" s="14"/>
      <c r="EK926" s="14"/>
      <c r="EL926" s="14"/>
      <c r="EM926" s="14"/>
      <c r="EN926" s="14"/>
      <c r="EO926" s="14"/>
      <c r="EP926" s="14"/>
      <c r="EQ926" s="14"/>
      <c r="ER926" s="14"/>
      <c r="ES926" s="14"/>
      <c r="ET926" s="14"/>
      <c r="EU926" s="14"/>
      <c r="EV926" s="14"/>
      <c r="EW926" s="14"/>
      <c r="EX926" s="14"/>
      <c r="EY926" s="14"/>
      <c r="EZ926" s="14"/>
      <c r="FA926" s="14"/>
      <c r="FB926" s="14"/>
      <c r="FC926" s="14"/>
      <c r="FD926" s="14"/>
      <c r="FE926" s="14"/>
      <c r="FF926" s="14"/>
      <c r="FG926" s="14"/>
      <c r="FH926" s="14"/>
      <c r="FI926" s="14"/>
      <c r="FJ926" s="14"/>
      <c r="FK926" s="14"/>
      <c r="FL926" s="14"/>
      <c r="FM926" s="14"/>
      <c r="FN926" s="14"/>
      <c r="FO926" s="14"/>
      <c r="FP926" s="14"/>
      <c r="FQ926" s="14"/>
      <c r="FR926" s="14"/>
      <c r="FS926" s="14"/>
      <c r="FT926" s="14"/>
      <c r="FU926" s="14"/>
      <c r="FV926" s="14"/>
      <c r="FW926" s="14"/>
      <c r="FX926" s="14"/>
      <c r="FY926" s="14"/>
      <c r="FZ926" s="14"/>
      <c r="GA926" s="14"/>
      <c r="GB926" s="14"/>
      <c r="GC926" s="14"/>
      <c r="GD926" s="14"/>
      <c r="GE926" s="14"/>
      <c r="GF926" s="14"/>
      <c r="GG926" s="14"/>
      <c r="GH926" s="14"/>
      <c r="GI926" s="14"/>
      <c r="GJ926" s="14"/>
      <c r="GK926" s="14"/>
      <c r="GL926" s="14"/>
      <c r="GM926" s="14"/>
      <c r="GN926" s="14"/>
      <c r="GO926" s="14"/>
      <c r="GP926" s="14"/>
      <c r="GQ926" s="14"/>
      <c r="GR926" s="14"/>
      <c r="GS926" s="14"/>
      <c r="GT926" s="14"/>
      <c r="GU926" s="14"/>
      <c r="GV926" s="14"/>
      <c r="GW926" s="14"/>
      <c r="GX926" s="14"/>
      <c r="GY926" s="14"/>
      <c r="GZ926" s="14"/>
      <c r="HA926" s="14"/>
      <c r="HB926" s="14"/>
      <c r="HC926" s="14"/>
      <c r="HD926" s="14"/>
      <c r="HE926" s="14"/>
      <c r="HF926" s="14"/>
      <c r="HG926" s="14"/>
      <c r="HH926" s="14"/>
      <c r="HI926" s="14"/>
      <c r="HJ926" s="14"/>
      <c r="HK926" s="14"/>
      <c r="HL926" s="14"/>
      <c r="HM926" s="14"/>
      <c r="HN926" s="14"/>
      <c r="HO926" s="14"/>
      <c r="HP926" s="14"/>
      <c r="HQ926" s="14"/>
      <c r="HR926" s="14"/>
      <c r="HS926" s="14"/>
      <c r="HT926" s="14"/>
      <c r="HU926" s="14"/>
      <c r="HV926" s="14"/>
      <c r="HW926" s="14"/>
      <c r="HX926" s="14"/>
      <c r="HY926" s="14"/>
      <c r="HZ926" s="14"/>
      <c r="IA926" s="14"/>
      <c r="IB926" s="14"/>
      <c r="IC926" s="14"/>
      <c r="ID926" s="14"/>
      <c r="IE926" s="14"/>
    </row>
    <row r="927" spans="1:239" s="2" customFormat="1" x14ac:dyDescent="0.25">
      <c r="A927" s="7">
        <v>25</v>
      </c>
      <c r="B927" s="127" t="s">
        <v>38</v>
      </c>
      <c r="C927" s="8" t="s">
        <v>18</v>
      </c>
      <c r="D927" s="9"/>
      <c r="E927" s="80">
        <f>E933*0.6</f>
        <v>0.58619999999999994</v>
      </c>
      <c r="F927" s="9"/>
      <c r="G927" s="9"/>
      <c r="H927" s="9"/>
      <c r="I927" s="9"/>
      <c r="J927" s="9"/>
      <c r="K927" s="130"/>
      <c r="L927" s="9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  <c r="AA927" s="105"/>
      <c r="AB927" s="105"/>
      <c r="AC927" s="105"/>
      <c r="AD927" s="105"/>
      <c r="AE927" s="105"/>
      <c r="AF927" s="105"/>
      <c r="AG927" s="105"/>
      <c r="AH927" s="105"/>
      <c r="AI927" s="105"/>
      <c r="AJ927" s="105"/>
      <c r="AK927" s="105"/>
      <c r="AL927" s="105"/>
      <c r="AM927" s="105"/>
      <c r="AN927" s="105"/>
      <c r="AO927" s="105"/>
      <c r="AP927" s="105"/>
      <c r="AQ927" s="105"/>
      <c r="AR927" s="105"/>
      <c r="AS927" s="105"/>
      <c r="AT927" s="105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  <c r="BT927" s="105"/>
      <c r="BU927" s="105"/>
      <c r="BV927" s="105"/>
      <c r="BW927" s="105"/>
      <c r="BX927" s="105"/>
      <c r="BY927" s="105"/>
      <c r="BZ927" s="105"/>
      <c r="CA927" s="105"/>
      <c r="CB927" s="105"/>
      <c r="CC927" s="105"/>
      <c r="CD927" s="105"/>
      <c r="CE927" s="105"/>
      <c r="CF927" s="105"/>
      <c r="CG927" s="105"/>
      <c r="CH927" s="105"/>
      <c r="CI927" s="105"/>
      <c r="CJ927" s="105"/>
      <c r="CK927" s="105"/>
      <c r="CL927" s="105"/>
      <c r="CM927" s="105"/>
      <c r="CN927" s="105"/>
      <c r="CO927" s="105"/>
      <c r="CP927" s="105"/>
      <c r="CQ927" s="105"/>
      <c r="CR927" s="105"/>
      <c r="CS927" s="105"/>
      <c r="CT927" s="105"/>
      <c r="CU927" s="105"/>
      <c r="CV927" s="105"/>
      <c r="CW927" s="105"/>
      <c r="CX927" s="105"/>
      <c r="CY927" s="105"/>
      <c r="CZ927" s="105"/>
      <c r="DA927" s="105"/>
      <c r="DB927" s="105"/>
      <c r="DC927" s="105"/>
      <c r="DD927" s="105"/>
      <c r="DE927" s="105"/>
      <c r="DF927" s="105"/>
      <c r="DG927" s="105"/>
      <c r="DH927" s="105"/>
      <c r="DI927" s="105"/>
      <c r="DJ927" s="105"/>
      <c r="DK927" s="105"/>
      <c r="DL927" s="105"/>
      <c r="DM927" s="105"/>
      <c r="DN927" s="105"/>
      <c r="DO927" s="105"/>
      <c r="DP927" s="105"/>
      <c r="DQ927" s="105"/>
      <c r="DR927" s="105"/>
      <c r="DS927" s="105"/>
      <c r="DT927" s="105"/>
      <c r="DU927" s="105"/>
      <c r="DV927" s="105"/>
      <c r="DW927" s="105"/>
      <c r="DX927" s="105"/>
      <c r="DY927" s="105"/>
      <c r="DZ927" s="105"/>
      <c r="EA927" s="105"/>
      <c r="EB927" s="105"/>
      <c r="EC927" s="105"/>
      <c r="ED927" s="105"/>
      <c r="EE927" s="105"/>
      <c r="EF927" s="105"/>
      <c r="EG927" s="105"/>
      <c r="EH927" s="105"/>
      <c r="EI927" s="105"/>
      <c r="EJ927" s="105"/>
      <c r="EK927" s="105"/>
      <c r="EL927" s="105"/>
      <c r="EM927" s="105"/>
      <c r="EN927" s="105"/>
      <c r="EO927" s="105"/>
      <c r="EP927" s="105"/>
      <c r="EQ927" s="105"/>
      <c r="ER927" s="105"/>
      <c r="ES927" s="105"/>
      <c r="ET927" s="105"/>
      <c r="EU927" s="105"/>
      <c r="EV927" s="105"/>
      <c r="EW927" s="105"/>
      <c r="EX927" s="105"/>
      <c r="EY927" s="105"/>
      <c r="EZ927" s="105"/>
      <c r="FA927" s="105"/>
      <c r="FB927" s="105"/>
      <c r="FC927" s="105"/>
      <c r="FD927" s="105"/>
      <c r="FE927" s="105"/>
      <c r="FF927" s="105"/>
      <c r="FG927" s="105"/>
      <c r="FH927" s="105"/>
      <c r="FI927" s="105"/>
      <c r="FJ927" s="105"/>
      <c r="FK927" s="105"/>
      <c r="FL927" s="105"/>
      <c r="FM927" s="105"/>
      <c r="FN927" s="105"/>
      <c r="FO927" s="105"/>
      <c r="FP927" s="105"/>
      <c r="FQ927" s="105"/>
      <c r="FR927" s="105"/>
      <c r="FS927" s="105"/>
      <c r="FT927" s="105"/>
      <c r="FU927" s="105"/>
      <c r="FV927" s="105"/>
      <c r="FW927" s="105"/>
      <c r="FX927" s="105"/>
      <c r="FY927" s="105"/>
      <c r="FZ927" s="105"/>
      <c r="GA927" s="105"/>
      <c r="GB927" s="105"/>
      <c r="GC927" s="105"/>
      <c r="GD927" s="105"/>
      <c r="GE927" s="105"/>
      <c r="GF927" s="105"/>
      <c r="GG927" s="105"/>
      <c r="GH927" s="105"/>
      <c r="GI927" s="105"/>
      <c r="GJ927" s="105"/>
      <c r="GK927" s="105"/>
      <c r="GL927" s="105"/>
      <c r="GM927" s="105"/>
      <c r="GN927" s="105"/>
      <c r="GO927" s="105"/>
      <c r="GP927" s="105"/>
      <c r="GQ927" s="105"/>
      <c r="GR927" s="105"/>
      <c r="GS927" s="105"/>
      <c r="GT927" s="105"/>
      <c r="GU927" s="105"/>
      <c r="GV927" s="105"/>
      <c r="GW927" s="105"/>
      <c r="GX927" s="105"/>
      <c r="GY927" s="105"/>
      <c r="GZ927" s="105"/>
      <c r="HA927" s="105"/>
      <c r="HB927" s="105"/>
      <c r="HC927" s="105"/>
      <c r="HD927" s="105"/>
      <c r="HE927" s="105"/>
      <c r="HF927" s="105"/>
      <c r="HG927" s="105"/>
      <c r="HH927" s="105"/>
      <c r="HI927" s="105"/>
      <c r="HJ927" s="105"/>
      <c r="HK927" s="105"/>
      <c r="HL927" s="105"/>
      <c r="HM927" s="105"/>
      <c r="HN927" s="105"/>
      <c r="HO927" s="105"/>
      <c r="HP927" s="105"/>
      <c r="HQ927" s="105"/>
      <c r="HR927" s="105"/>
      <c r="HS927" s="105"/>
      <c r="HT927" s="105"/>
      <c r="HU927" s="105"/>
      <c r="HV927" s="105"/>
      <c r="HW927" s="105"/>
      <c r="HX927" s="105"/>
      <c r="HY927" s="105"/>
      <c r="HZ927" s="105"/>
      <c r="IA927" s="105"/>
      <c r="IB927" s="105"/>
      <c r="IC927" s="105"/>
      <c r="ID927" s="105"/>
      <c r="IE927" s="105"/>
    </row>
    <row r="928" spans="1:239" s="6" customFormat="1" x14ac:dyDescent="0.25">
      <c r="A928" s="11"/>
      <c r="B928" s="13"/>
      <c r="C928" s="11" t="s">
        <v>19</v>
      </c>
      <c r="D928" s="10"/>
      <c r="E928" s="92">
        <f>E927</f>
        <v>0.58619999999999994</v>
      </c>
      <c r="F928" s="10"/>
      <c r="G928" s="10"/>
      <c r="H928" s="10"/>
      <c r="I928" s="10"/>
      <c r="J928" s="10"/>
      <c r="K928" s="110"/>
      <c r="L928" s="110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  <c r="AT928" s="14"/>
      <c r="AU928" s="14"/>
      <c r="AV928" s="14"/>
      <c r="AW928" s="14"/>
      <c r="AX928" s="14"/>
      <c r="AY928" s="14"/>
      <c r="AZ928" s="14"/>
      <c r="BA928" s="14"/>
      <c r="BB928" s="14"/>
      <c r="BC928" s="14"/>
      <c r="BD928" s="14"/>
      <c r="BE928" s="14"/>
      <c r="BF928" s="14"/>
      <c r="BG928" s="14"/>
      <c r="BH928" s="14"/>
      <c r="BI928" s="14"/>
      <c r="BJ928" s="14"/>
      <c r="BK928" s="14"/>
      <c r="BL928" s="14"/>
      <c r="BM928" s="14"/>
      <c r="BN928" s="14"/>
      <c r="BO928" s="14"/>
      <c r="BP928" s="14"/>
      <c r="BQ928" s="14"/>
      <c r="BR928" s="14"/>
      <c r="BS928" s="14"/>
      <c r="BT928" s="14"/>
      <c r="BU928" s="14"/>
      <c r="BV928" s="14"/>
      <c r="BW928" s="14"/>
      <c r="BX928" s="14"/>
      <c r="BY928" s="14"/>
      <c r="BZ928" s="14"/>
      <c r="CA928" s="14"/>
      <c r="CB928" s="14"/>
      <c r="CC928" s="14"/>
      <c r="CD928" s="14"/>
      <c r="CE928" s="14"/>
      <c r="CF928" s="14"/>
      <c r="CG928" s="14"/>
      <c r="CH928" s="14"/>
      <c r="CI928" s="14"/>
      <c r="CJ928" s="14"/>
      <c r="CK928" s="14"/>
      <c r="CL928" s="14"/>
      <c r="CM928" s="14"/>
      <c r="CN928" s="14"/>
      <c r="CO928" s="14"/>
      <c r="CP928" s="14"/>
      <c r="CQ928" s="14"/>
      <c r="CR928" s="14"/>
      <c r="CS928" s="14"/>
      <c r="CT928" s="14"/>
      <c r="CU928" s="14"/>
      <c r="CV928" s="14"/>
      <c r="CW928" s="14"/>
      <c r="CX928" s="14"/>
      <c r="CY928" s="14"/>
      <c r="CZ928" s="14"/>
      <c r="DA928" s="14"/>
      <c r="DB928" s="14"/>
      <c r="DC928" s="14"/>
      <c r="DD928" s="14"/>
      <c r="DE928" s="14"/>
      <c r="DF928" s="14"/>
      <c r="DG928" s="14"/>
      <c r="DH928" s="14"/>
      <c r="DI928" s="14"/>
      <c r="DJ928" s="14"/>
      <c r="DK928" s="14"/>
      <c r="DL928" s="14"/>
      <c r="DM928" s="14"/>
      <c r="DN928" s="14"/>
      <c r="DO928" s="14"/>
      <c r="DP928" s="14"/>
      <c r="DQ928" s="14"/>
      <c r="DR928" s="14"/>
      <c r="DS928" s="14"/>
      <c r="DT928" s="14"/>
      <c r="DU928" s="14"/>
      <c r="DV928" s="14"/>
      <c r="DW928" s="14"/>
      <c r="DX928" s="14"/>
      <c r="DY928" s="14"/>
      <c r="DZ928" s="14"/>
      <c r="EA928" s="14"/>
      <c r="EB928" s="14"/>
      <c r="EC928" s="14"/>
      <c r="ED928" s="14"/>
      <c r="EE928" s="14"/>
      <c r="EF928" s="14"/>
      <c r="EG928" s="14"/>
      <c r="EH928" s="14"/>
      <c r="EI928" s="14"/>
      <c r="EJ928" s="14"/>
      <c r="EK928" s="14"/>
      <c r="EL928" s="14"/>
      <c r="EM928" s="14"/>
      <c r="EN928" s="14"/>
      <c r="EO928" s="14"/>
      <c r="EP928" s="14"/>
      <c r="EQ928" s="14"/>
      <c r="ER928" s="14"/>
      <c r="ES928" s="14"/>
      <c r="ET928" s="14"/>
      <c r="EU928" s="14"/>
      <c r="EV928" s="14"/>
      <c r="EW928" s="14"/>
      <c r="EX928" s="14"/>
      <c r="EY928" s="14"/>
      <c r="EZ928" s="14"/>
      <c r="FA928" s="14"/>
      <c r="FB928" s="14"/>
      <c r="FC928" s="14"/>
      <c r="FD928" s="14"/>
      <c r="FE928" s="14"/>
      <c r="FF928" s="14"/>
      <c r="FG928" s="14"/>
      <c r="FH928" s="14"/>
      <c r="FI928" s="14"/>
      <c r="FJ928" s="14"/>
      <c r="FK928" s="14"/>
      <c r="FL928" s="14"/>
      <c r="FM928" s="14"/>
      <c r="FN928" s="14"/>
      <c r="FO928" s="14"/>
      <c r="FP928" s="14"/>
      <c r="FQ928" s="14"/>
      <c r="FR928" s="14"/>
      <c r="FS928" s="14"/>
      <c r="FT928" s="14"/>
      <c r="FU928" s="14"/>
      <c r="FV928" s="14"/>
      <c r="FW928" s="14"/>
      <c r="FX928" s="14"/>
      <c r="FY928" s="14"/>
      <c r="FZ928" s="14"/>
      <c r="GA928" s="14"/>
      <c r="GB928" s="14"/>
      <c r="GC928" s="14"/>
      <c r="GD928" s="14"/>
      <c r="GE928" s="14"/>
      <c r="GF928" s="14"/>
      <c r="GG928" s="14"/>
      <c r="GH928" s="14"/>
      <c r="GI928" s="14"/>
      <c r="GJ928" s="14"/>
      <c r="GK928" s="14"/>
      <c r="GL928" s="14"/>
      <c r="GM928" s="14"/>
      <c r="GN928" s="14"/>
      <c r="GO928" s="14"/>
      <c r="GP928" s="14"/>
      <c r="GQ928" s="14"/>
      <c r="GR928" s="14"/>
      <c r="GS928" s="14"/>
      <c r="GT928" s="14"/>
      <c r="GU928" s="14"/>
      <c r="GV928" s="14"/>
      <c r="GW928" s="14"/>
      <c r="GX928" s="14"/>
      <c r="GY928" s="14"/>
      <c r="GZ928" s="14"/>
      <c r="HA928" s="14"/>
      <c r="HB928" s="14"/>
      <c r="HC928" s="14"/>
      <c r="HD928" s="14"/>
      <c r="HE928" s="14"/>
      <c r="HF928" s="14"/>
      <c r="HG928" s="14"/>
      <c r="HH928" s="14"/>
      <c r="HI928" s="14"/>
      <c r="HJ928" s="14"/>
      <c r="HK928" s="14"/>
      <c r="HL928" s="14"/>
      <c r="HM928" s="14"/>
      <c r="HN928" s="14"/>
      <c r="HO928" s="14"/>
      <c r="HP928" s="14"/>
      <c r="HQ928" s="14"/>
      <c r="HR928" s="14"/>
      <c r="HS928" s="14"/>
      <c r="HT928" s="14"/>
      <c r="HU928" s="14"/>
      <c r="HV928" s="14"/>
      <c r="HW928" s="14"/>
      <c r="HX928" s="14"/>
      <c r="HY928" s="14"/>
      <c r="HZ928" s="14"/>
      <c r="IA928" s="14"/>
      <c r="IB928" s="14"/>
      <c r="IC928" s="14"/>
      <c r="ID928" s="14"/>
      <c r="IE928" s="14"/>
    </row>
    <row r="929" spans="1:239" s="6" customFormat="1" x14ac:dyDescent="0.25">
      <c r="A929" s="125"/>
      <c r="B929" s="126" t="s">
        <v>37</v>
      </c>
      <c r="C929" s="91" t="s">
        <v>20</v>
      </c>
      <c r="D929" s="110">
        <v>0.3</v>
      </c>
      <c r="E929" s="10">
        <f>E928*D929</f>
        <v>0.17585999999999999</v>
      </c>
      <c r="F929" s="10"/>
      <c r="G929" s="10"/>
      <c r="H929" s="10"/>
      <c r="I929" s="10"/>
      <c r="J929" s="5"/>
      <c r="K929" s="10">
        <f>E929*J929</f>
        <v>0</v>
      </c>
      <c r="L929" s="10">
        <f t="shared" ref="L929:L930" si="136">G929+I929+K929</f>
        <v>0</v>
      </c>
      <c r="M929" s="14"/>
      <c r="N929" s="14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</row>
    <row r="930" spans="1:239" s="6" customFormat="1" x14ac:dyDescent="0.25">
      <c r="A930" s="125"/>
      <c r="B930" s="126" t="s">
        <v>32</v>
      </c>
      <c r="C930" s="11" t="s">
        <v>18</v>
      </c>
      <c r="D930" s="110">
        <v>1.03</v>
      </c>
      <c r="E930" s="10">
        <f>D930*E928</f>
        <v>0.60378599999999993</v>
      </c>
      <c r="F930" s="10"/>
      <c r="G930" s="10">
        <f>E930*F930</f>
        <v>0</v>
      </c>
      <c r="H930" s="10"/>
      <c r="I930" s="10"/>
      <c r="J930" s="10"/>
      <c r="K930" s="10"/>
      <c r="L930" s="10">
        <f t="shared" si="136"/>
        <v>0</v>
      </c>
      <c r="M930" s="1"/>
      <c r="N930" s="1">
        <f>670+171</f>
        <v>841</v>
      </c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</row>
    <row r="931" spans="1:239" s="6" customFormat="1" x14ac:dyDescent="0.25">
      <c r="A931" s="11"/>
      <c r="B931" s="126"/>
      <c r="C931" s="11"/>
      <c r="D931" s="110"/>
      <c r="E931" s="10"/>
      <c r="F931" s="10"/>
      <c r="G931" s="10"/>
      <c r="H931" s="10"/>
      <c r="I931" s="10"/>
      <c r="J931" s="10"/>
      <c r="K931" s="10"/>
      <c r="L931" s="10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  <c r="AT931" s="14"/>
      <c r="AU931" s="14"/>
      <c r="AV931" s="14"/>
      <c r="AW931" s="14"/>
      <c r="AX931" s="14"/>
      <c r="AY931" s="14"/>
      <c r="AZ931" s="14"/>
      <c r="BA931" s="14"/>
      <c r="BB931" s="14"/>
      <c r="BC931" s="14"/>
      <c r="BD931" s="14"/>
      <c r="BE931" s="14"/>
      <c r="BF931" s="14"/>
      <c r="BG931" s="14"/>
      <c r="BH931" s="14"/>
      <c r="BI931" s="14"/>
      <c r="BJ931" s="14"/>
      <c r="BK931" s="14"/>
      <c r="BL931" s="14"/>
      <c r="BM931" s="14"/>
      <c r="BN931" s="14"/>
      <c r="BO931" s="14"/>
      <c r="BP931" s="14"/>
      <c r="BQ931" s="14"/>
      <c r="BR931" s="14"/>
      <c r="BS931" s="14"/>
      <c r="BT931" s="14"/>
      <c r="BU931" s="14"/>
      <c r="BV931" s="14"/>
      <c r="BW931" s="14"/>
      <c r="BX931" s="14"/>
      <c r="BY931" s="14"/>
      <c r="BZ931" s="14"/>
      <c r="CA931" s="14"/>
      <c r="CB931" s="14"/>
      <c r="CC931" s="14"/>
      <c r="CD931" s="14"/>
      <c r="CE931" s="14"/>
      <c r="CF931" s="14"/>
      <c r="CG931" s="14"/>
      <c r="CH931" s="14"/>
      <c r="CI931" s="14"/>
      <c r="CJ931" s="14"/>
      <c r="CK931" s="14"/>
      <c r="CL931" s="14"/>
      <c r="CM931" s="14"/>
      <c r="CN931" s="14"/>
      <c r="CO931" s="14"/>
      <c r="CP931" s="14"/>
      <c r="CQ931" s="14"/>
      <c r="CR931" s="14"/>
      <c r="CS931" s="14"/>
      <c r="CT931" s="14"/>
      <c r="CU931" s="14"/>
      <c r="CV931" s="14"/>
      <c r="CW931" s="14"/>
      <c r="CX931" s="14"/>
      <c r="CY931" s="14"/>
      <c r="CZ931" s="14"/>
      <c r="DA931" s="14"/>
      <c r="DB931" s="14"/>
      <c r="DC931" s="14"/>
      <c r="DD931" s="14"/>
      <c r="DE931" s="14"/>
      <c r="DF931" s="14"/>
      <c r="DG931" s="14"/>
      <c r="DH931" s="14"/>
      <c r="DI931" s="14"/>
      <c r="DJ931" s="14"/>
      <c r="DK931" s="14"/>
      <c r="DL931" s="14"/>
      <c r="DM931" s="14"/>
      <c r="DN931" s="14"/>
      <c r="DO931" s="14"/>
      <c r="DP931" s="14"/>
      <c r="DQ931" s="14"/>
      <c r="DR931" s="14"/>
      <c r="DS931" s="14"/>
      <c r="DT931" s="14"/>
      <c r="DU931" s="14"/>
      <c r="DV931" s="14"/>
      <c r="DW931" s="14"/>
      <c r="DX931" s="14"/>
      <c r="DY931" s="14"/>
      <c r="DZ931" s="14"/>
      <c r="EA931" s="14"/>
      <c r="EB931" s="14"/>
      <c r="EC931" s="14"/>
      <c r="ED931" s="14"/>
      <c r="EE931" s="14"/>
      <c r="EF931" s="14"/>
      <c r="EG931" s="14"/>
      <c r="EH931" s="14"/>
      <c r="EI931" s="14"/>
      <c r="EJ931" s="14"/>
      <c r="EK931" s="14"/>
      <c r="EL931" s="14"/>
      <c r="EM931" s="14"/>
      <c r="EN931" s="14"/>
      <c r="EO931" s="14"/>
      <c r="EP931" s="14"/>
      <c r="EQ931" s="14"/>
      <c r="ER931" s="14"/>
      <c r="ES931" s="14"/>
      <c r="ET931" s="14"/>
      <c r="EU931" s="14"/>
      <c r="EV931" s="14"/>
      <c r="EW931" s="14"/>
      <c r="EX931" s="14"/>
      <c r="EY931" s="14"/>
      <c r="EZ931" s="14"/>
      <c r="FA931" s="14"/>
      <c r="FB931" s="14"/>
      <c r="FC931" s="14"/>
      <c r="FD931" s="14"/>
      <c r="FE931" s="14"/>
      <c r="FF931" s="14"/>
      <c r="FG931" s="14"/>
      <c r="FH931" s="14"/>
      <c r="FI931" s="14"/>
      <c r="FJ931" s="14"/>
      <c r="FK931" s="14"/>
      <c r="FL931" s="14"/>
      <c r="FM931" s="14"/>
      <c r="FN931" s="14"/>
      <c r="FO931" s="14"/>
      <c r="FP931" s="14"/>
      <c r="FQ931" s="14"/>
      <c r="FR931" s="14"/>
      <c r="FS931" s="14"/>
      <c r="FT931" s="14"/>
      <c r="FU931" s="14"/>
      <c r="FV931" s="14"/>
      <c r="FW931" s="14"/>
      <c r="FX931" s="14"/>
      <c r="FY931" s="14"/>
      <c r="FZ931" s="14"/>
      <c r="GA931" s="14"/>
      <c r="GB931" s="14"/>
      <c r="GC931" s="14"/>
      <c r="GD931" s="14"/>
      <c r="GE931" s="14"/>
      <c r="GF931" s="14"/>
      <c r="GG931" s="14"/>
      <c r="GH931" s="14"/>
      <c r="GI931" s="14"/>
      <c r="GJ931" s="14"/>
      <c r="GK931" s="14"/>
      <c r="GL931" s="14"/>
      <c r="GM931" s="14"/>
      <c r="GN931" s="14"/>
      <c r="GO931" s="14"/>
      <c r="GP931" s="14"/>
      <c r="GQ931" s="14"/>
      <c r="GR931" s="14"/>
      <c r="GS931" s="14"/>
      <c r="GT931" s="14"/>
      <c r="GU931" s="14"/>
      <c r="GV931" s="14"/>
      <c r="GW931" s="14"/>
      <c r="GX931" s="14"/>
      <c r="GY931" s="14"/>
      <c r="GZ931" s="14"/>
      <c r="HA931" s="14"/>
      <c r="HB931" s="14"/>
      <c r="HC931" s="14"/>
      <c r="HD931" s="14"/>
      <c r="HE931" s="14"/>
      <c r="HF931" s="14"/>
      <c r="HG931" s="14"/>
      <c r="HH931" s="14"/>
      <c r="HI931" s="14"/>
      <c r="HJ931" s="14"/>
      <c r="HK931" s="14"/>
      <c r="HL931" s="14"/>
      <c r="HM931" s="14"/>
      <c r="HN931" s="14"/>
      <c r="HO931" s="14"/>
      <c r="HP931" s="14"/>
      <c r="HQ931" s="14"/>
      <c r="HR931" s="14"/>
      <c r="HS931" s="14"/>
      <c r="HT931" s="14"/>
      <c r="HU931" s="14"/>
      <c r="HV931" s="14"/>
      <c r="HW931" s="14"/>
      <c r="HX931" s="14"/>
      <c r="HY931" s="14"/>
      <c r="HZ931" s="14"/>
      <c r="IA931" s="14"/>
      <c r="IB931" s="14"/>
      <c r="IC931" s="14"/>
      <c r="ID931" s="14"/>
      <c r="IE931" s="14"/>
    </row>
    <row r="932" spans="1:239" s="2" customFormat="1" ht="25.5" x14ac:dyDescent="0.25">
      <c r="A932" s="7">
        <v>26</v>
      </c>
      <c r="B932" s="131" t="s">
        <v>143</v>
      </c>
      <c r="C932" s="8" t="s">
        <v>23</v>
      </c>
      <c r="D932" s="9"/>
      <c r="E932" s="9">
        <f>E916</f>
        <v>977</v>
      </c>
      <c r="F932" s="9"/>
      <c r="G932" s="9"/>
      <c r="H932" s="9"/>
      <c r="I932" s="9"/>
      <c r="J932" s="9"/>
      <c r="K932" s="9"/>
      <c r="L932" s="9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  <c r="AA932" s="105"/>
      <c r="AB932" s="105"/>
      <c r="AC932" s="105"/>
      <c r="AD932" s="105"/>
      <c r="AE932" s="105"/>
      <c r="AF932" s="105"/>
      <c r="AG932" s="105"/>
      <c r="AH932" s="105"/>
      <c r="AI932" s="105"/>
      <c r="AJ932" s="105"/>
      <c r="AK932" s="105"/>
      <c r="AL932" s="105"/>
      <c r="AM932" s="105"/>
      <c r="AN932" s="105"/>
      <c r="AO932" s="105"/>
      <c r="AP932" s="105"/>
      <c r="AQ932" s="105"/>
      <c r="AR932" s="105"/>
      <c r="AS932" s="105"/>
      <c r="AT932" s="105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  <c r="BT932" s="105"/>
      <c r="BU932" s="105"/>
      <c r="BV932" s="105"/>
      <c r="BW932" s="105"/>
      <c r="BX932" s="105"/>
      <c r="BY932" s="105"/>
      <c r="BZ932" s="105"/>
      <c r="CA932" s="105"/>
      <c r="CB932" s="105"/>
      <c r="CC932" s="105"/>
      <c r="CD932" s="105"/>
      <c r="CE932" s="105"/>
      <c r="CF932" s="105"/>
      <c r="CG932" s="105"/>
      <c r="CH932" s="105"/>
      <c r="CI932" s="105"/>
      <c r="CJ932" s="105"/>
      <c r="CK932" s="105"/>
      <c r="CL932" s="105"/>
      <c r="CM932" s="105"/>
      <c r="CN932" s="105"/>
      <c r="CO932" s="105"/>
      <c r="CP932" s="105"/>
      <c r="CQ932" s="105"/>
      <c r="CR932" s="105"/>
      <c r="CS932" s="105"/>
      <c r="CT932" s="105"/>
      <c r="CU932" s="105"/>
      <c r="CV932" s="105"/>
      <c r="CW932" s="105"/>
      <c r="CX932" s="105"/>
      <c r="CY932" s="105"/>
      <c r="CZ932" s="105"/>
      <c r="DA932" s="105"/>
      <c r="DB932" s="105"/>
      <c r="DC932" s="105"/>
      <c r="DD932" s="105"/>
      <c r="DE932" s="105"/>
      <c r="DF932" s="105"/>
      <c r="DG932" s="105"/>
      <c r="DH932" s="105"/>
      <c r="DI932" s="105"/>
      <c r="DJ932" s="105"/>
      <c r="DK932" s="105"/>
      <c r="DL932" s="105"/>
      <c r="DM932" s="105"/>
      <c r="DN932" s="105"/>
      <c r="DO932" s="105"/>
      <c r="DP932" s="105"/>
      <c r="DQ932" s="105"/>
      <c r="DR932" s="105"/>
      <c r="DS932" s="105"/>
      <c r="DT932" s="105"/>
      <c r="DU932" s="105"/>
      <c r="DV932" s="105"/>
      <c r="DW932" s="105"/>
      <c r="DX932" s="105"/>
      <c r="DY932" s="105"/>
      <c r="DZ932" s="105"/>
      <c r="EA932" s="105"/>
      <c r="EB932" s="105"/>
      <c r="EC932" s="105"/>
      <c r="ED932" s="105"/>
      <c r="EE932" s="105"/>
      <c r="EF932" s="105"/>
      <c r="EG932" s="105"/>
      <c r="EH932" s="105"/>
      <c r="EI932" s="105"/>
      <c r="EJ932" s="105"/>
      <c r="EK932" s="105"/>
      <c r="EL932" s="105"/>
      <c r="EM932" s="105"/>
      <c r="EN932" s="105"/>
      <c r="EO932" s="105"/>
      <c r="EP932" s="105"/>
      <c r="EQ932" s="105"/>
      <c r="ER932" s="105"/>
      <c r="ES932" s="105"/>
      <c r="ET932" s="105"/>
      <c r="EU932" s="105"/>
      <c r="EV932" s="105"/>
      <c r="EW932" s="105"/>
      <c r="EX932" s="105"/>
      <c r="EY932" s="105"/>
      <c r="EZ932" s="105"/>
      <c r="FA932" s="105"/>
      <c r="FB932" s="105"/>
      <c r="FC932" s="105"/>
      <c r="FD932" s="105"/>
      <c r="FE932" s="105"/>
      <c r="FF932" s="105"/>
      <c r="FG932" s="105"/>
      <c r="FH932" s="105"/>
      <c r="FI932" s="105"/>
      <c r="FJ932" s="105"/>
      <c r="FK932" s="105"/>
      <c r="FL932" s="105"/>
      <c r="FM932" s="105"/>
      <c r="FN932" s="105"/>
      <c r="FO932" s="105"/>
      <c r="FP932" s="105"/>
      <c r="FQ932" s="105"/>
      <c r="FR932" s="105"/>
      <c r="FS932" s="105"/>
      <c r="FT932" s="105"/>
      <c r="FU932" s="105"/>
      <c r="FV932" s="105"/>
      <c r="FW932" s="105"/>
      <c r="FX932" s="105"/>
      <c r="FY932" s="105"/>
      <c r="FZ932" s="105"/>
      <c r="GA932" s="105"/>
      <c r="GB932" s="105"/>
      <c r="GC932" s="105"/>
      <c r="GD932" s="105"/>
      <c r="GE932" s="105"/>
      <c r="GF932" s="105"/>
      <c r="GG932" s="105"/>
      <c r="GH932" s="105"/>
      <c r="GI932" s="105"/>
      <c r="GJ932" s="105"/>
      <c r="GK932" s="105"/>
      <c r="GL932" s="105"/>
      <c r="GM932" s="105"/>
      <c r="GN932" s="105"/>
      <c r="GO932" s="105"/>
      <c r="GP932" s="105"/>
      <c r="GQ932" s="105"/>
      <c r="GR932" s="105"/>
      <c r="GS932" s="105"/>
      <c r="GT932" s="105"/>
      <c r="GU932" s="105"/>
      <c r="GV932" s="105"/>
      <c r="GW932" s="105"/>
      <c r="GX932" s="105"/>
      <c r="GY932" s="105"/>
      <c r="GZ932" s="105"/>
      <c r="HA932" s="105"/>
      <c r="HB932" s="105"/>
      <c r="HC932" s="105"/>
      <c r="HD932" s="105"/>
      <c r="HE932" s="105"/>
      <c r="HF932" s="105"/>
      <c r="HG932" s="105"/>
      <c r="HH932" s="105"/>
      <c r="HI932" s="105"/>
      <c r="HJ932" s="105"/>
      <c r="HK932" s="105"/>
      <c r="HL932" s="105"/>
      <c r="HM932" s="105"/>
      <c r="HN932" s="105"/>
      <c r="HO932" s="105"/>
      <c r="HP932" s="105"/>
      <c r="HQ932" s="105"/>
      <c r="HR932" s="105"/>
      <c r="HS932" s="105"/>
      <c r="HT932" s="105"/>
      <c r="HU932" s="105"/>
      <c r="HV932" s="105"/>
      <c r="HW932" s="105"/>
      <c r="HX932" s="105"/>
      <c r="HY932" s="105"/>
      <c r="HZ932" s="105"/>
      <c r="IA932" s="105"/>
      <c r="IB932" s="105"/>
      <c r="IC932" s="105"/>
      <c r="ID932" s="105"/>
      <c r="IE932" s="105"/>
    </row>
    <row r="933" spans="1:239" s="6" customFormat="1" x14ac:dyDescent="0.25">
      <c r="A933" s="11"/>
      <c r="B933" s="13"/>
      <c r="C933" s="11" t="s">
        <v>24</v>
      </c>
      <c r="D933" s="10"/>
      <c r="E933" s="92">
        <f>E932/1000</f>
        <v>0.97699999999999998</v>
      </c>
      <c r="F933" s="10"/>
      <c r="G933" s="10"/>
      <c r="H933" s="10"/>
      <c r="I933" s="10"/>
      <c r="J933" s="10"/>
      <c r="K933" s="10"/>
      <c r="L933" s="10"/>
      <c r="M933" s="105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  <c r="AS933" s="14"/>
      <c r="AT933" s="14"/>
      <c r="AU933" s="14"/>
      <c r="AV933" s="14"/>
      <c r="AW933" s="14"/>
      <c r="AX933" s="14"/>
      <c r="AY933" s="14"/>
      <c r="AZ933" s="14"/>
      <c r="BA933" s="14"/>
      <c r="BB933" s="14"/>
      <c r="BC933" s="14"/>
      <c r="BD933" s="14"/>
      <c r="BE933" s="14"/>
      <c r="BF933" s="14"/>
      <c r="BG933" s="14"/>
      <c r="BH933" s="14"/>
      <c r="BI933" s="14"/>
      <c r="BJ933" s="14"/>
      <c r="BK933" s="14"/>
      <c r="BL933" s="14"/>
      <c r="BM933" s="14"/>
      <c r="BN933" s="14"/>
      <c r="BO933" s="14"/>
      <c r="BP933" s="14"/>
      <c r="BQ933" s="14"/>
      <c r="BR933" s="14"/>
      <c r="BS933" s="14"/>
      <c r="BT933" s="14"/>
      <c r="BU933" s="14"/>
      <c r="BV933" s="14"/>
      <c r="BW933" s="14"/>
      <c r="BX933" s="14"/>
      <c r="BY933" s="14"/>
      <c r="BZ933" s="14"/>
      <c r="CA933" s="14"/>
      <c r="CB933" s="14"/>
      <c r="CC933" s="14"/>
      <c r="CD933" s="14"/>
      <c r="CE933" s="14"/>
      <c r="CF933" s="14"/>
      <c r="CG933" s="14"/>
      <c r="CH933" s="14"/>
      <c r="CI933" s="14"/>
      <c r="CJ933" s="14"/>
      <c r="CK933" s="14"/>
      <c r="CL933" s="14"/>
      <c r="CM933" s="14"/>
      <c r="CN933" s="14"/>
      <c r="CO933" s="14"/>
      <c r="CP933" s="14"/>
      <c r="CQ933" s="14"/>
      <c r="CR933" s="14"/>
      <c r="CS933" s="14"/>
      <c r="CT933" s="14"/>
      <c r="CU933" s="14"/>
      <c r="CV933" s="14"/>
      <c r="CW933" s="14"/>
      <c r="CX933" s="14"/>
      <c r="CY933" s="14"/>
      <c r="CZ933" s="14"/>
      <c r="DA933" s="14"/>
      <c r="DB933" s="14"/>
      <c r="DC933" s="14"/>
      <c r="DD933" s="14"/>
      <c r="DE933" s="14"/>
      <c r="DF933" s="14"/>
      <c r="DG933" s="14"/>
      <c r="DH933" s="14"/>
      <c r="DI933" s="14"/>
      <c r="DJ933" s="14"/>
      <c r="DK933" s="14"/>
      <c r="DL933" s="14"/>
      <c r="DM933" s="14"/>
      <c r="DN933" s="14"/>
      <c r="DO933" s="14"/>
      <c r="DP933" s="14"/>
      <c r="DQ933" s="14"/>
      <c r="DR933" s="14"/>
      <c r="DS933" s="14"/>
      <c r="DT933" s="14"/>
      <c r="DU933" s="14"/>
      <c r="DV933" s="14"/>
      <c r="DW933" s="14"/>
      <c r="DX933" s="14"/>
      <c r="DY933" s="14"/>
      <c r="DZ933" s="14"/>
      <c r="EA933" s="14"/>
      <c r="EB933" s="14"/>
      <c r="EC933" s="14"/>
      <c r="ED933" s="14"/>
      <c r="EE933" s="14"/>
      <c r="EF933" s="14"/>
      <c r="EG933" s="14"/>
      <c r="EH933" s="14"/>
      <c r="EI933" s="14"/>
      <c r="EJ933" s="14"/>
      <c r="EK933" s="14"/>
      <c r="EL933" s="14"/>
      <c r="EM933" s="14"/>
      <c r="EN933" s="14"/>
      <c r="EO933" s="14"/>
      <c r="EP933" s="14"/>
      <c r="EQ933" s="14"/>
      <c r="ER933" s="14"/>
      <c r="ES933" s="14"/>
      <c r="ET933" s="14"/>
      <c r="EU933" s="14"/>
      <c r="EV933" s="14"/>
      <c r="EW933" s="14"/>
      <c r="EX933" s="14"/>
      <c r="EY933" s="14"/>
      <c r="EZ933" s="14"/>
      <c r="FA933" s="14"/>
      <c r="FB933" s="14"/>
      <c r="FC933" s="14"/>
      <c r="FD933" s="14"/>
      <c r="FE933" s="14"/>
      <c r="FF933" s="14"/>
      <c r="FG933" s="14"/>
      <c r="FH933" s="14"/>
      <c r="FI933" s="14"/>
      <c r="FJ933" s="14"/>
      <c r="FK933" s="14"/>
      <c r="FL933" s="14"/>
      <c r="FM933" s="14"/>
      <c r="FN933" s="14"/>
      <c r="FO933" s="14"/>
      <c r="FP933" s="14"/>
      <c r="FQ933" s="14"/>
      <c r="FR933" s="14"/>
      <c r="FS933" s="14"/>
      <c r="FT933" s="14"/>
      <c r="FU933" s="14"/>
      <c r="FV933" s="14"/>
      <c r="FW933" s="14"/>
      <c r="FX933" s="14"/>
      <c r="FY933" s="14"/>
      <c r="FZ933" s="14"/>
      <c r="GA933" s="14"/>
      <c r="GB933" s="14"/>
      <c r="GC933" s="14"/>
      <c r="GD933" s="14"/>
      <c r="GE933" s="14"/>
      <c r="GF933" s="14"/>
      <c r="GG933" s="14"/>
      <c r="GH933" s="14"/>
      <c r="GI933" s="14"/>
      <c r="GJ933" s="14"/>
      <c r="GK933" s="14"/>
      <c r="GL933" s="14"/>
      <c r="GM933" s="14"/>
      <c r="GN933" s="14"/>
      <c r="GO933" s="14"/>
      <c r="GP933" s="14"/>
      <c r="GQ933" s="14"/>
      <c r="GR933" s="14"/>
      <c r="GS933" s="14"/>
      <c r="GT933" s="14"/>
      <c r="GU933" s="14"/>
      <c r="GV933" s="14"/>
      <c r="GW933" s="14"/>
      <c r="GX933" s="14"/>
      <c r="GY933" s="14"/>
      <c r="GZ933" s="14"/>
      <c r="HA933" s="14"/>
      <c r="HB933" s="14"/>
      <c r="HC933" s="14"/>
      <c r="HD933" s="14"/>
      <c r="HE933" s="14"/>
      <c r="HF933" s="14"/>
      <c r="HG933" s="14"/>
      <c r="HH933" s="14"/>
      <c r="HI933" s="14"/>
      <c r="HJ933" s="14"/>
      <c r="HK933" s="14"/>
      <c r="HL933" s="14"/>
      <c r="HM933" s="14"/>
      <c r="HN933" s="14"/>
      <c r="HO933" s="14"/>
      <c r="HP933" s="14"/>
      <c r="HQ933" s="14"/>
      <c r="HR933" s="14"/>
      <c r="HS933" s="14"/>
      <c r="HT933" s="14"/>
      <c r="HU933" s="14"/>
      <c r="HV933" s="14"/>
      <c r="HW933" s="14"/>
      <c r="HX933" s="14"/>
      <c r="HY933" s="14"/>
      <c r="HZ933" s="14"/>
      <c r="IA933" s="14"/>
      <c r="IB933" s="14"/>
      <c r="IC933" s="14"/>
      <c r="ID933" s="14"/>
      <c r="IE933" s="14"/>
    </row>
    <row r="934" spans="1:239" s="6" customFormat="1" x14ac:dyDescent="0.25">
      <c r="A934" s="125"/>
      <c r="B934" s="124" t="s">
        <v>21</v>
      </c>
      <c r="C934" s="91" t="s">
        <v>17</v>
      </c>
      <c r="D934" s="10">
        <f>37.5+4*0.07</f>
        <v>37.78</v>
      </c>
      <c r="E934" s="10">
        <f>E933*D934</f>
        <v>36.911059999999999</v>
      </c>
      <c r="F934" s="10"/>
      <c r="G934" s="10"/>
      <c r="H934" s="10"/>
      <c r="I934" s="10">
        <f>E934*H934</f>
        <v>0</v>
      </c>
      <c r="J934" s="10"/>
      <c r="K934" s="10"/>
      <c r="L934" s="10">
        <f t="shared" ref="L934:L940" si="137">G934+I934+K934</f>
        <v>0</v>
      </c>
      <c r="M934" s="105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</row>
    <row r="935" spans="1:239" s="6" customFormat="1" x14ac:dyDescent="0.25">
      <c r="A935" s="125"/>
      <c r="B935" s="13" t="s">
        <v>33</v>
      </c>
      <c r="C935" s="91" t="s">
        <v>20</v>
      </c>
      <c r="D935" s="10">
        <v>3.02</v>
      </c>
      <c r="E935" s="10">
        <f>E933*D935</f>
        <v>2.9505400000000002</v>
      </c>
      <c r="F935" s="10"/>
      <c r="G935" s="10"/>
      <c r="H935" s="10"/>
      <c r="I935" s="10"/>
      <c r="J935" s="10"/>
      <c r="K935" s="10">
        <f t="shared" ref="K935:K937" si="138">E935*J935</f>
        <v>0</v>
      </c>
      <c r="L935" s="10">
        <f t="shared" si="137"/>
        <v>0</v>
      </c>
      <c r="M935" s="105"/>
      <c r="N935" s="14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</row>
    <row r="936" spans="1:239" s="6" customFormat="1" x14ac:dyDescent="0.25">
      <c r="A936" s="125"/>
      <c r="B936" s="124" t="s">
        <v>27</v>
      </c>
      <c r="C936" s="91" t="s">
        <v>20</v>
      </c>
      <c r="D936" s="10">
        <v>3.7</v>
      </c>
      <c r="E936" s="10">
        <f>D936*E933</f>
        <v>3.6149</v>
      </c>
      <c r="F936" s="10"/>
      <c r="G936" s="10"/>
      <c r="H936" s="10"/>
      <c r="I936" s="10"/>
      <c r="J936" s="5"/>
      <c r="K936" s="10">
        <f t="shared" si="138"/>
        <v>0</v>
      </c>
      <c r="L936" s="10">
        <f t="shared" si="137"/>
        <v>0</v>
      </c>
      <c r="M936" s="105"/>
      <c r="N936" s="14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</row>
    <row r="937" spans="1:239" s="6" customFormat="1" x14ac:dyDescent="0.25">
      <c r="A937" s="125"/>
      <c r="B937" s="124" t="s">
        <v>28</v>
      </c>
      <c r="C937" s="91" t="s">
        <v>20</v>
      </c>
      <c r="D937" s="10">
        <v>11.1</v>
      </c>
      <c r="E937" s="5">
        <f>D937*E933</f>
        <v>10.8447</v>
      </c>
      <c r="F937" s="10"/>
      <c r="G937" s="10"/>
      <c r="H937" s="10"/>
      <c r="I937" s="10"/>
      <c r="J937" s="5"/>
      <c r="K937" s="10">
        <f t="shared" si="138"/>
        <v>0</v>
      </c>
      <c r="L937" s="10">
        <f t="shared" si="137"/>
        <v>0</v>
      </c>
      <c r="M937" s="105"/>
      <c r="N937" s="14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</row>
    <row r="938" spans="1:239" s="6" customFormat="1" x14ac:dyDescent="0.25">
      <c r="A938" s="125"/>
      <c r="B938" s="126" t="s">
        <v>22</v>
      </c>
      <c r="C938" s="11" t="s">
        <v>0</v>
      </c>
      <c r="D938" s="10">
        <v>2.2999999999999998</v>
      </c>
      <c r="E938" s="5">
        <f>D938*E933</f>
        <v>2.2470999999999997</v>
      </c>
      <c r="F938" s="4"/>
      <c r="G938" s="4"/>
      <c r="H938" s="4"/>
      <c r="I938" s="5"/>
      <c r="J938" s="10"/>
      <c r="K938" s="10">
        <f>E938*J938</f>
        <v>0</v>
      </c>
      <c r="L938" s="10">
        <f t="shared" si="137"/>
        <v>0</v>
      </c>
      <c r="M938" s="105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</row>
    <row r="939" spans="1:239" s="6" customFormat="1" x14ac:dyDescent="0.25">
      <c r="A939" s="125"/>
      <c r="B939" s="13" t="s">
        <v>39</v>
      </c>
      <c r="C939" s="11" t="s">
        <v>18</v>
      </c>
      <c r="D939" s="10">
        <f>97.4+4*12.1</f>
        <v>145.80000000000001</v>
      </c>
      <c r="E939" s="10">
        <f>D939*E933</f>
        <v>142.44660000000002</v>
      </c>
      <c r="F939" s="10"/>
      <c r="G939" s="5">
        <f>E939*F939</f>
        <v>0</v>
      </c>
      <c r="H939" s="5"/>
      <c r="I939" s="5"/>
      <c r="J939" s="10"/>
      <c r="K939" s="10"/>
      <c r="L939" s="10">
        <f t="shared" si="137"/>
        <v>0</v>
      </c>
      <c r="M939" s="105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</row>
    <row r="940" spans="1:239" s="6" customFormat="1" x14ac:dyDescent="0.25">
      <c r="A940" s="125"/>
      <c r="B940" s="126" t="s">
        <v>35</v>
      </c>
      <c r="C940" s="11" t="s">
        <v>0</v>
      </c>
      <c r="D940" s="10">
        <f>14.5+4*0.2</f>
        <v>15.3</v>
      </c>
      <c r="E940" s="10">
        <f>D940*E933</f>
        <v>14.9481</v>
      </c>
      <c r="F940" s="5"/>
      <c r="G940" s="5">
        <f>E940*F940</f>
        <v>0</v>
      </c>
      <c r="H940" s="5"/>
      <c r="I940" s="5"/>
      <c r="J940" s="10"/>
      <c r="K940" s="10"/>
      <c r="L940" s="10">
        <f t="shared" si="137"/>
        <v>0</v>
      </c>
      <c r="M940" s="105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</row>
    <row r="941" spans="1:239" s="6" customFormat="1" x14ac:dyDescent="0.25">
      <c r="A941" s="11"/>
      <c r="B941" s="126"/>
      <c r="C941" s="11"/>
      <c r="D941" s="10"/>
      <c r="E941" s="10"/>
      <c r="F941" s="5"/>
      <c r="G941" s="5"/>
      <c r="H941" s="5"/>
      <c r="I941" s="5"/>
      <c r="J941" s="10"/>
      <c r="K941" s="10"/>
      <c r="L941" s="10"/>
      <c r="M941" s="105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  <c r="AT941" s="14"/>
      <c r="AU941" s="14"/>
      <c r="AV941" s="14"/>
      <c r="AW941" s="14"/>
      <c r="AX941" s="14"/>
      <c r="AY941" s="14"/>
      <c r="AZ941" s="14"/>
      <c r="BA941" s="14"/>
      <c r="BB941" s="14"/>
      <c r="BC941" s="14"/>
      <c r="BD941" s="14"/>
      <c r="BE941" s="14"/>
      <c r="BF941" s="14"/>
      <c r="BG941" s="14"/>
      <c r="BH941" s="14"/>
      <c r="BI941" s="14"/>
      <c r="BJ941" s="14"/>
      <c r="BK941" s="14"/>
      <c r="BL941" s="14"/>
      <c r="BM941" s="14"/>
      <c r="BN941" s="14"/>
      <c r="BO941" s="14"/>
      <c r="BP941" s="14"/>
      <c r="BQ941" s="14"/>
      <c r="BR941" s="14"/>
      <c r="BS941" s="14"/>
      <c r="BT941" s="14"/>
      <c r="BU941" s="14"/>
      <c r="BV941" s="14"/>
      <c r="BW941" s="14"/>
      <c r="BX941" s="14"/>
      <c r="BY941" s="14"/>
      <c r="BZ941" s="14"/>
      <c r="CA941" s="14"/>
      <c r="CB941" s="14"/>
      <c r="CC941" s="14"/>
      <c r="CD941" s="14"/>
      <c r="CE941" s="14"/>
      <c r="CF941" s="14"/>
      <c r="CG941" s="14"/>
      <c r="CH941" s="14"/>
      <c r="CI941" s="14"/>
      <c r="CJ941" s="14"/>
      <c r="CK941" s="14"/>
      <c r="CL941" s="14"/>
      <c r="CM941" s="14"/>
      <c r="CN941" s="14"/>
      <c r="CO941" s="14"/>
      <c r="CP941" s="14"/>
      <c r="CQ941" s="14"/>
      <c r="CR941" s="14"/>
      <c r="CS941" s="14"/>
      <c r="CT941" s="14"/>
      <c r="CU941" s="14"/>
      <c r="CV941" s="14"/>
      <c r="CW941" s="14"/>
      <c r="CX941" s="14"/>
      <c r="CY941" s="14"/>
      <c r="CZ941" s="14"/>
      <c r="DA941" s="14"/>
      <c r="DB941" s="14"/>
      <c r="DC941" s="14"/>
      <c r="DD941" s="14"/>
      <c r="DE941" s="14"/>
      <c r="DF941" s="14"/>
      <c r="DG941" s="14"/>
      <c r="DH941" s="14"/>
      <c r="DI941" s="14"/>
      <c r="DJ941" s="14"/>
      <c r="DK941" s="14"/>
      <c r="DL941" s="14"/>
      <c r="DM941" s="14"/>
      <c r="DN941" s="14"/>
      <c r="DO941" s="14"/>
      <c r="DP941" s="14"/>
      <c r="DQ941" s="14"/>
      <c r="DR941" s="14"/>
      <c r="DS941" s="14"/>
      <c r="DT941" s="14"/>
      <c r="DU941" s="14"/>
      <c r="DV941" s="14"/>
      <c r="DW941" s="14"/>
      <c r="DX941" s="14"/>
      <c r="DY941" s="14"/>
      <c r="DZ941" s="14"/>
      <c r="EA941" s="14"/>
      <c r="EB941" s="14"/>
      <c r="EC941" s="14"/>
      <c r="ED941" s="14"/>
      <c r="EE941" s="14"/>
      <c r="EF941" s="14"/>
      <c r="EG941" s="14"/>
      <c r="EH941" s="14"/>
      <c r="EI941" s="14"/>
      <c r="EJ941" s="14"/>
      <c r="EK941" s="14"/>
      <c r="EL941" s="14"/>
      <c r="EM941" s="14"/>
      <c r="EN941" s="14"/>
      <c r="EO941" s="14"/>
      <c r="EP941" s="14"/>
      <c r="EQ941" s="14"/>
      <c r="ER941" s="14"/>
      <c r="ES941" s="14"/>
      <c r="ET941" s="14"/>
      <c r="EU941" s="14"/>
      <c r="EV941" s="14"/>
      <c r="EW941" s="14"/>
      <c r="EX941" s="14"/>
      <c r="EY941" s="14"/>
      <c r="EZ941" s="14"/>
      <c r="FA941" s="14"/>
      <c r="FB941" s="14"/>
      <c r="FC941" s="14"/>
      <c r="FD941" s="14"/>
      <c r="FE941" s="14"/>
      <c r="FF941" s="14"/>
      <c r="FG941" s="14"/>
      <c r="FH941" s="14"/>
      <c r="FI941" s="14"/>
      <c r="FJ941" s="14"/>
      <c r="FK941" s="14"/>
      <c r="FL941" s="14"/>
      <c r="FM941" s="14"/>
      <c r="FN941" s="14"/>
      <c r="FO941" s="14"/>
      <c r="FP941" s="14"/>
      <c r="FQ941" s="14"/>
      <c r="FR941" s="14"/>
      <c r="FS941" s="14"/>
      <c r="FT941" s="14"/>
      <c r="FU941" s="14"/>
      <c r="FV941" s="14"/>
      <c r="FW941" s="14"/>
      <c r="FX941" s="14"/>
      <c r="FY941" s="14"/>
      <c r="FZ941" s="14"/>
      <c r="GA941" s="14"/>
      <c r="GB941" s="14"/>
      <c r="GC941" s="14"/>
      <c r="GD941" s="14"/>
      <c r="GE941" s="14"/>
      <c r="GF941" s="14"/>
      <c r="GG941" s="14"/>
      <c r="GH941" s="14"/>
      <c r="GI941" s="14"/>
      <c r="GJ941" s="14"/>
      <c r="GK941" s="14"/>
      <c r="GL941" s="14"/>
      <c r="GM941" s="14"/>
      <c r="GN941" s="14"/>
      <c r="GO941" s="14"/>
      <c r="GP941" s="14"/>
      <c r="GQ941" s="14"/>
      <c r="GR941" s="14"/>
      <c r="GS941" s="14"/>
      <c r="GT941" s="14"/>
      <c r="GU941" s="14"/>
      <c r="GV941" s="14"/>
      <c r="GW941" s="14"/>
      <c r="GX941" s="14"/>
      <c r="GY941" s="14"/>
      <c r="GZ941" s="14"/>
      <c r="HA941" s="14"/>
      <c r="HB941" s="14"/>
      <c r="HC941" s="14"/>
      <c r="HD941" s="14"/>
      <c r="HE941" s="14"/>
      <c r="HF941" s="14"/>
      <c r="HG941" s="14"/>
      <c r="HH941" s="14"/>
      <c r="HI941" s="14"/>
      <c r="HJ941" s="14"/>
      <c r="HK941" s="14"/>
      <c r="HL941" s="14"/>
      <c r="HM941" s="14"/>
      <c r="HN941" s="14"/>
      <c r="HO941" s="14"/>
      <c r="HP941" s="14"/>
      <c r="HQ941" s="14"/>
      <c r="HR941" s="14"/>
      <c r="HS941" s="14"/>
      <c r="HT941" s="14"/>
      <c r="HU941" s="14"/>
      <c r="HV941" s="14"/>
      <c r="HW941" s="14"/>
      <c r="HX941" s="14"/>
      <c r="HY941" s="14"/>
      <c r="HZ941" s="14"/>
      <c r="IA941" s="14"/>
      <c r="IB941" s="14"/>
      <c r="IC941" s="14"/>
      <c r="ID941" s="14"/>
      <c r="IE941" s="14"/>
    </row>
    <row r="942" spans="1:239" s="2" customFormat="1" x14ac:dyDescent="0.25">
      <c r="A942" s="7">
        <v>27</v>
      </c>
      <c r="B942" s="127" t="s">
        <v>40</v>
      </c>
      <c r="C942" s="8" t="s">
        <v>18</v>
      </c>
      <c r="D942" s="9"/>
      <c r="E942" s="9">
        <f>E933*0.3</f>
        <v>0.29309999999999997</v>
      </c>
      <c r="F942" s="9"/>
      <c r="G942" s="9"/>
      <c r="H942" s="9"/>
      <c r="I942" s="9"/>
      <c r="J942" s="9"/>
      <c r="K942" s="130"/>
      <c r="L942" s="9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  <c r="AA942" s="105"/>
      <c r="AB942" s="105"/>
      <c r="AC942" s="105"/>
      <c r="AD942" s="105"/>
      <c r="AE942" s="105"/>
      <c r="AF942" s="105"/>
      <c r="AG942" s="105"/>
      <c r="AH942" s="105"/>
      <c r="AI942" s="105"/>
      <c r="AJ942" s="105"/>
      <c r="AK942" s="105"/>
      <c r="AL942" s="105"/>
      <c r="AM942" s="105"/>
      <c r="AN942" s="105"/>
      <c r="AO942" s="105"/>
      <c r="AP942" s="105"/>
      <c r="AQ942" s="105"/>
      <c r="AR942" s="105"/>
      <c r="AS942" s="105"/>
      <c r="AT942" s="105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  <c r="BT942" s="105"/>
      <c r="BU942" s="105"/>
      <c r="BV942" s="105"/>
      <c r="BW942" s="105"/>
      <c r="BX942" s="105"/>
      <c r="BY942" s="105"/>
      <c r="BZ942" s="105"/>
      <c r="CA942" s="105"/>
      <c r="CB942" s="105"/>
      <c r="CC942" s="105"/>
      <c r="CD942" s="105"/>
      <c r="CE942" s="105"/>
      <c r="CF942" s="105"/>
      <c r="CG942" s="105"/>
      <c r="CH942" s="105"/>
      <c r="CI942" s="105"/>
      <c r="CJ942" s="105"/>
      <c r="CK942" s="105"/>
      <c r="CL942" s="105"/>
      <c r="CM942" s="105"/>
      <c r="CN942" s="105"/>
      <c r="CO942" s="105"/>
      <c r="CP942" s="105"/>
      <c r="CQ942" s="105"/>
      <c r="CR942" s="105"/>
      <c r="CS942" s="105"/>
      <c r="CT942" s="105"/>
      <c r="CU942" s="105"/>
      <c r="CV942" s="105"/>
      <c r="CW942" s="105"/>
      <c r="CX942" s="105"/>
      <c r="CY942" s="105"/>
      <c r="CZ942" s="105"/>
      <c r="DA942" s="105"/>
      <c r="DB942" s="105"/>
      <c r="DC942" s="105"/>
      <c r="DD942" s="105"/>
      <c r="DE942" s="105"/>
      <c r="DF942" s="105"/>
      <c r="DG942" s="105"/>
      <c r="DH942" s="105"/>
      <c r="DI942" s="105"/>
      <c r="DJ942" s="105"/>
      <c r="DK942" s="105"/>
      <c r="DL942" s="105"/>
      <c r="DM942" s="105"/>
      <c r="DN942" s="105"/>
      <c r="DO942" s="105"/>
      <c r="DP942" s="105"/>
      <c r="DQ942" s="105"/>
      <c r="DR942" s="105"/>
      <c r="DS942" s="105"/>
      <c r="DT942" s="105"/>
      <c r="DU942" s="105"/>
      <c r="DV942" s="105"/>
      <c r="DW942" s="105"/>
      <c r="DX942" s="105"/>
      <c r="DY942" s="105"/>
      <c r="DZ942" s="105"/>
      <c r="EA942" s="105"/>
      <c r="EB942" s="105"/>
      <c r="EC942" s="105"/>
      <c r="ED942" s="105"/>
      <c r="EE942" s="105"/>
      <c r="EF942" s="105"/>
      <c r="EG942" s="105"/>
      <c r="EH942" s="105"/>
      <c r="EI942" s="105"/>
      <c r="EJ942" s="105"/>
      <c r="EK942" s="105"/>
      <c r="EL942" s="105"/>
      <c r="EM942" s="105"/>
      <c r="EN942" s="105"/>
      <c r="EO942" s="105"/>
      <c r="EP942" s="105"/>
      <c r="EQ942" s="105"/>
      <c r="ER942" s="105"/>
      <c r="ES942" s="105"/>
      <c r="ET942" s="105"/>
      <c r="EU942" s="105"/>
      <c r="EV942" s="105"/>
      <c r="EW942" s="105"/>
      <c r="EX942" s="105"/>
      <c r="EY942" s="105"/>
      <c r="EZ942" s="105"/>
      <c r="FA942" s="105"/>
      <c r="FB942" s="105"/>
      <c r="FC942" s="105"/>
      <c r="FD942" s="105"/>
      <c r="FE942" s="105"/>
      <c r="FF942" s="105"/>
      <c r="FG942" s="105"/>
      <c r="FH942" s="105"/>
      <c r="FI942" s="105"/>
      <c r="FJ942" s="105"/>
      <c r="FK942" s="105"/>
      <c r="FL942" s="105"/>
      <c r="FM942" s="105"/>
      <c r="FN942" s="105"/>
      <c r="FO942" s="105"/>
      <c r="FP942" s="105"/>
      <c r="FQ942" s="105"/>
      <c r="FR942" s="105"/>
      <c r="FS942" s="105"/>
      <c r="FT942" s="105"/>
      <c r="FU942" s="105"/>
      <c r="FV942" s="105"/>
      <c r="FW942" s="105"/>
      <c r="FX942" s="105"/>
      <c r="FY942" s="105"/>
      <c r="FZ942" s="105"/>
      <c r="GA942" s="105"/>
      <c r="GB942" s="105"/>
      <c r="GC942" s="105"/>
      <c r="GD942" s="105"/>
      <c r="GE942" s="105"/>
      <c r="GF942" s="105"/>
      <c r="GG942" s="105"/>
      <c r="GH942" s="105"/>
      <c r="GI942" s="105"/>
      <c r="GJ942" s="105"/>
      <c r="GK942" s="105"/>
      <c r="GL942" s="105"/>
      <c r="GM942" s="105"/>
      <c r="GN942" s="105"/>
      <c r="GO942" s="105"/>
      <c r="GP942" s="105"/>
      <c r="GQ942" s="105"/>
      <c r="GR942" s="105"/>
      <c r="GS942" s="105"/>
      <c r="GT942" s="105"/>
      <c r="GU942" s="105"/>
      <c r="GV942" s="105"/>
      <c r="GW942" s="105"/>
      <c r="GX942" s="105"/>
      <c r="GY942" s="105"/>
      <c r="GZ942" s="105"/>
      <c r="HA942" s="105"/>
      <c r="HB942" s="105"/>
      <c r="HC942" s="105"/>
      <c r="HD942" s="105"/>
      <c r="HE942" s="105"/>
      <c r="HF942" s="105"/>
      <c r="HG942" s="105"/>
      <c r="HH942" s="105"/>
      <c r="HI942" s="105"/>
      <c r="HJ942" s="105"/>
      <c r="HK942" s="105"/>
      <c r="HL942" s="105"/>
      <c r="HM942" s="105"/>
      <c r="HN942" s="105"/>
      <c r="HO942" s="105"/>
      <c r="HP942" s="105"/>
      <c r="HQ942" s="105"/>
      <c r="HR942" s="105"/>
      <c r="HS942" s="105"/>
      <c r="HT942" s="105"/>
      <c r="HU942" s="105"/>
      <c r="HV942" s="105"/>
      <c r="HW942" s="105"/>
      <c r="HX942" s="105"/>
      <c r="HY942" s="105"/>
      <c r="HZ942" s="105"/>
      <c r="IA942" s="105"/>
      <c r="IB942" s="105"/>
      <c r="IC942" s="105"/>
      <c r="ID942" s="105"/>
      <c r="IE942" s="105"/>
    </row>
    <row r="943" spans="1:239" s="6" customFormat="1" x14ac:dyDescent="0.25">
      <c r="A943" s="11"/>
      <c r="B943" s="13"/>
      <c r="C943" s="11" t="s">
        <v>19</v>
      </c>
      <c r="D943" s="10"/>
      <c r="E943" s="92">
        <f>E942</f>
        <v>0.29309999999999997</v>
      </c>
      <c r="F943" s="10"/>
      <c r="G943" s="10"/>
      <c r="H943" s="10"/>
      <c r="I943" s="10"/>
      <c r="J943" s="10"/>
      <c r="K943" s="110"/>
      <c r="L943" s="110"/>
      <c r="M943" s="105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  <c r="AT943" s="14"/>
      <c r="AU943" s="14"/>
      <c r="AV943" s="14"/>
      <c r="AW943" s="14"/>
      <c r="AX943" s="14"/>
      <c r="AY943" s="14"/>
      <c r="AZ943" s="14"/>
      <c r="BA943" s="14"/>
      <c r="BB943" s="14"/>
      <c r="BC943" s="14"/>
      <c r="BD943" s="14"/>
      <c r="BE943" s="14"/>
      <c r="BF943" s="14"/>
      <c r="BG943" s="14"/>
      <c r="BH943" s="14"/>
      <c r="BI943" s="14"/>
      <c r="BJ943" s="14"/>
      <c r="BK943" s="14"/>
      <c r="BL943" s="14"/>
      <c r="BM943" s="14"/>
      <c r="BN943" s="14"/>
      <c r="BO943" s="14"/>
      <c r="BP943" s="14"/>
      <c r="BQ943" s="14"/>
      <c r="BR943" s="14"/>
      <c r="BS943" s="14"/>
      <c r="BT943" s="14"/>
      <c r="BU943" s="14"/>
      <c r="BV943" s="14"/>
      <c r="BW943" s="14"/>
      <c r="BX943" s="14"/>
      <c r="BY943" s="14"/>
      <c r="BZ943" s="14"/>
      <c r="CA943" s="14"/>
      <c r="CB943" s="14"/>
      <c r="CC943" s="14"/>
      <c r="CD943" s="14"/>
      <c r="CE943" s="14"/>
      <c r="CF943" s="14"/>
      <c r="CG943" s="14"/>
      <c r="CH943" s="14"/>
      <c r="CI943" s="14"/>
      <c r="CJ943" s="14"/>
      <c r="CK943" s="14"/>
      <c r="CL943" s="14"/>
      <c r="CM943" s="14"/>
      <c r="CN943" s="14"/>
      <c r="CO943" s="14"/>
      <c r="CP943" s="14"/>
      <c r="CQ943" s="14"/>
      <c r="CR943" s="14"/>
      <c r="CS943" s="14"/>
      <c r="CT943" s="14"/>
      <c r="CU943" s="14"/>
      <c r="CV943" s="14"/>
      <c r="CW943" s="14"/>
      <c r="CX943" s="14"/>
      <c r="CY943" s="14"/>
      <c r="CZ943" s="14"/>
      <c r="DA943" s="14"/>
      <c r="DB943" s="14"/>
      <c r="DC943" s="14"/>
      <c r="DD943" s="14"/>
      <c r="DE943" s="14"/>
      <c r="DF943" s="14"/>
      <c r="DG943" s="14"/>
      <c r="DH943" s="14"/>
      <c r="DI943" s="14"/>
      <c r="DJ943" s="14"/>
      <c r="DK943" s="14"/>
      <c r="DL943" s="14"/>
      <c r="DM943" s="14"/>
      <c r="DN943" s="14"/>
      <c r="DO943" s="14"/>
      <c r="DP943" s="14"/>
      <c r="DQ943" s="14"/>
      <c r="DR943" s="14"/>
      <c r="DS943" s="14"/>
      <c r="DT943" s="14"/>
      <c r="DU943" s="14"/>
      <c r="DV943" s="14"/>
      <c r="DW943" s="14"/>
      <c r="DX943" s="14"/>
      <c r="DY943" s="14"/>
      <c r="DZ943" s="14"/>
      <c r="EA943" s="14"/>
      <c r="EB943" s="14"/>
      <c r="EC943" s="14"/>
      <c r="ED943" s="14"/>
      <c r="EE943" s="14"/>
      <c r="EF943" s="14"/>
      <c r="EG943" s="14"/>
      <c r="EH943" s="14"/>
      <c r="EI943" s="14"/>
      <c r="EJ943" s="14"/>
      <c r="EK943" s="14"/>
      <c r="EL943" s="14"/>
      <c r="EM943" s="14"/>
      <c r="EN943" s="14"/>
      <c r="EO943" s="14"/>
      <c r="EP943" s="14"/>
      <c r="EQ943" s="14"/>
      <c r="ER943" s="14"/>
      <c r="ES943" s="14"/>
      <c r="ET943" s="14"/>
      <c r="EU943" s="14"/>
      <c r="EV943" s="14"/>
      <c r="EW943" s="14"/>
      <c r="EX943" s="14"/>
      <c r="EY943" s="14"/>
      <c r="EZ943" s="14"/>
      <c r="FA943" s="14"/>
      <c r="FB943" s="14"/>
      <c r="FC943" s="14"/>
      <c r="FD943" s="14"/>
      <c r="FE943" s="14"/>
      <c r="FF943" s="14"/>
      <c r="FG943" s="14"/>
      <c r="FH943" s="14"/>
      <c r="FI943" s="14"/>
      <c r="FJ943" s="14"/>
      <c r="FK943" s="14"/>
      <c r="FL943" s="14"/>
      <c r="FM943" s="14"/>
      <c r="FN943" s="14"/>
      <c r="FO943" s="14"/>
      <c r="FP943" s="14"/>
      <c r="FQ943" s="14"/>
      <c r="FR943" s="14"/>
      <c r="FS943" s="14"/>
      <c r="FT943" s="14"/>
      <c r="FU943" s="14"/>
      <c r="FV943" s="14"/>
      <c r="FW943" s="14"/>
      <c r="FX943" s="14"/>
      <c r="FY943" s="14"/>
      <c r="FZ943" s="14"/>
      <c r="GA943" s="14"/>
      <c r="GB943" s="14"/>
      <c r="GC943" s="14"/>
      <c r="GD943" s="14"/>
      <c r="GE943" s="14"/>
      <c r="GF943" s="14"/>
      <c r="GG943" s="14"/>
      <c r="GH943" s="14"/>
      <c r="GI943" s="14"/>
      <c r="GJ943" s="14"/>
      <c r="GK943" s="14"/>
      <c r="GL943" s="14"/>
      <c r="GM943" s="14"/>
      <c r="GN943" s="14"/>
      <c r="GO943" s="14"/>
      <c r="GP943" s="14"/>
      <c r="GQ943" s="14"/>
      <c r="GR943" s="14"/>
      <c r="GS943" s="14"/>
      <c r="GT943" s="14"/>
      <c r="GU943" s="14"/>
      <c r="GV943" s="14"/>
      <c r="GW943" s="14"/>
      <c r="GX943" s="14"/>
      <c r="GY943" s="14"/>
      <c r="GZ943" s="14"/>
      <c r="HA943" s="14"/>
      <c r="HB943" s="14"/>
      <c r="HC943" s="14"/>
      <c r="HD943" s="14"/>
      <c r="HE943" s="14"/>
      <c r="HF943" s="14"/>
      <c r="HG943" s="14"/>
      <c r="HH943" s="14"/>
      <c r="HI943" s="14"/>
      <c r="HJ943" s="14"/>
      <c r="HK943" s="14"/>
      <c r="HL943" s="14"/>
      <c r="HM943" s="14"/>
      <c r="HN943" s="14"/>
      <c r="HO943" s="14"/>
      <c r="HP943" s="14"/>
      <c r="HQ943" s="14"/>
      <c r="HR943" s="14"/>
      <c r="HS943" s="14"/>
      <c r="HT943" s="14"/>
      <c r="HU943" s="14"/>
      <c r="HV943" s="14"/>
      <c r="HW943" s="14"/>
      <c r="HX943" s="14"/>
      <c r="HY943" s="14"/>
      <c r="HZ943" s="14"/>
      <c r="IA943" s="14"/>
      <c r="IB943" s="14"/>
      <c r="IC943" s="14"/>
      <c r="ID943" s="14"/>
      <c r="IE943" s="14"/>
    </row>
    <row r="944" spans="1:239" s="6" customFormat="1" x14ac:dyDescent="0.25">
      <c r="A944" s="125"/>
      <c r="B944" s="126" t="s">
        <v>37</v>
      </c>
      <c r="C944" s="91" t="s">
        <v>20</v>
      </c>
      <c r="D944" s="110">
        <v>0.3</v>
      </c>
      <c r="E944" s="10">
        <f>E943*D944</f>
        <v>8.7929999999999994E-2</v>
      </c>
      <c r="F944" s="10"/>
      <c r="G944" s="10"/>
      <c r="H944" s="10"/>
      <c r="I944" s="10"/>
      <c r="J944" s="5"/>
      <c r="K944" s="10">
        <f>E944*J944</f>
        <v>0</v>
      </c>
      <c r="L944" s="10">
        <f t="shared" ref="L944:L945" si="139">G944+I944+K944</f>
        <v>0</v>
      </c>
      <c r="M944" s="14"/>
      <c r="N944" s="14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</row>
    <row r="945" spans="1:239" s="6" customFormat="1" x14ac:dyDescent="0.25">
      <c r="A945" s="125"/>
      <c r="B945" s="126" t="s">
        <v>32</v>
      </c>
      <c r="C945" s="11" t="s">
        <v>18</v>
      </c>
      <c r="D945" s="110">
        <v>1.03</v>
      </c>
      <c r="E945" s="10">
        <f>D945*E943</f>
        <v>0.30189299999999997</v>
      </c>
      <c r="F945" s="10"/>
      <c r="G945" s="10">
        <f>E945*F945</f>
        <v>0</v>
      </c>
      <c r="H945" s="10"/>
      <c r="I945" s="10"/>
      <c r="J945" s="10"/>
      <c r="K945" s="10"/>
      <c r="L945" s="10">
        <f t="shared" si="139"/>
        <v>0</v>
      </c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</row>
    <row r="946" spans="1:239" s="6" customFormat="1" x14ac:dyDescent="0.25">
      <c r="A946" s="11"/>
      <c r="B946" s="126"/>
      <c r="C946" s="11"/>
      <c r="D946" s="110"/>
      <c r="E946" s="10"/>
      <c r="F946" s="10"/>
      <c r="G946" s="10"/>
      <c r="H946" s="10"/>
      <c r="I946" s="10"/>
      <c r="J946" s="10"/>
      <c r="K946" s="10"/>
      <c r="L946" s="10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  <c r="AT946" s="14"/>
      <c r="AU946" s="14"/>
      <c r="AV946" s="14"/>
      <c r="AW946" s="14"/>
      <c r="AX946" s="14"/>
      <c r="AY946" s="14"/>
      <c r="AZ946" s="14"/>
      <c r="BA946" s="14"/>
      <c r="BB946" s="14"/>
      <c r="BC946" s="14"/>
      <c r="BD946" s="14"/>
      <c r="BE946" s="14"/>
      <c r="BF946" s="14"/>
      <c r="BG946" s="14"/>
      <c r="BH946" s="14"/>
      <c r="BI946" s="14"/>
      <c r="BJ946" s="14"/>
      <c r="BK946" s="14"/>
      <c r="BL946" s="14"/>
      <c r="BM946" s="14"/>
      <c r="BN946" s="14"/>
      <c r="BO946" s="14"/>
      <c r="BP946" s="14"/>
      <c r="BQ946" s="14"/>
      <c r="BR946" s="14"/>
      <c r="BS946" s="14"/>
      <c r="BT946" s="14"/>
      <c r="BU946" s="14"/>
      <c r="BV946" s="14"/>
      <c r="BW946" s="14"/>
      <c r="BX946" s="14"/>
      <c r="BY946" s="14"/>
      <c r="BZ946" s="14"/>
      <c r="CA946" s="14"/>
      <c r="CB946" s="14"/>
      <c r="CC946" s="14"/>
      <c r="CD946" s="14"/>
      <c r="CE946" s="14"/>
      <c r="CF946" s="14"/>
      <c r="CG946" s="14"/>
      <c r="CH946" s="14"/>
      <c r="CI946" s="14"/>
      <c r="CJ946" s="14"/>
      <c r="CK946" s="14"/>
      <c r="CL946" s="14"/>
      <c r="CM946" s="14"/>
      <c r="CN946" s="14"/>
      <c r="CO946" s="14"/>
      <c r="CP946" s="14"/>
      <c r="CQ946" s="14"/>
      <c r="CR946" s="14"/>
      <c r="CS946" s="14"/>
      <c r="CT946" s="14"/>
      <c r="CU946" s="14"/>
      <c r="CV946" s="14"/>
      <c r="CW946" s="14"/>
      <c r="CX946" s="14"/>
      <c r="CY946" s="14"/>
      <c r="CZ946" s="14"/>
      <c r="DA946" s="14"/>
      <c r="DB946" s="14"/>
      <c r="DC946" s="14"/>
      <c r="DD946" s="14"/>
      <c r="DE946" s="14"/>
      <c r="DF946" s="14"/>
      <c r="DG946" s="14"/>
      <c r="DH946" s="14"/>
      <c r="DI946" s="14"/>
      <c r="DJ946" s="14"/>
      <c r="DK946" s="14"/>
      <c r="DL946" s="14"/>
      <c r="DM946" s="14"/>
      <c r="DN946" s="14"/>
      <c r="DO946" s="14"/>
      <c r="DP946" s="14"/>
      <c r="DQ946" s="14"/>
      <c r="DR946" s="14"/>
      <c r="DS946" s="14"/>
      <c r="DT946" s="14"/>
      <c r="DU946" s="14"/>
      <c r="DV946" s="14"/>
      <c r="DW946" s="14"/>
      <c r="DX946" s="14"/>
      <c r="DY946" s="14"/>
      <c r="DZ946" s="14"/>
      <c r="EA946" s="14"/>
      <c r="EB946" s="14"/>
      <c r="EC946" s="14"/>
      <c r="ED946" s="14"/>
      <c r="EE946" s="14"/>
      <c r="EF946" s="14"/>
      <c r="EG946" s="14"/>
      <c r="EH946" s="14"/>
      <c r="EI946" s="14"/>
      <c r="EJ946" s="14"/>
      <c r="EK946" s="14"/>
      <c r="EL946" s="14"/>
      <c r="EM946" s="14"/>
      <c r="EN946" s="14"/>
      <c r="EO946" s="14"/>
      <c r="EP946" s="14"/>
      <c r="EQ946" s="14"/>
      <c r="ER946" s="14"/>
      <c r="ES946" s="14"/>
      <c r="ET946" s="14"/>
      <c r="EU946" s="14"/>
      <c r="EV946" s="14"/>
      <c r="EW946" s="14"/>
      <c r="EX946" s="14"/>
      <c r="EY946" s="14"/>
      <c r="EZ946" s="14"/>
      <c r="FA946" s="14"/>
      <c r="FB946" s="14"/>
      <c r="FC946" s="14"/>
      <c r="FD946" s="14"/>
      <c r="FE946" s="14"/>
      <c r="FF946" s="14"/>
      <c r="FG946" s="14"/>
      <c r="FH946" s="14"/>
      <c r="FI946" s="14"/>
      <c r="FJ946" s="14"/>
      <c r="FK946" s="14"/>
      <c r="FL946" s="14"/>
      <c r="FM946" s="14"/>
      <c r="FN946" s="14"/>
      <c r="FO946" s="14"/>
      <c r="FP946" s="14"/>
      <c r="FQ946" s="14"/>
      <c r="FR946" s="14"/>
      <c r="FS946" s="14"/>
      <c r="FT946" s="14"/>
      <c r="FU946" s="14"/>
      <c r="FV946" s="14"/>
      <c r="FW946" s="14"/>
      <c r="FX946" s="14"/>
      <c r="FY946" s="14"/>
      <c r="FZ946" s="14"/>
      <c r="GA946" s="14"/>
      <c r="GB946" s="14"/>
      <c r="GC946" s="14"/>
      <c r="GD946" s="14"/>
      <c r="GE946" s="14"/>
      <c r="GF946" s="14"/>
      <c r="GG946" s="14"/>
      <c r="GH946" s="14"/>
      <c r="GI946" s="14"/>
      <c r="GJ946" s="14"/>
      <c r="GK946" s="14"/>
      <c r="GL946" s="14"/>
      <c r="GM946" s="14"/>
      <c r="GN946" s="14"/>
      <c r="GO946" s="14"/>
      <c r="GP946" s="14"/>
      <c r="GQ946" s="14"/>
      <c r="GR946" s="14"/>
      <c r="GS946" s="14"/>
      <c r="GT946" s="14"/>
      <c r="GU946" s="14"/>
      <c r="GV946" s="14"/>
      <c r="GW946" s="14"/>
      <c r="GX946" s="14"/>
      <c r="GY946" s="14"/>
      <c r="GZ946" s="14"/>
      <c r="HA946" s="14"/>
      <c r="HB946" s="14"/>
      <c r="HC946" s="14"/>
      <c r="HD946" s="14"/>
      <c r="HE946" s="14"/>
      <c r="HF946" s="14"/>
      <c r="HG946" s="14"/>
      <c r="HH946" s="14"/>
      <c r="HI946" s="14"/>
      <c r="HJ946" s="14"/>
      <c r="HK946" s="14"/>
      <c r="HL946" s="14"/>
      <c r="HM946" s="14"/>
      <c r="HN946" s="14"/>
      <c r="HO946" s="14"/>
      <c r="HP946" s="14"/>
      <c r="HQ946" s="14"/>
      <c r="HR946" s="14"/>
      <c r="HS946" s="14"/>
      <c r="HT946" s="14"/>
      <c r="HU946" s="14"/>
      <c r="HV946" s="14"/>
      <c r="HW946" s="14"/>
      <c r="HX946" s="14"/>
      <c r="HY946" s="14"/>
      <c r="HZ946" s="14"/>
      <c r="IA946" s="14"/>
      <c r="IB946" s="14"/>
      <c r="IC946" s="14"/>
      <c r="ID946" s="14"/>
      <c r="IE946" s="14"/>
    </row>
    <row r="947" spans="1:239" s="2" customFormat="1" ht="25.5" x14ac:dyDescent="0.25">
      <c r="A947" s="7">
        <v>28</v>
      </c>
      <c r="B947" s="131" t="s">
        <v>48</v>
      </c>
      <c r="C947" s="8" t="s">
        <v>23</v>
      </c>
      <c r="D947" s="9"/>
      <c r="E947" s="9">
        <f>E932</f>
        <v>977</v>
      </c>
      <c r="F947" s="9"/>
      <c r="G947" s="9"/>
      <c r="H947" s="9"/>
      <c r="I947" s="9"/>
      <c r="J947" s="9"/>
      <c r="K947" s="9"/>
      <c r="L947" s="9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  <c r="AA947" s="105"/>
      <c r="AB947" s="105"/>
      <c r="AC947" s="105"/>
      <c r="AD947" s="105"/>
      <c r="AE947" s="105"/>
      <c r="AF947" s="105"/>
      <c r="AG947" s="105"/>
      <c r="AH947" s="105"/>
      <c r="AI947" s="105"/>
      <c r="AJ947" s="105"/>
      <c r="AK947" s="105"/>
      <c r="AL947" s="105"/>
      <c r="AM947" s="105"/>
      <c r="AN947" s="105"/>
      <c r="AO947" s="105"/>
      <c r="AP947" s="105"/>
      <c r="AQ947" s="105"/>
      <c r="AR947" s="105"/>
      <c r="AS947" s="105"/>
      <c r="AT947" s="105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  <c r="BT947" s="105"/>
      <c r="BU947" s="105"/>
      <c r="BV947" s="105"/>
      <c r="BW947" s="105"/>
      <c r="BX947" s="105"/>
      <c r="BY947" s="105"/>
      <c r="BZ947" s="105"/>
      <c r="CA947" s="105"/>
      <c r="CB947" s="105"/>
      <c r="CC947" s="105"/>
      <c r="CD947" s="105"/>
      <c r="CE947" s="105"/>
      <c r="CF947" s="105"/>
      <c r="CG947" s="105"/>
      <c r="CH947" s="105"/>
      <c r="CI947" s="105"/>
      <c r="CJ947" s="105"/>
      <c r="CK947" s="105"/>
      <c r="CL947" s="105"/>
      <c r="CM947" s="105"/>
      <c r="CN947" s="105"/>
      <c r="CO947" s="105"/>
      <c r="CP947" s="105"/>
      <c r="CQ947" s="105"/>
      <c r="CR947" s="105"/>
      <c r="CS947" s="105"/>
      <c r="CT947" s="105"/>
      <c r="CU947" s="105"/>
      <c r="CV947" s="105"/>
      <c r="CW947" s="105"/>
      <c r="CX947" s="105"/>
      <c r="CY947" s="105"/>
      <c r="CZ947" s="105"/>
      <c r="DA947" s="105"/>
      <c r="DB947" s="105"/>
      <c r="DC947" s="105"/>
      <c r="DD947" s="105"/>
      <c r="DE947" s="105"/>
      <c r="DF947" s="105"/>
      <c r="DG947" s="105"/>
      <c r="DH947" s="105"/>
      <c r="DI947" s="105"/>
      <c r="DJ947" s="105"/>
      <c r="DK947" s="105"/>
      <c r="DL947" s="105"/>
      <c r="DM947" s="105"/>
      <c r="DN947" s="105"/>
      <c r="DO947" s="105"/>
      <c r="DP947" s="105"/>
      <c r="DQ947" s="105"/>
      <c r="DR947" s="105"/>
      <c r="DS947" s="105"/>
      <c r="DT947" s="105"/>
      <c r="DU947" s="105"/>
      <c r="DV947" s="105"/>
      <c r="DW947" s="105"/>
      <c r="DX947" s="105"/>
      <c r="DY947" s="105"/>
      <c r="DZ947" s="105"/>
      <c r="EA947" s="105"/>
      <c r="EB947" s="105"/>
      <c r="EC947" s="105"/>
      <c r="ED947" s="105"/>
      <c r="EE947" s="105"/>
      <c r="EF947" s="105"/>
      <c r="EG947" s="105"/>
      <c r="EH947" s="105"/>
      <c r="EI947" s="105"/>
      <c r="EJ947" s="105"/>
      <c r="EK947" s="105"/>
      <c r="EL947" s="105"/>
      <c r="EM947" s="105"/>
      <c r="EN947" s="105"/>
      <c r="EO947" s="105"/>
      <c r="EP947" s="105"/>
      <c r="EQ947" s="105"/>
      <c r="ER947" s="105"/>
      <c r="ES947" s="105"/>
      <c r="ET947" s="105"/>
      <c r="EU947" s="105"/>
      <c r="EV947" s="105"/>
      <c r="EW947" s="105"/>
      <c r="EX947" s="105"/>
      <c r="EY947" s="105"/>
      <c r="EZ947" s="105"/>
      <c r="FA947" s="105"/>
      <c r="FB947" s="105"/>
      <c r="FC947" s="105"/>
      <c r="FD947" s="105"/>
      <c r="FE947" s="105"/>
      <c r="FF947" s="105"/>
      <c r="FG947" s="105"/>
      <c r="FH947" s="105"/>
      <c r="FI947" s="105"/>
      <c r="FJ947" s="105"/>
      <c r="FK947" s="105"/>
      <c r="FL947" s="105"/>
      <c r="FM947" s="105"/>
      <c r="FN947" s="105"/>
      <c r="FO947" s="105"/>
      <c r="FP947" s="105"/>
      <c r="FQ947" s="105"/>
      <c r="FR947" s="105"/>
      <c r="FS947" s="105"/>
      <c r="FT947" s="105"/>
      <c r="FU947" s="105"/>
      <c r="FV947" s="105"/>
      <c r="FW947" s="105"/>
      <c r="FX947" s="105"/>
      <c r="FY947" s="105"/>
      <c r="FZ947" s="105"/>
      <c r="GA947" s="105"/>
      <c r="GB947" s="105"/>
      <c r="GC947" s="105"/>
      <c r="GD947" s="105"/>
      <c r="GE947" s="105"/>
      <c r="GF947" s="105"/>
      <c r="GG947" s="105"/>
      <c r="GH947" s="105"/>
      <c r="GI947" s="105"/>
      <c r="GJ947" s="105"/>
      <c r="GK947" s="105"/>
      <c r="GL947" s="105"/>
      <c r="GM947" s="105"/>
      <c r="GN947" s="105"/>
      <c r="GO947" s="105"/>
      <c r="GP947" s="105"/>
      <c r="GQ947" s="105"/>
      <c r="GR947" s="105"/>
      <c r="GS947" s="105"/>
      <c r="GT947" s="105"/>
      <c r="GU947" s="105"/>
      <c r="GV947" s="105"/>
      <c r="GW947" s="105"/>
      <c r="GX947" s="105"/>
      <c r="GY947" s="105"/>
      <c r="GZ947" s="105"/>
      <c r="HA947" s="105"/>
      <c r="HB947" s="105"/>
      <c r="HC947" s="105"/>
      <c r="HD947" s="105"/>
      <c r="HE947" s="105"/>
      <c r="HF947" s="105"/>
      <c r="HG947" s="105"/>
      <c r="HH947" s="105"/>
      <c r="HI947" s="105"/>
      <c r="HJ947" s="105"/>
      <c r="HK947" s="105"/>
      <c r="HL947" s="105"/>
      <c r="HM947" s="105"/>
      <c r="HN947" s="105"/>
      <c r="HO947" s="105"/>
      <c r="HP947" s="105"/>
      <c r="HQ947" s="105"/>
      <c r="HR947" s="105"/>
      <c r="HS947" s="105"/>
      <c r="HT947" s="105"/>
      <c r="HU947" s="105"/>
      <c r="HV947" s="105"/>
      <c r="HW947" s="105"/>
      <c r="HX947" s="105"/>
      <c r="HY947" s="105"/>
      <c r="HZ947" s="105"/>
      <c r="IA947" s="105"/>
      <c r="IB947" s="105"/>
      <c r="IC947" s="105"/>
      <c r="ID947" s="105"/>
      <c r="IE947" s="105"/>
    </row>
    <row r="948" spans="1:239" s="6" customFormat="1" x14ac:dyDescent="0.25">
      <c r="A948" s="11"/>
      <c r="B948" s="13"/>
      <c r="C948" s="11" t="s">
        <v>24</v>
      </c>
      <c r="D948" s="10"/>
      <c r="E948" s="92">
        <f>E947/1000</f>
        <v>0.97699999999999998</v>
      </c>
      <c r="F948" s="10"/>
      <c r="G948" s="10"/>
      <c r="H948" s="10"/>
      <c r="I948" s="10"/>
      <c r="J948" s="10"/>
      <c r="K948" s="10"/>
      <c r="L948" s="10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  <c r="AS948" s="14"/>
      <c r="AT948" s="14"/>
      <c r="AU948" s="14"/>
      <c r="AV948" s="14"/>
      <c r="AW948" s="14"/>
      <c r="AX948" s="14"/>
      <c r="AY948" s="14"/>
      <c r="AZ948" s="14"/>
      <c r="BA948" s="14"/>
      <c r="BB948" s="14"/>
      <c r="BC948" s="14"/>
      <c r="BD948" s="14"/>
      <c r="BE948" s="14"/>
      <c r="BF948" s="14"/>
      <c r="BG948" s="14"/>
      <c r="BH948" s="14"/>
      <c r="BI948" s="14"/>
      <c r="BJ948" s="14"/>
      <c r="BK948" s="14"/>
      <c r="BL948" s="14"/>
      <c r="BM948" s="14"/>
      <c r="BN948" s="14"/>
      <c r="BO948" s="14"/>
      <c r="BP948" s="14"/>
      <c r="BQ948" s="14"/>
      <c r="BR948" s="14"/>
      <c r="BS948" s="14"/>
      <c r="BT948" s="14"/>
      <c r="BU948" s="14"/>
      <c r="BV948" s="14"/>
      <c r="BW948" s="14"/>
      <c r="BX948" s="14"/>
      <c r="BY948" s="14"/>
      <c r="BZ948" s="14"/>
      <c r="CA948" s="14"/>
      <c r="CB948" s="14"/>
      <c r="CC948" s="14"/>
      <c r="CD948" s="14"/>
      <c r="CE948" s="14"/>
      <c r="CF948" s="14"/>
      <c r="CG948" s="14"/>
      <c r="CH948" s="14"/>
      <c r="CI948" s="14"/>
      <c r="CJ948" s="14"/>
      <c r="CK948" s="14"/>
      <c r="CL948" s="14"/>
      <c r="CM948" s="14"/>
      <c r="CN948" s="14"/>
      <c r="CO948" s="14"/>
      <c r="CP948" s="14"/>
      <c r="CQ948" s="14"/>
      <c r="CR948" s="14"/>
      <c r="CS948" s="14"/>
      <c r="CT948" s="14"/>
      <c r="CU948" s="14"/>
      <c r="CV948" s="14"/>
      <c r="CW948" s="14"/>
      <c r="CX948" s="14"/>
      <c r="CY948" s="14"/>
      <c r="CZ948" s="14"/>
      <c r="DA948" s="14"/>
      <c r="DB948" s="14"/>
      <c r="DC948" s="14"/>
      <c r="DD948" s="14"/>
      <c r="DE948" s="14"/>
      <c r="DF948" s="14"/>
      <c r="DG948" s="14"/>
      <c r="DH948" s="14"/>
      <c r="DI948" s="14"/>
      <c r="DJ948" s="14"/>
      <c r="DK948" s="14"/>
      <c r="DL948" s="14"/>
      <c r="DM948" s="14"/>
      <c r="DN948" s="14"/>
      <c r="DO948" s="14"/>
      <c r="DP948" s="14"/>
      <c r="DQ948" s="14"/>
      <c r="DR948" s="14"/>
      <c r="DS948" s="14"/>
      <c r="DT948" s="14"/>
      <c r="DU948" s="14"/>
      <c r="DV948" s="14"/>
      <c r="DW948" s="14"/>
      <c r="DX948" s="14"/>
      <c r="DY948" s="14"/>
      <c r="DZ948" s="14"/>
      <c r="EA948" s="14"/>
      <c r="EB948" s="14"/>
      <c r="EC948" s="14"/>
      <c r="ED948" s="14"/>
      <c r="EE948" s="14"/>
      <c r="EF948" s="14"/>
      <c r="EG948" s="14"/>
      <c r="EH948" s="14"/>
      <c r="EI948" s="14"/>
      <c r="EJ948" s="14"/>
      <c r="EK948" s="14"/>
      <c r="EL948" s="14"/>
      <c r="EM948" s="14"/>
      <c r="EN948" s="14"/>
      <c r="EO948" s="14"/>
      <c r="EP948" s="14"/>
      <c r="EQ948" s="14"/>
      <c r="ER948" s="14"/>
      <c r="ES948" s="14"/>
      <c r="ET948" s="14"/>
      <c r="EU948" s="14"/>
      <c r="EV948" s="14"/>
      <c r="EW948" s="14"/>
      <c r="EX948" s="14"/>
      <c r="EY948" s="14"/>
      <c r="EZ948" s="14"/>
      <c r="FA948" s="14"/>
      <c r="FB948" s="14"/>
      <c r="FC948" s="14"/>
      <c r="FD948" s="14"/>
      <c r="FE948" s="14"/>
      <c r="FF948" s="14"/>
      <c r="FG948" s="14"/>
      <c r="FH948" s="14"/>
      <c r="FI948" s="14"/>
      <c r="FJ948" s="14"/>
      <c r="FK948" s="14"/>
      <c r="FL948" s="14"/>
      <c r="FM948" s="14"/>
      <c r="FN948" s="14"/>
      <c r="FO948" s="14"/>
      <c r="FP948" s="14"/>
      <c r="FQ948" s="14"/>
      <c r="FR948" s="14"/>
      <c r="FS948" s="14"/>
      <c r="FT948" s="14"/>
      <c r="FU948" s="14"/>
      <c r="FV948" s="14"/>
      <c r="FW948" s="14"/>
      <c r="FX948" s="14"/>
      <c r="FY948" s="14"/>
      <c r="FZ948" s="14"/>
      <c r="GA948" s="14"/>
      <c r="GB948" s="14"/>
      <c r="GC948" s="14"/>
      <c r="GD948" s="14"/>
      <c r="GE948" s="14"/>
      <c r="GF948" s="14"/>
      <c r="GG948" s="14"/>
      <c r="GH948" s="14"/>
      <c r="GI948" s="14"/>
      <c r="GJ948" s="14"/>
      <c r="GK948" s="14"/>
      <c r="GL948" s="14"/>
      <c r="GM948" s="14"/>
      <c r="GN948" s="14"/>
      <c r="GO948" s="14"/>
      <c r="GP948" s="14"/>
      <c r="GQ948" s="14"/>
      <c r="GR948" s="14"/>
      <c r="GS948" s="14"/>
      <c r="GT948" s="14"/>
      <c r="GU948" s="14"/>
      <c r="GV948" s="14"/>
      <c r="GW948" s="14"/>
      <c r="GX948" s="14"/>
      <c r="GY948" s="14"/>
      <c r="GZ948" s="14"/>
      <c r="HA948" s="14"/>
      <c r="HB948" s="14"/>
      <c r="HC948" s="14"/>
      <c r="HD948" s="14"/>
      <c r="HE948" s="14"/>
      <c r="HF948" s="14"/>
      <c r="HG948" s="14"/>
      <c r="HH948" s="14"/>
      <c r="HI948" s="14"/>
      <c r="HJ948" s="14"/>
      <c r="HK948" s="14"/>
      <c r="HL948" s="14"/>
      <c r="HM948" s="14"/>
      <c r="HN948" s="14"/>
      <c r="HO948" s="14"/>
      <c r="HP948" s="14"/>
      <c r="HQ948" s="14"/>
      <c r="HR948" s="14"/>
      <c r="HS948" s="14"/>
      <c r="HT948" s="14"/>
      <c r="HU948" s="14"/>
      <c r="HV948" s="14"/>
      <c r="HW948" s="14"/>
      <c r="HX948" s="14"/>
      <c r="HY948" s="14"/>
      <c r="HZ948" s="14"/>
      <c r="IA948" s="14"/>
      <c r="IB948" s="14"/>
      <c r="IC948" s="14"/>
      <c r="ID948" s="14"/>
      <c r="IE948" s="14"/>
    </row>
    <row r="949" spans="1:239" s="6" customFormat="1" x14ac:dyDescent="0.25">
      <c r="A949" s="125"/>
      <c r="B949" s="124" t="s">
        <v>21</v>
      </c>
      <c r="C949" s="91" t="s">
        <v>17</v>
      </c>
      <c r="D949" s="10">
        <f>37.5</f>
        <v>37.5</v>
      </c>
      <c r="E949" s="10">
        <f>E948*D949</f>
        <v>36.637499999999996</v>
      </c>
      <c r="F949" s="10"/>
      <c r="G949" s="10"/>
      <c r="H949" s="10"/>
      <c r="I949" s="10">
        <f>E949*H949</f>
        <v>0</v>
      </c>
      <c r="J949" s="10"/>
      <c r="K949" s="10"/>
      <c r="L949" s="10">
        <f t="shared" ref="L949:L955" si="140">G949+I949+K949</f>
        <v>0</v>
      </c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</row>
    <row r="950" spans="1:239" s="6" customFormat="1" x14ac:dyDescent="0.25">
      <c r="A950" s="125"/>
      <c r="B950" s="13" t="s">
        <v>33</v>
      </c>
      <c r="C950" s="91" t="s">
        <v>20</v>
      </c>
      <c r="D950" s="10">
        <v>3.02</v>
      </c>
      <c r="E950" s="10">
        <f>E948*D950</f>
        <v>2.9505400000000002</v>
      </c>
      <c r="F950" s="10"/>
      <c r="G950" s="10"/>
      <c r="H950" s="10"/>
      <c r="I950" s="10"/>
      <c r="J950" s="10"/>
      <c r="K950" s="10">
        <f t="shared" ref="K950:K952" si="141">E950*J950</f>
        <v>0</v>
      </c>
      <c r="L950" s="10">
        <f t="shared" si="140"/>
        <v>0</v>
      </c>
      <c r="M950" s="14"/>
      <c r="N950" s="14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</row>
    <row r="951" spans="1:239" s="6" customFormat="1" x14ac:dyDescent="0.25">
      <c r="A951" s="125"/>
      <c r="B951" s="124" t="s">
        <v>27</v>
      </c>
      <c r="C951" s="91" t="s">
        <v>20</v>
      </c>
      <c r="D951" s="10">
        <v>3.7</v>
      </c>
      <c r="E951" s="10">
        <f>D951*E948</f>
        <v>3.6149</v>
      </c>
      <c r="F951" s="10"/>
      <c r="G951" s="10"/>
      <c r="H951" s="10"/>
      <c r="I951" s="10"/>
      <c r="J951" s="5"/>
      <c r="K951" s="10">
        <f t="shared" si="141"/>
        <v>0</v>
      </c>
      <c r="L951" s="10">
        <f t="shared" si="140"/>
        <v>0</v>
      </c>
      <c r="M951" s="14"/>
      <c r="N951" s="14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</row>
    <row r="952" spans="1:239" s="6" customFormat="1" x14ac:dyDescent="0.25">
      <c r="A952" s="125"/>
      <c r="B952" s="124" t="s">
        <v>28</v>
      </c>
      <c r="C952" s="91" t="s">
        <v>20</v>
      </c>
      <c r="D952" s="10">
        <v>11.1</v>
      </c>
      <c r="E952" s="5">
        <f>D952*E948</f>
        <v>10.8447</v>
      </c>
      <c r="F952" s="10"/>
      <c r="G952" s="10"/>
      <c r="H952" s="10"/>
      <c r="I952" s="10"/>
      <c r="J952" s="5"/>
      <c r="K952" s="10">
        <f t="shared" si="141"/>
        <v>0</v>
      </c>
      <c r="L952" s="10">
        <f t="shared" si="140"/>
        <v>0</v>
      </c>
      <c r="M952" s="14"/>
      <c r="N952" s="14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</row>
    <row r="953" spans="1:239" s="6" customFormat="1" x14ac:dyDescent="0.25">
      <c r="A953" s="125"/>
      <c r="B953" s="126" t="s">
        <v>22</v>
      </c>
      <c r="C953" s="11" t="s">
        <v>0</v>
      </c>
      <c r="D953" s="10">
        <v>2.2999999999999998</v>
      </c>
      <c r="E953" s="5">
        <f>D953*E948</f>
        <v>2.2470999999999997</v>
      </c>
      <c r="F953" s="4"/>
      <c r="G953" s="4"/>
      <c r="H953" s="4"/>
      <c r="I953" s="5"/>
      <c r="J953" s="10"/>
      <c r="K953" s="10">
        <f>E953*J953</f>
        <v>0</v>
      </c>
      <c r="L953" s="10">
        <f t="shared" si="140"/>
        <v>0</v>
      </c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</row>
    <row r="954" spans="1:239" s="6" customFormat="1" x14ac:dyDescent="0.25">
      <c r="A954" s="125"/>
      <c r="B954" s="13" t="s">
        <v>34</v>
      </c>
      <c r="C954" s="11" t="s">
        <v>18</v>
      </c>
      <c r="D954" s="10">
        <f>97.4</f>
        <v>97.4</v>
      </c>
      <c r="E954" s="10">
        <f>D954*E948</f>
        <v>95.159800000000004</v>
      </c>
      <c r="F954" s="10"/>
      <c r="G954" s="5">
        <f>E954*F954</f>
        <v>0</v>
      </c>
      <c r="H954" s="5"/>
      <c r="I954" s="5"/>
      <c r="J954" s="10"/>
      <c r="K954" s="10"/>
      <c r="L954" s="10">
        <f t="shared" si="140"/>
        <v>0</v>
      </c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</row>
    <row r="955" spans="1:239" s="6" customFormat="1" x14ac:dyDescent="0.25">
      <c r="A955" s="125"/>
      <c r="B955" s="126" t="s">
        <v>35</v>
      </c>
      <c r="C955" s="11" t="s">
        <v>0</v>
      </c>
      <c r="D955" s="10">
        <f>14.5-2*0.2</f>
        <v>14.1</v>
      </c>
      <c r="E955" s="10">
        <f>D955*E948</f>
        <v>13.775699999999999</v>
      </c>
      <c r="F955" s="5"/>
      <c r="G955" s="5">
        <f>E955*F955</f>
        <v>0</v>
      </c>
      <c r="H955" s="5"/>
      <c r="I955" s="5"/>
      <c r="J955" s="10"/>
      <c r="K955" s="10"/>
      <c r="L955" s="10">
        <f t="shared" si="140"/>
        <v>0</v>
      </c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</row>
    <row r="956" spans="1:239" s="6" customFormat="1" x14ac:dyDescent="0.25">
      <c r="A956" s="125"/>
      <c r="B956" s="126"/>
      <c r="C956" s="11"/>
      <c r="D956" s="10"/>
      <c r="E956" s="10"/>
      <c r="F956" s="5"/>
      <c r="G956" s="5"/>
      <c r="H956" s="5"/>
      <c r="I956" s="5"/>
      <c r="J956" s="10"/>
      <c r="K956" s="10"/>
      <c r="L956" s="10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</row>
    <row r="957" spans="1:239" s="74" customFormat="1" ht="15.75" x14ac:dyDescent="0.25">
      <c r="A957" s="71"/>
      <c r="B957" s="72" t="s">
        <v>178</v>
      </c>
      <c r="C957" s="71"/>
      <c r="D957" s="73"/>
      <c r="E957" s="73"/>
      <c r="F957" s="73"/>
      <c r="G957" s="73"/>
      <c r="H957" s="73"/>
      <c r="I957" s="73"/>
      <c r="J957" s="73"/>
      <c r="K957" s="73"/>
      <c r="L957" s="73"/>
    </row>
    <row r="958" spans="1:239" s="6" customFormat="1" x14ac:dyDescent="0.25">
      <c r="A958" s="42"/>
      <c r="B958" s="43"/>
      <c r="C958" s="42"/>
      <c r="D958" s="5"/>
      <c r="E958" s="5"/>
      <c r="F958" s="5"/>
      <c r="G958" s="5"/>
      <c r="H958" s="5"/>
      <c r="I958" s="5"/>
      <c r="J958" s="5"/>
      <c r="K958" s="5"/>
      <c r="L958" s="5"/>
    </row>
    <row r="959" spans="1:239" s="2" customFormat="1" ht="18.75" customHeight="1" x14ac:dyDescent="0.25">
      <c r="A959" s="7">
        <v>29</v>
      </c>
      <c r="B959" s="106" t="s">
        <v>98</v>
      </c>
      <c r="C959" s="8" t="s">
        <v>16</v>
      </c>
      <c r="D959" s="9"/>
      <c r="E959" s="9">
        <f>37*0.19</f>
        <v>7.03</v>
      </c>
      <c r="F959" s="10"/>
      <c r="G959" s="10"/>
      <c r="H959" s="10"/>
      <c r="I959" s="10"/>
      <c r="J959" s="10"/>
      <c r="K959" s="10"/>
      <c r="L959" s="9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  <c r="AA959" s="105"/>
      <c r="AB959" s="105"/>
      <c r="AC959" s="105"/>
      <c r="AD959" s="105"/>
      <c r="AE959" s="105"/>
      <c r="AF959" s="105"/>
      <c r="AG959" s="105"/>
      <c r="AH959" s="105"/>
      <c r="AI959" s="105"/>
      <c r="AJ959" s="105"/>
      <c r="AK959" s="105"/>
      <c r="AL959" s="105"/>
      <c r="AM959" s="105"/>
      <c r="AN959" s="105"/>
      <c r="AO959" s="105"/>
      <c r="AP959" s="105"/>
      <c r="AQ959" s="105"/>
      <c r="AR959" s="105"/>
      <c r="AS959" s="105"/>
      <c r="AT959" s="105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  <c r="BT959" s="105"/>
      <c r="BU959" s="105"/>
      <c r="BV959" s="105"/>
      <c r="BW959" s="105"/>
      <c r="BX959" s="105"/>
      <c r="BY959" s="105"/>
      <c r="BZ959" s="105"/>
      <c r="CA959" s="105"/>
      <c r="CB959" s="105"/>
      <c r="CC959" s="105"/>
      <c r="CD959" s="105"/>
      <c r="CE959" s="105"/>
      <c r="CF959" s="105"/>
      <c r="CG959" s="105"/>
      <c r="CH959" s="105"/>
      <c r="CI959" s="105"/>
      <c r="CJ959" s="105"/>
      <c r="CK959" s="105"/>
      <c r="CL959" s="105"/>
      <c r="CM959" s="105"/>
      <c r="CN959" s="105"/>
      <c r="CO959" s="105"/>
      <c r="CP959" s="105"/>
      <c r="CQ959" s="105"/>
      <c r="CR959" s="105"/>
      <c r="CS959" s="105"/>
      <c r="CT959" s="105"/>
      <c r="CU959" s="105"/>
      <c r="CV959" s="105"/>
      <c r="CW959" s="105"/>
      <c r="CX959" s="105"/>
      <c r="CY959" s="105"/>
      <c r="CZ959" s="105"/>
      <c r="DA959" s="105"/>
      <c r="DB959" s="105"/>
      <c r="DC959" s="105"/>
      <c r="DD959" s="105"/>
      <c r="DE959" s="105"/>
      <c r="DF959" s="105"/>
      <c r="DG959" s="105"/>
      <c r="DH959" s="105"/>
      <c r="DI959" s="105"/>
      <c r="DJ959" s="105"/>
      <c r="DK959" s="105"/>
      <c r="DL959" s="105"/>
      <c r="DM959" s="105"/>
      <c r="DN959" s="105"/>
      <c r="DO959" s="105"/>
      <c r="DP959" s="105"/>
      <c r="DQ959" s="105"/>
      <c r="DR959" s="105"/>
      <c r="DS959" s="105"/>
      <c r="DT959" s="105"/>
      <c r="DU959" s="105"/>
      <c r="DV959" s="105"/>
      <c r="DW959" s="105"/>
      <c r="DX959" s="105"/>
      <c r="DY959" s="105"/>
      <c r="DZ959" s="105"/>
      <c r="EA959" s="105"/>
      <c r="EB959" s="105"/>
      <c r="EC959" s="105"/>
      <c r="ED959" s="105"/>
      <c r="EE959" s="105"/>
      <c r="EF959" s="105"/>
      <c r="EG959" s="105"/>
      <c r="EH959" s="105"/>
      <c r="EI959" s="105"/>
      <c r="EJ959" s="105"/>
      <c r="EK959" s="105"/>
      <c r="EL959" s="105"/>
      <c r="EM959" s="105"/>
      <c r="EN959" s="105"/>
      <c r="EO959" s="105"/>
      <c r="EP959" s="105"/>
      <c r="EQ959" s="105"/>
      <c r="ER959" s="105"/>
      <c r="ES959" s="105"/>
      <c r="ET959" s="105"/>
      <c r="EU959" s="105"/>
      <c r="EV959" s="105"/>
      <c r="EW959" s="105"/>
      <c r="EX959" s="105"/>
      <c r="EY959" s="105"/>
      <c r="EZ959" s="105"/>
      <c r="FA959" s="105"/>
      <c r="FB959" s="105"/>
      <c r="FC959" s="105"/>
      <c r="FD959" s="105"/>
      <c r="FE959" s="105"/>
      <c r="FF959" s="105"/>
      <c r="FG959" s="105"/>
      <c r="FH959" s="105"/>
      <c r="FI959" s="105"/>
      <c r="FJ959" s="105"/>
      <c r="FK959" s="105"/>
      <c r="FL959" s="105"/>
      <c r="FM959" s="105"/>
      <c r="FN959" s="105"/>
      <c r="FO959" s="105"/>
      <c r="FP959" s="105"/>
      <c r="FQ959" s="105"/>
      <c r="FR959" s="105"/>
      <c r="FS959" s="105"/>
      <c r="FT959" s="105"/>
      <c r="FU959" s="105"/>
      <c r="FV959" s="105"/>
      <c r="FW959" s="105"/>
      <c r="FX959" s="105"/>
      <c r="FY959" s="105"/>
      <c r="FZ959" s="105"/>
      <c r="GA959" s="105"/>
      <c r="GB959" s="105"/>
      <c r="GC959" s="105"/>
      <c r="GD959" s="105"/>
      <c r="GE959" s="105"/>
      <c r="GF959" s="105"/>
      <c r="GG959" s="105"/>
      <c r="GH959" s="105"/>
      <c r="GI959" s="105"/>
      <c r="GJ959" s="105"/>
      <c r="GK959" s="105"/>
      <c r="GL959" s="105"/>
      <c r="GM959" s="105"/>
      <c r="GN959" s="105"/>
      <c r="GO959" s="105"/>
      <c r="GP959" s="105"/>
      <c r="GQ959" s="105"/>
      <c r="GR959" s="105"/>
      <c r="GS959" s="105"/>
      <c r="GT959" s="105"/>
      <c r="GU959" s="105"/>
      <c r="GV959" s="105"/>
      <c r="GW959" s="105"/>
      <c r="GX959" s="105"/>
      <c r="GY959" s="105"/>
      <c r="GZ959" s="105"/>
      <c r="HA959" s="105"/>
      <c r="HB959" s="105"/>
      <c r="HC959" s="105"/>
      <c r="HD959" s="105"/>
      <c r="HE959" s="105"/>
      <c r="HF959" s="105"/>
      <c r="HG959" s="105"/>
      <c r="HH959" s="105"/>
      <c r="HI959" s="105"/>
      <c r="HJ959" s="105"/>
      <c r="HK959" s="105"/>
      <c r="HL959" s="105"/>
      <c r="HM959" s="105"/>
      <c r="HN959" s="105"/>
      <c r="HO959" s="105"/>
    </row>
    <row r="960" spans="1:239" s="6" customFormat="1" x14ac:dyDescent="0.25">
      <c r="A960" s="11"/>
      <c r="B960" s="13"/>
      <c r="C960" s="11" t="s">
        <v>49</v>
      </c>
      <c r="D960" s="10"/>
      <c r="E960" s="107">
        <f>E959/1000</f>
        <v>7.0300000000000007E-3</v>
      </c>
      <c r="F960" s="10"/>
      <c r="G960" s="10"/>
      <c r="H960" s="10"/>
      <c r="I960" s="10"/>
      <c r="J960" s="10"/>
      <c r="K960" s="10"/>
      <c r="L960" s="10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  <c r="AT960" s="14"/>
      <c r="AU960" s="14"/>
      <c r="AV960" s="14"/>
      <c r="AW960" s="14"/>
      <c r="AX960" s="14"/>
      <c r="AY960" s="14"/>
      <c r="AZ960" s="14"/>
      <c r="BA960" s="14"/>
      <c r="BB960" s="14"/>
      <c r="BC960" s="14"/>
      <c r="BD960" s="14"/>
      <c r="BE960" s="14"/>
      <c r="BF960" s="14"/>
      <c r="BG960" s="14"/>
      <c r="BH960" s="14"/>
      <c r="BI960" s="14"/>
      <c r="BJ960" s="14"/>
      <c r="BK960" s="14"/>
      <c r="BL960" s="14"/>
      <c r="BM960" s="14"/>
      <c r="BN960" s="14"/>
      <c r="BO960" s="14"/>
      <c r="BP960" s="14"/>
      <c r="BQ960" s="14"/>
      <c r="BR960" s="14"/>
      <c r="BS960" s="14"/>
      <c r="BT960" s="14"/>
      <c r="BU960" s="14"/>
      <c r="BV960" s="14"/>
      <c r="BW960" s="14"/>
      <c r="BX960" s="14"/>
      <c r="BY960" s="14"/>
      <c r="BZ960" s="14"/>
      <c r="CA960" s="14"/>
      <c r="CB960" s="14"/>
      <c r="CC960" s="14"/>
      <c r="CD960" s="14"/>
      <c r="CE960" s="14"/>
      <c r="CF960" s="14"/>
      <c r="CG960" s="14"/>
      <c r="CH960" s="14"/>
      <c r="CI960" s="14"/>
      <c r="CJ960" s="14"/>
      <c r="CK960" s="14"/>
      <c r="CL960" s="14"/>
      <c r="CM960" s="14"/>
      <c r="CN960" s="14"/>
      <c r="CO960" s="14"/>
      <c r="CP960" s="14"/>
      <c r="CQ960" s="14"/>
      <c r="CR960" s="14"/>
      <c r="CS960" s="14"/>
      <c r="CT960" s="14"/>
      <c r="CU960" s="14"/>
      <c r="CV960" s="14"/>
      <c r="CW960" s="14"/>
      <c r="CX960" s="14"/>
      <c r="CY960" s="14"/>
      <c r="CZ960" s="14"/>
      <c r="DA960" s="14"/>
      <c r="DB960" s="14"/>
      <c r="DC960" s="14"/>
      <c r="DD960" s="14"/>
      <c r="DE960" s="14"/>
      <c r="DF960" s="14"/>
      <c r="DG960" s="14"/>
      <c r="DH960" s="14"/>
      <c r="DI960" s="14"/>
      <c r="DJ960" s="14"/>
      <c r="DK960" s="14"/>
      <c r="DL960" s="14"/>
      <c r="DM960" s="14"/>
      <c r="DN960" s="14"/>
      <c r="DO960" s="14"/>
      <c r="DP960" s="14"/>
      <c r="DQ960" s="14"/>
      <c r="DR960" s="14"/>
      <c r="DS960" s="14"/>
      <c r="DT960" s="14"/>
      <c r="DU960" s="14"/>
      <c r="DV960" s="14"/>
      <c r="DW960" s="14"/>
      <c r="DX960" s="14"/>
      <c r="DY960" s="14"/>
      <c r="DZ960" s="14"/>
      <c r="EA960" s="14"/>
      <c r="EB960" s="14"/>
      <c r="EC960" s="14"/>
      <c r="ED960" s="14"/>
      <c r="EE960" s="14"/>
      <c r="EF960" s="14"/>
      <c r="EG960" s="14"/>
      <c r="EH960" s="14"/>
      <c r="EI960" s="14"/>
      <c r="EJ960" s="14"/>
      <c r="EK960" s="14"/>
      <c r="EL960" s="14"/>
      <c r="EM960" s="14"/>
      <c r="EN960" s="14"/>
      <c r="EO960" s="14"/>
      <c r="EP960" s="14"/>
      <c r="EQ960" s="14"/>
      <c r="ER960" s="14"/>
      <c r="ES960" s="14"/>
      <c r="ET960" s="14"/>
      <c r="EU960" s="14"/>
      <c r="EV960" s="14"/>
      <c r="EW960" s="14"/>
      <c r="EX960" s="14"/>
      <c r="EY960" s="14"/>
      <c r="EZ960" s="14"/>
      <c r="FA960" s="14"/>
      <c r="FB960" s="14"/>
      <c r="FC960" s="14"/>
      <c r="FD960" s="14"/>
      <c r="FE960" s="14"/>
      <c r="FF960" s="14"/>
      <c r="FG960" s="14"/>
      <c r="FH960" s="14"/>
      <c r="FI960" s="14"/>
      <c r="FJ960" s="14"/>
      <c r="FK960" s="14"/>
      <c r="FL960" s="14"/>
      <c r="FM960" s="14"/>
      <c r="FN960" s="14"/>
      <c r="FO960" s="14"/>
      <c r="FP960" s="14"/>
      <c r="FQ960" s="14"/>
      <c r="FR960" s="14"/>
      <c r="FS960" s="14"/>
      <c r="FT960" s="14"/>
      <c r="FU960" s="14"/>
      <c r="FV960" s="14"/>
      <c r="FW960" s="14"/>
      <c r="FX960" s="14"/>
      <c r="FY960" s="14"/>
      <c r="FZ960" s="14"/>
      <c r="GA960" s="14"/>
      <c r="GB960" s="14"/>
      <c r="GC960" s="14"/>
      <c r="GD960" s="14"/>
      <c r="GE960" s="14"/>
      <c r="GF960" s="14"/>
      <c r="GG960" s="14"/>
      <c r="GH960" s="14"/>
      <c r="GI960" s="14"/>
      <c r="GJ960" s="14"/>
      <c r="GK960" s="14"/>
      <c r="GL960" s="14"/>
      <c r="GM960" s="14"/>
      <c r="GN960" s="14"/>
      <c r="GO960" s="14"/>
      <c r="GP960" s="14"/>
      <c r="GQ960" s="14"/>
      <c r="GR960" s="14"/>
      <c r="GS960" s="14"/>
      <c r="GT960" s="14"/>
      <c r="GU960" s="14"/>
      <c r="GV960" s="14"/>
      <c r="GW960" s="14"/>
      <c r="GX960" s="14"/>
      <c r="GY960" s="14"/>
      <c r="GZ960" s="14"/>
      <c r="HA960" s="14"/>
      <c r="HB960" s="14"/>
      <c r="HC960" s="14"/>
      <c r="HD960" s="14"/>
      <c r="HE960" s="14"/>
      <c r="HF960" s="14"/>
      <c r="HG960" s="14"/>
      <c r="HH960" s="14"/>
      <c r="HI960" s="14"/>
      <c r="HJ960" s="14"/>
      <c r="HK960" s="14"/>
      <c r="HL960" s="14"/>
      <c r="HM960" s="14"/>
      <c r="HN960" s="14"/>
      <c r="HO960" s="14"/>
      <c r="HP960" s="14"/>
      <c r="HQ960" s="14"/>
      <c r="HR960" s="14"/>
      <c r="HS960" s="14"/>
      <c r="HT960" s="14"/>
      <c r="HU960" s="14"/>
      <c r="HV960" s="14"/>
      <c r="HW960" s="14"/>
      <c r="HX960" s="14"/>
      <c r="HY960" s="14"/>
      <c r="HZ960" s="14"/>
      <c r="IA960" s="14"/>
      <c r="IB960" s="14"/>
      <c r="IC960" s="14"/>
      <c r="ID960" s="14"/>
      <c r="IE960" s="14"/>
    </row>
    <row r="961" spans="1:239" s="2" customFormat="1" x14ac:dyDescent="0.25">
      <c r="A961" s="7"/>
      <c r="B961" s="108" t="s">
        <v>99</v>
      </c>
      <c r="C961" s="91" t="s">
        <v>17</v>
      </c>
      <c r="D961" s="10">
        <v>19.100000000000001</v>
      </c>
      <c r="E961" s="10">
        <f>D961*E960</f>
        <v>0.13427300000000003</v>
      </c>
      <c r="F961" s="10"/>
      <c r="G961" s="10"/>
      <c r="H961" s="10"/>
      <c r="I961" s="10"/>
      <c r="J961" s="10"/>
      <c r="K961" s="10">
        <f>E961*J961</f>
        <v>0</v>
      </c>
      <c r="L961" s="10">
        <f>G961+I961+K961</f>
        <v>0</v>
      </c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</row>
    <row r="962" spans="1:239" s="2" customFormat="1" x14ac:dyDescent="0.25">
      <c r="A962" s="7"/>
      <c r="B962" s="108"/>
      <c r="C962" s="91"/>
      <c r="D962" s="10"/>
      <c r="E962" s="10"/>
      <c r="F962" s="10"/>
      <c r="G962" s="10"/>
      <c r="H962" s="10"/>
      <c r="I962" s="10"/>
      <c r="J962" s="10"/>
      <c r="K962" s="10"/>
      <c r="L962" s="10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</row>
    <row r="963" spans="1:239" s="2" customFormat="1" ht="17.25" customHeight="1" x14ac:dyDescent="0.25">
      <c r="A963" s="7">
        <v>30</v>
      </c>
      <c r="B963" s="106" t="s">
        <v>100</v>
      </c>
      <c r="C963" s="8" t="s">
        <v>16</v>
      </c>
      <c r="D963" s="9"/>
      <c r="E963" s="9">
        <f>E959</f>
        <v>7.03</v>
      </c>
      <c r="F963" s="10"/>
      <c r="G963" s="10"/>
      <c r="H963" s="10"/>
      <c r="I963" s="10"/>
      <c r="J963" s="10"/>
      <c r="K963" s="10"/>
      <c r="L963" s="9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  <c r="AA963" s="105"/>
      <c r="AB963" s="105"/>
      <c r="AC963" s="105"/>
      <c r="AD963" s="105"/>
      <c r="AE963" s="105"/>
      <c r="AF963" s="105"/>
      <c r="AG963" s="105"/>
      <c r="AH963" s="105"/>
      <c r="AI963" s="105"/>
      <c r="AJ963" s="105"/>
      <c r="AK963" s="105"/>
      <c r="AL963" s="105"/>
      <c r="AM963" s="105"/>
      <c r="AN963" s="105"/>
      <c r="AO963" s="105"/>
      <c r="AP963" s="105"/>
      <c r="AQ963" s="105"/>
      <c r="AR963" s="105"/>
      <c r="AS963" s="105"/>
      <c r="AT963" s="105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  <c r="BT963" s="105"/>
      <c r="BU963" s="105"/>
      <c r="BV963" s="105"/>
      <c r="BW963" s="105"/>
      <c r="BX963" s="105"/>
      <c r="BY963" s="105"/>
      <c r="BZ963" s="105"/>
      <c r="CA963" s="105"/>
      <c r="CB963" s="105"/>
      <c r="CC963" s="105"/>
      <c r="CD963" s="105"/>
      <c r="CE963" s="105"/>
      <c r="CF963" s="105"/>
      <c r="CG963" s="105"/>
      <c r="CH963" s="105"/>
      <c r="CI963" s="105"/>
      <c r="CJ963" s="105"/>
      <c r="CK963" s="105"/>
      <c r="CL963" s="105"/>
      <c r="CM963" s="105"/>
      <c r="CN963" s="105"/>
      <c r="CO963" s="105"/>
      <c r="CP963" s="105"/>
      <c r="CQ963" s="105"/>
      <c r="CR963" s="105"/>
      <c r="CS963" s="105"/>
      <c r="CT963" s="105"/>
      <c r="CU963" s="105"/>
      <c r="CV963" s="105"/>
      <c r="CW963" s="105"/>
      <c r="CX963" s="105"/>
      <c r="CY963" s="105"/>
      <c r="CZ963" s="105"/>
      <c r="DA963" s="105"/>
      <c r="DB963" s="105"/>
      <c r="DC963" s="105"/>
      <c r="DD963" s="105"/>
      <c r="DE963" s="105"/>
      <c r="DF963" s="105"/>
      <c r="DG963" s="105"/>
      <c r="DH963" s="105"/>
      <c r="DI963" s="105"/>
      <c r="DJ963" s="105"/>
      <c r="DK963" s="105"/>
      <c r="DL963" s="105"/>
      <c r="DM963" s="105"/>
      <c r="DN963" s="105"/>
      <c r="DO963" s="105"/>
      <c r="DP963" s="105"/>
      <c r="DQ963" s="105"/>
      <c r="DR963" s="105"/>
      <c r="DS963" s="105"/>
      <c r="DT963" s="105"/>
      <c r="DU963" s="105"/>
      <c r="DV963" s="105"/>
      <c r="DW963" s="105"/>
      <c r="DX963" s="105"/>
      <c r="DY963" s="105"/>
      <c r="DZ963" s="105"/>
      <c r="EA963" s="105"/>
      <c r="EB963" s="105"/>
      <c r="EC963" s="105"/>
      <c r="ED963" s="105"/>
      <c r="EE963" s="105"/>
      <c r="EF963" s="105"/>
      <c r="EG963" s="105"/>
      <c r="EH963" s="105"/>
      <c r="EI963" s="105"/>
      <c r="EJ963" s="105"/>
      <c r="EK963" s="105"/>
      <c r="EL963" s="105"/>
      <c r="EM963" s="105"/>
      <c r="EN963" s="105"/>
      <c r="EO963" s="105"/>
      <c r="EP963" s="105"/>
      <c r="EQ963" s="105"/>
      <c r="ER963" s="105"/>
      <c r="ES963" s="105"/>
      <c r="ET963" s="105"/>
      <c r="EU963" s="105"/>
      <c r="EV963" s="105"/>
      <c r="EW963" s="105"/>
      <c r="EX963" s="105"/>
      <c r="EY963" s="105"/>
      <c r="EZ963" s="105"/>
      <c r="FA963" s="105"/>
      <c r="FB963" s="105"/>
      <c r="FC963" s="105"/>
      <c r="FD963" s="105"/>
      <c r="FE963" s="105"/>
      <c r="FF963" s="105"/>
      <c r="FG963" s="105"/>
      <c r="FH963" s="105"/>
      <c r="FI963" s="105"/>
      <c r="FJ963" s="105"/>
      <c r="FK963" s="105"/>
      <c r="FL963" s="105"/>
      <c r="FM963" s="105"/>
      <c r="FN963" s="105"/>
      <c r="FO963" s="105"/>
      <c r="FP963" s="105"/>
      <c r="FQ963" s="105"/>
      <c r="FR963" s="105"/>
      <c r="FS963" s="105"/>
      <c r="FT963" s="105"/>
      <c r="FU963" s="105"/>
      <c r="FV963" s="105"/>
      <c r="FW963" s="105"/>
      <c r="FX963" s="105"/>
      <c r="FY963" s="105"/>
      <c r="FZ963" s="105"/>
      <c r="GA963" s="105"/>
      <c r="GB963" s="105"/>
      <c r="GC963" s="105"/>
      <c r="GD963" s="105"/>
      <c r="GE963" s="105"/>
      <c r="GF963" s="105"/>
      <c r="GG963" s="105"/>
      <c r="GH963" s="105"/>
      <c r="GI963" s="105"/>
      <c r="GJ963" s="105"/>
      <c r="GK963" s="105"/>
      <c r="GL963" s="105"/>
      <c r="GM963" s="105"/>
      <c r="GN963" s="105"/>
      <c r="GO963" s="105"/>
      <c r="GP963" s="105"/>
      <c r="GQ963" s="105"/>
      <c r="GR963" s="105"/>
      <c r="GS963" s="105"/>
      <c r="GT963" s="105"/>
      <c r="GU963" s="105"/>
      <c r="GV963" s="105"/>
      <c r="GW963" s="105"/>
      <c r="GX963" s="105"/>
      <c r="GY963" s="105"/>
      <c r="GZ963" s="105"/>
      <c r="HA963" s="105"/>
      <c r="HB963" s="105"/>
      <c r="HC963" s="105"/>
      <c r="HD963" s="105"/>
      <c r="HE963" s="105"/>
      <c r="HF963" s="105"/>
      <c r="HG963" s="105"/>
      <c r="HH963" s="105"/>
      <c r="HI963" s="105"/>
      <c r="HJ963" s="105"/>
      <c r="HK963" s="105"/>
      <c r="HL963" s="105"/>
      <c r="HM963" s="105"/>
      <c r="HN963" s="105"/>
      <c r="HO963" s="105"/>
    </row>
    <row r="964" spans="1:239" s="6" customFormat="1" x14ac:dyDescent="0.25">
      <c r="A964" s="11"/>
      <c r="B964" s="13"/>
      <c r="C964" s="11" t="s">
        <v>49</v>
      </c>
      <c r="D964" s="10"/>
      <c r="E964" s="107">
        <f>E963/1000</f>
        <v>7.0300000000000007E-3</v>
      </c>
      <c r="F964" s="10"/>
      <c r="G964" s="10"/>
      <c r="H964" s="10"/>
      <c r="I964" s="10"/>
      <c r="J964" s="10"/>
      <c r="K964" s="10"/>
      <c r="L964" s="10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  <c r="AT964" s="14"/>
      <c r="AU964" s="14"/>
      <c r="AV964" s="14"/>
      <c r="AW964" s="14"/>
      <c r="AX964" s="14"/>
      <c r="AY964" s="14"/>
      <c r="AZ964" s="14"/>
      <c r="BA964" s="14"/>
      <c r="BB964" s="14"/>
      <c r="BC964" s="14"/>
      <c r="BD964" s="14"/>
      <c r="BE964" s="14"/>
      <c r="BF964" s="14"/>
      <c r="BG964" s="14"/>
      <c r="BH964" s="14"/>
      <c r="BI964" s="14"/>
      <c r="BJ964" s="14"/>
      <c r="BK964" s="14"/>
      <c r="BL964" s="14"/>
      <c r="BM964" s="14"/>
      <c r="BN964" s="14"/>
      <c r="BO964" s="14"/>
      <c r="BP964" s="14"/>
      <c r="BQ964" s="14"/>
      <c r="BR964" s="14"/>
      <c r="BS964" s="14"/>
      <c r="BT964" s="14"/>
      <c r="BU964" s="14"/>
      <c r="BV964" s="14"/>
      <c r="BW964" s="14"/>
      <c r="BX964" s="14"/>
      <c r="BY964" s="14"/>
      <c r="BZ964" s="14"/>
      <c r="CA964" s="14"/>
      <c r="CB964" s="14"/>
      <c r="CC964" s="14"/>
      <c r="CD964" s="14"/>
      <c r="CE964" s="14"/>
      <c r="CF964" s="14"/>
      <c r="CG964" s="14"/>
      <c r="CH964" s="14"/>
      <c r="CI964" s="14"/>
      <c r="CJ964" s="14"/>
      <c r="CK964" s="14"/>
      <c r="CL964" s="14"/>
      <c r="CM964" s="14"/>
      <c r="CN964" s="14"/>
      <c r="CO964" s="14"/>
      <c r="CP964" s="14"/>
      <c r="CQ964" s="14"/>
      <c r="CR964" s="14"/>
      <c r="CS964" s="14"/>
      <c r="CT964" s="14"/>
      <c r="CU964" s="14"/>
      <c r="CV964" s="14"/>
      <c r="CW964" s="14"/>
      <c r="CX964" s="14"/>
      <c r="CY964" s="14"/>
      <c r="CZ964" s="14"/>
      <c r="DA964" s="14"/>
      <c r="DB964" s="14"/>
      <c r="DC964" s="14"/>
      <c r="DD964" s="14"/>
      <c r="DE964" s="14"/>
      <c r="DF964" s="14"/>
      <c r="DG964" s="14"/>
      <c r="DH964" s="14"/>
      <c r="DI964" s="14"/>
      <c r="DJ964" s="14"/>
      <c r="DK964" s="14"/>
      <c r="DL964" s="14"/>
      <c r="DM964" s="14"/>
      <c r="DN964" s="14"/>
      <c r="DO964" s="14"/>
      <c r="DP964" s="14"/>
      <c r="DQ964" s="14"/>
      <c r="DR964" s="14"/>
      <c r="DS964" s="14"/>
      <c r="DT964" s="14"/>
      <c r="DU964" s="14"/>
      <c r="DV964" s="14"/>
      <c r="DW964" s="14"/>
      <c r="DX964" s="14"/>
      <c r="DY964" s="14"/>
      <c r="DZ964" s="14"/>
      <c r="EA964" s="14"/>
      <c r="EB964" s="14"/>
      <c r="EC964" s="14"/>
      <c r="ED964" s="14"/>
      <c r="EE964" s="14"/>
      <c r="EF964" s="14"/>
      <c r="EG964" s="14"/>
      <c r="EH964" s="14"/>
      <c r="EI964" s="14"/>
      <c r="EJ964" s="14"/>
      <c r="EK964" s="14"/>
      <c r="EL964" s="14"/>
      <c r="EM964" s="14"/>
      <c r="EN964" s="14"/>
      <c r="EO964" s="14"/>
      <c r="EP964" s="14"/>
      <c r="EQ964" s="14"/>
      <c r="ER964" s="14"/>
      <c r="ES964" s="14"/>
      <c r="ET964" s="14"/>
      <c r="EU964" s="14"/>
      <c r="EV964" s="14"/>
      <c r="EW964" s="14"/>
      <c r="EX964" s="14"/>
      <c r="EY964" s="14"/>
      <c r="EZ964" s="14"/>
      <c r="FA964" s="14"/>
      <c r="FB964" s="14"/>
      <c r="FC964" s="14"/>
      <c r="FD964" s="14"/>
      <c r="FE964" s="14"/>
      <c r="FF964" s="14"/>
      <c r="FG964" s="14"/>
      <c r="FH964" s="14"/>
      <c r="FI964" s="14"/>
      <c r="FJ964" s="14"/>
      <c r="FK964" s="14"/>
      <c r="FL964" s="14"/>
      <c r="FM964" s="14"/>
      <c r="FN964" s="14"/>
      <c r="FO964" s="14"/>
      <c r="FP964" s="14"/>
      <c r="FQ964" s="14"/>
      <c r="FR964" s="14"/>
      <c r="FS964" s="14"/>
      <c r="FT964" s="14"/>
      <c r="FU964" s="14"/>
      <c r="FV964" s="14"/>
      <c r="FW964" s="14"/>
      <c r="FX964" s="14"/>
      <c r="FY964" s="14"/>
      <c r="FZ964" s="14"/>
      <c r="GA964" s="14"/>
      <c r="GB964" s="14"/>
      <c r="GC964" s="14"/>
      <c r="GD964" s="14"/>
      <c r="GE964" s="14"/>
      <c r="GF964" s="14"/>
      <c r="GG964" s="14"/>
      <c r="GH964" s="14"/>
      <c r="GI964" s="14"/>
      <c r="GJ964" s="14"/>
      <c r="GK964" s="14"/>
      <c r="GL964" s="14"/>
      <c r="GM964" s="14"/>
      <c r="GN964" s="14"/>
      <c r="GO964" s="14"/>
      <c r="GP964" s="14"/>
      <c r="GQ964" s="14"/>
      <c r="GR964" s="14"/>
      <c r="GS964" s="14"/>
      <c r="GT964" s="14"/>
      <c r="GU964" s="14"/>
      <c r="GV964" s="14"/>
      <c r="GW964" s="14"/>
      <c r="GX964" s="14"/>
      <c r="GY964" s="14"/>
      <c r="GZ964" s="14"/>
      <c r="HA964" s="14"/>
      <c r="HB964" s="14"/>
      <c r="HC964" s="14"/>
      <c r="HD964" s="14"/>
      <c r="HE964" s="14"/>
      <c r="HF964" s="14"/>
      <c r="HG964" s="14"/>
      <c r="HH964" s="14"/>
      <c r="HI964" s="14"/>
      <c r="HJ964" s="14"/>
      <c r="HK964" s="14"/>
      <c r="HL964" s="14"/>
      <c r="HM964" s="14"/>
      <c r="HN964" s="14"/>
      <c r="HO964" s="14"/>
      <c r="HP964" s="14"/>
      <c r="HQ964" s="14"/>
      <c r="HR964" s="14"/>
      <c r="HS964" s="14"/>
      <c r="HT964" s="14"/>
      <c r="HU964" s="14"/>
      <c r="HV964" s="14"/>
      <c r="HW964" s="14"/>
      <c r="HX964" s="14"/>
      <c r="HY964" s="14"/>
      <c r="HZ964" s="14"/>
      <c r="IA964" s="14"/>
      <c r="IB964" s="14"/>
      <c r="IC964" s="14"/>
      <c r="ID964" s="14"/>
      <c r="IE964" s="14"/>
    </row>
    <row r="965" spans="1:239" s="2" customFormat="1" x14ac:dyDescent="0.25">
      <c r="A965" s="7"/>
      <c r="B965" s="108" t="s">
        <v>94</v>
      </c>
      <c r="C965" s="91" t="s">
        <v>17</v>
      </c>
      <c r="D965" s="10">
        <v>13.2</v>
      </c>
      <c r="E965" s="10">
        <f>D965*E964</f>
        <v>9.2796000000000003E-2</v>
      </c>
      <c r="F965" s="10"/>
      <c r="G965" s="10"/>
      <c r="H965" s="10"/>
      <c r="I965" s="10">
        <f>E965*H965</f>
        <v>0</v>
      </c>
      <c r="J965" s="10"/>
      <c r="K965" s="10"/>
      <c r="L965" s="10">
        <f>G965+I965+K965</f>
        <v>0</v>
      </c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</row>
    <row r="966" spans="1:239" s="2" customFormat="1" x14ac:dyDescent="0.25">
      <c r="A966" s="7"/>
      <c r="B966" s="109" t="s">
        <v>22</v>
      </c>
      <c r="C966" s="11" t="s">
        <v>0</v>
      </c>
      <c r="D966" s="10">
        <v>2.1</v>
      </c>
      <c r="E966" s="110">
        <f>D966*E964</f>
        <v>1.4763000000000002E-2</v>
      </c>
      <c r="F966" s="10"/>
      <c r="G966" s="10"/>
      <c r="H966" s="10"/>
      <c r="I966" s="10"/>
      <c r="J966" s="10"/>
      <c r="K966" s="10">
        <f>E966*J966</f>
        <v>0</v>
      </c>
      <c r="L966" s="10">
        <f>G966+I966+K966</f>
        <v>0</v>
      </c>
      <c r="M966" s="111"/>
      <c r="N966" s="111"/>
      <c r="O966" s="111"/>
      <c r="P966" s="111"/>
      <c r="Q966" s="111"/>
      <c r="R966" s="111"/>
      <c r="S966" s="111"/>
      <c r="T966" s="111"/>
      <c r="U966" s="111"/>
      <c r="V966" s="111"/>
      <c r="W966" s="111"/>
      <c r="X966" s="111"/>
      <c r="Y966" s="111"/>
      <c r="Z966" s="111"/>
      <c r="AA966" s="111"/>
      <c r="AB966" s="111"/>
      <c r="AC966" s="111"/>
      <c r="AD966" s="111"/>
      <c r="AE966" s="111"/>
      <c r="AF966" s="111"/>
      <c r="AG966" s="111"/>
      <c r="AH966" s="111"/>
      <c r="AI966" s="111"/>
      <c r="AJ966" s="111"/>
      <c r="AK966" s="111"/>
      <c r="AL966" s="111"/>
      <c r="AM966" s="111"/>
      <c r="AN966" s="111"/>
      <c r="AO966" s="111"/>
      <c r="AP966" s="111"/>
      <c r="AQ966" s="111"/>
      <c r="AR966" s="111"/>
      <c r="AS966" s="111"/>
      <c r="AT966" s="111"/>
      <c r="AU966" s="111"/>
      <c r="AV966" s="111"/>
      <c r="AW966" s="111"/>
      <c r="AX966" s="111"/>
      <c r="AY966" s="111"/>
      <c r="AZ966" s="111"/>
      <c r="BA966" s="111"/>
      <c r="BB966" s="111"/>
      <c r="BC966" s="111"/>
      <c r="BD966" s="111"/>
      <c r="BE966" s="111"/>
      <c r="BF966" s="111"/>
      <c r="BG966" s="111"/>
      <c r="BH966" s="111"/>
      <c r="BI966" s="111"/>
      <c r="BJ966" s="111"/>
      <c r="BK966" s="111"/>
      <c r="BL966" s="111"/>
      <c r="BM966" s="111"/>
      <c r="BN966" s="111"/>
      <c r="BO966" s="111"/>
      <c r="BP966" s="111"/>
      <c r="BQ966" s="111"/>
      <c r="BR966" s="111"/>
      <c r="BS966" s="111"/>
      <c r="BT966" s="111"/>
      <c r="BU966" s="111"/>
      <c r="BV966" s="111"/>
      <c r="BW966" s="111"/>
      <c r="BX966" s="111"/>
      <c r="BY966" s="111"/>
      <c r="BZ966" s="111"/>
      <c r="CA966" s="111"/>
      <c r="CB966" s="111"/>
      <c r="CC966" s="111"/>
      <c r="CD966" s="111"/>
      <c r="CE966" s="111"/>
      <c r="CF966" s="111"/>
      <c r="CG966" s="111"/>
      <c r="CH966" s="111"/>
      <c r="CI966" s="111"/>
      <c r="CJ966" s="111"/>
      <c r="CK966" s="111"/>
      <c r="CL966" s="111"/>
      <c r="CM966" s="111"/>
      <c r="CN966" s="111"/>
      <c r="CO966" s="111"/>
      <c r="CP966" s="111"/>
      <c r="CQ966" s="111"/>
      <c r="CR966" s="111"/>
      <c r="CS966" s="111"/>
      <c r="CT966" s="111"/>
      <c r="CU966" s="111"/>
      <c r="CV966" s="111"/>
      <c r="CW966" s="111"/>
      <c r="CX966" s="111"/>
      <c r="CY966" s="111"/>
      <c r="CZ966" s="111"/>
      <c r="DA966" s="111"/>
      <c r="DB966" s="111"/>
      <c r="DC966" s="111"/>
      <c r="DD966" s="111"/>
      <c r="DE966" s="111"/>
      <c r="DF966" s="111"/>
      <c r="DG966" s="111"/>
      <c r="DH966" s="111"/>
      <c r="DI966" s="111"/>
      <c r="DJ966" s="111"/>
      <c r="DK966" s="111"/>
      <c r="DL966" s="111"/>
      <c r="DM966" s="111"/>
      <c r="DN966" s="111"/>
      <c r="DO966" s="111"/>
      <c r="DP966" s="111"/>
      <c r="DQ966" s="111"/>
      <c r="DR966" s="111"/>
      <c r="DS966" s="111"/>
      <c r="DT966" s="111"/>
      <c r="DU966" s="111"/>
      <c r="DV966" s="111"/>
      <c r="DW966" s="111"/>
      <c r="DX966" s="111"/>
      <c r="DY966" s="111"/>
      <c r="DZ966" s="111"/>
      <c r="EA966" s="111"/>
      <c r="EB966" s="111"/>
      <c r="EC966" s="111"/>
      <c r="ED966" s="111"/>
      <c r="EE966" s="111"/>
      <c r="EF966" s="111"/>
      <c r="EG966" s="111"/>
      <c r="EH966" s="111"/>
      <c r="EI966" s="111"/>
      <c r="EJ966" s="111"/>
      <c r="EK966" s="111"/>
      <c r="EL966" s="111"/>
      <c r="EM966" s="111"/>
      <c r="EN966" s="111"/>
      <c r="EO966" s="111"/>
      <c r="EP966" s="111"/>
      <c r="EQ966" s="111"/>
      <c r="ER966" s="111"/>
      <c r="ES966" s="111"/>
      <c r="ET966" s="111"/>
      <c r="EU966" s="111"/>
      <c r="EV966" s="111"/>
      <c r="EW966" s="111"/>
      <c r="EX966" s="111"/>
      <c r="EY966" s="111"/>
      <c r="EZ966" s="111"/>
      <c r="FA966" s="111"/>
      <c r="FB966" s="111"/>
      <c r="FC966" s="111"/>
      <c r="FD966" s="111"/>
      <c r="FE966" s="111"/>
      <c r="FF966" s="111"/>
      <c r="FG966" s="111"/>
      <c r="FH966" s="111"/>
      <c r="FI966" s="111"/>
      <c r="FJ966" s="111"/>
      <c r="FK966" s="111"/>
      <c r="FL966" s="111"/>
      <c r="FM966" s="111"/>
      <c r="FN966" s="111"/>
      <c r="FO966" s="111"/>
      <c r="FP966" s="111"/>
      <c r="FQ966" s="111"/>
      <c r="FR966" s="111"/>
      <c r="FS966" s="111"/>
      <c r="FT966" s="111"/>
      <c r="FU966" s="111"/>
      <c r="FV966" s="111"/>
      <c r="FW966" s="111"/>
      <c r="FX966" s="111"/>
      <c r="FY966" s="111"/>
      <c r="FZ966" s="111"/>
      <c r="GA966" s="111"/>
      <c r="GB966" s="111"/>
      <c r="GC966" s="111"/>
      <c r="GD966" s="111"/>
      <c r="GE966" s="111"/>
      <c r="GF966" s="111"/>
      <c r="GG966" s="111"/>
      <c r="GH966" s="111"/>
      <c r="GI966" s="111"/>
      <c r="GJ966" s="111"/>
      <c r="GK966" s="111"/>
      <c r="GL966" s="111"/>
      <c r="GM966" s="111"/>
      <c r="GN966" s="111"/>
      <c r="GO966" s="111"/>
      <c r="GP966" s="111"/>
      <c r="GQ966" s="111"/>
      <c r="GR966" s="111"/>
      <c r="GS966" s="111"/>
      <c r="GT966" s="111"/>
      <c r="GU966" s="111"/>
      <c r="GV966" s="111"/>
      <c r="GW966" s="111"/>
      <c r="GX966" s="111"/>
      <c r="GY966" s="111"/>
      <c r="GZ966" s="111"/>
      <c r="HA966" s="111"/>
      <c r="HB966" s="111"/>
      <c r="HC966" s="111"/>
      <c r="HD966" s="111"/>
      <c r="HE966" s="111"/>
      <c r="HF966" s="111"/>
      <c r="HG966" s="111"/>
      <c r="HH966" s="111"/>
      <c r="HI966" s="111"/>
      <c r="HJ966" s="111"/>
      <c r="HK966" s="111"/>
      <c r="HL966" s="111"/>
      <c r="HM966" s="111"/>
      <c r="HN966" s="111"/>
      <c r="HO966" s="111"/>
      <c r="HP966" s="111"/>
      <c r="HQ966" s="111"/>
      <c r="HR966" s="111"/>
      <c r="HS966" s="111"/>
      <c r="HT966" s="111"/>
      <c r="HU966" s="111"/>
      <c r="HV966" s="111"/>
      <c r="HW966" s="111"/>
      <c r="HX966" s="111"/>
      <c r="HY966" s="111"/>
      <c r="HZ966" s="111"/>
      <c r="IA966" s="111"/>
      <c r="IB966" s="111"/>
      <c r="IC966" s="111"/>
      <c r="ID966" s="111"/>
      <c r="IE966" s="111"/>
    </row>
    <row r="967" spans="1:239" s="2" customFormat="1" x14ac:dyDescent="0.25">
      <c r="A967" s="7"/>
      <c r="B967" s="109" t="s">
        <v>101</v>
      </c>
      <c r="C967" s="112" t="s">
        <v>16</v>
      </c>
      <c r="D967" s="10">
        <v>102</v>
      </c>
      <c r="E967" s="10">
        <f>D967*E964</f>
        <v>0.71706000000000003</v>
      </c>
      <c r="F967" s="10"/>
      <c r="G967" s="5"/>
      <c r="H967" s="5"/>
      <c r="I967" s="5"/>
      <c r="J967" s="10"/>
      <c r="K967" s="10">
        <f>E967*J967</f>
        <v>0</v>
      </c>
      <c r="L967" s="10">
        <f>G967+I967+K967</f>
        <v>0</v>
      </c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</row>
    <row r="968" spans="1:239" s="6" customFormat="1" x14ac:dyDescent="0.25">
      <c r="A968" s="113"/>
      <c r="B968" s="114"/>
      <c r="C968" s="113"/>
      <c r="D968" s="62"/>
      <c r="E968" s="5"/>
      <c r="F968" s="5"/>
      <c r="G968" s="5"/>
      <c r="H968" s="5"/>
      <c r="I968" s="5"/>
      <c r="J968" s="5"/>
      <c r="K968" s="5"/>
      <c r="L968" s="5"/>
    </row>
    <row r="969" spans="1:239" s="115" customFormat="1" x14ac:dyDescent="0.2">
      <c r="A969" s="7">
        <v>31</v>
      </c>
      <c r="B969" s="106" t="s">
        <v>102</v>
      </c>
      <c r="C969" s="8" t="s">
        <v>18</v>
      </c>
      <c r="D969" s="9"/>
      <c r="E969" s="9">
        <f>E963*1.65</f>
        <v>11.599499999999999</v>
      </c>
      <c r="F969" s="9"/>
      <c r="G969" s="9"/>
      <c r="H969" s="9"/>
      <c r="I969" s="9"/>
      <c r="J969" s="4"/>
      <c r="K969" s="9"/>
      <c r="L969" s="9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  <c r="AA969" s="105"/>
      <c r="AB969" s="105"/>
      <c r="AC969" s="105"/>
      <c r="AD969" s="105"/>
      <c r="AE969" s="105"/>
      <c r="AF969" s="105"/>
      <c r="AG969" s="105"/>
      <c r="AH969" s="105"/>
      <c r="AI969" s="105"/>
      <c r="AJ969" s="105"/>
      <c r="AK969" s="105"/>
      <c r="AL969" s="105"/>
      <c r="AM969" s="105"/>
      <c r="AN969" s="105"/>
      <c r="AO969" s="105"/>
      <c r="AP969" s="105"/>
      <c r="AQ969" s="105"/>
      <c r="AR969" s="105"/>
      <c r="AS969" s="105"/>
      <c r="AT969" s="105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  <c r="BT969" s="105"/>
      <c r="BU969" s="105"/>
      <c r="BV969" s="105"/>
      <c r="BW969" s="105"/>
      <c r="BX969" s="105"/>
      <c r="BY969" s="105"/>
      <c r="BZ969" s="105"/>
      <c r="CA969" s="105"/>
      <c r="CB969" s="105"/>
      <c r="CC969" s="105"/>
      <c r="CD969" s="105"/>
      <c r="CE969" s="105"/>
      <c r="CF969" s="105"/>
      <c r="CG969" s="105"/>
      <c r="CH969" s="105"/>
      <c r="CI969" s="105"/>
      <c r="CJ969" s="105"/>
      <c r="CK969" s="105"/>
      <c r="CL969" s="105"/>
      <c r="CM969" s="105"/>
      <c r="CN969" s="105"/>
      <c r="CO969" s="105"/>
      <c r="CP969" s="105"/>
      <c r="CQ969" s="105"/>
      <c r="CR969" s="105"/>
      <c r="CS969" s="105"/>
      <c r="CT969" s="105"/>
      <c r="CU969" s="105"/>
      <c r="CV969" s="105"/>
      <c r="CW969" s="105"/>
      <c r="CX969" s="105"/>
      <c r="CY969" s="105"/>
      <c r="CZ969" s="105"/>
      <c r="DA969" s="105"/>
      <c r="DB969" s="105"/>
      <c r="DC969" s="105"/>
      <c r="DD969" s="105"/>
      <c r="DE969" s="105"/>
      <c r="DF969" s="105"/>
      <c r="DG969" s="105"/>
      <c r="DH969" s="105"/>
      <c r="DI969" s="105"/>
      <c r="DJ969" s="105"/>
      <c r="DK969" s="105"/>
      <c r="DL969" s="105"/>
      <c r="DM969" s="105"/>
      <c r="DN969" s="105"/>
      <c r="DO969" s="105"/>
      <c r="DP969" s="105"/>
      <c r="DQ969" s="105"/>
      <c r="DR969" s="105"/>
      <c r="DS969" s="105"/>
      <c r="DT969" s="105"/>
      <c r="DU969" s="105"/>
      <c r="DV969" s="105"/>
      <c r="DW969" s="105"/>
      <c r="DX969" s="105"/>
      <c r="DY969" s="105"/>
      <c r="DZ969" s="105"/>
      <c r="EA969" s="105"/>
      <c r="EB969" s="105"/>
      <c r="EC969" s="105"/>
      <c r="ED969" s="105"/>
      <c r="EE969" s="105"/>
      <c r="EF969" s="105"/>
      <c r="EG969" s="105"/>
      <c r="EH969" s="105"/>
      <c r="EI969" s="105"/>
      <c r="EJ969" s="105"/>
      <c r="EK969" s="105"/>
      <c r="EL969" s="105"/>
      <c r="EM969" s="105"/>
      <c r="EN969" s="105"/>
      <c r="EO969" s="105"/>
      <c r="EP969" s="105"/>
      <c r="EQ969" s="105"/>
      <c r="ER969" s="105"/>
      <c r="ES969" s="105"/>
      <c r="ET969" s="105"/>
      <c r="EU969" s="105"/>
      <c r="EV969" s="105"/>
      <c r="EW969" s="105"/>
      <c r="EX969" s="105"/>
      <c r="EY969" s="105"/>
      <c r="EZ969" s="105"/>
      <c r="FA969" s="105"/>
      <c r="FB969" s="105"/>
      <c r="FC969" s="105"/>
      <c r="FD969" s="105"/>
      <c r="FE969" s="105"/>
      <c r="FF969" s="105"/>
      <c r="FG969" s="105"/>
      <c r="FH969" s="105"/>
      <c r="FI969" s="105"/>
      <c r="FJ969" s="105"/>
      <c r="FK969" s="105"/>
      <c r="FL969" s="105"/>
      <c r="FM969" s="105"/>
      <c r="FN969" s="105"/>
      <c r="FO969" s="105"/>
      <c r="FP969" s="105"/>
      <c r="FQ969" s="105"/>
      <c r="FR969" s="105"/>
      <c r="FS969" s="105"/>
      <c r="FT969" s="105"/>
      <c r="FU969" s="105"/>
      <c r="FV969" s="105"/>
      <c r="FW969" s="105"/>
      <c r="FX969" s="105"/>
      <c r="FY969" s="105"/>
      <c r="FZ969" s="105"/>
      <c r="GA969" s="105"/>
      <c r="GB969" s="105"/>
      <c r="GC969" s="105"/>
      <c r="GD969" s="105"/>
      <c r="GE969" s="105"/>
      <c r="GF969" s="105"/>
      <c r="GG969" s="105"/>
      <c r="GH969" s="105"/>
      <c r="GI969" s="105"/>
      <c r="GJ969" s="105"/>
      <c r="GK969" s="105"/>
      <c r="GL969" s="105"/>
      <c r="GM969" s="105"/>
      <c r="GN969" s="105"/>
      <c r="GO969" s="105"/>
      <c r="GP969" s="105"/>
      <c r="GQ969" s="105"/>
      <c r="GR969" s="105"/>
      <c r="GS969" s="105"/>
      <c r="GT969" s="105"/>
      <c r="GU969" s="105"/>
      <c r="GV969" s="105"/>
      <c r="GW969" s="105"/>
    </row>
    <row r="970" spans="1:239" s="6" customFormat="1" x14ac:dyDescent="0.25">
      <c r="A970" s="8"/>
      <c r="B970" s="13"/>
      <c r="C970" s="11"/>
      <c r="D970" s="10"/>
      <c r="E970" s="10"/>
      <c r="F970" s="10"/>
      <c r="G970" s="10"/>
      <c r="H970" s="10"/>
      <c r="I970" s="10"/>
      <c r="J970" s="5"/>
      <c r="K970" s="10"/>
      <c r="L970" s="10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  <c r="AS970" s="14"/>
      <c r="AT970" s="14"/>
      <c r="AU970" s="14"/>
      <c r="AV970" s="14"/>
      <c r="AW970" s="14"/>
      <c r="AX970" s="14"/>
      <c r="AY970" s="14"/>
      <c r="AZ970" s="14"/>
      <c r="BA970" s="14"/>
      <c r="BB970" s="14"/>
      <c r="BC970" s="14"/>
      <c r="BD970" s="14"/>
      <c r="BE970" s="14"/>
      <c r="BF970" s="14"/>
      <c r="BG970" s="14"/>
      <c r="BH970" s="14"/>
      <c r="BI970" s="14"/>
      <c r="BJ970" s="14"/>
      <c r="BK970" s="14"/>
      <c r="BL970" s="14"/>
      <c r="BM970" s="14"/>
      <c r="BN970" s="14"/>
      <c r="BO970" s="14"/>
      <c r="BP970" s="14"/>
      <c r="BQ970" s="14"/>
      <c r="BR970" s="14"/>
      <c r="BS970" s="14"/>
      <c r="BT970" s="14"/>
      <c r="BU970" s="14"/>
      <c r="BV970" s="14"/>
      <c r="BW970" s="14"/>
      <c r="BX970" s="14"/>
      <c r="BY970" s="14"/>
      <c r="BZ970" s="14"/>
      <c r="CA970" s="14"/>
      <c r="CB970" s="14"/>
      <c r="CC970" s="14"/>
      <c r="CD970" s="14"/>
      <c r="CE970" s="14"/>
      <c r="CF970" s="14"/>
      <c r="CG970" s="14"/>
      <c r="CH970" s="14"/>
      <c r="CI970" s="14"/>
      <c r="CJ970" s="14"/>
      <c r="CK970" s="14"/>
      <c r="CL970" s="14"/>
      <c r="CM970" s="14"/>
      <c r="CN970" s="14"/>
      <c r="CO970" s="14"/>
      <c r="CP970" s="14"/>
      <c r="CQ970" s="14"/>
      <c r="CR970" s="14"/>
      <c r="CS970" s="14"/>
      <c r="CT970" s="14"/>
      <c r="CU970" s="14"/>
      <c r="CV970" s="14"/>
      <c r="CW970" s="14"/>
      <c r="CX970" s="14"/>
      <c r="CY970" s="14"/>
      <c r="CZ970" s="14"/>
      <c r="DA970" s="14"/>
      <c r="DB970" s="14"/>
      <c r="DC970" s="14"/>
      <c r="DD970" s="14"/>
      <c r="DE970" s="14"/>
      <c r="DF970" s="14"/>
      <c r="DG970" s="14"/>
      <c r="DH970" s="14"/>
      <c r="DI970" s="14"/>
      <c r="DJ970" s="14"/>
      <c r="DK970" s="14"/>
      <c r="DL970" s="14"/>
      <c r="DM970" s="14"/>
      <c r="DN970" s="14"/>
      <c r="DO970" s="14"/>
      <c r="DP970" s="14"/>
      <c r="DQ970" s="14"/>
      <c r="DR970" s="14"/>
      <c r="DS970" s="14"/>
      <c r="DT970" s="14"/>
      <c r="DU970" s="14"/>
      <c r="DV970" s="14"/>
      <c r="DW970" s="14"/>
      <c r="DX970" s="14"/>
      <c r="DY970" s="14"/>
      <c r="DZ970" s="14"/>
      <c r="EA970" s="14"/>
      <c r="EB970" s="14"/>
      <c r="EC970" s="14"/>
      <c r="ED970" s="14"/>
      <c r="EE970" s="14"/>
      <c r="EF970" s="14"/>
      <c r="EG970" s="14"/>
      <c r="EH970" s="14"/>
      <c r="EI970" s="14"/>
      <c r="EJ970" s="14"/>
      <c r="EK970" s="14"/>
      <c r="EL970" s="14"/>
      <c r="EM970" s="14"/>
      <c r="EN970" s="14"/>
      <c r="EO970" s="14"/>
      <c r="EP970" s="14"/>
      <c r="EQ970" s="14"/>
      <c r="ER970" s="14"/>
      <c r="ES970" s="14"/>
      <c r="ET970" s="14"/>
      <c r="EU970" s="14"/>
      <c r="EV970" s="14"/>
      <c r="EW970" s="14"/>
      <c r="EX970" s="14"/>
      <c r="EY970" s="14"/>
      <c r="EZ970" s="14"/>
      <c r="FA970" s="14"/>
      <c r="FB970" s="14"/>
      <c r="FC970" s="14"/>
      <c r="FD970" s="14"/>
      <c r="FE970" s="14"/>
      <c r="FF970" s="14"/>
      <c r="FG970" s="14"/>
      <c r="FH970" s="14"/>
      <c r="FI970" s="14"/>
      <c r="FJ970" s="14"/>
      <c r="FK970" s="14"/>
      <c r="FL970" s="14"/>
      <c r="FM970" s="14"/>
      <c r="FN970" s="14"/>
      <c r="FO970" s="14"/>
      <c r="FP970" s="14"/>
      <c r="FQ970" s="14"/>
      <c r="FR970" s="14"/>
      <c r="FS970" s="14"/>
      <c r="FT970" s="14"/>
      <c r="FU970" s="14"/>
      <c r="FV970" s="14"/>
      <c r="FW970" s="14"/>
      <c r="FX970" s="14"/>
      <c r="FY970" s="14"/>
      <c r="FZ970" s="14"/>
      <c r="GA970" s="14"/>
      <c r="GB970" s="14"/>
      <c r="GC970" s="14"/>
      <c r="GD970" s="14"/>
      <c r="GE970" s="14"/>
      <c r="GF970" s="14"/>
      <c r="GG970" s="14"/>
      <c r="GH970" s="14"/>
      <c r="GI970" s="14"/>
      <c r="GJ970" s="14"/>
      <c r="GK970" s="14"/>
      <c r="GL970" s="14"/>
      <c r="GM970" s="14"/>
      <c r="GN970" s="14"/>
      <c r="GO970" s="14"/>
      <c r="GP970" s="14"/>
      <c r="GQ970" s="14"/>
      <c r="GR970" s="14"/>
      <c r="GS970" s="14"/>
      <c r="GT970" s="14"/>
      <c r="GU970" s="14"/>
      <c r="GV970" s="14"/>
      <c r="GW970" s="14"/>
      <c r="GX970" s="14"/>
      <c r="GY970" s="14"/>
      <c r="GZ970" s="14"/>
      <c r="HA970" s="14"/>
      <c r="HB970" s="14"/>
      <c r="HC970" s="14"/>
      <c r="HD970" s="14"/>
      <c r="HE970" s="14"/>
      <c r="HF970" s="14"/>
      <c r="HG970" s="14"/>
      <c r="HH970" s="14"/>
      <c r="HI970" s="14"/>
      <c r="HJ970" s="14"/>
      <c r="HK970" s="14"/>
      <c r="HL970" s="14"/>
      <c r="HM970" s="14"/>
      <c r="HN970" s="14"/>
      <c r="HO970" s="14"/>
      <c r="HP970" s="14"/>
      <c r="HQ970" s="14"/>
      <c r="HR970" s="14"/>
      <c r="HS970" s="14"/>
      <c r="HT970" s="14"/>
      <c r="HU970" s="14"/>
      <c r="HV970" s="14"/>
      <c r="HW970" s="14"/>
      <c r="HX970" s="14"/>
      <c r="HY970" s="14"/>
      <c r="HZ970" s="14"/>
      <c r="IA970" s="14"/>
      <c r="IB970" s="14"/>
      <c r="IC970" s="14"/>
      <c r="ID970" s="14"/>
      <c r="IE970" s="14"/>
    </row>
    <row r="971" spans="1:239" s="6" customFormat="1" x14ac:dyDescent="0.25">
      <c r="A971" s="8"/>
      <c r="B971" s="116" t="s">
        <v>58</v>
      </c>
      <c r="C971" s="11" t="s">
        <v>18</v>
      </c>
      <c r="D971" s="10">
        <v>1</v>
      </c>
      <c r="E971" s="10">
        <f>D971*E969</f>
        <v>11.599499999999999</v>
      </c>
      <c r="F971" s="10"/>
      <c r="G971" s="10"/>
      <c r="H971" s="10"/>
      <c r="I971" s="10"/>
      <c r="J971" s="5"/>
      <c r="K971" s="10">
        <f>E971*J971</f>
        <v>0</v>
      </c>
      <c r="L971" s="10">
        <f>G971+I971+K971</f>
        <v>0</v>
      </c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  <c r="AS971" s="14"/>
      <c r="AT971" s="14"/>
      <c r="AU971" s="14"/>
      <c r="AV971" s="14"/>
      <c r="AW971" s="14"/>
      <c r="AX971" s="14"/>
      <c r="AY971" s="14"/>
      <c r="AZ971" s="14"/>
      <c r="BA971" s="14"/>
      <c r="BB971" s="14"/>
      <c r="BC971" s="14"/>
      <c r="BD971" s="14"/>
      <c r="BE971" s="14"/>
      <c r="BF971" s="14"/>
      <c r="BG971" s="14"/>
      <c r="BH971" s="14"/>
      <c r="BI971" s="14"/>
      <c r="BJ971" s="14"/>
      <c r="BK971" s="14"/>
      <c r="BL971" s="14"/>
      <c r="BM971" s="14"/>
      <c r="BN971" s="14"/>
      <c r="BO971" s="14"/>
      <c r="BP971" s="14"/>
      <c r="BQ971" s="14"/>
      <c r="BR971" s="14"/>
      <c r="BS971" s="14"/>
      <c r="BT971" s="14"/>
      <c r="BU971" s="14"/>
      <c r="BV971" s="14"/>
      <c r="BW971" s="14"/>
      <c r="BX971" s="14"/>
      <c r="BY971" s="14"/>
      <c r="BZ971" s="14"/>
      <c r="CA971" s="14"/>
      <c r="CB971" s="14"/>
      <c r="CC971" s="14"/>
      <c r="CD971" s="14"/>
      <c r="CE971" s="14"/>
      <c r="CF971" s="14"/>
      <c r="CG971" s="14"/>
      <c r="CH971" s="14"/>
      <c r="CI971" s="14"/>
      <c r="CJ971" s="14"/>
      <c r="CK971" s="14"/>
      <c r="CL971" s="14"/>
      <c r="CM971" s="14"/>
      <c r="CN971" s="14"/>
      <c r="CO971" s="14"/>
      <c r="CP971" s="14"/>
      <c r="CQ971" s="14"/>
      <c r="CR971" s="14"/>
      <c r="CS971" s="14"/>
      <c r="CT971" s="14"/>
      <c r="CU971" s="14"/>
      <c r="CV971" s="14"/>
      <c r="CW971" s="14"/>
      <c r="CX971" s="14"/>
      <c r="CY971" s="14"/>
      <c r="CZ971" s="14"/>
      <c r="DA971" s="14"/>
      <c r="DB971" s="14"/>
      <c r="DC971" s="14"/>
      <c r="DD971" s="14"/>
      <c r="DE971" s="14"/>
      <c r="DF971" s="14"/>
      <c r="DG971" s="14"/>
      <c r="DH971" s="14"/>
      <c r="DI971" s="14"/>
      <c r="DJ971" s="14"/>
      <c r="DK971" s="14"/>
      <c r="DL971" s="14"/>
      <c r="DM971" s="14"/>
      <c r="DN971" s="14"/>
      <c r="DO971" s="14"/>
      <c r="DP971" s="14"/>
      <c r="DQ971" s="14"/>
      <c r="DR971" s="14"/>
      <c r="DS971" s="14"/>
      <c r="DT971" s="14"/>
      <c r="DU971" s="14"/>
      <c r="DV971" s="14"/>
      <c r="DW971" s="14"/>
      <c r="DX971" s="14"/>
      <c r="DY971" s="14"/>
      <c r="DZ971" s="14"/>
      <c r="EA971" s="14"/>
      <c r="EB971" s="14"/>
      <c r="EC971" s="14"/>
      <c r="ED971" s="14"/>
      <c r="EE971" s="14"/>
      <c r="EF971" s="14"/>
      <c r="EG971" s="14"/>
      <c r="EH971" s="14"/>
      <c r="EI971" s="14"/>
      <c r="EJ971" s="14"/>
      <c r="EK971" s="14"/>
      <c r="EL971" s="14"/>
      <c r="EM971" s="14"/>
      <c r="EN971" s="14"/>
      <c r="EO971" s="14"/>
      <c r="EP971" s="14"/>
      <c r="EQ971" s="14"/>
      <c r="ER971" s="14"/>
      <c r="ES971" s="14"/>
      <c r="ET971" s="14"/>
      <c r="EU971" s="14"/>
      <c r="EV971" s="14"/>
      <c r="EW971" s="14"/>
      <c r="EX971" s="14"/>
      <c r="EY971" s="14"/>
      <c r="EZ971" s="14"/>
      <c r="FA971" s="14"/>
      <c r="FB971" s="14"/>
      <c r="FC971" s="14"/>
      <c r="FD971" s="14"/>
      <c r="FE971" s="14"/>
      <c r="FF971" s="14"/>
      <c r="FG971" s="14"/>
      <c r="FH971" s="14"/>
      <c r="FI971" s="14"/>
      <c r="FJ971" s="14"/>
      <c r="FK971" s="14"/>
      <c r="FL971" s="14"/>
      <c r="FM971" s="14"/>
      <c r="FN971" s="14"/>
      <c r="FO971" s="14"/>
      <c r="FP971" s="14"/>
      <c r="FQ971" s="14"/>
      <c r="FR971" s="14"/>
      <c r="FS971" s="14"/>
      <c r="FT971" s="14"/>
      <c r="FU971" s="14"/>
      <c r="FV971" s="14"/>
      <c r="FW971" s="14"/>
      <c r="FX971" s="14"/>
      <c r="FY971" s="14"/>
      <c r="FZ971" s="14"/>
      <c r="GA971" s="14"/>
      <c r="GB971" s="14"/>
      <c r="GC971" s="14"/>
      <c r="GD971" s="14"/>
      <c r="GE971" s="14"/>
      <c r="GF971" s="14"/>
      <c r="GG971" s="14"/>
      <c r="GH971" s="14"/>
      <c r="GI971" s="14"/>
      <c r="GJ971" s="14"/>
      <c r="GK971" s="14"/>
      <c r="GL971" s="14"/>
      <c r="GM971" s="14"/>
      <c r="GN971" s="14"/>
      <c r="GO971" s="14"/>
      <c r="GP971" s="14"/>
      <c r="GQ971" s="14"/>
      <c r="GR971" s="14"/>
      <c r="GS971" s="14"/>
      <c r="GT971" s="14"/>
      <c r="GU971" s="14"/>
      <c r="GV971" s="14"/>
      <c r="GW971" s="14"/>
      <c r="GX971" s="14"/>
      <c r="GY971" s="14"/>
      <c r="GZ971" s="14"/>
      <c r="HA971" s="14"/>
      <c r="HB971" s="14"/>
      <c r="HC971" s="14"/>
      <c r="HD971" s="14"/>
      <c r="HE971" s="14"/>
      <c r="HF971" s="14"/>
      <c r="HG971" s="14"/>
      <c r="HH971" s="14"/>
      <c r="HI971" s="14"/>
      <c r="HJ971" s="14"/>
      <c r="HK971" s="14"/>
      <c r="HL971" s="14"/>
      <c r="HM971" s="14"/>
      <c r="HN971" s="14"/>
      <c r="HO971" s="14"/>
      <c r="HP971" s="14"/>
      <c r="HQ971" s="14"/>
      <c r="HR971" s="14"/>
      <c r="HS971" s="14"/>
      <c r="HT971" s="14"/>
      <c r="HU971" s="14"/>
      <c r="HV971" s="14"/>
      <c r="HW971" s="14"/>
      <c r="HX971" s="14"/>
      <c r="HY971" s="14"/>
      <c r="HZ971" s="14"/>
      <c r="IA971" s="14"/>
      <c r="IB971" s="14"/>
      <c r="IC971" s="14"/>
      <c r="ID971" s="14"/>
      <c r="IE971" s="14"/>
    </row>
    <row r="972" spans="1:239" s="6" customFormat="1" x14ac:dyDescent="0.25">
      <c r="A972" s="11"/>
      <c r="B972" s="13"/>
      <c r="C972" s="11"/>
      <c r="D972" s="10"/>
      <c r="E972" s="10"/>
      <c r="F972" s="10"/>
      <c r="G972" s="10"/>
      <c r="H972" s="10"/>
      <c r="I972" s="10"/>
      <c r="J972" s="5"/>
      <c r="K972" s="10"/>
      <c r="L972" s="10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  <c r="AS972" s="14"/>
      <c r="AT972" s="14"/>
      <c r="AU972" s="14"/>
      <c r="AV972" s="14"/>
      <c r="AW972" s="14"/>
      <c r="AX972" s="14"/>
      <c r="AY972" s="14"/>
      <c r="AZ972" s="14"/>
      <c r="BA972" s="14"/>
      <c r="BB972" s="14"/>
      <c r="BC972" s="14"/>
      <c r="BD972" s="14"/>
      <c r="BE972" s="14"/>
      <c r="BF972" s="14"/>
      <c r="BG972" s="14"/>
      <c r="BH972" s="14"/>
      <c r="BI972" s="14"/>
      <c r="BJ972" s="14"/>
      <c r="BK972" s="14"/>
      <c r="BL972" s="14"/>
      <c r="BM972" s="14"/>
      <c r="BN972" s="14"/>
      <c r="BO972" s="14"/>
      <c r="BP972" s="14"/>
      <c r="BQ972" s="14"/>
      <c r="BR972" s="14"/>
      <c r="BS972" s="14"/>
      <c r="BT972" s="14"/>
      <c r="BU972" s="14"/>
      <c r="BV972" s="14"/>
      <c r="BW972" s="14"/>
      <c r="BX972" s="14"/>
      <c r="BY972" s="14"/>
      <c r="BZ972" s="14"/>
      <c r="CA972" s="14"/>
      <c r="CB972" s="14"/>
      <c r="CC972" s="14"/>
      <c r="CD972" s="14"/>
      <c r="CE972" s="14"/>
      <c r="CF972" s="14"/>
      <c r="CG972" s="14"/>
      <c r="CH972" s="14"/>
      <c r="CI972" s="14"/>
      <c r="CJ972" s="14"/>
      <c r="CK972" s="14"/>
      <c r="CL972" s="14"/>
      <c r="CM972" s="14"/>
      <c r="CN972" s="14"/>
      <c r="CO972" s="14"/>
      <c r="CP972" s="14"/>
      <c r="CQ972" s="14"/>
      <c r="CR972" s="14"/>
      <c r="CS972" s="14"/>
      <c r="CT972" s="14"/>
      <c r="CU972" s="14"/>
      <c r="CV972" s="14"/>
      <c r="CW972" s="14"/>
      <c r="CX972" s="14"/>
      <c r="CY972" s="14"/>
      <c r="CZ972" s="14"/>
      <c r="DA972" s="14"/>
      <c r="DB972" s="14"/>
      <c r="DC972" s="14"/>
      <c r="DD972" s="14"/>
      <c r="DE972" s="14"/>
      <c r="DF972" s="14"/>
      <c r="DG972" s="14"/>
      <c r="DH972" s="14"/>
      <c r="DI972" s="14"/>
      <c r="DJ972" s="14"/>
      <c r="DK972" s="14"/>
      <c r="DL972" s="14"/>
      <c r="DM972" s="14"/>
      <c r="DN972" s="14"/>
      <c r="DO972" s="14"/>
      <c r="DP972" s="14"/>
      <c r="DQ972" s="14"/>
      <c r="DR972" s="14"/>
      <c r="DS972" s="14"/>
      <c r="DT972" s="14"/>
      <c r="DU972" s="14"/>
      <c r="DV972" s="14"/>
      <c r="DW972" s="14"/>
      <c r="DX972" s="14"/>
      <c r="DY972" s="14"/>
      <c r="DZ972" s="14"/>
      <c r="EA972" s="14"/>
      <c r="EB972" s="14"/>
      <c r="EC972" s="14"/>
      <c r="ED972" s="14"/>
      <c r="EE972" s="14"/>
      <c r="EF972" s="14"/>
      <c r="EG972" s="14"/>
      <c r="EH972" s="14"/>
      <c r="EI972" s="14"/>
      <c r="EJ972" s="14"/>
      <c r="EK972" s="14"/>
      <c r="EL972" s="14"/>
      <c r="EM972" s="14"/>
      <c r="EN972" s="14"/>
      <c r="EO972" s="14"/>
      <c r="EP972" s="14"/>
      <c r="EQ972" s="14"/>
      <c r="ER972" s="14"/>
      <c r="ES972" s="14"/>
      <c r="ET972" s="14"/>
      <c r="EU972" s="14"/>
      <c r="EV972" s="14"/>
      <c r="EW972" s="14"/>
      <c r="EX972" s="14"/>
      <c r="EY972" s="14"/>
      <c r="EZ972" s="14"/>
      <c r="FA972" s="14"/>
      <c r="FB972" s="14"/>
      <c r="FC972" s="14"/>
      <c r="FD972" s="14"/>
      <c r="FE972" s="14"/>
      <c r="FF972" s="14"/>
      <c r="FG972" s="14"/>
      <c r="FH972" s="14"/>
      <c r="FI972" s="14"/>
      <c r="FJ972" s="14"/>
      <c r="FK972" s="14"/>
      <c r="FL972" s="14"/>
      <c r="FM972" s="14"/>
      <c r="FN972" s="14"/>
      <c r="FO972" s="14"/>
      <c r="FP972" s="14"/>
      <c r="FQ972" s="14"/>
      <c r="FR972" s="14"/>
      <c r="FS972" s="14"/>
      <c r="FT972" s="14"/>
      <c r="FU972" s="14"/>
      <c r="FV972" s="14"/>
      <c r="FW972" s="14"/>
      <c r="FX972" s="14"/>
      <c r="FY972" s="14"/>
      <c r="FZ972" s="14"/>
      <c r="GA972" s="14"/>
      <c r="GB972" s="14"/>
      <c r="GC972" s="14"/>
      <c r="GD972" s="14"/>
      <c r="GE972" s="14"/>
      <c r="GF972" s="14"/>
      <c r="GG972" s="14"/>
      <c r="GH972" s="14"/>
      <c r="GI972" s="14"/>
      <c r="GJ972" s="14"/>
      <c r="GK972" s="14"/>
      <c r="GL972" s="14"/>
      <c r="GM972" s="14"/>
      <c r="GN972" s="14"/>
      <c r="GO972" s="14"/>
      <c r="GP972" s="14"/>
      <c r="GQ972" s="14"/>
      <c r="GR972" s="14"/>
      <c r="GS972" s="14"/>
      <c r="GT972" s="14"/>
      <c r="GU972" s="14"/>
      <c r="GV972" s="14"/>
      <c r="GW972" s="14"/>
      <c r="GX972" s="14"/>
      <c r="GY972" s="14"/>
      <c r="GZ972" s="14"/>
      <c r="HA972" s="14"/>
      <c r="HB972" s="14"/>
      <c r="HC972" s="14"/>
      <c r="HD972" s="14"/>
      <c r="HE972" s="14"/>
      <c r="HF972" s="14"/>
      <c r="HG972" s="14"/>
      <c r="HH972" s="14"/>
      <c r="HI972" s="14"/>
      <c r="HJ972" s="14"/>
      <c r="HK972" s="14"/>
      <c r="HL972" s="14"/>
      <c r="HM972" s="14"/>
      <c r="HN972" s="14"/>
      <c r="HO972" s="14"/>
      <c r="HP972" s="14"/>
      <c r="HQ972" s="14"/>
      <c r="HR972" s="14"/>
      <c r="HS972" s="14"/>
      <c r="HT972" s="14"/>
      <c r="HU972" s="14"/>
      <c r="HV972" s="14"/>
      <c r="HW972" s="14"/>
      <c r="HX972" s="14"/>
      <c r="HY972" s="14"/>
      <c r="HZ972" s="14"/>
      <c r="IA972" s="14"/>
      <c r="IB972" s="14"/>
      <c r="IC972" s="14"/>
      <c r="ID972" s="14"/>
      <c r="IE972" s="14"/>
    </row>
    <row r="973" spans="1:239" s="2" customFormat="1" x14ac:dyDescent="0.25">
      <c r="A973" s="118">
        <v>32</v>
      </c>
      <c r="B973" s="119" t="s">
        <v>103</v>
      </c>
      <c r="C973" s="79" t="s">
        <v>36</v>
      </c>
      <c r="D973" s="120"/>
      <c r="E973" s="9">
        <v>37</v>
      </c>
      <c r="F973" s="4"/>
      <c r="G973" s="120"/>
      <c r="H973" s="120"/>
      <c r="I973" s="4"/>
      <c r="J973" s="4"/>
      <c r="K973" s="4"/>
      <c r="L973" s="9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21"/>
      <c r="AV973" s="121"/>
      <c r="AW973" s="121"/>
      <c r="AX973" s="121"/>
      <c r="AY973" s="121"/>
      <c r="AZ973" s="121"/>
      <c r="BA973" s="121"/>
      <c r="BB973" s="121"/>
      <c r="BC973" s="121"/>
      <c r="BD973" s="121"/>
      <c r="BE973" s="121"/>
      <c r="BF973" s="121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21"/>
      <c r="BS973" s="121"/>
      <c r="BT973" s="121"/>
      <c r="BU973" s="121"/>
      <c r="BV973" s="121"/>
      <c r="BW973" s="121"/>
      <c r="BX973" s="121"/>
      <c r="BY973" s="121"/>
      <c r="BZ973" s="121"/>
      <c r="CA973" s="121"/>
      <c r="CB973" s="121"/>
      <c r="CC973" s="121"/>
      <c r="CD973" s="121"/>
      <c r="CE973" s="121"/>
      <c r="CF973" s="121"/>
      <c r="CG973" s="121"/>
      <c r="CH973" s="121"/>
      <c r="CI973" s="121"/>
      <c r="CJ973" s="121"/>
      <c r="CK973" s="121"/>
      <c r="CL973" s="121"/>
      <c r="CM973" s="121"/>
      <c r="CN973" s="121"/>
      <c r="CO973" s="121"/>
      <c r="CP973" s="121"/>
      <c r="CQ973" s="121"/>
      <c r="CR973" s="121"/>
      <c r="CS973" s="121"/>
      <c r="CT973" s="121"/>
      <c r="CU973" s="121"/>
      <c r="CV973" s="121"/>
      <c r="CW973" s="121"/>
      <c r="CX973" s="121"/>
      <c r="CY973" s="121"/>
      <c r="CZ973" s="121"/>
      <c r="DA973" s="121"/>
      <c r="DB973" s="121"/>
      <c r="DC973" s="121"/>
      <c r="DD973" s="121"/>
      <c r="DE973" s="121"/>
      <c r="DF973" s="121"/>
      <c r="DG973" s="121"/>
      <c r="DH973" s="121"/>
      <c r="DI973" s="121"/>
      <c r="DJ973" s="121"/>
      <c r="DK973" s="121"/>
      <c r="DL973" s="121"/>
      <c r="DM973" s="121"/>
      <c r="DN973" s="121"/>
      <c r="DO973" s="121"/>
      <c r="DP973" s="121"/>
      <c r="DQ973" s="121"/>
      <c r="DR973" s="121"/>
      <c r="DS973" s="121"/>
      <c r="DT973" s="121"/>
      <c r="DU973" s="121"/>
      <c r="DV973" s="121"/>
      <c r="DW973" s="121"/>
      <c r="DX973" s="121"/>
      <c r="DY973" s="121"/>
      <c r="DZ973" s="121"/>
      <c r="EA973" s="121"/>
      <c r="EB973" s="121"/>
      <c r="EC973" s="121"/>
      <c r="ED973" s="121"/>
      <c r="EE973" s="121"/>
      <c r="EF973" s="121"/>
      <c r="EG973" s="121"/>
      <c r="EH973" s="121"/>
      <c r="EI973" s="121"/>
      <c r="EJ973" s="121"/>
      <c r="EK973" s="121"/>
      <c r="EL973" s="121"/>
      <c r="EM973" s="121"/>
      <c r="EN973" s="121"/>
      <c r="EO973" s="121"/>
      <c r="EP973" s="121"/>
      <c r="EQ973" s="121"/>
      <c r="ER973" s="121"/>
      <c r="ES973" s="121"/>
      <c r="ET973" s="121"/>
      <c r="EU973" s="121"/>
      <c r="EV973" s="121"/>
      <c r="EW973" s="121"/>
      <c r="EX973" s="121"/>
      <c r="EY973" s="121"/>
      <c r="EZ973" s="121"/>
      <c r="FA973" s="121"/>
      <c r="FB973" s="121"/>
      <c r="FC973" s="121"/>
      <c r="FD973" s="121"/>
      <c r="FE973" s="121"/>
      <c r="FF973" s="121"/>
      <c r="FG973" s="121"/>
      <c r="FH973" s="121"/>
      <c r="FI973" s="121"/>
      <c r="FJ973" s="121"/>
      <c r="FK973" s="121"/>
      <c r="FL973" s="121"/>
      <c r="FM973" s="121"/>
      <c r="FN973" s="121"/>
      <c r="FO973" s="121"/>
      <c r="FP973" s="121"/>
      <c r="FQ973" s="121"/>
      <c r="FR973" s="121"/>
      <c r="FS973" s="121"/>
      <c r="FT973" s="121"/>
      <c r="FU973" s="121"/>
      <c r="FV973" s="121"/>
      <c r="FW973" s="121"/>
      <c r="FX973" s="121"/>
      <c r="FY973" s="121"/>
      <c r="FZ973" s="121"/>
      <c r="GA973" s="121"/>
      <c r="GB973" s="121"/>
      <c r="GC973" s="121"/>
      <c r="GD973" s="121"/>
      <c r="GE973" s="121"/>
      <c r="GF973" s="121"/>
      <c r="GG973" s="121"/>
      <c r="GH973" s="121"/>
      <c r="GI973" s="121"/>
      <c r="GJ973" s="121"/>
      <c r="GK973" s="121"/>
      <c r="GL973" s="121"/>
      <c r="GM973" s="121"/>
      <c r="GN973" s="121"/>
      <c r="GO973" s="121"/>
      <c r="GP973" s="121"/>
      <c r="GQ973" s="121"/>
      <c r="GR973" s="121"/>
      <c r="GS973" s="121"/>
      <c r="GT973" s="121"/>
      <c r="GU973" s="121"/>
      <c r="GV973" s="121"/>
      <c r="GW973" s="121"/>
      <c r="GX973" s="121"/>
      <c r="GY973" s="121"/>
      <c r="GZ973" s="121"/>
      <c r="HA973" s="121"/>
      <c r="HB973" s="121"/>
      <c r="HC973" s="121"/>
      <c r="HD973" s="121"/>
      <c r="HE973" s="121"/>
      <c r="HF973" s="121"/>
      <c r="HG973" s="121"/>
      <c r="HH973" s="121"/>
      <c r="HI973" s="121"/>
      <c r="HJ973" s="121"/>
      <c r="HK973" s="121"/>
    </row>
    <row r="974" spans="1:239" s="6" customFormat="1" x14ac:dyDescent="0.25">
      <c r="A974" s="91"/>
      <c r="B974" s="122"/>
      <c r="C974" s="91" t="s">
        <v>24</v>
      </c>
      <c r="D974" s="123"/>
      <c r="E974" s="92">
        <f>E973/1000</f>
        <v>3.6999999999999998E-2</v>
      </c>
      <c r="F974" s="5"/>
      <c r="G974" s="123"/>
      <c r="H974" s="123"/>
      <c r="I974" s="5"/>
      <c r="J974" s="5"/>
      <c r="K974" s="5"/>
      <c r="L974" s="5"/>
    </row>
    <row r="975" spans="1:239" s="6" customFormat="1" x14ac:dyDescent="0.25">
      <c r="A975" s="11"/>
      <c r="B975" s="124" t="s">
        <v>21</v>
      </c>
      <c r="C975" s="91" t="s">
        <v>17</v>
      </c>
      <c r="D975" s="10">
        <v>32.1</v>
      </c>
      <c r="E975" s="10">
        <f>E974*D975</f>
        <v>1.1877</v>
      </c>
      <c r="F975" s="5"/>
      <c r="G975" s="120"/>
      <c r="H975" s="5"/>
      <c r="I975" s="10">
        <f>E975*H975</f>
        <v>0</v>
      </c>
      <c r="J975" s="10"/>
      <c r="K975" s="10"/>
      <c r="L975" s="10">
        <f t="shared" ref="L975:L981" si="142">G975+I975+K975</f>
        <v>0</v>
      </c>
      <c r="M975" s="93"/>
      <c r="N975" s="93"/>
      <c r="O975" s="93"/>
      <c r="P975" s="93"/>
      <c r="Q975" s="93"/>
      <c r="R975" s="93"/>
      <c r="S975" s="93"/>
      <c r="T975" s="93"/>
      <c r="U975" s="93"/>
      <c r="V975" s="93"/>
      <c r="W975" s="93"/>
      <c r="X975" s="93"/>
      <c r="Y975" s="93"/>
      <c r="Z975" s="93"/>
      <c r="AA975" s="93"/>
      <c r="AB975" s="93"/>
      <c r="AC975" s="93"/>
      <c r="AD975" s="93"/>
      <c r="AE975" s="93"/>
      <c r="AF975" s="93"/>
      <c r="AG975" s="93"/>
      <c r="AH975" s="93"/>
      <c r="AI975" s="93"/>
      <c r="AJ975" s="93"/>
      <c r="AK975" s="93"/>
      <c r="AL975" s="93"/>
      <c r="AM975" s="93"/>
      <c r="AN975" s="93"/>
      <c r="AO975" s="93"/>
      <c r="AP975" s="93"/>
      <c r="AQ975" s="93"/>
      <c r="AR975" s="93"/>
      <c r="AS975" s="93"/>
      <c r="AT975" s="93"/>
      <c r="AU975" s="93"/>
      <c r="AV975" s="93"/>
      <c r="AW975" s="93"/>
      <c r="AX975" s="93"/>
      <c r="AY975" s="93"/>
      <c r="AZ975" s="93"/>
      <c r="BA975" s="93"/>
      <c r="BB975" s="93"/>
      <c r="BC975" s="93"/>
      <c r="BD975" s="93"/>
      <c r="BE975" s="93"/>
      <c r="BF975" s="93"/>
      <c r="BG975" s="93"/>
      <c r="BH975" s="93"/>
      <c r="BI975" s="93"/>
      <c r="BJ975" s="93"/>
      <c r="BK975" s="93"/>
      <c r="BL975" s="93"/>
      <c r="BM975" s="93"/>
      <c r="BN975" s="93"/>
      <c r="BO975" s="93"/>
      <c r="BP975" s="93"/>
      <c r="BQ975" s="93"/>
      <c r="BR975" s="93"/>
      <c r="BS975" s="93"/>
      <c r="BT975" s="93"/>
      <c r="BU975" s="93"/>
      <c r="BV975" s="93"/>
      <c r="BW975" s="93"/>
      <c r="BX975" s="93"/>
      <c r="BY975" s="93"/>
      <c r="BZ975" s="93"/>
      <c r="CA975" s="93"/>
      <c r="CB975" s="93"/>
      <c r="CC975" s="93"/>
      <c r="CD975" s="93"/>
      <c r="CE975" s="93"/>
      <c r="CF975" s="93"/>
      <c r="CG975" s="93"/>
      <c r="CH975" s="93"/>
      <c r="CI975" s="93"/>
      <c r="CJ975" s="93"/>
      <c r="CK975" s="93"/>
      <c r="CL975" s="93"/>
      <c r="CM975" s="93"/>
      <c r="CN975" s="93"/>
      <c r="CO975" s="93"/>
      <c r="CP975" s="93"/>
      <c r="CQ975" s="93"/>
      <c r="CR975" s="93"/>
      <c r="CS975" s="93"/>
      <c r="CT975" s="93"/>
      <c r="CU975" s="93"/>
      <c r="CV975" s="93"/>
      <c r="CW975" s="93"/>
      <c r="CX975" s="93"/>
      <c r="CY975" s="93"/>
      <c r="CZ975" s="93"/>
      <c r="DA975" s="93"/>
      <c r="DB975" s="93"/>
      <c r="DC975" s="93"/>
      <c r="DD975" s="93"/>
      <c r="DE975" s="93"/>
      <c r="DF975" s="93"/>
      <c r="DG975" s="93"/>
      <c r="DH975" s="93"/>
      <c r="DI975" s="93"/>
      <c r="DJ975" s="93"/>
      <c r="DK975" s="93"/>
      <c r="DL975" s="93"/>
      <c r="DM975" s="93"/>
      <c r="DN975" s="93"/>
      <c r="DO975" s="93"/>
      <c r="DP975" s="93"/>
      <c r="DQ975" s="93"/>
      <c r="DR975" s="93"/>
      <c r="DS975" s="93"/>
      <c r="DT975" s="93"/>
      <c r="DU975" s="93"/>
      <c r="DV975" s="93"/>
      <c r="DW975" s="93"/>
      <c r="DX975" s="93"/>
      <c r="DY975" s="93"/>
      <c r="DZ975" s="93"/>
      <c r="EA975" s="93"/>
      <c r="EB975" s="93"/>
      <c r="EC975" s="93"/>
      <c r="ED975" s="93"/>
      <c r="EE975" s="93"/>
      <c r="EF975" s="93"/>
      <c r="EG975" s="93"/>
      <c r="EH975" s="93"/>
      <c r="EI975" s="93"/>
      <c r="EJ975" s="93"/>
      <c r="EK975" s="93"/>
      <c r="EL975" s="93"/>
      <c r="EM975" s="93"/>
      <c r="EN975" s="93"/>
      <c r="EO975" s="93"/>
      <c r="EP975" s="93"/>
      <c r="EQ975" s="93"/>
      <c r="ER975" s="93"/>
      <c r="ES975" s="93"/>
      <c r="ET975" s="93"/>
      <c r="EU975" s="93"/>
      <c r="EV975" s="93"/>
      <c r="EW975" s="93"/>
      <c r="EX975" s="93"/>
      <c r="EY975" s="93"/>
      <c r="EZ975" s="93"/>
      <c r="FA975" s="93"/>
      <c r="FB975" s="93"/>
      <c r="FC975" s="93"/>
      <c r="FD975" s="93"/>
      <c r="FE975" s="93"/>
      <c r="FF975" s="93"/>
      <c r="FG975" s="93"/>
      <c r="FH975" s="93"/>
      <c r="FI975" s="93"/>
      <c r="FJ975" s="93"/>
      <c r="FK975" s="93"/>
      <c r="FL975" s="93"/>
      <c r="FM975" s="93"/>
      <c r="FN975" s="93"/>
      <c r="FO975" s="93"/>
      <c r="FP975" s="93"/>
      <c r="FQ975" s="93"/>
      <c r="FR975" s="93"/>
      <c r="FS975" s="93"/>
      <c r="FT975" s="93"/>
      <c r="FU975" s="93"/>
      <c r="FV975" s="93"/>
      <c r="FW975" s="93"/>
      <c r="FX975" s="93"/>
      <c r="FY975" s="93"/>
      <c r="FZ975" s="93"/>
      <c r="GA975" s="93"/>
      <c r="GB975" s="93"/>
      <c r="GC975" s="93"/>
      <c r="GD975" s="93"/>
      <c r="GE975" s="93"/>
      <c r="GF975" s="93"/>
      <c r="GG975" s="93"/>
      <c r="GH975" s="93"/>
      <c r="GI975" s="93"/>
      <c r="GJ975" s="93"/>
      <c r="GK975" s="93"/>
      <c r="GL975" s="93"/>
      <c r="GM975" s="93"/>
      <c r="GN975" s="93"/>
      <c r="GO975" s="93"/>
      <c r="GP975" s="93"/>
      <c r="GQ975" s="93"/>
      <c r="GR975" s="93"/>
      <c r="GS975" s="93"/>
      <c r="GT975" s="93"/>
      <c r="GU975" s="93"/>
      <c r="GV975" s="93"/>
      <c r="GW975" s="93"/>
      <c r="GX975" s="93"/>
      <c r="GY975" s="93"/>
      <c r="GZ975" s="93"/>
      <c r="HA975" s="93"/>
      <c r="HB975" s="93"/>
      <c r="HC975" s="93"/>
      <c r="HD975" s="93"/>
      <c r="HE975" s="93"/>
      <c r="HF975" s="93"/>
      <c r="HG975" s="93"/>
      <c r="HH975" s="93"/>
      <c r="HI975" s="93"/>
      <c r="HJ975" s="93"/>
      <c r="HK975" s="93"/>
      <c r="HL975" s="93"/>
      <c r="HM975" s="93"/>
      <c r="HN975" s="93"/>
      <c r="HO975" s="93"/>
      <c r="HP975" s="93"/>
      <c r="HQ975" s="93"/>
      <c r="HR975" s="93"/>
      <c r="HS975" s="93"/>
      <c r="HT975" s="93"/>
      <c r="HU975" s="93"/>
      <c r="HV975" s="93"/>
      <c r="HW975" s="93"/>
      <c r="HX975" s="93"/>
      <c r="HY975" s="93"/>
      <c r="HZ975" s="93"/>
      <c r="IA975" s="93"/>
      <c r="IB975" s="93"/>
      <c r="IC975" s="93"/>
      <c r="ID975" s="93"/>
      <c r="IE975" s="93"/>
    </row>
    <row r="976" spans="1:239" s="6" customFormat="1" x14ac:dyDescent="0.25">
      <c r="A976" s="11"/>
      <c r="B976" s="124" t="s">
        <v>25</v>
      </c>
      <c r="C976" s="91" t="s">
        <v>20</v>
      </c>
      <c r="D976" s="10">
        <v>0.71</v>
      </c>
      <c r="E976" s="10">
        <f>D976*E974</f>
        <v>2.6269999999999998E-2</v>
      </c>
      <c r="F976" s="5"/>
      <c r="G976" s="120"/>
      <c r="H976" s="120"/>
      <c r="I976" s="5"/>
      <c r="J976" s="5"/>
      <c r="K976" s="10">
        <f>E976*J976</f>
        <v>0</v>
      </c>
      <c r="L976" s="10">
        <f t="shared" si="142"/>
        <v>0</v>
      </c>
      <c r="M976" s="93"/>
      <c r="N976" s="93"/>
      <c r="O976" s="93"/>
      <c r="P976" s="93"/>
      <c r="Q976" s="93"/>
      <c r="R976" s="93"/>
      <c r="S976" s="93"/>
      <c r="T976" s="93"/>
      <c r="U976" s="93"/>
      <c r="V976" s="93"/>
      <c r="W976" s="93"/>
      <c r="X976" s="93"/>
      <c r="Y976" s="93"/>
      <c r="Z976" s="93"/>
      <c r="AA976" s="93"/>
      <c r="AB976" s="93"/>
      <c r="AC976" s="93"/>
      <c r="AD976" s="93"/>
      <c r="AE976" s="93"/>
      <c r="AF976" s="93"/>
      <c r="AG976" s="93"/>
      <c r="AH976" s="93"/>
      <c r="AI976" s="93"/>
      <c r="AJ976" s="93"/>
      <c r="AK976" s="93"/>
      <c r="AL976" s="93"/>
      <c r="AM976" s="93"/>
      <c r="AN976" s="93"/>
      <c r="AO976" s="93"/>
      <c r="AP976" s="93"/>
      <c r="AQ976" s="93"/>
      <c r="AR976" s="93"/>
      <c r="AS976" s="93"/>
      <c r="AT976" s="93"/>
      <c r="AU976" s="93"/>
      <c r="AV976" s="93"/>
      <c r="AW976" s="93"/>
      <c r="AX976" s="93"/>
      <c r="AY976" s="93"/>
      <c r="AZ976" s="93"/>
      <c r="BA976" s="93"/>
      <c r="BB976" s="93"/>
      <c r="BC976" s="93"/>
      <c r="BD976" s="93"/>
      <c r="BE976" s="93"/>
      <c r="BF976" s="93"/>
      <c r="BG976" s="93"/>
      <c r="BH976" s="93"/>
      <c r="BI976" s="93"/>
      <c r="BJ976" s="93"/>
      <c r="BK976" s="93"/>
      <c r="BL976" s="93"/>
      <c r="BM976" s="93"/>
      <c r="BN976" s="93"/>
      <c r="BO976" s="93"/>
      <c r="BP976" s="93"/>
      <c r="BQ976" s="93"/>
      <c r="BR976" s="93"/>
      <c r="BS976" s="93"/>
      <c r="BT976" s="93"/>
      <c r="BU976" s="93"/>
      <c r="BV976" s="93"/>
      <c r="BW976" s="93"/>
      <c r="BX976" s="93"/>
      <c r="BY976" s="93"/>
      <c r="BZ976" s="93"/>
      <c r="CA976" s="93"/>
      <c r="CB976" s="93"/>
      <c r="CC976" s="93"/>
      <c r="CD976" s="93"/>
      <c r="CE976" s="93"/>
      <c r="CF976" s="93"/>
      <c r="CG976" s="93"/>
      <c r="CH976" s="93"/>
      <c r="CI976" s="93"/>
      <c r="CJ976" s="93"/>
      <c r="CK976" s="93"/>
      <c r="CL976" s="93"/>
      <c r="CM976" s="93"/>
      <c r="CN976" s="93"/>
      <c r="CO976" s="93"/>
      <c r="CP976" s="93"/>
      <c r="CQ976" s="93"/>
      <c r="CR976" s="93"/>
      <c r="CS976" s="93"/>
      <c r="CT976" s="93"/>
      <c r="CU976" s="93"/>
      <c r="CV976" s="93"/>
      <c r="CW976" s="93"/>
      <c r="CX976" s="93"/>
      <c r="CY976" s="93"/>
      <c r="CZ976" s="93"/>
      <c r="DA976" s="93"/>
      <c r="DB976" s="93"/>
      <c r="DC976" s="93"/>
      <c r="DD976" s="93"/>
      <c r="DE976" s="93"/>
      <c r="DF976" s="93"/>
      <c r="DG976" s="93"/>
      <c r="DH976" s="93"/>
      <c r="DI976" s="93"/>
      <c r="DJ976" s="93"/>
      <c r="DK976" s="93"/>
      <c r="DL976" s="93"/>
      <c r="DM976" s="93"/>
      <c r="DN976" s="93"/>
      <c r="DO976" s="93"/>
      <c r="DP976" s="93"/>
      <c r="DQ976" s="93"/>
      <c r="DR976" s="93"/>
      <c r="DS976" s="93"/>
      <c r="DT976" s="93"/>
      <c r="DU976" s="93"/>
      <c r="DV976" s="93"/>
      <c r="DW976" s="93"/>
      <c r="DX976" s="93"/>
      <c r="DY976" s="93"/>
      <c r="DZ976" s="93"/>
      <c r="EA976" s="93"/>
      <c r="EB976" s="93"/>
      <c r="EC976" s="93"/>
      <c r="ED976" s="93"/>
      <c r="EE976" s="93"/>
      <c r="EF976" s="93"/>
      <c r="EG976" s="93"/>
      <c r="EH976" s="93"/>
      <c r="EI976" s="93"/>
      <c r="EJ976" s="93"/>
      <c r="EK976" s="93"/>
      <c r="EL976" s="93"/>
      <c r="EM976" s="93"/>
      <c r="EN976" s="93"/>
      <c r="EO976" s="93"/>
      <c r="EP976" s="93"/>
      <c r="EQ976" s="93"/>
      <c r="ER976" s="93"/>
      <c r="ES976" s="93"/>
      <c r="ET976" s="93"/>
      <c r="EU976" s="93"/>
      <c r="EV976" s="93"/>
      <c r="EW976" s="93"/>
      <c r="EX976" s="93"/>
      <c r="EY976" s="93"/>
      <c r="EZ976" s="93"/>
      <c r="FA976" s="93"/>
      <c r="FB976" s="93"/>
      <c r="FC976" s="93"/>
      <c r="FD976" s="93"/>
      <c r="FE976" s="93"/>
      <c r="FF976" s="93"/>
      <c r="FG976" s="93"/>
      <c r="FH976" s="93"/>
      <c r="FI976" s="93"/>
      <c r="FJ976" s="93"/>
      <c r="FK976" s="93"/>
      <c r="FL976" s="93"/>
      <c r="FM976" s="93"/>
      <c r="FN976" s="93"/>
      <c r="FO976" s="93"/>
      <c r="FP976" s="93"/>
      <c r="FQ976" s="93"/>
      <c r="FR976" s="93"/>
      <c r="FS976" s="93"/>
      <c r="FT976" s="93"/>
      <c r="FU976" s="93"/>
      <c r="FV976" s="93"/>
      <c r="FW976" s="93"/>
      <c r="FX976" s="93"/>
      <c r="FY976" s="93"/>
      <c r="FZ976" s="93"/>
      <c r="GA976" s="93"/>
      <c r="GB976" s="93"/>
      <c r="GC976" s="93"/>
      <c r="GD976" s="93"/>
      <c r="GE976" s="93"/>
      <c r="GF976" s="93"/>
      <c r="GG976" s="93"/>
      <c r="GH976" s="93"/>
      <c r="GI976" s="93"/>
      <c r="GJ976" s="93"/>
      <c r="GK976" s="93"/>
      <c r="GL976" s="93"/>
      <c r="GM976" s="93"/>
      <c r="GN976" s="93"/>
      <c r="GO976" s="93"/>
      <c r="GP976" s="93"/>
      <c r="GQ976" s="93"/>
      <c r="GR976" s="93"/>
      <c r="GS976" s="93"/>
      <c r="GT976" s="93"/>
      <c r="GU976" s="93"/>
      <c r="GV976" s="93"/>
      <c r="GW976" s="93"/>
      <c r="GX976" s="93"/>
      <c r="GY976" s="93"/>
      <c r="GZ976" s="93"/>
      <c r="HA976" s="93"/>
      <c r="HB976" s="93"/>
      <c r="HC976" s="93"/>
      <c r="HD976" s="93"/>
      <c r="HE976" s="93"/>
      <c r="HF976" s="93"/>
      <c r="HG976" s="93"/>
      <c r="HH976" s="93"/>
      <c r="HI976" s="93"/>
      <c r="HJ976" s="93"/>
      <c r="HK976" s="93"/>
      <c r="HL976" s="93"/>
      <c r="HM976" s="93"/>
      <c r="HN976" s="93"/>
      <c r="HO976" s="93"/>
      <c r="HP976" s="93"/>
      <c r="HQ976" s="93"/>
      <c r="HR976" s="93"/>
      <c r="HS976" s="93"/>
      <c r="HT976" s="93"/>
      <c r="HU976" s="93"/>
      <c r="HV976" s="93"/>
      <c r="HW976" s="93"/>
      <c r="HX976" s="93"/>
      <c r="HY976" s="93"/>
      <c r="HZ976" s="93"/>
      <c r="IA976" s="93"/>
      <c r="IB976" s="93"/>
      <c r="IC976" s="93"/>
      <c r="ID976" s="93"/>
      <c r="IE976" s="93"/>
    </row>
    <row r="977" spans="1:239" s="6" customFormat="1" x14ac:dyDescent="0.25">
      <c r="A977" s="11"/>
      <c r="B977" s="124" t="s">
        <v>26</v>
      </c>
      <c r="C977" s="91" t="s">
        <v>20</v>
      </c>
      <c r="D977" s="10">
        <v>3.88</v>
      </c>
      <c r="E977" s="10">
        <f>E974*D977</f>
        <v>0.14355999999999999</v>
      </c>
      <c r="F977" s="5"/>
      <c r="G977" s="120"/>
      <c r="H977" s="120"/>
      <c r="I977" s="5"/>
      <c r="J977" s="5"/>
      <c r="K977" s="10">
        <f>E977*J977</f>
        <v>0</v>
      </c>
      <c r="L977" s="10">
        <f t="shared" si="142"/>
        <v>0</v>
      </c>
      <c r="M977" s="93"/>
      <c r="N977" s="93"/>
      <c r="O977" s="93"/>
      <c r="P977" s="93"/>
      <c r="Q977" s="93"/>
      <c r="R977" s="93"/>
      <c r="S977" s="93"/>
      <c r="T977" s="93"/>
      <c r="U977" s="93"/>
      <c r="V977" s="93"/>
      <c r="W977" s="93"/>
      <c r="X977" s="93"/>
      <c r="Y977" s="93"/>
      <c r="Z977" s="93"/>
      <c r="AA977" s="93"/>
      <c r="AB977" s="93"/>
      <c r="AC977" s="93"/>
      <c r="AD977" s="93"/>
      <c r="AE977" s="93"/>
      <c r="AF977" s="93"/>
      <c r="AG977" s="93"/>
      <c r="AH977" s="93"/>
      <c r="AI977" s="93"/>
      <c r="AJ977" s="93"/>
      <c r="AK977" s="93"/>
      <c r="AL977" s="93"/>
      <c r="AM977" s="93"/>
      <c r="AN977" s="93"/>
      <c r="AO977" s="93"/>
      <c r="AP977" s="93"/>
      <c r="AQ977" s="93"/>
      <c r="AR977" s="93"/>
      <c r="AS977" s="93"/>
      <c r="AT977" s="93"/>
      <c r="AU977" s="93"/>
      <c r="AV977" s="93"/>
      <c r="AW977" s="93"/>
      <c r="AX977" s="93"/>
      <c r="AY977" s="93"/>
      <c r="AZ977" s="93"/>
      <c r="BA977" s="93"/>
      <c r="BB977" s="93"/>
      <c r="BC977" s="93"/>
      <c r="BD977" s="93"/>
      <c r="BE977" s="93"/>
      <c r="BF977" s="93"/>
      <c r="BG977" s="93"/>
      <c r="BH977" s="93"/>
      <c r="BI977" s="93"/>
      <c r="BJ977" s="93"/>
      <c r="BK977" s="93"/>
      <c r="BL977" s="93"/>
      <c r="BM977" s="93"/>
      <c r="BN977" s="93"/>
      <c r="BO977" s="93"/>
      <c r="BP977" s="93"/>
      <c r="BQ977" s="93"/>
      <c r="BR977" s="93"/>
      <c r="BS977" s="93"/>
      <c r="BT977" s="93"/>
      <c r="BU977" s="93"/>
      <c r="BV977" s="93"/>
      <c r="BW977" s="93"/>
      <c r="BX977" s="93"/>
      <c r="BY977" s="93"/>
      <c r="BZ977" s="93"/>
      <c r="CA977" s="93"/>
      <c r="CB977" s="93"/>
      <c r="CC977" s="93"/>
      <c r="CD977" s="93"/>
      <c r="CE977" s="93"/>
      <c r="CF977" s="93"/>
      <c r="CG977" s="93"/>
      <c r="CH977" s="93"/>
      <c r="CI977" s="93"/>
      <c r="CJ977" s="93"/>
      <c r="CK977" s="93"/>
      <c r="CL977" s="93"/>
      <c r="CM977" s="93"/>
      <c r="CN977" s="93"/>
      <c r="CO977" s="93"/>
      <c r="CP977" s="93"/>
      <c r="CQ977" s="93"/>
      <c r="CR977" s="93"/>
      <c r="CS977" s="93"/>
      <c r="CT977" s="93"/>
      <c r="CU977" s="93"/>
      <c r="CV977" s="93"/>
      <c r="CW977" s="93"/>
      <c r="CX977" s="93"/>
      <c r="CY977" s="93"/>
      <c r="CZ977" s="93"/>
      <c r="DA977" s="93"/>
      <c r="DB977" s="93"/>
      <c r="DC977" s="93"/>
      <c r="DD977" s="93"/>
      <c r="DE977" s="93"/>
      <c r="DF977" s="93"/>
      <c r="DG977" s="93"/>
      <c r="DH977" s="93"/>
      <c r="DI977" s="93"/>
      <c r="DJ977" s="93"/>
      <c r="DK977" s="93"/>
      <c r="DL977" s="93"/>
      <c r="DM977" s="93"/>
      <c r="DN977" s="93"/>
      <c r="DO977" s="93"/>
      <c r="DP977" s="93"/>
      <c r="DQ977" s="93"/>
      <c r="DR977" s="93"/>
      <c r="DS977" s="93"/>
      <c r="DT977" s="93"/>
      <c r="DU977" s="93"/>
      <c r="DV977" s="93"/>
      <c r="DW977" s="93"/>
      <c r="DX977" s="93"/>
      <c r="DY977" s="93"/>
      <c r="DZ977" s="93"/>
      <c r="EA977" s="93"/>
      <c r="EB977" s="93"/>
      <c r="EC977" s="93"/>
      <c r="ED977" s="93"/>
      <c r="EE977" s="93"/>
      <c r="EF977" s="93"/>
      <c r="EG977" s="93"/>
      <c r="EH977" s="93"/>
      <c r="EI977" s="93"/>
      <c r="EJ977" s="93"/>
      <c r="EK977" s="93"/>
      <c r="EL977" s="93"/>
      <c r="EM977" s="93"/>
      <c r="EN977" s="93"/>
      <c r="EO977" s="93"/>
      <c r="EP977" s="93"/>
      <c r="EQ977" s="93"/>
      <c r="ER977" s="93"/>
      <c r="ES977" s="93"/>
      <c r="ET977" s="93"/>
      <c r="EU977" s="93"/>
      <c r="EV977" s="93"/>
      <c r="EW977" s="93"/>
      <c r="EX977" s="93"/>
      <c r="EY977" s="93"/>
      <c r="EZ977" s="93"/>
      <c r="FA977" s="93"/>
      <c r="FB977" s="93"/>
      <c r="FC977" s="93"/>
      <c r="FD977" s="93"/>
      <c r="FE977" s="93"/>
      <c r="FF977" s="93"/>
      <c r="FG977" s="93"/>
      <c r="FH977" s="93"/>
      <c r="FI977" s="93"/>
      <c r="FJ977" s="93"/>
      <c r="FK977" s="93"/>
      <c r="FL977" s="93"/>
      <c r="FM977" s="93"/>
      <c r="FN977" s="93"/>
      <c r="FO977" s="93"/>
      <c r="FP977" s="93"/>
      <c r="FQ977" s="93"/>
      <c r="FR977" s="93"/>
      <c r="FS977" s="93"/>
      <c r="FT977" s="93"/>
      <c r="FU977" s="93"/>
      <c r="FV977" s="93"/>
      <c r="FW977" s="93"/>
      <c r="FX977" s="93"/>
      <c r="FY977" s="93"/>
      <c r="FZ977" s="93"/>
      <c r="GA977" s="93"/>
      <c r="GB977" s="93"/>
      <c r="GC977" s="93"/>
      <c r="GD977" s="93"/>
      <c r="GE977" s="93"/>
      <c r="GF977" s="93"/>
      <c r="GG977" s="93"/>
      <c r="GH977" s="93"/>
      <c r="GI977" s="93"/>
      <c r="GJ977" s="93"/>
      <c r="GK977" s="93"/>
      <c r="GL977" s="93"/>
      <c r="GM977" s="93"/>
      <c r="GN977" s="93"/>
      <c r="GO977" s="93"/>
      <c r="GP977" s="93"/>
      <c r="GQ977" s="93"/>
      <c r="GR977" s="93"/>
      <c r="GS977" s="93"/>
      <c r="GT977" s="93"/>
      <c r="GU977" s="93"/>
      <c r="GV977" s="93"/>
      <c r="GW977" s="93"/>
      <c r="GX977" s="93"/>
      <c r="GY977" s="93"/>
      <c r="GZ977" s="93"/>
      <c r="HA977" s="93"/>
      <c r="HB977" s="93"/>
      <c r="HC977" s="93"/>
      <c r="HD977" s="93"/>
      <c r="HE977" s="93"/>
      <c r="HF977" s="93"/>
      <c r="HG977" s="93"/>
      <c r="HH977" s="93"/>
      <c r="HI977" s="93"/>
      <c r="HJ977" s="93"/>
      <c r="HK977" s="93"/>
      <c r="HL977" s="93"/>
      <c r="HM977" s="93"/>
      <c r="HN977" s="93"/>
      <c r="HO977" s="93"/>
      <c r="HP977" s="93"/>
      <c r="HQ977" s="93"/>
      <c r="HR977" s="93"/>
      <c r="HS977" s="93"/>
      <c r="HT977" s="93"/>
      <c r="HU977" s="93"/>
      <c r="HV977" s="93"/>
      <c r="HW977" s="93"/>
      <c r="HX977" s="93"/>
      <c r="HY977" s="93"/>
      <c r="HZ977" s="93"/>
      <c r="IA977" s="93"/>
      <c r="IB977" s="93"/>
      <c r="IC977" s="93"/>
      <c r="ID977" s="93"/>
      <c r="IE977" s="93"/>
    </row>
    <row r="978" spans="1:239" s="6" customFormat="1" x14ac:dyDescent="0.25">
      <c r="A978" s="11"/>
      <c r="B978" s="124" t="s">
        <v>27</v>
      </c>
      <c r="C978" s="91" t="s">
        <v>20</v>
      </c>
      <c r="D978" s="10">
        <v>6.16</v>
      </c>
      <c r="E978" s="10">
        <f>D978*E974</f>
        <v>0.22791999999999998</v>
      </c>
      <c r="F978" s="5"/>
      <c r="G978" s="120"/>
      <c r="H978" s="120"/>
      <c r="I978" s="5"/>
      <c r="J978" s="5"/>
      <c r="K978" s="10">
        <f t="shared" ref="K978:K980" si="143">E978*J978</f>
        <v>0</v>
      </c>
      <c r="L978" s="10">
        <f t="shared" si="142"/>
        <v>0</v>
      </c>
      <c r="M978" s="93"/>
      <c r="N978" s="93"/>
      <c r="O978" s="93"/>
      <c r="P978" s="93"/>
      <c r="Q978" s="93"/>
      <c r="R978" s="93"/>
      <c r="S978" s="93"/>
      <c r="T978" s="93"/>
      <c r="U978" s="93"/>
      <c r="V978" s="93"/>
      <c r="W978" s="93"/>
      <c r="X978" s="93"/>
      <c r="Y978" s="93"/>
      <c r="Z978" s="93"/>
      <c r="AA978" s="93"/>
      <c r="AB978" s="93"/>
      <c r="AC978" s="93"/>
      <c r="AD978" s="93"/>
      <c r="AE978" s="93"/>
      <c r="AF978" s="93"/>
      <c r="AG978" s="93"/>
      <c r="AH978" s="93"/>
      <c r="AI978" s="93"/>
      <c r="AJ978" s="93"/>
      <c r="AK978" s="93"/>
      <c r="AL978" s="93"/>
      <c r="AM978" s="93"/>
      <c r="AN978" s="93"/>
      <c r="AO978" s="93"/>
      <c r="AP978" s="93"/>
      <c r="AQ978" s="93"/>
      <c r="AR978" s="93"/>
      <c r="AS978" s="93"/>
      <c r="AT978" s="93"/>
      <c r="AU978" s="93"/>
      <c r="AV978" s="93"/>
      <c r="AW978" s="93"/>
      <c r="AX978" s="93"/>
      <c r="AY978" s="93"/>
      <c r="AZ978" s="93"/>
      <c r="BA978" s="93"/>
      <c r="BB978" s="93"/>
      <c r="BC978" s="93"/>
      <c r="BD978" s="93"/>
      <c r="BE978" s="93"/>
      <c r="BF978" s="93"/>
      <c r="BG978" s="93"/>
      <c r="BH978" s="93"/>
      <c r="BI978" s="93"/>
      <c r="BJ978" s="93"/>
      <c r="BK978" s="93"/>
      <c r="BL978" s="93"/>
      <c r="BM978" s="93"/>
      <c r="BN978" s="93"/>
      <c r="BO978" s="93"/>
      <c r="BP978" s="93"/>
      <c r="BQ978" s="93"/>
      <c r="BR978" s="93"/>
      <c r="BS978" s="93"/>
      <c r="BT978" s="93"/>
      <c r="BU978" s="93"/>
      <c r="BV978" s="93"/>
      <c r="BW978" s="93"/>
      <c r="BX978" s="93"/>
      <c r="BY978" s="93"/>
      <c r="BZ978" s="93"/>
      <c r="CA978" s="93"/>
      <c r="CB978" s="93"/>
      <c r="CC978" s="93"/>
      <c r="CD978" s="93"/>
      <c r="CE978" s="93"/>
      <c r="CF978" s="93"/>
      <c r="CG978" s="93"/>
      <c r="CH978" s="93"/>
      <c r="CI978" s="93"/>
      <c r="CJ978" s="93"/>
      <c r="CK978" s="93"/>
      <c r="CL978" s="93"/>
      <c r="CM978" s="93"/>
      <c r="CN978" s="93"/>
      <c r="CO978" s="93"/>
      <c r="CP978" s="93"/>
      <c r="CQ978" s="93"/>
      <c r="CR978" s="93"/>
      <c r="CS978" s="93"/>
      <c r="CT978" s="93"/>
      <c r="CU978" s="93"/>
      <c r="CV978" s="93"/>
      <c r="CW978" s="93"/>
      <c r="CX978" s="93"/>
      <c r="CY978" s="93"/>
      <c r="CZ978" s="93"/>
      <c r="DA978" s="93"/>
      <c r="DB978" s="93"/>
      <c r="DC978" s="93"/>
      <c r="DD978" s="93"/>
      <c r="DE978" s="93"/>
      <c r="DF978" s="93"/>
      <c r="DG978" s="93"/>
      <c r="DH978" s="93"/>
      <c r="DI978" s="93"/>
      <c r="DJ978" s="93"/>
      <c r="DK978" s="93"/>
      <c r="DL978" s="93"/>
      <c r="DM978" s="93"/>
      <c r="DN978" s="93"/>
      <c r="DO978" s="93"/>
      <c r="DP978" s="93"/>
      <c r="DQ978" s="93"/>
      <c r="DR978" s="93"/>
      <c r="DS978" s="93"/>
      <c r="DT978" s="93"/>
      <c r="DU978" s="93"/>
      <c r="DV978" s="93"/>
      <c r="DW978" s="93"/>
      <c r="DX978" s="93"/>
      <c r="DY978" s="93"/>
      <c r="DZ978" s="93"/>
      <c r="EA978" s="93"/>
      <c r="EB978" s="93"/>
      <c r="EC978" s="93"/>
      <c r="ED978" s="93"/>
      <c r="EE978" s="93"/>
      <c r="EF978" s="93"/>
      <c r="EG978" s="93"/>
      <c r="EH978" s="93"/>
      <c r="EI978" s="93"/>
      <c r="EJ978" s="93"/>
      <c r="EK978" s="93"/>
      <c r="EL978" s="93"/>
      <c r="EM978" s="93"/>
      <c r="EN978" s="93"/>
      <c r="EO978" s="93"/>
      <c r="EP978" s="93"/>
      <c r="EQ978" s="93"/>
      <c r="ER978" s="93"/>
      <c r="ES978" s="93"/>
      <c r="ET978" s="93"/>
      <c r="EU978" s="93"/>
      <c r="EV978" s="93"/>
      <c r="EW978" s="93"/>
      <c r="EX978" s="93"/>
      <c r="EY978" s="93"/>
      <c r="EZ978" s="93"/>
      <c r="FA978" s="93"/>
      <c r="FB978" s="93"/>
      <c r="FC978" s="93"/>
      <c r="FD978" s="93"/>
      <c r="FE978" s="93"/>
      <c r="FF978" s="93"/>
      <c r="FG978" s="93"/>
      <c r="FH978" s="93"/>
      <c r="FI978" s="93"/>
      <c r="FJ978" s="93"/>
      <c r="FK978" s="93"/>
      <c r="FL978" s="93"/>
      <c r="FM978" s="93"/>
      <c r="FN978" s="93"/>
      <c r="FO978" s="93"/>
      <c r="FP978" s="93"/>
      <c r="FQ978" s="93"/>
      <c r="FR978" s="93"/>
      <c r="FS978" s="93"/>
      <c r="FT978" s="93"/>
      <c r="FU978" s="93"/>
      <c r="FV978" s="93"/>
      <c r="FW978" s="93"/>
      <c r="FX978" s="93"/>
      <c r="FY978" s="93"/>
      <c r="FZ978" s="93"/>
      <c r="GA978" s="93"/>
      <c r="GB978" s="93"/>
      <c r="GC978" s="93"/>
      <c r="GD978" s="93"/>
      <c r="GE978" s="93"/>
      <c r="GF978" s="93"/>
      <c r="GG978" s="93"/>
      <c r="GH978" s="93"/>
      <c r="GI978" s="93"/>
      <c r="GJ978" s="93"/>
      <c r="GK978" s="93"/>
      <c r="GL978" s="93"/>
      <c r="GM978" s="93"/>
      <c r="GN978" s="93"/>
      <c r="GO978" s="93"/>
      <c r="GP978" s="93"/>
      <c r="GQ978" s="93"/>
      <c r="GR978" s="93"/>
      <c r="GS978" s="93"/>
      <c r="GT978" s="93"/>
      <c r="GU978" s="93"/>
      <c r="GV978" s="93"/>
      <c r="GW978" s="93"/>
      <c r="GX978" s="93"/>
      <c r="GY978" s="93"/>
      <c r="GZ978" s="93"/>
      <c r="HA978" s="93"/>
      <c r="HB978" s="93"/>
      <c r="HC978" s="93"/>
      <c r="HD978" s="93"/>
      <c r="HE978" s="93"/>
      <c r="HF978" s="93"/>
      <c r="HG978" s="93"/>
      <c r="HH978" s="93"/>
      <c r="HI978" s="93"/>
      <c r="HJ978" s="93"/>
      <c r="HK978" s="93"/>
      <c r="HL978" s="93"/>
      <c r="HM978" s="93"/>
      <c r="HN978" s="93"/>
      <c r="HO978" s="93"/>
      <c r="HP978" s="93"/>
      <c r="HQ978" s="93"/>
      <c r="HR978" s="93"/>
      <c r="HS978" s="93"/>
      <c r="HT978" s="93"/>
      <c r="HU978" s="93"/>
      <c r="HV978" s="93"/>
      <c r="HW978" s="93"/>
      <c r="HX978" s="93"/>
      <c r="HY978" s="93"/>
      <c r="HZ978" s="93"/>
      <c r="IA978" s="93"/>
      <c r="IB978" s="93"/>
      <c r="IC978" s="93"/>
      <c r="ID978" s="93"/>
      <c r="IE978" s="93"/>
    </row>
    <row r="979" spans="1:239" s="6" customFormat="1" x14ac:dyDescent="0.25">
      <c r="A979" s="11"/>
      <c r="B979" s="124" t="s">
        <v>28</v>
      </c>
      <c r="C979" s="91" t="s">
        <v>20</v>
      </c>
      <c r="D979" s="10">
        <v>4.53</v>
      </c>
      <c r="E979" s="5">
        <f>D979*E974</f>
        <v>0.16761000000000001</v>
      </c>
      <c r="F979" s="5"/>
      <c r="G979" s="120"/>
      <c r="H979" s="120"/>
      <c r="I979" s="5"/>
      <c r="J979" s="5"/>
      <c r="K979" s="10">
        <f t="shared" si="143"/>
        <v>0</v>
      </c>
      <c r="L979" s="10">
        <f t="shared" si="142"/>
        <v>0</v>
      </c>
      <c r="M979" s="93"/>
      <c r="N979" s="93"/>
      <c r="O979" s="93"/>
      <c r="P979" s="93"/>
      <c r="Q979" s="93"/>
      <c r="R979" s="93"/>
      <c r="S979" s="93"/>
      <c r="T979" s="93"/>
      <c r="U979" s="93"/>
      <c r="V979" s="93"/>
      <c r="W979" s="93"/>
      <c r="X979" s="93"/>
      <c r="Y979" s="93"/>
      <c r="Z979" s="93"/>
      <c r="AA979" s="93"/>
      <c r="AB979" s="93"/>
      <c r="AC979" s="93"/>
      <c r="AD979" s="93"/>
      <c r="AE979" s="93"/>
      <c r="AF979" s="93"/>
      <c r="AG979" s="93"/>
      <c r="AH979" s="93"/>
      <c r="AI979" s="93"/>
      <c r="AJ979" s="93"/>
      <c r="AK979" s="93"/>
      <c r="AL979" s="93"/>
      <c r="AM979" s="93"/>
      <c r="AN979" s="93"/>
      <c r="AO979" s="93"/>
      <c r="AP979" s="93"/>
      <c r="AQ979" s="93"/>
      <c r="AR979" s="93"/>
      <c r="AS979" s="93"/>
      <c r="AT979" s="93"/>
      <c r="AU979" s="93"/>
      <c r="AV979" s="93"/>
      <c r="AW979" s="93"/>
      <c r="AX979" s="93"/>
      <c r="AY979" s="93"/>
      <c r="AZ979" s="93"/>
      <c r="BA979" s="93"/>
      <c r="BB979" s="93"/>
      <c r="BC979" s="93"/>
      <c r="BD979" s="93"/>
      <c r="BE979" s="93"/>
      <c r="BF979" s="93"/>
      <c r="BG979" s="93"/>
      <c r="BH979" s="93"/>
      <c r="BI979" s="93"/>
      <c r="BJ979" s="93"/>
      <c r="BK979" s="93"/>
      <c r="BL979" s="93"/>
      <c r="BM979" s="93"/>
      <c r="BN979" s="93"/>
      <c r="BO979" s="93"/>
      <c r="BP979" s="93"/>
      <c r="BQ979" s="93"/>
      <c r="BR979" s="93"/>
      <c r="BS979" s="93"/>
      <c r="BT979" s="93"/>
      <c r="BU979" s="93"/>
      <c r="BV979" s="93"/>
      <c r="BW979" s="93"/>
      <c r="BX979" s="93"/>
      <c r="BY979" s="93"/>
      <c r="BZ979" s="93"/>
      <c r="CA979" s="93"/>
      <c r="CB979" s="93"/>
      <c r="CC979" s="93"/>
      <c r="CD979" s="93"/>
      <c r="CE979" s="93"/>
      <c r="CF979" s="93"/>
      <c r="CG979" s="93"/>
      <c r="CH979" s="93"/>
      <c r="CI979" s="93"/>
      <c r="CJ979" s="93"/>
      <c r="CK979" s="93"/>
      <c r="CL979" s="93"/>
      <c r="CM979" s="93"/>
      <c r="CN979" s="93"/>
      <c r="CO979" s="93"/>
      <c r="CP979" s="93"/>
      <c r="CQ979" s="93"/>
      <c r="CR979" s="93"/>
      <c r="CS979" s="93"/>
      <c r="CT979" s="93"/>
      <c r="CU979" s="93"/>
      <c r="CV979" s="93"/>
      <c r="CW979" s="93"/>
      <c r="CX979" s="93"/>
      <c r="CY979" s="93"/>
      <c r="CZ979" s="93"/>
      <c r="DA979" s="93"/>
      <c r="DB979" s="93"/>
      <c r="DC979" s="93"/>
      <c r="DD979" s="93"/>
      <c r="DE979" s="93"/>
      <c r="DF979" s="93"/>
      <c r="DG979" s="93"/>
      <c r="DH979" s="93"/>
      <c r="DI979" s="93"/>
      <c r="DJ979" s="93"/>
      <c r="DK979" s="93"/>
      <c r="DL979" s="93"/>
      <c r="DM979" s="93"/>
      <c r="DN979" s="93"/>
      <c r="DO979" s="93"/>
      <c r="DP979" s="93"/>
      <c r="DQ979" s="93"/>
      <c r="DR979" s="93"/>
      <c r="DS979" s="93"/>
      <c r="DT979" s="93"/>
      <c r="DU979" s="93"/>
      <c r="DV979" s="93"/>
      <c r="DW979" s="93"/>
      <c r="DX979" s="93"/>
      <c r="DY979" s="93"/>
      <c r="DZ979" s="93"/>
      <c r="EA979" s="93"/>
      <c r="EB979" s="93"/>
      <c r="EC979" s="93"/>
      <c r="ED979" s="93"/>
      <c r="EE979" s="93"/>
      <c r="EF979" s="93"/>
      <c r="EG979" s="93"/>
      <c r="EH979" s="93"/>
      <c r="EI979" s="93"/>
      <c r="EJ979" s="93"/>
      <c r="EK979" s="93"/>
      <c r="EL979" s="93"/>
      <c r="EM979" s="93"/>
      <c r="EN979" s="93"/>
      <c r="EO979" s="93"/>
      <c r="EP979" s="93"/>
      <c r="EQ979" s="93"/>
      <c r="ER979" s="93"/>
      <c r="ES979" s="93"/>
      <c r="ET979" s="93"/>
      <c r="EU979" s="93"/>
      <c r="EV979" s="93"/>
      <c r="EW979" s="93"/>
      <c r="EX979" s="93"/>
      <c r="EY979" s="93"/>
      <c r="EZ979" s="93"/>
      <c r="FA979" s="93"/>
      <c r="FB979" s="93"/>
      <c r="FC979" s="93"/>
      <c r="FD979" s="93"/>
      <c r="FE979" s="93"/>
      <c r="FF979" s="93"/>
      <c r="FG979" s="93"/>
      <c r="FH979" s="93"/>
      <c r="FI979" s="93"/>
      <c r="FJ979" s="93"/>
      <c r="FK979" s="93"/>
      <c r="FL979" s="93"/>
      <c r="FM979" s="93"/>
      <c r="FN979" s="93"/>
      <c r="FO979" s="93"/>
      <c r="FP979" s="93"/>
      <c r="FQ979" s="93"/>
      <c r="FR979" s="93"/>
      <c r="FS979" s="93"/>
      <c r="FT979" s="93"/>
      <c r="FU979" s="93"/>
      <c r="FV979" s="93"/>
      <c r="FW979" s="93"/>
      <c r="FX979" s="93"/>
      <c r="FY979" s="93"/>
      <c r="FZ979" s="93"/>
      <c r="GA979" s="93"/>
      <c r="GB979" s="93"/>
      <c r="GC979" s="93"/>
      <c r="GD979" s="93"/>
      <c r="GE979" s="93"/>
      <c r="GF979" s="93"/>
      <c r="GG979" s="93"/>
      <c r="GH979" s="93"/>
      <c r="GI979" s="93"/>
      <c r="GJ979" s="93"/>
      <c r="GK979" s="93"/>
      <c r="GL979" s="93"/>
      <c r="GM979" s="93"/>
      <c r="GN979" s="93"/>
      <c r="GO979" s="93"/>
      <c r="GP979" s="93"/>
      <c r="GQ979" s="93"/>
      <c r="GR979" s="93"/>
      <c r="GS979" s="93"/>
      <c r="GT979" s="93"/>
      <c r="GU979" s="93"/>
      <c r="GV979" s="93"/>
      <c r="GW979" s="93"/>
      <c r="GX979" s="93"/>
      <c r="GY979" s="93"/>
      <c r="GZ979" s="93"/>
      <c r="HA979" s="93"/>
      <c r="HB979" s="93"/>
      <c r="HC979" s="93"/>
      <c r="HD979" s="93"/>
      <c r="HE979" s="93"/>
      <c r="HF979" s="93"/>
      <c r="HG979" s="93"/>
      <c r="HH979" s="93"/>
      <c r="HI979" s="93"/>
      <c r="HJ979" s="93"/>
      <c r="HK979" s="93"/>
      <c r="HL979" s="93"/>
      <c r="HM979" s="93"/>
      <c r="HN979" s="93"/>
      <c r="HO979" s="93"/>
      <c r="HP979" s="93"/>
      <c r="HQ979" s="93"/>
      <c r="HR979" s="93"/>
      <c r="HS979" s="93"/>
      <c r="HT979" s="93"/>
      <c r="HU979" s="93"/>
      <c r="HV979" s="93"/>
      <c r="HW979" s="93"/>
      <c r="HX979" s="93"/>
      <c r="HY979" s="93"/>
      <c r="HZ979" s="93"/>
      <c r="IA979" s="93"/>
      <c r="IB979" s="93"/>
      <c r="IC979" s="93"/>
      <c r="ID979" s="93"/>
      <c r="IE979" s="93"/>
    </row>
    <row r="980" spans="1:239" s="6" customFormat="1" x14ac:dyDescent="0.25">
      <c r="A980" s="11"/>
      <c r="B980" s="124" t="s">
        <v>29</v>
      </c>
      <c r="C980" s="91" t="s">
        <v>20</v>
      </c>
      <c r="D980" s="10">
        <v>2.0699999999999998</v>
      </c>
      <c r="E980" s="5">
        <f>D980*E974</f>
        <v>7.6589999999999991E-2</v>
      </c>
      <c r="F980" s="5"/>
      <c r="G980" s="120"/>
      <c r="H980" s="120"/>
      <c r="I980" s="5"/>
      <c r="J980" s="5"/>
      <c r="K980" s="10">
        <f t="shared" si="143"/>
        <v>0</v>
      </c>
      <c r="L980" s="10">
        <f t="shared" si="142"/>
        <v>0</v>
      </c>
      <c r="M980" s="93"/>
      <c r="N980" s="93"/>
      <c r="O980" s="93"/>
      <c r="P980" s="93"/>
      <c r="Q980" s="93"/>
      <c r="R980" s="93"/>
      <c r="S980" s="93"/>
      <c r="T980" s="93"/>
      <c r="U980" s="93"/>
      <c r="V980" s="93"/>
      <c r="W980" s="93"/>
      <c r="X980" s="93"/>
      <c r="Y980" s="93"/>
      <c r="Z980" s="93"/>
      <c r="AA980" s="93"/>
      <c r="AB980" s="93"/>
      <c r="AC980" s="93"/>
      <c r="AD980" s="93"/>
      <c r="AE980" s="93"/>
      <c r="AF980" s="93"/>
      <c r="AG980" s="93"/>
      <c r="AH980" s="93"/>
      <c r="AI980" s="93"/>
      <c r="AJ980" s="93"/>
      <c r="AK980" s="93"/>
      <c r="AL980" s="93"/>
      <c r="AM980" s="93"/>
      <c r="AN980" s="93"/>
      <c r="AO980" s="93"/>
      <c r="AP980" s="93"/>
      <c r="AQ980" s="93"/>
      <c r="AR980" s="93"/>
      <c r="AS980" s="93"/>
      <c r="AT980" s="93"/>
      <c r="AU980" s="93"/>
      <c r="AV980" s="93"/>
      <c r="AW980" s="93"/>
      <c r="AX980" s="93"/>
      <c r="AY980" s="93"/>
      <c r="AZ980" s="93"/>
      <c r="BA980" s="93"/>
      <c r="BB980" s="93"/>
      <c r="BC980" s="93"/>
      <c r="BD980" s="93"/>
      <c r="BE980" s="93"/>
      <c r="BF980" s="93"/>
      <c r="BG980" s="93"/>
      <c r="BH980" s="93"/>
      <c r="BI980" s="93"/>
      <c r="BJ980" s="93"/>
      <c r="BK980" s="93"/>
      <c r="BL980" s="93"/>
      <c r="BM980" s="93"/>
      <c r="BN980" s="93"/>
      <c r="BO980" s="93"/>
      <c r="BP980" s="93"/>
      <c r="BQ980" s="93"/>
      <c r="BR980" s="93"/>
      <c r="BS980" s="93"/>
      <c r="BT980" s="93"/>
      <c r="BU980" s="93"/>
      <c r="BV980" s="93"/>
      <c r="BW980" s="93"/>
      <c r="BX980" s="93"/>
      <c r="BY980" s="93"/>
      <c r="BZ980" s="93"/>
      <c r="CA980" s="93"/>
      <c r="CB980" s="93"/>
      <c r="CC980" s="93"/>
      <c r="CD980" s="93"/>
      <c r="CE980" s="93"/>
      <c r="CF980" s="93"/>
      <c r="CG980" s="93"/>
      <c r="CH980" s="93"/>
      <c r="CI980" s="93"/>
      <c r="CJ980" s="93"/>
      <c r="CK980" s="93"/>
      <c r="CL980" s="93"/>
      <c r="CM980" s="93"/>
      <c r="CN980" s="93"/>
      <c r="CO980" s="93"/>
      <c r="CP980" s="93"/>
      <c r="CQ980" s="93"/>
      <c r="CR980" s="93"/>
      <c r="CS980" s="93"/>
      <c r="CT980" s="93"/>
      <c r="CU980" s="93"/>
      <c r="CV980" s="93"/>
      <c r="CW980" s="93"/>
      <c r="CX980" s="93"/>
      <c r="CY980" s="93"/>
      <c r="CZ980" s="93"/>
      <c r="DA980" s="93"/>
      <c r="DB980" s="93"/>
      <c r="DC980" s="93"/>
      <c r="DD980" s="93"/>
      <c r="DE980" s="93"/>
      <c r="DF980" s="93"/>
      <c r="DG980" s="93"/>
      <c r="DH980" s="93"/>
      <c r="DI980" s="93"/>
      <c r="DJ980" s="93"/>
      <c r="DK980" s="93"/>
      <c r="DL980" s="93"/>
      <c r="DM980" s="93"/>
      <c r="DN980" s="93"/>
      <c r="DO980" s="93"/>
      <c r="DP980" s="93"/>
      <c r="DQ980" s="93"/>
      <c r="DR980" s="93"/>
      <c r="DS980" s="93"/>
      <c r="DT980" s="93"/>
      <c r="DU980" s="93"/>
      <c r="DV980" s="93"/>
      <c r="DW980" s="93"/>
      <c r="DX980" s="93"/>
      <c r="DY980" s="93"/>
      <c r="DZ980" s="93"/>
      <c r="EA980" s="93"/>
      <c r="EB980" s="93"/>
      <c r="EC980" s="93"/>
      <c r="ED980" s="93"/>
      <c r="EE980" s="93"/>
      <c r="EF980" s="93"/>
      <c r="EG980" s="93"/>
      <c r="EH980" s="93"/>
      <c r="EI980" s="93"/>
      <c r="EJ980" s="93"/>
      <c r="EK980" s="93"/>
      <c r="EL980" s="93"/>
      <c r="EM980" s="93"/>
      <c r="EN980" s="93"/>
      <c r="EO980" s="93"/>
      <c r="EP980" s="93"/>
      <c r="EQ980" s="93"/>
      <c r="ER980" s="93"/>
      <c r="ES980" s="93"/>
      <c r="ET980" s="93"/>
      <c r="EU980" s="93"/>
      <c r="EV980" s="93"/>
      <c r="EW980" s="93"/>
      <c r="EX980" s="93"/>
      <c r="EY980" s="93"/>
      <c r="EZ980" s="93"/>
      <c r="FA980" s="93"/>
      <c r="FB980" s="93"/>
      <c r="FC980" s="93"/>
      <c r="FD980" s="93"/>
      <c r="FE980" s="93"/>
      <c r="FF980" s="93"/>
      <c r="FG980" s="93"/>
      <c r="FH980" s="93"/>
      <c r="FI980" s="93"/>
      <c r="FJ980" s="93"/>
      <c r="FK980" s="93"/>
      <c r="FL980" s="93"/>
      <c r="FM980" s="93"/>
      <c r="FN980" s="93"/>
      <c r="FO980" s="93"/>
      <c r="FP980" s="93"/>
      <c r="FQ980" s="93"/>
      <c r="FR980" s="93"/>
      <c r="FS980" s="93"/>
      <c r="FT980" s="93"/>
      <c r="FU980" s="93"/>
      <c r="FV980" s="93"/>
      <c r="FW980" s="93"/>
      <c r="FX980" s="93"/>
      <c r="FY980" s="93"/>
      <c r="FZ980" s="93"/>
      <c r="GA980" s="93"/>
      <c r="GB980" s="93"/>
      <c r="GC980" s="93"/>
      <c r="GD980" s="93"/>
      <c r="GE980" s="93"/>
      <c r="GF980" s="93"/>
      <c r="GG980" s="93"/>
      <c r="GH980" s="93"/>
      <c r="GI980" s="93"/>
      <c r="GJ980" s="93"/>
      <c r="GK980" s="93"/>
      <c r="GL980" s="93"/>
      <c r="GM980" s="93"/>
      <c r="GN980" s="93"/>
      <c r="GO980" s="93"/>
      <c r="GP980" s="93"/>
      <c r="GQ980" s="93"/>
      <c r="GR980" s="93"/>
      <c r="GS980" s="93"/>
      <c r="GT980" s="93"/>
      <c r="GU980" s="93"/>
      <c r="GV980" s="93"/>
      <c r="GW980" s="93"/>
      <c r="GX980" s="93"/>
      <c r="GY980" s="93"/>
      <c r="GZ980" s="93"/>
      <c r="HA980" s="93"/>
      <c r="HB980" s="93"/>
      <c r="HC980" s="93"/>
      <c r="HD980" s="93"/>
      <c r="HE980" s="93"/>
      <c r="HF980" s="93"/>
      <c r="HG980" s="93"/>
      <c r="HH980" s="93"/>
      <c r="HI980" s="93"/>
      <c r="HJ980" s="93"/>
      <c r="HK980" s="93"/>
      <c r="HL980" s="93"/>
      <c r="HM980" s="93"/>
      <c r="HN980" s="93"/>
      <c r="HO980" s="93"/>
      <c r="HP980" s="93"/>
      <c r="HQ980" s="93"/>
      <c r="HR980" s="93"/>
      <c r="HS980" s="93"/>
      <c r="HT980" s="93"/>
      <c r="HU980" s="93"/>
      <c r="HV980" s="93"/>
      <c r="HW980" s="93"/>
      <c r="HX980" s="93"/>
      <c r="HY980" s="93"/>
      <c r="HZ980" s="93"/>
      <c r="IA980" s="93"/>
      <c r="IB980" s="93"/>
      <c r="IC980" s="93"/>
      <c r="ID980" s="93"/>
      <c r="IE980" s="93"/>
    </row>
    <row r="981" spans="1:239" s="6" customFormat="1" x14ac:dyDescent="0.25">
      <c r="A981" s="125"/>
      <c r="B981" s="126" t="s">
        <v>22</v>
      </c>
      <c r="C981" s="11" t="s">
        <v>0</v>
      </c>
      <c r="D981" s="10">
        <v>1.02</v>
      </c>
      <c r="E981" s="5">
        <f>D981*E974</f>
        <v>3.7739999999999996E-2</v>
      </c>
      <c r="F981" s="4"/>
      <c r="G981" s="4"/>
      <c r="H981" s="4"/>
      <c r="I981" s="5"/>
      <c r="J981" s="10"/>
      <c r="K981" s="10">
        <f>E981*J981</f>
        <v>0</v>
      </c>
      <c r="L981" s="10">
        <f t="shared" si="142"/>
        <v>0</v>
      </c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</row>
    <row r="982" spans="1:239" s="6" customFormat="1" x14ac:dyDescent="0.25">
      <c r="A982" s="11"/>
      <c r="B982" s="124" t="s">
        <v>41</v>
      </c>
      <c r="C982" s="91" t="s">
        <v>16</v>
      </c>
      <c r="D982" s="10">
        <v>15</v>
      </c>
      <c r="E982" s="10">
        <f>D982*E974</f>
        <v>0.55499999999999994</v>
      </c>
      <c r="F982" s="5"/>
      <c r="G982" s="10">
        <f>E982*F982</f>
        <v>0</v>
      </c>
      <c r="H982" s="10"/>
      <c r="I982" s="10"/>
      <c r="J982" s="10"/>
      <c r="K982" s="10"/>
      <c r="L982" s="10">
        <f>G982+I982+K982</f>
        <v>0</v>
      </c>
      <c r="M982" s="93"/>
      <c r="N982" s="93">
        <v>6.6000000000000003E-2</v>
      </c>
      <c r="O982" s="93"/>
      <c r="P982" s="93"/>
      <c r="Q982" s="93"/>
      <c r="R982" s="93"/>
      <c r="S982" s="93"/>
      <c r="T982" s="93"/>
      <c r="U982" s="93"/>
      <c r="V982" s="93"/>
      <c r="W982" s="93"/>
      <c r="X982" s="93"/>
      <c r="Y982" s="93"/>
      <c r="Z982" s="93"/>
      <c r="AA982" s="93"/>
      <c r="AB982" s="93"/>
      <c r="AC982" s="93"/>
      <c r="AD982" s="93"/>
      <c r="AE982" s="93"/>
      <c r="AF982" s="93"/>
      <c r="AG982" s="93"/>
      <c r="AH982" s="93"/>
      <c r="AI982" s="93"/>
      <c r="AJ982" s="93"/>
      <c r="AK982" s="93"/>
      <c r="AL982" s="93"/>
      <c r="AM982" s="93"/>
      <c r="AN982" s="93"/>
      <c r="AO982" s="93"/>
      <c r="AP982" s="93"/>
      <c r="AQ982" s="93"/>
      <c r="AR982" s="93"/>
      <c r="AS982" s="93"/>
      <c r="AT982" s="93"/>
      <c r="AU982" s="93"/>
      <c r="AV982" s="93"/>
      <c r="AW982" s="93"/>
      <c r="AX982" s="93"/>
      <c r="AY982" s="93"/>
      <c r="AZ982" s="93"/>
      <c r="BA982" s="93"/>
      <c r="BB982" s="93"/>
      <c r="BC982" s="93"/>
      <c r="BD982" s="93"/>
      <c r="BE982" s="93"/>
      <c r="BF982" s="93"/>
      <c r="BG982" s="93"/>
      <c r="BH982" s="93"/>
      <c r="BI982" s="93"/>
      <c r="BJ982" s="93"/>
      <c r="BK982" s="93"/>
      <c r="BL982" s="93"/>
      <c r="BM982" s="93"/>
      <c r="BN982" s="93"/>
      <c r="BO982" s="93"/>
      <c r="BP982" s="93"/>
      <c r="BQ982" s="93"/>
      <c r="BR982" s="93"/>
      <c r="BS982" s="93"/>
      <c r="BT982" s="93"/>
      <c r="BU982" s="93"/>
      <c r="BV982" s="93"/>
      <c r="BW982" s="93"/>
      <c r="BX982" s="93"/>
      <c r="BY982" s="93"/>
      <c r="BZ982" s="93"/>
      <c r="CA982" s="93"/>
      <c r="CB982" s="93"/>
      <c r="CC982" s="93"/>
      <c r="CD982" s="93"/>
      <c r="CE982" s="93"/>
      <c r="CF982" s="93"/>
      <c r="CG982" s="93"/>
      <c r="CH982" s="93"/>
      <c r="CI982" s="93"/>
      <c r="CJ982" s="93"/>
      <c r="CK982" s="93"/>
      <c r="CL982" s="93"/>
      <c r="CM982" s="93"/>
      <c r="CN982" s="93"/>
      <c r="CO982" s="93"/>
      <c r="CP982" s="93"/>
      <c r="CQ982" s="93"/>
      <c r="CR982" s="93"/>
      <c r="CS982" s="93"/>
      <c r="CT982" s="93"/>
      <c r="CU982" s="93"/>
      <c r="CV982" s="93"/>
      <c r="CW982" s="93"/>
      <c r="CX982" s="93"/>
      <c r="CY982" s="93"/>
      <c r="CZ982" s="93"/>
      <c r="DA982" s="93"/>
      <c r="DB982" s="93"/>
      <c r="DC982" s="93"/>
      <c r="DD982" s="93"/>
      <c r="DE982" s="93"/>
      <c r="DF982" s="93"/>
      <c r="DG982" s="93"/>
      <c r="DH982" s="93"/>
      <c r="DI982" s="93"/>
      <c r="DJ982" s="93"/>
      <c r="DK982" s="93"/>
      <c r="DL982" s="93"/>
      <c r="DM982" s="93"/>
      <c r="DN982" s="93"/>
      <c r="DO982" s="93"/>
      <c r="DP982" s="93"/>
      <c r="DQ982" s="93"/>
      <c r="DR982" s="93"/>
      <c r="DS982" s="93"/>
      <c r="DT982" s="93"/>
      <c r="DU982" s="93"/>
      <c r="DV982" s="93"/>
      <c r="DW982" s="93"/>
      <c r="DX982" s="93"/>
      <c r="DY982" s="93"/>
      <c r="DZ982" s="93"/>
      <c r="EA982" s="93"/>
      <c r="EB982" s="93"/>
      <c r="EC982" s="93"/>
      <c r="ED982" s="93"/>
      <c r="EE982" s="93"/>
      <c r="EF982" s="93"/>
      <c r="EG982" s="93"/>
      <c r="EH982" s="93"/>
      <c r="EI982" s="93"/>
      <c r="EJ982" s="93"/>
      <c r="EK982" s="93"/>
      <c r="EL982" s="93"/>
      <c r="EM982" s="93"/>
      <c r="EN982" s="93"/>
      <c r="EO982" s="93"/>
      <c r="EP982" s="93"/>
      <c r="EQ982" s="93"/>
      <c r="ER982" s="93"/>
      <c r="ES982" s="93"/>
      <c r="ET982" s="93"/>
      <c r="EU982" s="93"/>
      <c r="EV982" s="93"/>
      <c r="EW982" s="93"/>
      <c r="EX982" s="93"/>
      <c r="EY982" s="93"/>
      <c r="EZ982" s="93"/>
      <c r="FA982" s="93"/>
      <c r="FB982" s="93"/>
      <c r="FC982" s="93"/>
      <c r="FD982" s="93"/>
      <c r="FE982" s="93"/>
      <c r="FF982" s="93"/>
      <c r="FG982" s="93"/>
      <c r="FH982" s="93"/>
      <c r="FI982" s="93"/>
      <c r="FJ982" s="93"/>
      <c r="FK982" s="93"/>
      <c r="FL982" s="93"/>
      <c r="FM982" s="93"/>
      <c r="FN982" s="93"/>
      <c r="FO982" s="93"/>
      <c r="FP982" s="93"/>
      <c r="FQ982" s="93"/>
      <c r="FR982" s="93"/>
      <c r="FS982" s="93"/>
      <c r="FT982" s="93"/>
      <c r="FU982" s="93"/>
      <c r="FV982" s="93"/>
      <c r="FW982" s="93"/>
      <c r="FX982" s="93"/>
      <c r="FY982" s="93"/>
      <c r="FZ982" s="93"/>
      <c r="GA982" s="93"/>
      <c r="GB982" s="93"/>
      <c r="GC982" s="93"/>
      <c r="GD982" s="93"/>
      <c r="GE982" s="93"/>
      <c r="GF982" s="93"/>
      <c r="GG982" s="93"/>
      <c r="GH982" s="93"/>
      <c r="GI982" s="93"/>
      <c r="GJ982" s="93"/>
      <c r="GK982" s="93"/>
      <c r="GL982" s="93"/>
      <c r="GM982" s="93"/>
      <c r="GN982" s="93"/>
      <c r="GO982" s="93"/>
      <c r="GP982" s="93"/>
      <c r="GQ982" s="93"/>
      <c r="GR982" s="93"/>
      <c r="GS982" s="93"/>
      <c r="GT982" s="93"/>
      <c r="GU982" s="93"/>
      <c r="GV982" s="93"/>
      <c r="GW982" s="93"/>
      <c r="GX982" s="93"/>
      <c r="GY982" s="93"/>
      <c r="GZ982" s="93"/>
      <c r="HA982" s="93"/>
      <c r="HB982" s="93"/>
      <c r="HC982" s="93"/>
      <c r="HD982" s="93"/>
      <c r="HE982" s="93"/>
      <c r="HF982" s="93"/>
      <c r="HG982" s="93"/>
      <c r="HH982" s="93"/>
      <c r="HI982" s="93"/>
      <c r="HJ982" s="93"/>
      <c r="HK982" s="93"/>
      <c r="HL982" s="93"/>
      <c r="HM982" s="93"/>
      <c r="HN982" s="93"/>
      <c r="HO982" s="93"/>
      <c r="HP982" s="93"/>
      <c r="HQ982" s="93"/>
      <c r="HR982" s="93"/>
      <c r="HS982" s="93"/>
      <c r="HT982" s="93"/>
      <c r="HU982" s="93"/>
      <c r="HV982" s="93"/>
      <c r="HW982" s="93"/>
      <c r="HX982" s="93"/>
      <c r="HY982" s="93"/>
      <c r="HZ982" s="93"/>
      <c r="IA982" s="93"/>
      <c r="IB982" s="93"/>
      <c r="IC982" s="93"/>
      <c r="ID982" s="93"/>
      <c r="IE982" s="93"/>
    </row>
    <row r="983" spans="1:239" s="6" customFormat="1" x14ac:dyDescent="0.25">
      <c r="A983" s="11"/>
      <c r="B983" s="13" t="s">
        <v>42</v>
      </c>
      <c r="C983" s="91" t="s">
        <v>16</v>
      </c>
      <c r="D983" s="10">
        <v>66</v>
      </c>
      <c r="E983" s="10">
        <f>D983*E974</f>
        <v>2.4419999999999997</v>
      </c>
      <c r="F983" s="5"/>
      <c r="G983" s="10">
        <f>E983*F983</f>
        <v>0</v>
      </c>
      <c r="H983" s="10"/>
      <c r="I983" s="10"/>
      <c r="J983" s="10"/>
      <c r="K983" s="10"/>
      <c r="L983" s="10">
        <f t="shared" ref="L983" si="144">G983+I983+K983</f>
        <v>0</v>
      </c>
      <c r="M983" s="93"/>
      <c r="N983" s="93"/>
      <c r="O983" s="93"/>
      <c r="P983" s="93"/>
      <c r="Q983" s="93"/>
      <c r="R983" s="93"/>
      <c r="S983" s="93"/>
      <c r="T983" s="93"/>
      <c r="U983" s="93"/>
      <c r="V983" s="93"/>
      <c r="W983" s="93"/>
      <c r="X983" s="93"/>
      <c r="Y983" s="93"/>
      <c r="Z983" s="93"/>
      <c r="AA983" s="93"/>
      <c r="AB983" s="93"/>
      <c r="AC983" s="93"/>
      <c r="AD983" s="93"/>
      <c r="AE983" s="93"/>
      <c r="AF983" s="93"/>
      <c r="AG983" s="93"/>
      <c r="AH983" s="93"/>
      <c r="AI983" s="93"/>
      <c r="AJ983" s="93"/>
      <c r="AK983" s="93"/>
      <c r="AL983" s="93"/>
      <c r="AM983" s="93"/>
      <c r="AN983" s="93"/>
      <c r="AO983" s="93"/>
      <c r="AP983" s="93"/>
      <c r="AQ983" s="93"/>
      <c r="AR983" s="93"/>
      <c r="AS983" s="93"/>
      <c r="AT983" s="93"/>
      <c r="AU983" s="93"/>
      <c r="AV983" s="93"/>
      <c r="AW983" s="93"/>
      <c r="AX983" s="93"/>
      <c r="AY983" s="93"/>
      <c r="AZ983" s="93"/>
      <c r="BA983" s="93"/>
      <c r="BB983" s="93"/>
      <c r="BC983" s="93"/>
      <c r="BD983" s="93"/>
      <c r="BE983" s="93"/>
      <c r="BF983" s="93"/>
      <c r="BG983" s="93"/>
      <c r="BH983" s="93"/>
      <c r="BI983" s="93"/>
      <c r="BJ983" s="93"/>
      <c r="BK983" s="93"/>
      <c r="BL983" s="93"/>
      <c r="BM983" s="93"/>
      <c r="BN983" s="93"/>
      <c r="BO983" s="93"/>
      <c r="BP983" s="93"/>
      <c r="BQ983" s="93"/>
      <c r="BR983" s="93"/>
      <c r="BS983" s="93"/>
      <c r="BT983" s="93"/>
      <c r="BU983" s="93"/>
      <c r="BV983" s="93"/>
      <c r="BW983" s="93"/>
      <c r="BX983" s="93"/>
      <c r="BY983" s="93"/>
      <c r="BZ983" s="93"/>
      <c r="CA983" s="93"/>
      <c r="CB983" s="93"/>
      <c r="CC983" s="93"/>
      <c r="CD983" s="93"/>
      <c r="CE983" s="93"/>
      <c r="CF983" s="93"/>
      <c r="CG983" s="93"/>
      <c r="CH983" s="93"/>
      <c r="CI983" s="93"/>
      <c r="CJ983" s="93"/>
      <c r="CK983" s="93"/>
      <c r="CL983" s="93"/>
      <c r="CM983" s="93"/>
      <c r="CN983" s="93"/>
      <c r="CO983" s="93"/>
      <c r="CP983" s="93"/>
      <c r="CQ983" s="93"/>
      <c r="CR983" s="93"/>
      <c r="CS983" s="93"/>
      <c r="CT983" s="93"/>
      <c r="CU983" s="93"/>
      <c r="CV983" s="93"/>
      <c r="CW983" s="93"/>
      <c r="CX983" s="93"/>
      <c r="CY983" s="93"/>
      <c r="CZ983" s="93"/>
      <c r="DA983" s="93"/>
      <c r="DB983" s="93"/>
      <c r="DC983" s="93"/>
      <c r="DD983" s="93"/>
      <c r="DE983" s="93"/>
      <c r="DF983" s="93"/>
      <c r="DG983" s="93"/>
      <c r="DH983" s="93"/>
      <c r="DI983" s="93"/>
      <c r="DJ983" s="93"/>
      <c r="DK983" s="93"/>
      <c r="DL983" s="93"/>
      <c r="DM983" s="93"/>
      <c r="DN983" s="93"/>
      <c r="DO983" s="93"/>
      <c r="DP983" s="93"/>
      <c r="DQ983" s="93"/>
      <c r="DR983" s="93"/>
      <c r="DS983" s="93"/>
      <c r="DT983" s="93"/>
      <c r="DU983" s="93"/>
      <c r="DV983" s="93"/>
      <c r="DW983" s="93"/>
      <c r="DX983" s="93"/>
      <c r="DY983" s="93"/>
      <c r="DZ983" s="93"/>
      <c r="EA983" s="93"/>
      <c r="EB983" s="93"/>
      <c r="EC983" s="93"/>
      <c r="ED983" s="93"/>
      <c r="EE983" s="93"/>
      <c r="EF983" s="93"/>
      <c r="EG983" s="93"/>
      <c r="EH983" s="93"/>
      <c r="EI983" s="93"/>
      <c r="EJ983" s="93"/>
      <c r="EK983" s="93"/>
      <c r="EL983" s="93"/>
      <c r="EM983" s="93"/>
      <c r="EN983" s="93"/>
      <c r="EO983" s="93"/>
      <c r="EP983" s="93"/>
      <c r="EQ983" s="93"/>
      <c r="ER983" s="93"/>
      <c r="ES983" s="93"/>
      <c r="ET983" s="93"/>
      <c r="EU983" s="93"/>
      <c r="EV983" s="93"/>
      <c r="EW983" s="93"/>
      <c r="EX983" s="93"/>
      <c r="EY983" s="93"/>
      <c r="EZ983" s="93"/>
      <c r="FA983" s="93"/>
      <c r="FB983" s="93"/>
      <c r="FC983" s="93"/>
      <c r="FD983" s="93"/>
      <c r="FE983" s="93"/>
      <c r="FF983" s="93"/>
      <c r="FG983" s="93"/>
      <c r="FH983" s="93"/>
      <c r="FI983" s="93"/>
      <c r="FJ983" s="93"/>
      <c r="FK983" s="93"/>
      <c r="FL983" s="93"/>
      <c r="FM983" s="93"/>
      <c r="FN983" s="93"/>
      <c r="FO983" s="93"/>
      <c r="FP983" s="93"/>
      <c r="FQ983" s="93"/>
      <c r="FR983" s="93"/>
      <c r="FS983" s="93"/>
      <c r="FT983" s="93"/>
      <c r="FU983" s="93"/>
      <c r="FV983" s="93"/>
      <c r="FW983" s="93"/>
      <c r="FX983" s="93"/>
      <c r="FY983" s="93"/>
      <c r="FZ983" s="93"/>
      <c r="GA983" s="93"/>
      <c r="GB983" s="93"/>
      <c r="GC983" s="93"/>
      <c r="GD983" s="93"/>
      <c r="GE983" s="93"/>
      <c r="GF983" s="93"/>
      <c r="GG983" s="93"/>
      <c r="GH983" s="93"/>
      <c r="GI983" s="93"/>
      <c r="GJ983" s="93"/>
      <c r="GK983" s="93"/>
      <c r="GL983" s="93"/>
      <c r="GM983" s="93"/>
      <c r="GN983" s="93"/>
      <c r="GO983" s="93"/>
      <c r="GP983" s="93"/>
      <c r="GQ983" s="93"/>
      <c r="GR983" s="93"/>
      <c r="GS983" s="93"/>
      <c r="GT983" s="93"/>
      <c r="GU983" s="93"/>
      <c r="GV983" s="93"/>
      <c r="GW983" s="93"/>
      <c r="GX983" s="93"/>
      <c r="GY983" s="93"/>
      <c r="GZ983" s="93"/>
      <c r="HA983" s="93"/>
      <c r="HB983" s="93"/>
      <c r="HC983" s="93"/>
      <c r="HD983" s="93"/>
      <c r="HE983" s="93"/>
      <c r="HF983" s="93"/>
      <c r="HG983" s="93"/>
      <c r="HH983" s="93"/>
      <c r="HI983" s="93"/>
      <c r="HJ983" s="93"/>
      <c r="HK983" s="93"/>
      <c r="HL983" s="93"/>
      <c r="HM983" s="93"/>
      <c r="HN983" s="93"/>
      <c r="HO983" s="93"/>
      <c r="HP983" s="93"/>
      <c r="HQ983" s="93"/>
      <c r="HR983" s="93"/>
      <c r="HS983" s="93"/>
      <c r="HT983" s="93"/>
      <c r="HU983" s="93"/>
      <c r="HV983" s="93"/>
      <c r="HW983" s="93"/>
      <c r="HX983" s="93"/>
      <c r="HY983" s="93"/>
      <c r="HZ983" s="93"/>
      <c r="IA983" s="93"/>
      <c r="IB983" s="93"/>
      <c r="IC983" s="93"/>
      <c r="ID983" s="93"/>
      <c r="IE983" s="93"/>
    </row>
    <row r="984" spans="1:239" s="6" customFormat="1" x14ac:dyDescent="0.25">
      <c r="A984" s="11"/>
      <c r="B984" s="13"/>
      <c r="C984" s="91"/>
      <c r="D984" s="10"/>
      <c r="E984" s="10"/>
      <c r="F984" s="5"/>
      <c r="G984" s="10"/>
      <c r="H984" s="10"/>
      <c r="I984" s="10"/>
      <c r="J984" s="10"/>
      <c r="K984" s="10"/>
      <c r="L984" s="10"/>
      <c r="M984" s="93"/>
      <c r="N984" s="93"/>
      <c r="O984" s="93"/>
      <c r="P984" s="93"/>
      <c r="Q984" s="93"/>
      <c r="R984" s="93"/>
      <c r="S984" s="93"/>
      <c r="T984" s="93"/>
      <c r="U984" s="93"/>
      <c r="V984" s="93"/>
      <c r="W984" s="93"/>
      <c r="X984" s="93"/>
      <c r="Y984" s="93"/>
      <c r="Z984" s="93"/>
      <c r="AA984" s="93"/>
      <c r="AB984" s="93"/>
      <c r="AC984" s="93"/>
      <c r="AD984" s="93"/>
      <c r="AE984" s="93"/>
      <c r="AF984" s="93"/>
      <c r="AG984" s="93"/>
      <c r="AH984" s="93"/>
      <c r="AI984" s="93"/>
      <c r="AJ984" s="93"/>
      <c r="AK984" s="93"/>
      <c r="AL984" s="93"/>
      <c r="AM984" s="93"/>
      <c r="AN984" s="93"/>
      <c r="AO984" s="93"/>
      <c r="AP984" s="93"/>
      <c r="AQ984" s="93"/>
      <c r="AR984" s="93"/>
      <c r="AS984" s="93"/>
      <c r="AT984" s="93"/>
      <c r="AU984" s="93"/>
      <c r="AV984" s="93"/>
      <c r="AW984" s="93"/>
      <c r="AX984" s="93"/>
      <c r="AY984" s="93"/>
      <c r="AZ984" s="93"/>
      <c r="BA984" s="93"/>
      <c r="BB984" s="93"/>
      <c r="BC984" s="93"/>
      <c r="BD984" s="93"/>
      <c r="BE984" s="93"/>
      <c r="BF984" s="93"/>
      <c r="BG984" s="93"/>
      <c r="BH984" s="93"/>
      <c r="BI984" s="93"/>
      <c r="BJ984" s="93"/>
      <c r="BK984" s="93"/>
      <c r="BL984" s="93"/>
      <c r="BM984" s="93"/>
      <c r="BN984" s="93"/>
      <c r="BO984" s="93"/>
      <c r="BP984" s="93"/>
      <c r="BQ984" s="93"/>
      <c r="BR984" s="93"/>
      <c r="BS984" s="93"/>
      <c r="BT984" s="93"/>
      <c r="BU984" s="93"/>
      <c r="BV984" s="93"/>
      <c r="BW984" s="93"/>
      <c r="BX984" s="93"/>
      <c r="BY984" s="93"/>
      <c r="BZ984" s="93"/>
      <c r="CA984" s="93"/>
      <c r="CB984" s="93"/>
      <c r="CC984" s="93"/>
      <c r="CD984" s="93"/>
      <c r="CE984" s="93"/>
      <c r="CF984" s="93"/>
      <c r="CG984" s="93"/>
      <c r="CH984" s="93"/>
      <c r="CI984" s="93"/>
      <c r="CJ984" s="93"/>
      <c r="CK984" s="93"/>
      <c r="CL984" s="93"/>
      <c r="CM984" s="93"/>
      <c r="CN984" s="93"/>
      <c r="CO984" s="93"/>
      <c r="CP984" s="93"/>
      <c r="CQ984" s="93"/>
      <c r="CR984" s="93"/>
      <c r="CS984" s="93"/>
      <c r="CT984" s="93"/>
      <c r="CU984" s="93"/>
      <c r="CV984" s="93"/>
      <c r="CW984" s="93"/>
      <c r="CX984" s="93"/>
      <c r="CY984" s="93"/>
      <c r="CZ984" s="93"/>
      <c r="DA984" s="93"/>
      <c r="DB984" s="93"/>
      <c r="DC984" s="93"/>
      <c r="DD984" s="93"/>
      <c r="DE984" s="93"/>
      <c r="DF984" s="93"/>
      <c r="DG984" s="93"/>
      <c r="DH984" s="93"/>
      <c r="DI984" s="93"/>
      <c r="DJ984" s="93"/>
      <c r="DK984" s="93"/>
      <c r="DL984" s="93"/>
      <c r="DM984" s="93"/>
      <c r="DN984" s="93"/>
      <c r="DO984" s="93"/>
      <c r="DP984" s="93"/>
      <c r="DQ984" s="93"/>
      <c r="DR984" s="93"/>
      <c r="DS984" s="93"/>
      <c r="DT984" s="93"/>
      <c r="DU984" s="93"/>
      <c r="DV984" s="93"/>
      <c r="DW984" s="93"/>
      <c r="DX984" s="93"/>
      <c r="DY984" s="93"/>
      <c r="DZ984" s="93"/>
      <c r="EA984" s="93"/>
      <c r="EB984" s="93"/>
      <c r="EC984" s="93"/>
      <c r="ED984" s="93"/>
      <c r="EE984" s="93"/>
      <c r="EF984" s="93"/>
      <c r="EG984" s="93"/>
      <c r="EH984" s="93"/>
      <c r="EI984" s="93"/>
      <c r="EJ984" s="93"/>
      <c r="EK984" s="93"/>
      <c r="EL984" s="93"/>
      <c r="EM984" s="93"/>
      <c r="EN984" s="93"/>
      <c r="EO984" s="93"/>
      <c r="EP984" s="93"/>
      <c r="EQ984" s="93"/>
      <c r="ER984" s="93"/>
      <c r="ES984" s="93"/>
      <c r="ET984" s="93"/>
      <c r="EU984" s="93"/>
      <c r="EV984" s="93"/>
      <c r="EW984" s="93"/>
      <c r="EX984" s="93"/>
      <c r="EY984" s="93"/>
      <c r="EZ984" s="93"/>
      <c r="FA984" s="93"/>
      <c r="FB984" s="93"/>
      <c r="FC984" s="93"/>
      <c r="FD984" s="93"/>
      <c r="FE984" s="93"/>
      <c r="FF984" s="93"/>
      <c r="FG984" s="93"/>
      <c r="FH984" s="93"/>
      <c r="FI984" s="93"/>
      <c r="FJ984" s="93"/>
      <c r="FK984" s="93"/>
      <c r="FL984" s="93"/>
      <c r="FM984" s="93"/>
      <c r="FN984" s="93"/>
      <c r="FO984" s="93"/>
      <c r="FP984" s="93"/>
      <c r="FQ984" s="93"/>
      <c r="FR984" s="93"/>
      <c r="FS984" s="93"/>
      <c r="FT984" s="93"/>
      <c r="FU984" s="93"/>
      <c r="FV984" s="93"/>
      <c r="FW984" s="93"/>
      <c r="FX984" s="93"/>
      <c r="FY984" s="93"/>
      <c r="FZ984" s="93"/>
      <c r="GA984" s="93"/>
      <c r="GB984" s="93"/>
      <c r="GC984" s="93"/>
      <c r="GD984" s="93"/>
      <c r="GE984" s="93"/>
      <c r="GF984" s="93"/>
      <c r="GG984" s="93"/>
      <c r="GH984" s="93"/>
      <c r="GI984" s="93"/>
      <c r="GJ984" s="93"/>
      <c r="GK984" s="93"/>
      <c r="GL984" s="93"/>
      <c r="GM984" s="93"/>
      <c r="GN984" s="93"/>
      <c r="GO984" s="93"/>
      <c r="GP984" s="93"/>
      <c r="GQ984" s="93"/>
      <c r="GR984" s="93"/>
      <c r="GS984" s="93"/>
      <c r="GT984" s="93"/>
      <c r="GU984" s="93"/>
      <c r="GV984" s="93"/>
      <c r="GW984" s="93"/>
      <c r="GX984" s="93"/>
      <c r="GY984" s="93"/>
      <c r="GZ984" s="93"/>
      <c r="HA984" s="93"/>
      <c r="HB984" s="93"/>
      <c r="HC984" s="93"/>
      <c r="HD984" s="93"/>
      <c r="HE984" s="93"/>
      <c r="HF984" s="93"/>
      <c r="HG984" s="93"/>
      <c r="HH984" s="93"/>
      <c r="HI984" s="93"/>
      <c r="HJ984" s="93"/>
      <c r="HK984" s="93"/>
      <c r="HL984" s="93"/>
      <c r="HM984" s="93"/>
      <c r="HN984" s="93"/>
      <c r="HO984" s="93"/>
      <c r="HP984" s="93"/>
      <c r="HQ984" s="93"/>
      <c r="HR984" s="93"/>
      <c r="HS984" s="93"/>
      <c r="HT984" s="93"/>
      <c r="HU984" s="93"/>
      <c r="HV984" s="93"/>
      <c r="HW984" s="93"/>
      <c r="HX984" s="93"/>
      <c r="HY984" s="93"/>
      <c r="HZ984" s="93"/>
      <c r="IA984" s="93"/>
      <c r="IB984" s="93"/>
      <c r="IC984" s="93"/>
      <c r="ID984" s="93"/>
      <c r="IE984" s="93"/>
    </row>
    <row r="985" spans="1:239" s="2" customFormat="1" x14ac:dyDescent="0.25">
      <c r="A985" s="7">
        <v>33</v>
      </c>
      <c r="B985" s="127" t="s">
        <v>30</v>
      </c>
      <c r="C985" s="8" t="s">
        <v>23</v>
      </c>
      <c r="D985" s="9"/>
      <c r="E985" s="9">
        <f>E973</f>
        <v>37</v>
      </c>
      <c r="F985" s="9"/>
      <c r="G985" s="120"/>
      <c r="H985" s="9"/>
      <c r="I985" s="9"/>
      <c r="J985" s="120"/>
      <c r="K985" s="9"/>
      <c r="L985" s="9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  <c r="AA985" s="105"/>
      <c r="AB985" s="105"/>
      <c r="AC985" s="105"/>
      <c r="AD985" s="105"/>
      <c r="AE985" s="105"/>
      <c r="AF985" s="105"/>
      <c r="AG985" s="105"/>
      <c r="AH985" s="105"/>
      <c r="AI985" s="105"/>
      <c r="AJ985" s="105"/>
      <c r="AK985" s="105"/>
      <c r="AL985" s="105"/>
      <c r="AM985" s="105"/>
      <c r="AN985" s="105"/>
      <c r="AO985" s="105"/>
      <c r="AP985" s="105"/>
      <c r="AQ985" s="105"/>
      <c r="AR985" s="105"/>
      <c r="AS985" s="105"/>
      <c r="AT985" s="105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  <c r="BT985" s="105"/>
      <c r="BU985" s="105"/>
      <c r="BV985" s="105"/>
      <c r="BW985" s="105"/>
      <c r="BX985" s="105"/>
      <c r="BY985" s="105"/>
      <c r="BZ985" s="105"/>
      <c r="CA985" s="105"/>
      <c r="CB985" s="105"/>
      <c r="CC985" s="105"/>
      <c r="CD985" s="105"/>
      <c r="CE985" s="105"/>
      <c r="CF985" s="105"/>
      <c r="CG985" s="105"/>
      <c r="CH985" s="105"/>
      <c r="CI985" s="105"/>
      <c r="CJ985" s="105"/>
      <c r="CK985" s="105"/>
      <c r="CL985" s="105"/>
      <c r="CM985" s="105"/>
      <c r="CN985" s="105"/>
      <c r="CO985" s="105"/>
      <c r="CP985" s="105"/>
      <c r="CQ985" s="105"/>
      <c r="CR985" s="105"/>
      <c r="CS985" s="105"/>
      <c r="CT985" s="105"/>
      <c r="CU985" s="105"/>
      <c r="CV985" s="105"/>
      <c r="CW985" s="105"/>
      <c r="CX985" s="105"/>
      <c r="CY985" s="105"/>
      <c r="CZ985" s="105"/>
      <c r="DA985" s="105"/>
      <c r="DB985" s="105"/>
      <c r="DC985" s="105"/>
      <c r="DD985" s="105"/>
      <c r="DE985" s="105"/>
      <c r="DF985" s="105"/>
      <c r="DG985" s="105"/>
      <c r="DH985" s="105"/>
      <c r="DI985" s="105"/>
      <c r="DJ985" s="105"/>
      <c r="DK985" s="105"/>
      <c r="DL985" s="105"/>
      <c r="DM985" s="105"/>
      <c r="DN985" s="105"/>
      <c r="DO985" s="105"/>
      <c r="DP985" s="105"/>
      <c r="DQ985" s="105"/>
      <c r="DR985" s="105"/>
      <c r="DS985" s="105"/>
      <c r="DT985" s="105"/>
      <c r="DU985" s="105"/>
      <c r="DV985" s="105"/>
      <c r="DW985" s="105"/>
      <c r="DX985" s="105"/>
      <c r="DY985" s="105"/>
      <c r="DZ985" s="105"/>
      <c r="EA985" s="105"/>
      <c r="EB985" s="105"/>
      <c r="EC985" s="105"/>
      <c r="ED985" s="105"/>
      <c r="EE985" s="105"/>
      <c r="EF985" s="105"/>
      <c r="EG985" s="105"/>
      <c r="EH985" s="105"/>
      <c r="EI985" s="105"/>
      <c r="EJ985" s="105"/>
      <c r="EK985" s="105"/>
      <c r="EL985" s="105"/>
      <c r="EM985" s="105"/>
      <c r="EN985" s="105"/>
      <c r="EO985" s="105"/>
      <c r="EP985" s="105"/>
      <c r="EQ985" s="105"/>
      <c r="ER985" s="105"/>
      <c r="ES985" s="105"/>
      <c r="ET985" s="105"/>
      <c r="EU985" s="105"/>
      <c r="EV985" s="105"/>
      <c r="EW985" s="105"/>
      <c r="EX985" s="105"/>
      <c r="EY985" s="105"/>
      <c r="EZ985" s="105"/>
      <c r="FA985" s="105"/>
      <c r="FB985" s="105"/>
      <c r="FC985" s="105"/>
      <c r="FD985" s="105"/>
      <c r="FE985" s="105"/>
      <c r="FF985" s="105"/>
      <c r="FG985" s="105"/>
      <c r="FH985" s="105"/>
      <c r="FI985" s="105"/>
      <c r="FJ985" s="105"/>
      <c r="FK985" s="105"/>
      <c r="FL985" s="105"/>
      <c r="FM985" s="105"/>
      <c r="FN985" s="105"/>
      <c r="FO985" s="105"/>
      <c r="FP985" s="105"/>
      <c r="FQ985" s="105"/>
      <c r="FR985" s="105"/>
      <c r="FS985" s="105"/>
      <c r="FT985" s="105"/>
      <c r="FU985" s="105"/>
      <c r="FV985" s="105"/>
      <c r="FW985" s="105"/>
      <c r="FX985" s="105"/>
      <c r="FY985" s="105"/>
      <c r="FZ985" s="105"/>
      <c r="GA985" s="105"/>
      <c r="GB985" s="105"/>
      <c r="GC985" s="105"/>
      <c r="GD985" s="105"/>
      <c r="GE985" s="105"/>
      <c r="GF985" s="105"/>
      <c r="GG985" s="105"/>
      <c r="GH985" s="105"/>
      <c r="GI985" s="105"/>
      <c r="GJ985" s="105"/>
      <c r="GK985" s="105"/>
      <c r="GL985" s="105"/>
      <c r="GM985" s="105"/>
      <c r="GN985" s="105"/>
      <c r="GO985" s="105"/>
      <c r="GP985" s="105"/>
      <c r="GQ985" s="105"/>
      <c r="GR985" s="105"/>
      <c r="GS985" s="105"/>
      <c r="GT985" s="105"/>
      <c r="GU985" s="105"/>
      <c r="GV985" s="105"/>
      <c r="GW985" s="105"/>
      <c r="GX985" s="105"/>
      <c r="GY985" s="105"/>
      <c r="GZ985" s="105"/>
      <c r="HA985" s="105"/>
      <c r="HB985" s="105"/>
      <c r="HC985" s="105"/>
      <c r="HD985" s="105"/>
      <c r="HE985" s="105"/>
      <c r="HF985" s="105"/>
      <c r="HG985" s="105"/>
      <c r="HH985" s="105"/>
      <c r="HI985" s="105"/>
      <c r="HJ985" s="105"/>
      <c r="HK985" s="105"/>
      <c r="HL985" s="105"/>
      <c r="HM985" s="105"/>
      <c r="HN985" s="105"/>
      <c r="HO985" s="105"/>
      <c r="HP985" s="105"/>
      <c r="HQ985" s="105"/>
      <c r="HR985" s="105"/>
      <c r="HS985" s="105"/>
      <c r="HT985" s="105"/>
      <c r="HU985" s="105"/>
      <c r="HV985" s="105"/>
      <c r="HW985" s="105"/>
      <c r="HX985" s="105"/>
      <c r="HY985" s="105"/>
      <c r="HZ985" s="105"/>
      <c r="IA985" s="105"/>
      <c r="IB985" s="105"/>
      <c r="IC985" s="105"/>
      <c r="ID985" s="105"/>
      <c r="IE985" s="105"/>
    </row>
    <row r="986" spans="1:239" s="6" customFormat="1" x14ac:dyDescent="0.25">
      <c r="A986" s="125"/>
      <c r="B986" s="128"/>
      <c r="C986" s="11" t="s">
        <v>24</v>
      </c>
      <c r="D986" s="10"/>
      <c r="E986" s="92">
        <f>E985/1000</f>
        <v>3.6999999999999998E-2</v>
      </c>
      <c r="F986" s="10"/>
      <c r="G986" s="123"/>
      <c r="H986" s="10"/>
      <c r="I986" s="10"/>
      <c r="J986" s="123"/>
      <c r="K986" s="10"/>
      <c r="L986" s="10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</row>
    <row r="987" spans="1:239" s="6" customFormat="1" x14ac:dyDescent="0.25">
      <c r="A987" s="125"/>
      <c r="B987" s="124" t="s">
        <v>21</v>
      </c>
      <c r="C987" s="91" t="s">
        <v>17</v>
      </c>
      <c r="D987" s="10">
        <v>42.9</v>
      </c>
      <c r="E987" s="10">
        <f>E986*D987</f>
        <v>1.5872999999999999</v>
      </c>
      <c r="F987" s="10"/>
      <c r="G987" s="120"/>
      <c r="H987" s="10"/>
      <c r="I987" s="10">
        <f>E987*H987</f>
        <v>0</v>
      </c>
      <c r="J987" s="10"/>
      <c r="K987" s="10"/>
      <c r="L987" s="10">
        <f t="shared" ref="L987:L992" si="145">G987+I987+K987</f>
        <v>0</v>
      </c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</row>
    <row r="988" spans="1:239" s="6" customFormat="1" x14ac:dyDescent="0.25">
      <c r="A988" s="125"/>
      <c r="B988" s="124" t="s">
        <v>26</v>
      </c>
      <c r="C988" s="91" t="s">
        <v>20</v>
      </c>
      <c r="D988" s="10">
        <v>2.69</v>
      </c>
      <c r="E988" s="10">
        <f>E986*D988</f>
        <v>9.9529999999999993E-2</v>
      </c>
      <c r="F988" s="10"/>
      <c r="G988" s="120"/>
      <c r="H988" s="10"/>
      <c r="I988" s="10"/>
      <c r="J988" s="5"/>
      <c r="K988" s="10">
        <f>E988*J988</f>
        <v>0</v>
      </c>
      <c r="L988" s="10">
        <f t="shared" si="145"/>
        <v>0</v>
      </c>
      <c r="M988" s="14"/>
      <c r="N988" s="14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</row>
    <row r="989" spans="1:239" s="6" customFormat="1" x14ac:dyDescent="0.25">
      <c r="A989" s="125"/>
      <c r="B989" s="124" t="s">
        <v>27</v>
      </c>
      <c r="C989" s="91" t="s">
        <v>20</v>
      </c>
      <c r="D989" s="10">
        <v>7.6</v>
      </c>
      <c r="E989" s="10">
        <f>D989*E986</f>
        <v>0.28119999999999995</v>
      </c>
      <c r="F989" s="10"/>
      <c r="G989" s="120"/>
      <c r="H989" s="10"/>
      <c r="I989" s="10"/>
      <c r="J989" s="5"/>
      <c r="K989" s="10">
        <f>E989*J989</f>
        <v>0</v>
      </c>
      <c r="L989" s="10">
        <f t="shared" si="145"/>
        <v>0</v>
      </c>
      <c r="M989" s="14"/>
      <c r="N989" s="14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</row>
    <row r="990" spans="1:239" s="6" customFormat="1" x14ac:dyDescent="0.25">
      <c r="A990" s="125"/>
      <c r="B990" s="124" t="s">
        <v>28</v>
      </c>
      <c r="C990" s="91" t="s">
        <v>20</v>
      </c>
      <c r="D990" s="10">
        <v>7.4</v>
      </c>
      <c r="E990" s="5">
        <f>D990*E986</f>
        <v>0.27379999999999999</v>
      </c>
      <c r="F990" s="10"/>
      <c r="G990" s="120"/>
      <c r="H990" s="10"/>
      <c r="I990" s="10"/>
      <c r="J990" s="5"/>
      <c r="K990" s="10">
        <f>E990*J990</f>
        <v>0</v>
      </c>
      <c r="L990" s="10">
        <f t="shared" si="145"/>
        <v>0</v>
      </c>
      <c r="M990" s="14"/>
      <c r="N990" s="14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</row>
    <row r="991" spans="1:239" s="6" customFormat="1" x14ac:dyDescent="0.25">
      <c r="A991" s="125"/>
      <c r="B991" s="129" t="s">
        <v>31</v>
      </c>
      <c r="C991" s="91" t="s">
        <v>20</v>
      </c>
      <c r="D991" s="10">
        <v>0.41</v>
      </c>
      <c r="E991" s="10">
        <f>D991*E986</f>
        <v>1.5169999999999998E-2</v>
      </c>
      <c r="F991" s="10"/>
      <c r="G991" s="120"/>
      <c r="H991" s="10"/>
      <c r="I991" s="10"/>
      <c r="J991" s="10"/>
      <c r="K991" s="10">
        <f>E991*J991</f>
        <v>0</v>
      </c>
      <c r="L991" s="10">
        <f t="shared" si="145"/>
        <v>0</v>
      </c>
      <c r="M991" s="14"/>
      <c r="N991" s="14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</row>
    <row r="992" spans="1:239" s="6" customFormat="1" x14ac:dyDescent="0.25">
      <c r="A992" s="125"/>
      <c r="B992" s="124" t="s">
        <v>29</v>
      </c>
      <c r="C992" s="91" t="s">
        <v>20</v>
      </c>
      <c r="D992" s="10">
        <v>1.48</v>
      </c>
      <c r="E992" s="5">
        <f>D992*E986</f>
        <v>5.4759999999999996E-2</v>
      </c>
      <c r="F992" s="10"/>
      <c r="G992" s="120"/>
      <c r="H992" s="10"/>
      <c r="I992" s="10"/>
      <c r="J992" s="5"/>
      <c r="K992" s="10">
        <f>E992*J992</f>
        <v>0</v>
      </c>
      <c r="L992" s="10">
        <f t="shared" si="145"/>
        <v>0</v>
      </c>
      <c r="M992" s="14"/>
      <c r="N992" s="14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</row>
    <row r="993" spans="1:239" s="6" customFormat="1" x14ac:dyDescent="0.25">
      <c r="A993" s="125"/>
      <c r="B993" s="124" t="s">
        <v>41</v>
      </c>
      <c r="C993" s="91" t="s">
        <v>16</v>
      </c>
      <c r="D993" s="10">
        <v>11</v>
      </c>
      <c r="E993" s="10">
        <f>D993*E986</f>
        <v>0.40699999999999997</v>
      </c>
      <c r="F993" s="5"/>
      <c r="G993" s="10">
        <f>E993*F993</f>
        <v>0</v>
      </c>
      <c r="H993" s="10"/>
      <c r="I993" s="10"/>
      <c r="J993" s="10"/>
      <c r="K993" s="10"/>
      <c r="L993" s="10">
        <f>G993+I993+K993</f>
        <v>0</v>
      </c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</row>
    <row r="994" spans="1:239" s="6" customFormat="1" x14ac:dyDescent="0.25">
      <c r="A994" s="125"/>
      <c r="B994" s="13" t="s">
        <v>43</v>
      </c>
      <c r="C994" s="91" t="s">
        <v>16</v>
      </c>
      <c r="D994" s="10">
        <f>149-2*12.4</f>
        <v>124.2</v>
      </c>
      <c r="E994" s="10">
        <f>D994*E986</f>
        <v>4.5953999999999997</v>
      </c>
      <c r="F994" s="5"/>
      <c r="G994" s="10">
        <f>F994*E994</f>
        <v>0</v>
      </c>
      <c r="H994" s="10"/>
      <c r="I994" s="10"/>
      <c r="J994" s="10"/>
      <c r="K994" s="10"/>
      <c r="L994" s="10">
        <f t="shared" ref="L994" si="146">G994+I994+K994</f>
        <v>0</v>
      </c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</row>
    <row r="995" spans="1:239" s="6" customFormat="1" x14ac:dyDescent="0.25">
      <c r="A995" s="11"/>
      <c r="B995" s="129"/>
      <c r="C995" s="91"/>
      <c r="D995" s="10"/>
      <c r="E995" s="10"/>
      <c r="F995" s="5"/>
      <c r="G995" s="10"/>
      <c r="H995" s="10"/>
      <c r="I995" s="10"/>
      <c r="J995" s="10"/>
      <c r="K995" s="10"/>
      <c r="L995" s="10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  <c r="AS995" s="14"/>
      <c r="AT995" s="14"/>
      <c r="AU995" s="14"/>
      <c r="AV995" s="14"/>
      <c r="AW995" s="14"/>
      <c r="AX995" s="14"/>
      <c r="AY995" s="14"/>
      <c r="AZ995" s="14"/>
      <c r="BA995" s="14"/>
      <c r="BB995" s="14"/>
      <c r="BC995" s="14"/>
      <c r="BD995" s="14"/>
      <c r="BE995" s="14"/>
      <c r="BF995" s="14"/>
      <c r="BG995" s="14"/>
      <c r="BH995" s="14"/>
      <c r="BI995" s="14"/>
      <c r="BJ995" s="14"/>
      <c r="BK995" s="14"/>
      <c r="BL995" s="14"/>
      <c r="BM995" s="14"/>
      <c r="BN995" s="14"/>
      <c r="BO995" s="14"/>
      <c r="BP995" s="14"/>
      <c r="BQ995" s="14"/>
      <c r="BR995" s="14"/>
      <c r="BS995" s="14"/>
      <c r="BT995" s="14"/>
      <c r="BU995" s="14"/>
      <c r="BV995" s="14"/>
      <c r="BW995" s="14"/>
      <c r="BX995" s="14"/>
      <c r="BY995" s="14"/>
      <c r="BZ995" s="14"/>
      <c r="CA995" s="14"/>
      <c r="CB995" s="14"/>
      <c r="CC995" s="14"/>
      <c r="CD995" s="14"/>
      <c r="CE995" s="14"/>
      <c r="CF995" s="14"/>
      <c r="CG995" s="14"/>
      <c r="CH995" s="14"/>
      <c r="CI995" s="14"/>
      <c r="CJ995" s="14"/>
      <c r="CK995" s="14"/>
      <c r="CL995" s="14"/>
      <c r="CM995" s="14"/>
      <c r="CN995" s="14"/>
      <c r="CO995" s="14"/>
      <c r="CP995" s="14"/>
      <c r="CQ995" s="14"/>
      <c r="CR995" s="14"/>
      <c r="CS995" s="14"/>
      <c r="CT995" s="14"/>
      <c r="CU995" s="14"/>
      <c r="CV995" s="14"/>
      <c r="CW995" s="14"/>
      <c r="CX995" s="14"/>
      <c r="CY995" s="14"/>
      <c r="CZ995" s="14"/>
      <c r="DA995" s="14"/>
      <c r="DB995" s="14"/>
      <c r="DC995" s="14"/>
      <c r="DD995" s="14"/>
      <c r="DE995" s="14"/>
      <c r="DF995" s="14"/>
      <c r="DG995" s="14"/>
      <c r="DH995" s="14"/>
      <c r="DI995" s="14"/>
      <c r="DJ995" s="14"/>
      <c r="DK995" s="14"/>
      <c r="DL995" s="14"/>
      <c r="DM995" s="14"/>
      <c r="DN995" s="14"/>
      <c r="DO995" s="14"/>
      <c r="DP995" s="14"/>
      <c r="DQ995" s="14"/>
      <c r="DR995" s="14"/>
      <c r="DS995" s="14"/>
      <c r="DT995" s="14"/>
      <c r="DU995" s="14"/>
      <c r="DV995" s="14"/>
      <c r="DW995" s="14"/>
      <c r="DX995" s="14"/>
      <c r="DY995" s="14"/>
      <c r="DZ995" s="14"/>
      <c r="EA995" s="14"/>
      <c r="EB995" s="14"/>
      <c r="EC995" s="14"/>
      <c r="ED995" s="14"/>
      <c r="EE995" s="14"/>
      <c r="EF995" s="14"/>
      <c r="EG995" s="14"/>
      <c r="EH995" s="14"/>
      <c r="EI995" s="14"/>
      <c r="EJ995" s="14"/>
      <c r="EK995" s="14"/>
      <c r="EL995" s="14"/>
      <c r="EM995" s="14"/>
      <c r="EN995" s="14"/>
      <c r="EO995" s="14"/>
      <c r="EP995" s="14"/>
      <c r="EQ995" s="14"/>
      <c r="ER995" s="14"/>
      <c r="ES995" s="14"/>
      <c r="ET995" s="14"/>
      <c r="EU995" s="14"/>
      <c r="EV995" s="14"/>
      <c r="EW995" s="14"/>
      <c r="EX995" s="14"/>
      <c r="EY995" s="14"/>
      <c r="EZ995" s="14"/>
      <c r="FA995" s="14"/>
      <c r="FB995" s="14"/>
      <c r="FC995" s="14"/>
      <c r="FD995" s="14"/>
      <c r="FE995" s="14"/>
      <c r="FF995" s="14"/>
      <c r="FG995" s="14"/>
      <c r="FH995" s="14"/>
      <c r="FI995" s="14"/>
      <c r="FJ995" s="14"/>
      <c r="FK995" s="14"/>
      <c r="FL995" s="14"/>
      <c r="FM995" s="14"/>
      <c r="FN995" s="14"/>
      <c r="FO995" s="14"/>
      <c r="FP995" s="14"/>
      <c r="FQ995" s="14"/>
      <c r="FR995" s="14"/>
      <c r="FS995" s="14"/>
      <c r="FT995" s="14"/>
      <c r="FU995" s="14"/>
      <c r="FV995" s="14"/>
      <c r="FW995" s="14"/>
      <c r="FX995" s="14"/>
      <c r="FY995" s="14"/>
      <c r="FZ995" s="14"/>
      <c r="GA995" s="14"/>
      <c r="GB995" s="14"/>
      <c r="GC995" s="14"/>
      <c r="GD995" s="14"/>
      <c r="GE995" s="14"/>
      <c r="GF995" s="14"/>
      <c r="GG995" s="14"/>
      <c r="GH995" s="14"/>
      <c r="GI995" s="14"/>
      <c r="GJ995" s="14"/>
      <c r="GK995" s="14"/>
      <c r="GL995" s="14"/>
      <c r="GM995" s="14"/>
      <c r="GN995" s="14"/>
      <c r="GO995" s="14"/>
      <c r="GP995" s="14"/>
      <c r="GQ995" s="14"/>
      <c r="GR995" s="14"/>
      <c r="GS995" s="14"/>
      <c r="GT995" s="14"/>
      <c r="GU995" s="14"/>
      <c r="GV995" s="14"/>
      <c r="GW995" s="14"/>
      <c r="GX995" s="14"/>
      <c r="GY995" s="14"/>
      <c r="GZ995" s="14"/>
      <c r="HA995" s="14"/>
      <c r="HB995" s="14"/>
      <c r="HC995" s="14"/>
      <c r="HD995" s="14"/>
      <c r="HE995" s="14"/>
      <c r="HF995" s="14"/>
      <c r="HG995" s="14"/>
      <c r="HH995" s="14"/>
      <c r="HI995" s="14"/>
      <c r="HJ995" s="14"/>
      <c r="HK995" s="14"/>
      <c r="HL995" s="14"/>
      <c r="HM995" s="14"/>
      <c r="HN995" s="14"/>
      <c r="HO995" s="14"/>
      <c r="HP995" s="14"/>
      <c r="HQ995" s="14"/>
      <c r="HR995" s="14"/>
      <c r="HS995" s="14"/>
      <c r="HT995" s="14"/>
      <c r="HU995" s="14"/>
      <c r="HV995" s="14"/>
      <c r="HW995" s="14"/>
      <c r="HX995" s="14"/>
      <c r="HY995" s="14"/>
      <c r="HZ995" s="14"/>
      <c r="IA995" s="14"/>
      <c r="IB995" s="14"/>
      <c r="IC995" s="14"/>
      <c r="ID995" s="14"/>
      <c r="IE995" s="14"/>
    </row>
    <row r="996" spans="1:239" s="2" customFormat="1" x14ac:dyDescent="0.25">
      <c r="A996" s="7">
        <v>34</v>
      </c>
      <c r="B996" s="127" t="s">
        <v>38</v>
      </c>
      <c r="C996" s="8" t="s">
        <v>18</v>
      </c>
      <c r="D996" s="9"/>
      <c r="E996" s="80">
        <f>E1002*0.6</f>
        <v>2.2199999999999998E-2</v>
      </c>
      <c r="F996" s="9"/>
      <c r="G996" s="9"/>
      <c r="H996" s="9"/>
      <c r="I996" s="9"/>
      <c r="J996" s="9"/>
      <c r="K996" s="130"/>
      <c r="L996" s="9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  <c r="AA996" s="105"/>
      <c r="AB996" s="105"/>
      <c r="AC996" s="105"/>
      <c r="AD996" s="105"/>
      <c r="AE996" s="105"/>
      <c r="AF996" s="105"/>
      <c r="AG996" s="105"/>
      <c r="AH996" s="105"/>
      <c r="AI996" s="105"/>
      <c r="AJ996" s="105"/>
      <c r="AK996" s="105"/>
      <c r="AL996" s="105"/>
      <c r="AM996" s="105"/>
      <c r="AN996" s="105"/>
      <c r="AO996" s="105"/>
      <c r="AP996" s="105"/>
      <c r="AQ996" s="105"/>
      <c r="AR996" s="105"/>
      <c r="AS996" s="105"/>
      <c r="AT996" s="105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  <c r="BT996" s="105"/>
      <c r="BU996" s="105"/>
      <c r="BV996" s="105"/>
      <c r="BW996" s="105"/>
      <c r="BX996" s="105"/>
      <c r="BY996" s="105"/>
      <c r="BZ996" s="105"/>
      <c r="CA996" s="105"/>
      <c r="CB996" s="105"/>
      <c r="CC996" s="105"/>
      <c r="CD996" s="105"/>
      <c r="CE996" s="105"/>
      <c r="CF996" s="105"/>
      <c r="CG996" s="105"/>
      <c r="CH996" s="105"/>
      <c r="CI996" s="105"/>
      <c r="CJ996" s="105"/>
      <c r="CK996" s="105"/>
      <c r="CL996" s="105"/>
      <c r="CM996" s="105"/>
      <c r="CN996" s="105"/>
      <c r="CO996" s="105"/>
      <c r="CP996" s="105"/>
      <c r="CQ996" s="105"/>
      <c r="CR996" s="105"/>
      <c r="CS996" s="105"/>
      <c r="CT996" s="105"/>
      <c r="CU996" s="105"/>
      <c r="CV996" s="105"/>
      <c r="CW996" s="105"/>
      <c r="CX996" s="105"/>
      <c r="CY996" s="105"/>
      <c r="CZ996" s="105"/>
      <c r="DA996" s="105"/>
      <c r="DB996" s="105"/>
      <c r="DC996" s="105"/>
      <c r="DD996" s="105"/>
      <c r="DE996" s="105"/>
      <c r="DF996" s="105"/>
      <c r="DG996" s="105"/>
      <c r="DH996" s="105"/>
      <c r="DI996" s="105"/>
      <c r="DJ996" s="105"/>
      <c r="DK996" s="105"/>
      <c r="DL996" s="105"/>
      <c r="DM996" s="105"/>
      <c r="DN996" s="105"/>
      <c r="DO996" s="105"/>
      <c r="DP996" s="105"/>
      <c r="DQ996" s="105"/>
      <c r="DR996" s="105"/>
      <c r="DS996" s="105"/>
      <c r="DT996" s="105"/>
      <c r="DU996" s="105"/>
      <c r="DV996" s="105"/>
      <c r="DW996" s="105"/>
      <c r="DX996" s="105"/>
      <c r="DY996" s="105"/>
      <c r="DZ996" s="105"/>
      <c r="EA996" s="105"/>
      <c r="EB996" s="105"/>
      <c r="EC996" s="105"/>
      <c r="ED996" s="105"/>
      <c r="EE996" s="105"/>
      <c r="EF996" s="105"/>
      <c r="EG996" s="105"/>
      <c r="EH996" s="105"/>
      <c r="EI996" s="105"/>
      <c r="EJ996" s="105"/>
      <c r="EK996" s="105"/>
      <c r="EL996" s="105"/>
      <c r="EM996" s="105"/>
      <c r="EN996" s="105"/>
      <c r="EO996" s="105"/>
      <c r="EP996" s="105"/>
      <c r="EQ996" s="105"/>
      <c r="ER996" s="105"/>
      <c r="ES996" s="105"/>
      <c r="ET996" s="105"/>
      <c r="EU996" s="105"/>
      <c r="EV996" s="105"/>
      <c r="EW996" s="105"/>
      <c r="EX996" s="105"/>
      <c r="EY996" s="105"/>
      <c r="EZ996" s="105"/>
      <c r="FA996" s="105"/>
      <c r="FB996" s="105"/>
      <c r="FC996" s="105"/>
      <c r="FD996" s="105"/>
      <c r="FE996" s="105"/>
      <c r="FF996" s="105"/>
      <c r="FG996" s="105"/>
      <c r="FH996" s="105"/>
      <c r="FI996" s="105"/>
      <c r="FJ996" s="105"/>
      <c r="FK996" s="105"/>
      <c r="FL996" s="105"/>
      <c r="FM996" s="105"/>
      <c r="FN996" s="105"/>
      <c r="FO996" s="105"/>
      <c r="FP996" s="105"/>
      <c r="FQ996" s="105"/>
      <c r="FR996" s="105"/>
      <c r="FS996" s="105"/>
      <c r="FT996" s="105"/>
      <c r="FU996" s="105"/>
      <c r="FV996" s="105"/>
      <c r="FW996" s="105"/>
      <c r="FX996" s="105"/>
      <c r="FY996" s="105"/>
      <c r="FZ996" s="105"/>
      <c r="GA996" s="105"/>
      <c r="GB996" s="105"/>
      <c r="GC996" s="105"/>
      <c r="GD996" s="105"/>
      <c r="GE996" s="105"/>
      <c r="GF996" s="105"/>
      <c r="GG996" s="105"/>
      <c r="GH996" s="105"/>
      <c r="GI996" s="105"/>
      <c r="GJ996" s="105"/>
      <c r="GK996" s="105"/>
      <c r="GL996" s="105"/>
      <c r="GM996" s="105"/>
      <c r="GN996" s="105"/>
      <c r="GO996" s="105"/>
      <c r="GP996" s="105"/>
      <c r="GQ996" s="105"/>
      <c r="GR996" s="105"/>
      <c r="GS996" s="105"/>
      <c r="GT996" s="105"/>
      <c r="GU996" s="105"/>
      <c r="GV996" s="105"/>
      <c r="GW996" s="105"/>
      <c r="GX996" s="105"/>
      <c r="GY996" s="105"/>
      <c r="GZ996" s="105"/>
      <c r="HA996" s="105"/>
      <c r="HB996" s="105"/>
      <c r="HC996" s="105"/>
      <c r="HD996" s="105"/>
      <c r="HE996" s="105"/>
      <c r="HF996" s="105"/>
      <c r="HG996" s="105"/>
      <c r="HH996" s="105"/>
      <c r="HI996" s="105"/>
      <c r="HJ996" s="105"/>
      <c r="HK996" s="105"/>
      <c r="HL996" s="105"/>
      <c r="HM996" s="105"/>
      <c r="HN996" s="105"/>
      <c r="HO996" s="105"/>
      <c r="HP996" s="105"/>
      <c r="HQ996" s="105"/>
      <c r="HR996" s="105"/>
      <c r="HS996" s="105"/>
      <c r="HT996" s="105"/>
      <c r="HU996" s="105"/>
      <c r="HV996" s="105"/>
      <c r="HW996" s="105"/>
      <c r="HX996" s="105"/>
      <c r="HY996" s="105"/>
      <c r="HZ996" s="105"/>
      <c r="IA996" s="105"/>
      <c r="IB996" s="105"/>
      <c r="IC996" s="105"/>
      <c r="ID996" s="105"/>
      <c r="IE996" s="105"/>
    </row>
    <row r="997" spans="1:239" s="6" customFormat="1" x14ac:dyDescent="0.25">
      <c r="A997" s="11"/>
      <c r="B997" s="13"/>
      <c r="C997" s="11" t="s">
        <v>19</v>
      </c>
      <c r="D997" s="10"/>
      <c r="E997" s="92">
        <f>E996</f>
        <v>2.2199999999999998E-2</v>
      </c>
      <c r="F997" s="10"/>
      <c r="G997" s="10"/>
      <c r="H997" s="10"/>
      <c r="I997" s="10"/>
      <c r="J997" s="10"/>
      <c r="K997" s="110"/>
      <c r="L997" s="110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  <c r="AS997" s="14"/>
      <c r="AT997" s="14"/>
      <c r="AU997" s="14"/>
      <c r="AV997" s="14"/>
      <c r="AW997" s="14"/>
      <c r="AX997" s="14"/>
      <c r="AY997" s="14"/>
      <c r="AZ997" s="14"/>
      <c r="BA997" s="14"/>
      <c r="BB997" s="14"/>
      <c r="BC997" s="14"/>
      <c r="BD997" s="14"/>
      <c r="BE997" s="14"/>
      <c r="BF997" s="14"/>
      <c r="BG997" s="14"/>
      <c r="BH997" s="14"/>
      <c r="BI997" s="14"/>
      <c r="BJ997" s="14"/>
      <c r="BK997" s="14"/>
      <c r="BL997" s="14"/>
      <c r="BM997" s="14"/>
      <c r="BN997" s="14"/>
      <c r="BO997" s="14"/>
      <c r="BP997" s="14"/>
      <c r="BQ997" s="14"/>
      <c r="BR997" s="14"/>
      <c r="BS997" s="14"/>
      <c r="BT997" s="14"/>
      <c r="BU997" s="14"/>
      <c r="BV997" s="14"/>
      <c r="BW997" s="14"/>
      <c r="BX997" s="14"/>
      <c r="BY997" s="14"/>
      <c r="BZ997" s="14"/>
      <c r="CA997" s="14"/>
      <c r="CB997" s="14"/>
      <c r="CC997" s="14"/>
      <c r="CD997" s="14"/>
      <c r="CE997" s="14"/>
      <c r="CF997" s="14"/>
      <c r="CG997" s="14"/>
      <c r="CH997" s="14"/>
      <c r="CI997" s="14"/>
      <c r="CJ997" s="14"/>
      <c r="CK997" s="14"/>
      <c r="CL997" s="14"/>
      <c r="CM997" s="14"/>
      <c r="CN997" s="14"/>
      <c r="CO997" s="14"/>
      <c r="CP997" s="14"/>
      <c r="CQ997" s="14"/>
      <c r="CR997" s="14"/>
      <c r="CS997" s="14"/>
      <c r="CT997" s="14"/>
      <c r="CU997" s="14"/>
      <c r="CV997" s="14"/>
      <c r="CW997" s="14"/>
      <c r="CX997" s="14"/>
      <c r="CY997" s="14"/>
      <c r="CZ997" s="14"/>
      <c r="DA997" s="14"/>
      <c r="DB997" s="14"/>
      <c r="DC997" s="14"/>
      <c r="DD997" s="14"/>
      <c r="DE997" s="14"/>
      <c r="DF997" s="14"/>
      <c r="DG997" s="14"/>
      <c r="DH997" s="14"/>
      <c r="DI997" s="14"/>
      <c r="DJ997" s="14"/>
      <c r="DK997" s="14"/>
      <c r="DL997" s="14"/>
      <c r="DM997" s="14"/>
      <c r="DN997" s="14"/>
      <c r="DO997" s="14"/>
      <c r="DP997" s="14"/>
      <c r="DQ997" s="14"/>
      <c r="DR997" s="14"/>
      <c r="DS997" s="14"/>
      <c r="DT997" s="14"/>
      <c r="DU997" s="14"/>
      <c r="DV997" s="14"/>
      <c r="DW997" s="14"/>
      <c r="DX997" s="14"/>
      <c r="DY997" s="14"/>
      <c r="DZ997" s="14"/>
      <c r="EA997" s="14"/>
      <c r="EB997" s="14"/>
      <c r="EC997" s="14"/>
      <c r="ED997" s="14"/>
      <c r="EE997" s="14"/>
      <c r="EF997" s="14"/>
      <c r="EG997" s="14"/>
      <c r="EH997" s="14"/>
      <c r="EI997" s="14"/>
      <c r="EJ997" s="14"/>
      <c r="EK997" s="14"/>
      <c r="EL997" s="14"/>
      <c r="EM997" s="14"/>
      <c r="EN997" s="14"/>
      <c r="EO997" s="14"/>
      <c r="EP997" s="14"/>
      <c r="EQ997" s="14"/>
      <c r="ER997" s="14"/>
      <c r="ES997" s="14"/>
      <c r="ET997" s="14"/>
      <c r="EU997" s="14"/>
      <c r="EV997" s="14"/>
      <c r="EW997" s="14"/>
      <c r="EX997" s="14"/>
      <c r="EY997" s="14"/>
      <c r="EZ997" s="14"/>
      <c r="FA997" s="14"/>
      <c r="FB997" s="14"/>
      <c r="FC997" s="14"/>
      <c r="FD997" s="14"/>
      <c r="FE997" s="14"/>
      <c r="FF997" s="14"/>
      <c r="FG997" s="14"/>
      <c r="FH997" s="14"/>
      <c r="FI997" s="14"/>
      <c r="FJ997" s="14"/>
      <c r="FK997" s="14"/>
      <c r="FL997" s="14"/>
      <c r="FM997" s="14"/>
      <c r="FN997" s="14"/>
      <c r="FO997" s="14"/>
      <c r="FP997" s="14"/>
      <c r="FQ997" s="14"/>
      <c r="FR997" s="14"/>
      <c r="FS997" s="14"/>
      <c r="FT997" s="14"/>
      <c r="FU997" s="14"/>
      <c r="FV997" s="14"/>
      <c r="FW997" s="14"/>
      <c r="FX997" s="14"/>
      <c r="FY997" s="14"/>
      <c r="FZ997" s="14"/>
      <c r="GA997" s="14"/>
      <c r="GB997" s="14"/>
      <c r="GC997" s="14"/>
      <c r="GD997" s="14"/>
      <c r="GE997" s="14"/>
      <c r="GF997" s="14"/>
      <c r="GG997" s="14"/>
      <c r="GH997" s="14"/>
      <c r="GI997" s="14"/>
      <c r="GJ997" s="14"/>
      <c r="GK997" s="14"/>
      <c r="GL997" s="14"/>
      <c r="GM997" s="14"/>
      <c r="GN997" s="14"/>
      <c r="GO997" s="14"/>
      <c r="GP997" s="14"/>
      <c r="GQ997" s="14"/>
      <c r="GR997" s="14"/>
      <c r="GS997" s="14"/>
      <c r="GT997" s="14"/>
      <c r="GU997" s="14"/>
      <c r="GV997" s="14"/>
      <c r="GW997" s="14"/>
      <c r="GX997" s="14"/>
      <c r="GY997" s="14"/>
      <c r="GZ997" s="14"/>
      <c r="HA997" s="14"/>
      <c r="HB997" s="14"/>
      <c r="HC997" s="14"/>
      <c r="HD997" s="14"/>
      <c r="HE997" s="14"/>
      <c r="HF997" s="14"/>
      <c r="HG997" s="14"/>
      <c r="HH997" s="14"/>
      <c r="HI997" s="14"/>
      <c r="HJ997" s="14"/>
      <c r="HK997" s="14"/>
      <c r="HL997" s="14"/>
      <c r="HM997" s="14"/>
      <c r="HN997" s="14"/>
      <c r="HO997" s="14"/>
      <c r="HP997" s="14"/>
      <c r="HQ997" s="14"/>
      <c r="HR997" s="14"/>
      <c r="HS997" s="14"/>
      <c r="HT997" s="14"/>
      <c r="HU997" s="14"/>
      <c r="HV997" s="14"/>
      <c r="HW997" s="14"/>
      <c r="HX997" s="14"/>
      <c r="HY997" s="14"/>
      <c r="HZ997" s="14"/>
      <c r="IA997" s="14"/>
      <c r="IB997" s="14"/>
      <c r="IC997" s="14"/>
      <c r="ID997" s="14"/>
      <c r="IE997" s="14"/>
    </row>
    <row r="998" spans="1:239" s="6" customFormat="1" x14ac:dyDescent="0.25">
      <c r="A998" s="125"/>
      <c r="B998" s="126" t="s">
        <v>37</v>
      </c>
      <c r="C998" s="91" t="s">
        <v>20</v>
      </c>
      <c r="D998" s="110">
        <v>0.3</v>
      </c>
      <c r="E998" s="10">
        <f>E997*D998</f>
        <v>6.6599999999999993E-3</v>
      </c>
      <c r="F998" s="10"/>
      <c r="G998" s="10"/>
      <c r="H998" s="10"/>
      <c r="I998" s="10"/>
      <c r="J998" s="5"/>
      <c r="K998" s="10">
        <f>E998*J998</f>
        <v>0</v>
      </c>
      <c r="L998" s="10">
        <f t="shared" ref="L998:L999" si="147">G998+I998+K998</f>
        <v>0</v>
      </c>
      <c r="M998" s="14"/>
      <c r="N998" s="14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  <c r="HF998" s="1"/>
      <c r="HG998" s="1"/>
      <c r="HH998" s="1"/>
      <c r="HI998" s="1"/>
      <c r="HJ998" s="1"/>
      <c r="HK998" s="1"/>
      <c r="HL998" s="1"/>
      <c r="HM998" s="1"/>
      <c r="HN998" s="1"/>
      <c r="HO998" s="1"/>
      <c r="HP998" s="1"/>
      <c r="HQ998" s="1"/>
      <c r="HR998" s="1"/>
      <c r="HS998" s="1"/>
      <c r="HT998" s="1"/>
      <c r="HU998" s="1"/>
      <c r="HV998" s="1"/>
      <c r="HW998" s="1"/>
      <c r="HX998" s="1"/>
      <c r="HY998" s="1"/>
      <c r="HZ998" s="1"/>
      <c r="IA998" s="1"/>
      <c r="IB998" s="1"/>
      <c r="IC998" s="1"/>
      <c r="ID998" s="1"/>
      <c r="IE998" s="1"/>
    </row>
    <row r="999" spans="1:239" s="6" customFormat="1" x14ac:dyDescent="0.25">
      <c r="A999" s="125"/>
      <c r="B999" s="126" t="s">
        <v>32</v>
      </c>
      <c r="C999" s="11" t="s">
        <v>18</v>
      </c>
      <c r="D999" s="110">
        <v>1.03</v>
      </c>
      <c r="E999" s="10">
        <f>D999*E997</f>
        <v>2.2865999999999997E-2</v>
      </c>
      <c r="F999" s="10"/>
      <c r="G999" s="10">
        <f>E999*F999</f>
        <v>0</v>
      </c>
      <c r="H999" s="10"/>
      <c r="I999" s="10"/>
      <c r="J999" s="10"/>
      <c r="K999" s="10"/>
      <c r="L999" s="10">
        <f t="shared" si="147"/>
        <v>0</v>
      </c>
      <c r="M999" s="1"/>
      <c r="N999" s="1">
        <f>670+171</f>
        <v>841</v>
      </c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  <c r="HT999" s="1"/>
      <c r="HU999" s="1"/>
      <c r="HV999" s="1"/>
      <c r="HW999" s="1"/>
      <c r="HX999" s="1"/>
      <c r="HY999" s="1"/>
      <c r="HZ999" s="1"/>
      <c r="IA999" s="1"/>
      <c r="IB999" s="1"/>
      <c r="IC999" s="1"/>
      <c r="ID999" s="1"/>
      <c r="IE999" s="1"/>
    </row>
    <row r="1000" spans="1:239" s="6" customFormat="1" x14ac:dyDescent="0.25">
      <c r="A1000" s="11"/>
      <c r="B1000" s="126"/>
      <c r="C1000" s="11"/>
      <c r="D1000" s="110"/>
      <c r="E1000" s="10"/>
      <c r="F1000" s="10"/>
      <c r="G1000" s="10"/>
      <c r="H1000" s="10"/>
      <c r="I1000" s="10"/>
      <c r="J1000" s="10"/>
      <c r="K1000" s="10"/>
      <c r="L1000" s="10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/>
      <c r="AQ1000" s="14"/>
      <c r="AR1000" s="14"/>
      <c r="AS1000" s="14"/>
      <c r="AT1000" s="14"/>
      <c r="AU1000" s="14"/>
      <c r="AV1000" s="14"/>
      <c r="AW1000" s="14"/>
      <c r="AX1000" s="14"/>
      <c r="AY1000" s="14"/>
      <c r="AZ1000" s="14"/>
      <c r="BA1000" s="14"/>
      <c r="BB1000" s="14"/>
      <c r="BC1000" s="14"/>
      <c r="BD1000" s="14"/>
      <c r="BE1000" s="14"/>
      <c r="BF1000" s="14"/>
      <c r="BG1000" s="14"/>
      <c r="BH1000" s="14"/>
      <c r="BI1000" s="14"/>
      <c r="BJ1000" s="14"/>
      <c r="BK1000" s="14"/>
      <c r="BL1000" s="14"/>
      <c r="BM1000" s="14"/>
      <c r="BN1000" s="14"/>
      <c r="BO1000" s="14"/>
      <c r="BP1000" s="14"/>
      <c r="BQ1000" s="14"/>
      <c r="BR1000" s="14"/>
      <c r="BS1000" s="14"/>
      <c r="BT1000" s="14"/>
      <c r="BU1000" s="14"/>
      <c r="BV1000" s="14"/>
      <c r="BW1000" s="14"/>
      <c r="BX1000" s="14"/>
      <c r="BY1000" s="14"/>
      <c r="BZ1000" s="14"/>
      <c r="CA1000" s="14"/>
      <c r="CB1000" s="14"/>
      <c r="CC1000" s="14"/>
      <c r="CD1000" s="14"/>
      <c r="CE1000" s="14"/>
      <c r="CF1000" s="14"/>
      <c r="CG1000" s="14"/>
      <c r="CH1000" s="14"/>
      <c r="CI1000" s="14"/>
      <c r="CJ1000" s="14"/>
      <c r="CK1000" s="14"/>
      <c r="CL1000" s="14"/>
      <c r="CM1000" s="14"/>
      <c r="CN1000" s="14"/>
      <c r="CO1000" s="14"/>
      <c r="CP1000" s="14"/>
      <c r="CQ1000" s="14"/>
      <c r="CR1000" s="14"/>
      <c r="CS1000" s="14"/>
      <c r="CT1000" s="14"/>
      <c r="CU1000" s="14"/>
      <c r="CV1000" s="14"/>
      <c r="CW1000" s="14"/>
      <c r="CX1000" s="14"/>
      <c r="CY1000" s="14"/>
      <c r="CZ1000" s="14"/>
      <c r="DA1000" s="14"/>
      <c r="DB1000" s="14"/>
      <c r="DC1000" s="14"/>
      <c r="DD1000" s="14"/>
      <c r="DE1000" s="14"/>
      <c r="DF1000" s="14"/>
      <c r="DG1000" s="14"/>
      <c r="DH1000" s="14"/>
      <c r="DI1000" s="14"/>
      <c r="DJ1000" s="14"/>
      <c r="DK1000" s="14"/>
      <c r="DL1000" s="14"/>
      <c r="DM1000" s="14"/>
      <c r="DN1000" s="14"/>
      <c r="DO1000" s="14"/>
      <c r="DP1000" s="14"/>
      <c r="DQ1000" s="14"/>
      <c r="DR1000" s="14"/>
      <c r="DS1000" s="14"/>
      <c r="DT1000" s="14"/>
      <c r="DU1000" s="14"/>
      <c r="DV1000" s="14"/>
      <c r="DW1000" s="14"/>
      <c r="DX1000" s="14"/>
      <c r="DY1000" s="14"/>
      <c r="DZ1000" s="14"/>
      <c r="EA1000" s="14"/>
      <c r="EB1000" s="14"/>
      <c r="EC1000" s="14"/>
      <c r="ED1000" s="14"/>
      <c r="EE1000" s="14"/>
      <c r="EF1000" s="14"/>
      <c r="EG1000" s="14"/>
      <c r="EH1000" s="14"/>
      <c r="EI1000" s="14"/>
      <c r="EJ1000" s="14"/>
      <c r="EK1000" s="14"/>
      <c r="EL1000" s="14"/>
      <c r="EM1000" s="14"/>
      <c r="EN1000" s="14"/>
      <c r="EO1000" s="14"/>
      <c r="EP1000" s="14"/>
      <c r="EQ1000" s="14"/>
      <c r="ER1000" s="14"/>
      <c r="ES1000" s="14"/>
      <c r="ET1000" s="14"/>
      <c r="EU1000" s="14"/>
      <c r="EV1000" s="14"/>
      <c r="EW1000" s="14"/>
      <c r="EX1000" s="14"/>
      <c r="EY1000" s="14"/>
      <c r="EZ1000" s="14"/>
      <c r="FA1000" s="14"/>
      <c r="FB1000" s="14"/>
      <c r="FC1000" s="14"/>
      <c r="FD1000" s="14"/>
      <c r="FE1000" s="14"/>
      <c r="FF1000" s="14"/>
      <c r="FG1000" s="14"/>
      <c r="FH1000" s="14"/>
      <c r="FI1000" s="14"/>
      <c r="FJ1000" s="14"/>
      <c r="FK1000" s="14"/>
      <c r="FL1000" s="14"/>
      <c r="FM1000" s="14"/>
      <c r="FN1000" s="14"/>
      <c r="FO1000" s="14"/>
      <c r="FP1000" s="14"/>
      <c r="FQ1000" s="14"/>
      <c r="FR1000" s="14"/>
      <c r="FS1000" s="14"/>
      <c r="FT1000" s="14"/>
      <c r="FU1000" s="14"/>
      <c r="FV1000" s="14"/>
      <c r="FW1000" s="14"/>
      <c r="FX1000" s="14"/>
      <c r="FY1000" s="14"/>
      <c r="FZ1000" s="14"/>
      <c r="GA1000" s="14"/>
      <c r="GB1000" s="14"/>
      <c r="GC1000" s="14"/>
      <c r="GD1000" s="14"/>
      <c r="GE1000" s="14"/>
      <c r="GF1000" s="14"/>
      <c r="GG1000" s="14"/>
      <c r="GH1000" s="14"/>
      <c r="GI1000" s="14"/>
      <c r="GJ1000" s="14"/>
      <c r="GK1000" s="14"/>
      <c r="GL1000" s="14"/>
      <c r="GM1000" s="14"/>
      <c r="GN1000" s="14"/>
      <c r="GO1000" s="14"/>
      <c r="GP1000" s="14"/>
      <c r="GQ1000" s="14"/>
      <c r="GR1000" s="14"/>
      <c r="GS1000" s="14"/>
      <c r="GT1000" s="14"/>
      <c r="GU1000" s="14"/>
      <c r="GV1000" s="14"/>
      <c r="GW1000" s="14"/>
      <c r="GX1000" s="14"/>
      <c r="GY1000" s="14"/>
      <c r="GZ1000" s="14"/>
      <c r="HA1000" s="14"/>
      <c r="HB1000" s="14"/>
      <c r="HC1000" s="14"/>
      <c r="HD1000" s="14"/>
      <c r="HE1000" s="14"/>
      <c r="HF1000" s="14"/>
      <c r="HG1000" s="14"/>
      <c r="HH1000" s="14"/>
      <c r="HI1000" s="14"/>
      <c r="HJ1000" s="14"/>
      <c r="HK1000" s="14"/>
      <c r="HL1000" s="14"/>
      <c r="HM1000" s="14"/>
      <c r="HN1000" s="14"/>
      <c r="HO1000" s="14"/>
      <c r="HP1000" s="14"/>
      <c r="HQ1000" s="14"/>
      <c r="HR1000" s="14"/>
      <c r="HS1000" s="14"/>
      <c r="HT1000" s="14"/>
      <c r="HU1000" s="14"/>
      <c r="HV1000" s="14"/>
      <c r="HW1000" s="14"/>
      <c r="HX1000" s="14"/>
      <c r="HY1000" s="14"/>
      <c r="HZ1000" s="14"/>
      <c r="IA1000" s="14"/>
      <c r="IB1000" s="14"/>
      <c r="IC1000" s="14"/>
      <c r="ID1000" s="14"/>
      <c r="IE1000" s="14"/>
    </row>
    <row r="1001" spans="1:239" s="2" customFormat="1" ht="25.5" x14ac:dyDescent="0.25">
      <c r="A1001" s="7">
        <v>35</v>
      </c>
      <c r="B1001" s="131" t="s">
        <v>143</v>
      </c>
      <c r="C1001" s="8" t="s">
        <v>23</v>
      </c>
      <c r="D1001" s="9"/>
      <c r="E1001" s="9">
        <f>E985</f>
        <v>37</v>
      </c>
      <c r="F1001" s="9"/>
      <c r="G1001" s="9"/>
      <c r="H1001" s="9"/>
      <c r="I1001" s="9"/>
      <c r="J1001" s="9"/>
      <c r="K1001" s="9"/>
      <c r="L1001" s="9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  <c r="Z1001" s="105"/>
      <c r="AA1001" s="105"/>
      <c r="AB1001" s="105"/>
      <c r="AC1001" s="105"/>
      <c r="AD1001" s="105"/>
      <c r="AE1001" s="105"/>
      <c r="AF1001" s="105"/>
      <c r="AG1001" s="105"/>
      <c r="AH1001" s="105"/>
      <c r="AI1001" s="105"/>
      <c r="AJ1001" s="105"/>
      <c r="AK1001" s="105"/>
      <c r="AL1001" s="105"/>
      <c r="AM1001" s="105"/>
      <c r="AN1001" s="105"/>
      <c r="AO1001" s="105"/>
      <c r="AP1001" s="105"/>
      <c r="AQ1001" s="105"/>
      <c r="AR1001" s="105"/>
      <c r="AS1001" s="105"/>
      <c r="AT1001" s="105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  <c r="BT1001" s="105"/>
      <c r="BU1001" s="105"/>
      <c r="BV1001" s="105"/>
      <c r="BW1001" s="105"/>
      <c r="BX1001" s="105"/>
      <c r="BY1001" s="105"/>
      <c r="BZ1001" s="105"/>
      <c r="CA1001" s="105"/>
      <c r="CB1001" s="105"/>
      <c r="CC1001" s="105"/>
      <c r="CD1001" s="105"/>
      <c r="CE1001" s="105"/>
      <c r="CF1001" s="105"/>
      <c r="CG1001" s="105"/>
      <c r="CH1001" s="105"/>
      <c r="CI1001" s="105"/>
      <c r="CJ1001" s="105"/>
      <c r="CK1001" s="105"/>
      <c r="CL1001" s="105"/>
      <c r="CM1001" s="105"/>
      <c r="CN1001" s="105"/>
      <c r="CO1001" s="105"/>
      <c r="CP1001" s="105"/>
      <c r="CQ1001" s="105"/>
      <c r="CR1001" s="105"/>
      <c r="CS1001" s="105"/>
      <c r="CT1001" s="105"/>
      <c r="CU1001" s="105"/>
      <c r="CV1001" s="105"/>
      <c r="CW1001" s="105"/>
      <c r="CX1001" s="105"/>
      <c r="CY1001" s="105"/>
      <c r="CZ1001" s="105"/>
      <c r="DA1001" s="105"/>
      <c r="DB1001" s="105"/>
      <c r="DC1001" s="105"/>
      <c r="DD1001" s="105"/>
      <c r="DE1001" s="105"/>
      <c r="DF1001" s="105"/>
      <c r="DG1001" s="105"/>
      <c r="DH1001" s="105"/>
      <c r="DI1001" s="105"/>
      <c r="DJ1001" s="105"/>
      <c r="DK1001" s="105"/>
      <c r="DL1001" s="105"/>
      <c r="DM1001" s="105"/>
      <c r="DN1001" s="105"/>
      <c r="DO1001" s="105"/>
      <c r="DP1001" s="105"/>
      <c r="DQ1001" s="105"/>
      <c r="DR1001" s="105"/>
      <c r="DS1001" s="105"/>
      <c r="DT1001" s="105"/>
      <c r="DU1001" s="105"/>
      <c r="DV1001" s="105"/>
      <c r="DW1001" s="105"/>
      <c r="DX1001" s="105"/>
      <c r="DY1001" s="105"/>
      <c r="DZ1001" s="105"/>
      <c r="EA1001" s="105"/>
      <c r="EB1001" s="105"/>
      <c r="EC1001" s="105"/>
      <c r="ED1001" s="105"/>
      <c r="EE1001" s="105"/>
      <c r="EF1001" s="105"/>
      <c r="EG1001" s="105"/>
      <c r="EH1001" s="105"/>
      <c r="EI1001" s="105"/>
      <c r="EJ1001" s="105"/>
      <c r="EK1001" s="105"/>
      <c r="EL1001" s="105"/>
      <c r="EM1001" s="105"/>
      <c r="EN1001" s="105"/>
      <c r="EO1001" s="105"/>
      <c r="EP1001" s="105"/>
      <c r="EQ1001" s="105"/>
      <c r="ER1001" s="105"/>
      <c r="ES1001" s="105"/>
      <c r="ET1001" s="105"/>
      <c r="EU1001" s="105"/>
      <c r="EV1001" s="105"/>
      <c r="EW1001" s="105"/>
      <c r="EX1001" s="105"/>
      <c r="EY1001" s="105"/>
      <c r="EZ1001" s="105"/>
      <c r="FA1001" s="105"/>
      <c r="FB1001" s="105"/>
      <c r="FC1001" s="105"/>
      <c r="FD1001" s="105"/>
      <c r="FE1001" s="105"/>
      <c r="FF1001" s="105"/>
      <c r="FG1001" s="105"/>
      <c r="FH1001" s="105"/>
      <c r="FI1001" s="105"/>
      <c r="FJ1001" s="105"/>
      <c r="FK1001" s="105"/>
      <c r="FL1001" s="105"/>
      <c r="FM1001" s="105"/>
      <c r="FN1001" s="105"/>
      <c r="FO1001" s="105"/>
      <c r="FP1001" s="105"/>
      <c r="FQ1001" s="105"/>
      <c r="FR1001" s="105"/>
      <c r="FS1001" s="105"/>
      <c r="FT1001" s="105"/>
      <c r="FU1001" s="105"/>
      <c r="FV1001" s="105"/>
      <c r="FW1001" s="105"/>
      <c r="FX1001" s="105"/>
      <c r="FY1001" s="105"/>
      <c r="FZ1001" s="105"/>
      <c r="GA1001" s="105"/>
      <c r="GB1001" s="105"/>
      <c r="GC1001" s="105"/>
      <c r="GD1001" s="105"/>
      <c r="GE1001" s="105"/>
      <c r="GF1001" s="105"/>
      <c r="GG1001" s="105"/>
      <c r="GH1001" s="105"/>
      <c r="GI1001" s="105"/>
      <c r="GJ1001" s="105"/>
      <c r="GK1001" s="105"/>
      <c r="GL1001" s="105"/>
      <c r="GM1001" s="105"/>
      <c r="GN1001" s="105"/>
      <c r="GO1001" s="105"/>
      <c r="GP1001" s="105"/>
      <c r="GQ1001" s="105"/>
      <c r="GR1001" s="105"/>
      <c r="GS1001" s="105"/>
      <c r="GT1001" s="105"/>
      <c r="GU1001" s="105"/>
      <c r="GV1001" s="105"/>
      <c r="GW1001" s="105"/>
      <c r="GX1001" s="105"/>
      <c r="GY1001" s="105"/>
      <c r="GZ1001" s="105"/>
      <c r="HA1001" s="105"/>
      <c r="HB1001" s="105"/>
      <c r="HC1001" s="105"/>
      <c r="HD1001" s="105"/>
      <c r="HE1001" s="105"/>
      <c r="HF1001" s="105"/>
      <c r="HG1001" s="105"/>
      <c r="HH1001" s="105"/>
      <c r="HI1001" s="105"/>
      <c r="HJ1001" s="105"/>
      <c r="HK1001" s="105"/>
      <c r="HL1001" s="105"/>
      <c r="HM1001" s="105"/>
      <c r="HN1001" s="105"/>
      <c r="HO1001" s="105"/>
      <c r="HP1001" s="105"/>
      <c r="HQ1001" s="105"/>
      <c r="HR1001" s="105"/>
      <c r="HS1001" s="105"/>
      <c r="HT1001" s="105"/>
      <c r="HU1001" s="105"/>
      <c r="HV1001" s="105"/>
      <c r="HW1001" s="105"/>
      <c r="HX1001" s="105"/>
      <c r="HY1001" s="105"/>
      <c r="HZ1001" s="105"/>
      <c r="IA1001" s="105"/>
      <c r="IB1001" s="105"/>
      <c r="IC1001" s="105"/>
      <c r="ID1001" s="105"/>
      <c r="IE1001" s="105"/>
    </row>
    <row r="1002" spans="1:239" s="6" customFormat="1" x14ac:dyDescent="0.25">
      <c r="A1002" s="11"/>
      <c r="B1002" s="13"/>
      <c r="C1002" s="11" t="s">
        <v>24</v>
      </c>
      <c r="D1002" s="10"/>
      <c r="E1002" s="92">
        <f>E1001/1000</f>
        <v>3.6999999999999998E-2</v>
      </c>
      <c r="F1002" s="10"/>
      <c r="G1002" s="10"/>
      <c r="H1002" s="10"/>
      <c r="I1002" s="10"/>
      <c r="J1002" s="10"/>
      <c r="K1002" s="10"/>
      <c r="L1002" s="10"/>
      <c r="M1002" s="105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  <c r="AG1002" s="14"/>
      <c r="AH1002" s="14"/>
      <c r="AI1002" s="14"/>
      <c r="AJ1002" s="14"/>
      <c r="AK1002" s="14"/>
      <c r="AL1002" s="14"/>
      <c r="AM1002" s="14"/>
      <c r="AN1002" s="14"/>
      <c r="AO1002" s="14"/>
      <c r="AP1002" s="14"/>
      <c r="AQ1002" s="14"/>
      <c r="AR1002" s="14"/>
      <c r="AS1002" s="14"/>
      <c r="AT1002" s="14"/>
      <c r="AU1002" s="14"/>
      <c r="AV1002" s="14"/>
      <c r="AW1002" s="14"/>
      <c r="AX1002" s="14"/>
      <c r="AY1002" s="14"/>
      <c r="AZ1002" s="14"/>
      <c r="BA1002" s="14"/>
      <c r="BB1002" s="14"/>
      <c r="BC1002" s="14"/>
      <c r="BD1002" s="14"/>
      <c r="BE1002" s="14"/>
      <c r="BF1002" s="14"/>
      <c r="BG1002" s="14"/>
      <c r="BH1002" s="14"/>
      <c r="BI1002" s="14"/>
      <c r="BJ1002" s="14"/>
      <c r="BK1002" s="14"/>
      <c r="BL1002" s="14"/>
      <c r="BM1002" s="14"/>
      <c r="BN1002" s="14"/>
      <c r="BO1002" s="14"/>
      <c r="BP1002" s="14"/>
      <c r="BQ1002" s="14"/>
      <c r="BR1002" s="14"/>
      <c r="BS1002" s="14"/>
      <c r="BT1002" s="14"/>
      <c r="BU1002" s="14"/>
      <c r="BV1002" s="14"/>
      <c r="BW1002" s="14"/>
      <c r="BX1002" s="14"/>
      <c r="BY1002" s="14"/>
      <c r="BZ1002" s="14"/>
      <c r="CA1002" s="14"/>
      <c r="CB1002" s="14"/>
      <c r="CC1002" s="14"/>
      <c r="CD1002" s="14"/>
      <c r="CE1002" s="14"/>
      <c r="CF1002" s="14"/>
      <c r="CG1002" s="14"/>
      <c r="CH1002" s="14"/>
      <c r="CI1002" s="14"/>
      <c r="CJ1002" s="14"/>
      <c r="CK1002" s="14"/>
      <c r="CL1002" s="14"/>
      <c r="CM1002" s="14"/>
      <c r="CN1002" s="14"/>
      <c r="CO1002" s="14"/>
      <c r="CP1002" s="14"/>
      <c r="CQ1002" s="14"/>
      <c r="CR1002" s="14"/>
      <c r="CS1002" s="14"/>
      <c r="CT1002" s="14"/>
      <c r="CU1002" s="14"/>
      <c r="CV1002" s="14"/>
      <c r="CW1002" s="14"/>
      <c r="CX1002" s="14"/>
      <c r="CY1002" s="14"/>
      <c r="CZ1002" s="14"/>
      <c r="DA1002" s="14"/>
      <c r="DB1002" s="14"/>
      <c r="DC1002" s="14"/>
      <c r="DD1002" s="14"/>
      <c r="DE1002" s="14"/>
      <c r="DF1002" s="14"/>
      <c r="DG1002" s="14"/>
      <c r="DH1002" s="14"/>
      <c r="DI1002" s="14"/>
      <c r="DJ1002" s="14"/>
      <c r="DK1002" s="14"/>
      <c r="DL1002" s="14"/>
      <c r="DM1002" s="14"/>
      <c r="DN1002" s="14"/>
      <c r="DO1002" s="14"/>
      <c r="DP1002" s="14"/>
      <c r="DQ1002" s="14"/>
      <c r="DR1002" s="14"/>
      <c r="DS1002" s="14"/>
      <c r="DT1002" s="14"/>
      <c r="DU1002" s="14"/>
      <c r="DV1002" s="14"/>
      <c r="DW1002" s="14"/>
      <c r="DX1002" s="14"/>
      <c r="DY1002" s="14"/>
      <c r="DZ1002" s="14"/>
      <c r="EA1002" s="14"/>
      <c r="EB1002" s="14"/>
      <c r="EC1002" s="14"/>
      <c r="ED1002" s="14"/>
      <c r="EE1002" s="14"/>
      <c r="EF1002" s="14"/>
      <c r="EG1002" s="14"/>
      <c r="EH1002" s="14"/>
      <c r="EI1002" s="14"/>
      <c r="EJ1002" s="14"/>
      <c r="EK1002" s="14"/>
      <c r="EL1002" s="14"/>
      <c r="EM1002" s="14"/>
      <c r="EN1002" s="14"/>
      <c r="EO1002" s="14"/>
      <c r="EP1002" s="14"/>
      <c r="EQ1002" s="14"/>
      <c r="ER1002" s="14"/>
      <c r="ES1002" s="14"/>
      <c r="ET1002" s="14"/>
      <c r="EU1002" s="14"/>
      <c r="EV1002" s="14"/>
      <c r="EW1002" s="14"/>
      <c r="EX1002" s="14"/>
      <c r="EY1002" s="14"/>
      <c r="EZ1002" s="14"/>
      <c r="FA1002" s="14"/>
      <c r="FB1002" s="14"/>
      <c r="FC1002" s="14"/>
      <c r="FD1002" s="14"/>
      <c r="FE1002" s="14"/>
      <c r="FF1002" s="14"/>
      <c r="FG1002" s="14"/>
      <c r="FH1002" s="14"/>
      <c r="FI1002" s="14"/>
      <c r="FJ1002" s="14"/>
      <c r="FK1002" s="14"/>
      <c r="FL1002" s="14"/>
      <c r="FM1002" s="14"/>
      <c r="FN1002" s="14"/>
      <c r="FO1002" s="14"/>
      <c r="FP1002" s="14"/>
      <c r="FQ1002" s="14"/>
      <c r="FR1002" s="14"/>
      <c r="FS1002" s="14"/>
      <c r="FT1002" s="14"/>
      <c r="FU1002" s="14"/>
      <c r="FV1002" s="14"/>
      <c r="FW1002" s="14"/>
      <c r="FX1002" s="14"/>
      <c r="FY1002" s="14"/>
      <c r="FZ1002" s="14"/>
      <c r="GA1002" s="14"/>
      <c r="GB1002" s="14"/>
      <c r="GC1002" s="14"/>
      <c r="GD1002" s="14"/>
      <c r="GE1002" s="14"/>
      <c r="GF1002" s="14"/>
      <c r="GG1002" s="14"/>
      <c r="GH1002" s="14"/>
      <c r="GI1002" s="14"/>
      <c r="GJ1002" s="14"/>
      <c r="GK1002" s="14"/>
      <c r="GL1002" s="14"/>
      <c r="GM1002" s="14"/>
      <c r="GN1002" s="14"/>
      <c r="GO1002" s="14"/>
      <c r="GP1002" s="14"/>
      <c r="GQ1002" s="14"/>
      <c r="GR1002" s="14"/>
      <c r="GS1002" s="14"/>
      <c r="GT1002" s="14"/>
      <c r="GU1002" s="14"/>
      <c r="GV1002" s="14"/>
      <c r="GW1002" s="14"/>
      <c r="GX1002" s="14"/>
      <c r="GY1002" s="14"/>
      <c r="GZ1002" s="14"/>
      <c r="HA1002" s="14"/>
      <c r="HB1002" s="14"/>
      <c r="HC1002" s="14"/>
      <c r="HD1002" s="14"/>
      <c r="HE1002" s="14"/>
      <c r="HF1002" s="14"/>
      <c r="HG1002" s="14"/>
      <c r="HH1002" s="14"/>
      <c r="HI1002" s="14"/>
      <c r="HJ1002" s="14"/>
      <c r="HK1002" s="14"/>
      <c r="HL1002" s="14"/>
      <c r="HM1002" s="14"/>
      <c r="HN1002" s="14"/>
      <c r="HO1002" s="14"/>
      <c r="HP1002" s="14"/>
      <c r="HQ1002" s="14"/>
      <c r="HR1002" s="14"/>
      <c r="HS1002" s="14"/>
      <c r="HT1002" s="14"/>
      <c r="HU1002" s="14"/>
      <c r="HV1002" s="14"/>
      <c r="HW1002" s="14"/>
      <c r="HX1002" s="14"/>
      <c r="HY1002" s="14"/>
      <c r="HZ1002" s="14"/>
      <c r="IA1002" s="14"/>
      <c r="IB1002" s="14"/>
      <c r="IC1002" s="14"/>
      <c r="ID1002" s="14"/>
      <c r="IE1002" s="14"/>
    </row>
    <row r="1003" spans="1:239" s="6" customFormat="1" x14ac:dyDescent="0.25">
      <c r="A1003" s="125"/>
      <c r="B1003" s="124" t="s">
        <v>21</v>
      </c>
      <c r="C1003" s="91" t="s">
        <v>17</v>
      </c>
      <c r="D1003" s="10">
        <f>37.5+4*0.07</f>
        <v>37.78</v>
      </c>
      <c r="E1003" s="10">
        <f>E1002*D1003</f>
        <v>1.3978599999999999</v>
      </c>
      <c r="F1003" s="10"/>
      <c r="G1003" s="10"/>
      <c r="H1003" s="10"/>
      <c r="I1003" s="10">
        <f>E1003*H1003</f>
        <v>0</v>
      </c>
      <c r="J1003" s="10"/>
      <c r="K1003" s="10"/>
      <c r="L1003" s="10">
        <f t="shared" ref="L1003:L1009" si="148">G1003+I1003+K1003</f>
        <v>0</v>
      </c>
      <c r="M1003" s="105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  <c r="HC1003" s="1"/>
      <c r="HD1003" s="1"/>
      <c r="HE1003" s="1"/>
      <c r="HF1003" s="1"/>
      <c r="HG1003" s="1"/>
      <c r="HH1003" s="1"/>
      <c r="HI1003" s="1"/>
      <c r="HJ1003" s="1"/>
      <c r="HK1003" s="1"/>
      <c r="HL1003" s="1"/>
      <c r="HM1003" s="1"/>
      <c r="HN1003" s="1"/>
      <c r="HO1003" s="1"/>
      <c r="HP1003" s="1"/>
      <c r="HQ1003" s="1"/>
      <c r="HR1003" s="1"/>
      <c r="HS1003" s="1"/>
      <c r="HT1003" s="1"/>
      <c r="HU1003" s="1"/>
      <c r="HV1003" s="1"/>
      <c r="HW1003" s="1"/>
      <c r="HX1003" s="1"/>
      <c r="HY1003" s="1"/>
      <c r="HZ1003" s="1"/>
      <c r="IA1003" s="1"/>
      <c r="IB1003" s="1"/>
      <c r="IC1003" s="1"/>
      <c r="ID1003" s="1"/>
      <c r="IE1003" s="1"/>
    </row>
    <row r="1004" spans="1:239" s="6" customFormat="1" x14ac:dyDescent="0.25">
      <c r="A1004" s="125"/>
      <c r="B1004" s="13" t="s">
        <v>33</v>
      </c>
      <c r="C1004" s="91" t="s">
        <v>20</v>
      </c>
      <c r="D1004" s="10">
        <v>3.02</v>
      </c>
      <c r="E1004" s="10">
        <f>E1002*D1004</f>
        <v>0.11173999999999999</v>
      </c>
      <c r="F1004" s="10"/>
      <c r="G1004" s="10"/>
      <c r="H1004" s="10"/>
      <c r="I1004" s="10"/>
      <c r="J1004" s="10"/>
      <c r="K1004" s="10">
        <f t="shared" ref="K1004:K1006" si="149">E1004*J1004</f>
        <v>0</v>
      </c>
      <c r="L1004" s="10">
        <f t="shared" si="148"/>
        <v>0</v>
      </c>
      <c r="M1004" s="105"/>
      <c r="N1004" s="14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  <c r="HF1004" s="1"/>
      <c r="HG1004" s="1"/>
      <c r="HH1004" s="1"/>
      <c r="HI1004" s="1"/>
      <c r="HJ1004" s="1"/>
      <c r="HK1004" s="1"/>
      <c r="HL1004" s="1"/>
      <c r="HM1004" s="1"/>
      <c r="HN1004" s="1"/>
      <c r="HO1004" s="1"/>
      <c r="HP1004" s="1"/>
      <c r="HQ1004" s="1"/>
      <c r="HR1004" s="1"/>
      <c r="HS1004" s="1"/>
      <c r="HT1004" s="1"/>
      <c r="HU1004" s="1"/>
      <c r="HV1004" s="1"/>
      <c r="HW1004" s="1"/>
      <c r="HX1004" s="1"/>
      <c r="HY1004" s="1"/>
      <c r="HZ1004" s="1"/>
      <c r="IA1004" s="1"/>
      <c r="IB1004" s="1"/>
      <c r="IC1004" s="1"/>
      <c r="ID1004" s="1"/>
      <c r="IE1004" s="1"/>
    </row>
    <row r="1005" spans="1:239" s="6" customFormat="1" x14ac:dyDescent="0.25">
      <c r="A1005" s="125"/>
      <c r="B1005" s="124" t="s">
        <v>27</v>
      </c>
      <c r="C1005" s="91" t="s">
        <v>20</v>
      </c>
      <c r="D1005" s="10">
        <v>3.7</v>
      </c>
      <c r="E1005" s="10">
        <f>D1005*E1002</f>
        <v>0.13689999999999999</v>
      </c>
      <c r="F1005" s="10"/>
      <c r="G1005" s="10"/>
      <c r="H1005" s="10"/>
      <c r="I1005" s="10"/>
      <c r="J1005" s="5"/>
      <c r="K1005" s="10">
        <f t="shared" si="149"/>
        <v>0</v>
      </c>
      <c r="L1005" s="10">
        <f t="shared" si="148"/>
        <v>0</v>
      </c>
      <c r="M1005" s="105"/>
      <c r="N1005" s="14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  <c r="GY1005" s="1"/>
      <c r="GZ1005" s="1"/>
      <c r="HA1005" s="1"/>
      <c r="HB1005" s="1"/>
      <c r="HC1005" s="1"/>
      <c r="HD1005" s="1"/>
      <c r="HE1005" s="1"/>
      <c r="HF1005" s="1"/>
      <c r="HG1005" s="1"/>
      <c r="HH1005" s="1"/>
      <c r="HI1005" s="1"/>
      <c r="HJ1005" s="1"/>
      <c r="HK1005" s="1"/>
      <c r="HL1005" s="1"/>
      <c r="HM1005" s="1"/>
      <c r="HN1005" s="1"/>
      <c r="HO1005" s="1"/>
      <c r="HP1005" s="1"/>
      <c r="HQ1005" s="1"/>
      <c r="HR1005" s="1"/>
      <c r="HS1005" s="1"/>
      <c r="HT1005" s="1"/>
      <c r="HU1005" s="1"/>
      <c r="HV1005" s="1"/>
      <c r="HW1005" s="1"/>
      <c r="HX1005" s="1"/>
      <c r="HY1005" s="1"/>
      <c r="HZ1005" s="1"/>
      <c r="IA1005" s="1"/>
      <c r="IB1005" s="1"/>
      <c r="IC1005" s="1"/>
      <c r="ID1005" s="1"/>
      <c r="IE1005" s="1"/>
    </row>
    <row r="1006" spans="1:239" s="6" customFormat="1" x14ac:dyDescent="0.25">
      <c r="A1006" s="125"/>
      <c r="B1006" s="124" t="s">
        <v>28</v>
      </c>
      <c r="C1006" s="91" t="s">
        <v>20</v>
      </c>
      <c r="D1006" s="10">
        <v>11.1</v>
      </c>
      <c r="E1006" s="5">
        <f>D1006*E1002</f>
        <v>0.41069999999999995</v>
      </c>
      <c r="F1006" s="10"/>
      <c r="G1006" s="10"/>
      <c r="H1006" s="10"/>
      <c r="I1006" s="10"/>
      <c r="J1006" s="5"/>
      <c r="K1006" s="10">
        <f t="shared" si="149"/>
        <v>0</v>
      </c>
      <c r="L1006" s="10">
        <f t="shared" si="148"/>
        <v>0</v>
      </c>
      <c r="M1006" s="105"/>
      <c r="N1006" s="14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  <c r="GT1006" s="1"/>
      <c r="GU1006" s="1"/>
      <c r="GV1006" s="1"/>
      <c r="GW1006" s="1"/>
      <c r="GX1006" s="1"/>
      <c r="GY1006" s="1"/>
      <c r="GZ1006" s="1"/>
      <c r="HA1006" s="1"/>
      <c r="HB1006" s="1"/>
      <c r="HC1006" s="1"/>
      <c r="HD1006" s="1"/>
      <c r="HE1006" s="1"/>
      <c r="HF1006" s="1"/>
      <c r="HG1006" s="1"/>
      <c r="HH1006" s="1"/>
      <c r="HI1006" s="1"/>
      <c r="HJ1006" s="1"/>
      <c r="HK1006" s="1"/>
      <c r="HL1006" s="1"/>
      <c r="HM1006" s="1"/>
      <c r="HN1006" s="1"/>
      <c r="HO1006" s="1"/>
      <c r="HP1006" s="1"/>
      <c r="HQ1006" s="1"/>
      <c r="HR1006" s="1"/>
      <c r="HS1006" s="1"/>
      <c r="HT1006" s="1"/>
      <c r="HU1006" s="1"/>
      <c r="HV1006" s="1"/>
      <c r="HW1006" s="1"/>
      <c r="HX1006" s="1"/>
      <c r="HY1006" s="1"/>
      <c r="HZ1006" s="1"/>
      <c r="IA1006" s="1"/>
      <c r="IB1006" s="1"/>
      <c r="IC1006" s="1"/>
      <c r="ID1006" s="1"/>
      <c r="IE1006" s="1"/>
    </row>
    <row r="1007" spans="1:239" s="6" customFormat="1" x14ac:dyDescent="0.25">
      <c r="A1007" s="125"/>
      <c r="B1007" s="126" t="s">
        <v>22</v>
      </c>
      <c r="C1007" s="11" t="s">
        <v>0</v>
      </c>
      <c r="D1007" s="10">
        <v>2.2999999999999998</v>
      </c>
      <c r="E1007" s="5">
        <f>D1007*E1002</f>
        <v>8.5099999999999995E-2</v>
      </c>
      <c r="F1007" s="4"/>
      <c r="G1007" s="4"/>
      <c r="H1007" s="4"/>
      <c r="I1007" s="5"/>
      <c r="J1007" s="10"/>
      <c r="K1007" s="10">
        <f>E1007*J1007</f>
        <v>0</v>
      </c>
      <c r="L1007" s="10">
        <f t="shared" si="148"/>
        <v>0</v>
      </c>
      <c r="M1007" s="105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  <c r="GX1007" s="1"/>
      <c r="GY1007" s="1"/>
      <c r="GZ1007" s="1"/>
      <c r="HA1007" s="1"/>
      <c r="HB1007" s="1"/>
      <c r="HC1007" s="1"/>
      <c r="HD1007" s="1"/>
      <c r="HE1007" s="1"/>
      <c r="HF1007" s="1"/>
      <c r="HG1007" s="1"/>
      <c r="HH1007" s="1"/>
      <c r="HI1007" s="1"/>
      <c r="HJ1007" s="1"/>
      <c r="HK1007" s="1"/>
      <c r="HL1007" s="1"/>
      <c r="HM1007" s="1"/>
      <c r="HN1007" s="1"/>
      <c r="HO1007" s="1"/>
      <c r="HP1007" s="1"/>
      <c r="HQ1007" s="1"/>
      <c r="HR1007" s="1"/>
      <c r="HS1007" s="1"/>
      <c r="HT1007" s="1"/>
      <c r="HU1007" s="1"/>
      <c r="HV1007" s="1"/>
      <c r="HW1007" s="1"/>
      <c r="HX1007" s="1"/>
      <c r="HY1007" s="1"/>
      <c r="HZ1007" s="1"/>
      <c r="IA1007" s="1"/>
      <c r="IB1007" s="1"/>
      <c r="IC1007" s="1"/>
      <c r="ID1007" s="1"/>
      <c r="IE1007" s="1"/>
    </row>
    <row r="1008" spans="1:239" s="6" customFormat="1" x14ac:dyDescent="0.25">
      <c r="A1008" s="125"/>
      <c r="B1008" s="13" t="s">
        <v>39</v>
      </c>
      <c r="C1008" s="11" t="s">
        <v>18</v>
      </c>
      <c r="D1008" s="10">
        <f>97.4+4*12.1</f>
        <v>145.80000000000001</v>
      </c>
      <c r="E1008" s="10">
        <f>D1008*E1002</f>
        <v>5.3946000000000005</v>
      </c>
      <c r="F1008" s="10"/>
      <c r="G1008" s="5">
        <f>E1008*F1008</f>
        <v>0</v>
      </c>
      <c r="H1008" s="5"/>
      <c r="I1008" s="5"/>
      <c r="J1008" s="10"/>
      <c r="K1008" s="10"/>
      <c r="L1008" s="10">
        <f t="shared" si="148"/>
        <v>0</v>
      </c>
      <c r="M1008" s="105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  <c r="GC1008" s="1"/>
      <c r="GD1008" s="1"/>
      <c r="GE1008" s="1"/>
      <c r="GF1008" s="1"/>
      <c r="GG1008" s="1"/>
      <c r="GH1008" s="1"/>
      <c r="GI1008" s="1"/>
      <c r="GJ1008" s="1"/>
      <c r="GK1008" s="1"/>
      <c r="GL1008" s="1"/>
      <c r="GM1008" s="1"/>
      <c r="GN1008" s="1"/>
      <c r="GO1008" s="1"/>
      <c r="GP1008" s="1"/>
      <c r="GQ1008" s="1"/>
      <c r="GR1008" s="1"/>
      <c r="GS1008" s="1"/>
      <c r="GT1008" s="1"/>
      <c r="GU1008" s="1"/>
      <c r="GV1008" s="1"/>
      <c r="GW1008" s="1"/>
      <c r="GX1008" s="1"/>
      <c r="GY1008" s="1"/>
      <c r="GZ1008" s="1"/>
      <c r="HA1008" s="1"/>
      <c r="HB1008" s="1"/>
      <c r="HC1008" s="1"/>
      <c r="HD1008" s="1"/>
      <c r="HE1008" s="1"/>
      <c r="HF1008" s="1"/>
      <c r="HG1008" s="1"/>
      <c r="HH1008" s="1"/>
      <c r="HI1008" s="1"/>
      <c r="HJ1008" s="1"/>
      <c r="HK1008" s="1"/>
      <c r="HL1008" s="1"/>
      <c r="HM1008" s="1"/>
      <c r="HN1008" s="1"/>
      <c r="HO1008" s="1"/>
      <c r="HP1008" s="1"/>
      <c r="HQ1008" s="1"/>
      <c r="HR1008" s="1"/>
      <c r="HS1008" s="1"/>
      <c r="HT1008" s="1"/>
      <c r="HU1008" s="1"/>
      <c r="HV1008" s="1"/>
      <c r="HW1008" s="1"/>
      <c r="HX1008" s="1"/>
      <c r="HY1008" s="1"/>
      <c r="HZ1008" s="1"/>
      <c r="IA1008" s="1"/>
      <c r="IB1008" s="1"/>
      <c r="IC1008" s="1"/>
      <c r="ID1008" s="1"/>
      <c r="IE1008" s="1"/>
    </row>
    <row r="1009" spans="1:239" s="6" customFormat="1" x14ac:dyDescent="0.25">
      <c r="A1009" s="125"/>
      <c r="B1009" s="126" t="s">
        <v>35</v>
      </c>
      <c r="C1009" s="11" t="s">
        <v>0</v>
      </c>
      <c r="D1009" s="10">
        <f>14.5+4*0.2</f>
        <v>15.3</v>
      </c>
      <c r="E1009" s="10">
        <f>D1009*E1002</f>
        <v>0.56610000000000005</v>
      </c>
      <c r="F1009" s="5"/>
      <c r="G1009" s="5">
        <f>E1009*F1009</f>
        <v>0</v>
      </c>
      <c r="H1009" s="5"/>
      <c r="I1009" s="5"/>
      <c r="J1009" s="10"/>
      <c r="K1009" s="10"/>
      <c r="L1009" s="10">
        <f t="shared" si="148"/>
        <v>0</v>
      </c>
      <c r="M1009" s="105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  <c r="GX1009" s="1"/>
      <c r="GY1009" s="1"/>
      <c r="GZ1009" s="1"/>
      <c r="HA1009" s="1"/>
      <c r="HB1009" s="1"/>
      <c r="HC1009" s="1"/>
      <c r="HD1009" s="1"/>
      <c r="HE1009" s="1"/>
      <c r="HF1009" s="1"/>
      <c r="HG1009" s="1"/>
      <c r="HH1009" s="1"/>
      <c r="HI1009" s="1"/>
      <c r="HJ1009" s="1"/>
      <c r="HK1009" s="1"/>
      <c r="HL1009" s="1"/>
      <c r="HM1009" s="1"/>
      <c r="HN1009" s="1"/>
      <c r="HO1009" s="1"/>
      <c r="HP1009" s="1"/>
      <c r="HQ1009" s="1"/>
      <c r="HR1009" s="1"/>
      <c r="HS1009" s="1"/>
      <c r="HT1009" s="1"/>
      <c r="HU1009" s="1"/>
      <c r="HV1009" s="1"/>
      <c r="HW1009" s="1"/>
      <c r="HX1009" s="1"/>
      <c r="HY1009" s="1"/>
      <c r="HZ1009" s="1"/>
      <c r="IA1009" s="1"/>
      <c r="IB1009" s="1"/>
      <c r="IC1009" s="1"/>
      <c r="ID1009" s="1"/>
      <c r="IE1009" s="1"/>
    </row>
    <row r="1010" spans="1:239" s="6" customFormat="1" x14ac:dyDescent="0.25">
      <c r="A1010" s="11"/>
      <c r="B1010" s="126"/>
      <c r="C1010" s="11"/>
      <c r="D1010" s="10"/>
      <c r="E1010" s="10"/>
      <c r="F1010" s="5"/>
      <c r="G1010" s="5"/>
      <c r="H1010" s="5"/>
      <c r="I1010" s="5"/>
      <c r="J1010" s="10"/>
      <c r="K1010" s="10"/>
      <c r="L1010" s="10"/>
      <c r="M1010" s="105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  <c r="AG1010" s="14"/>
      <c r="AH1010" s="14"/>
      <c r="AI1010" s="14"/>
      <c r="AJ1010" s="14"/>
      <c r="AK1010" s="14"/>
      <c r="AL1010" s="14"/>
      <c r="AM1010" s="14"/>
      <c r="AN1010" s="14"/>
      <c r="AO1010" s="14"/>
      <c r="AP1010" s="14"/>
      <c r="AQ1010" s="14"/>
      <c r="AR1010" s="14"/>
      <c r="AS1010" s="14"/>
      <c r="AT1010" s="14"/>
      <c r="AU1010" s="14"/>
      <c r="AV1010" s="14"/>
      <c r="AW1010" s="14"/>
      <c r="AX1010" s="14"/>
      <c r="AY1010" s="14"/>
      <c r="AZ1010" s="14"/>
      <c r="BA1010" s="14"/>
      <c r="BB1010" s="14"/>
      <c r="BC1010" s="14"/>
      <c r="BD1010" s="14"/>
      <c r="BE1010" s="14"/>
      <c r="BF1010" s="14"/>
      <c r="BG1010" s="14"/>
      <c r="BH1010" s="14"/>
      <c r="BI1010" s="14"/>
      <c r="BJ1010" s="14"/>
      <c r="BK1010" s="14"/>
      <c r="BL1010" s="14"/>
      <c r="BM1010" s="14"/>
      <c r="BN1010" s="14"/>
      <c r="BO1010" s="14"/>
      <c r="BP1010" s="14"/>
      <c r="BQ1010" s="14"/>
      <c r="BR1010" s="14"/>
      <c r="BS1010" s="14"/>
      <c r="BT1010" s="14"/>
      <c r="BU1010" s="14"/>
      <c r="BV1010" s="14"/>
      <c r="BW1010" s="14"/>
      <c r="BX1010" s="14"/>
      <c r="BY1010" s="14"/>
      <c r="BZ1010" s="14"/>
      <c r="CA1010" s="14"/>
      <c r="CB1010" s="14"/>
      <c r="CC1010" s="14"/>
      <c r="CD1010" s="14"/>
      <c r="CE1010" s="14"/>
      <c r="CF1010" s="14"/>
      <c r="CG1010" s="14"/>
      <c r="CH1010" s="14"/>
      <c r="CI1010" s="14"/>
      <c r="CJ1010" s="14"/>
      <c r="CK1010" s="14"/>
      <c r="CL1010" s="14"/>
      <c r="CM1010" s="14"/>
      <c r="CN1010" s="14"/>
      <c r="CO1010" s="14"/>
      <c r="CP1010" s="14"/>
      <c r="CQ1010" s="14"/>
      <c r="CR1010" s="14"/>
      <c r="CS1010" s="14"/>
      <c r="CT1010" s="14"/>
      <c r="CU1010" s="14"/>
      <c r="CV1010" s="14"/>
      <c r="CW1010" s="14"/>
      <c r="CX1010" s="14"/>
      <c r="CY1010" s="14"/>
      <c r="CZ1010" s="14"/>
      <c r="DA1010" s="14"/>
      <c r="DB1010" s="14"/>
      <c r="DC1010" s="14"/>
      <c r="DD1010" s="14"/>
      <c r="DE1010" s="14"/>
      <c r="DF1010" s="14"/>
      <c r="DG1010" s="14"/>
      <c r="DH1010" s="14"/>
      <c r="DI1010" s="14"/>
      <c r="DJ1010" s="14"/>
      <c r="DK1010" s="14"/>
      <c r="DL1010" s="14"/>
      <c r="DM1010" s="14"/>
      <c r="DN1010" s="14"/>
      <c r="DO1010" s="14"/>
      <c r="DP1010" s="14"/>
      <c r="DQ1010" s="14"/>
      <c r="DR1010" s="14"/>
      <c r="DS1010" s="14"/>
      <c r="DT1010" s="14"/>
      <c r="DU1010" s="14"/>
      <c r="DV1010" s="14"/>
      <c r="DW1010" s="14"/>
      <c r="DX1010" s="14"/>
      <c r="DY1010" s="14"/>
      <c r="DZ1010" s="14"/>
      <c r="EA1010" s="14"/>
      <c r="EB1010" s="14"/>
      <c r="EC1010" s="14"/>
      <c r="ED1010" s="14"/>
      <c r="EE1010" s="14"/>
      <c r="EF1010" s="14"/>
      <c r="EG1010" s="14"/>
      <c r="EH1010" s="14"/>
      <c r="EI1010" s="14"/>
      <c r="EJ1010" s="14"/>
      <c r="EK1010" s="14"/>
      <c r="EL1010" s="14"/>
      <c r="EM1010" s="14"/>
      <c r="EN1010" s="14"/>
      <c r="EO1010" s="14"/>
      <c r="EP1010" s="14"/>
      <c r="EQ1010" s="14"/>
      <c r="ER1010" s="14"/>
      <c r="ES1010" s="14"/>
      <c r="ET1010" s="14"/>
      <c r="EU1010" s="14"/>
      <c r="EV1010" s="14"/>
      <c r="EW1010" s="14"/>
      <c r="EX1010" s="14"/>
      <c r="EY1010" s="14"/>
      <c r="EZ1010" s="14"/>
      <c r="FA1010" s="14"/>
      <c r="FB1010" s="14"/>
      <c r="FC1010" s="14"/>
      <c r="FD1010" s="14"/>
      <c r="FE1010" s="14"/>
      <c r="FF1010" s="14"/>
      <c r="FG1010" s="14"/>
      <c r="FH1010" s="14"/>
      <c r="FI1010" s="14"/>
      <c r="FJ1010" s="14"/>
      <c r="FK1010" s="14"/>
      <c r="FL1010" s="14"/>
      <c r="FM1010" s="14"/>
      <c r="FN1010" s="14"/>
      <c r="FO1010" s="14"/>
      <c r="FP1010" s="14"/>
      <c r="FQ1010" s="14"/>
      <c r="FR1010" s="14"/>
      <c r="FS1010" s="14"/>
      <c r="FT1010" s="14"/>
      <c r="FU1010" s="14"/>
      <c r="FV1010" s="14"/>
      <c r="FW1010" s="14"/>
      <c r="FX1010" s="14"/>
      <c r="FY1010" s="14"/>
      <c r="FZ1010" s="14"/>
      <c r="GA1010" s="14"/>
      <c r="GB1010" s="14"/>
      <c r="GC1010" s="14"/>
      <c r="GD1010" s="14"/>
      <c r="GE1010" s="14"/>
      <c r="GF1010" s="14"/>
      <c r="GG1010" s="14"/>
      <c r="GH1010" s="14"/>
      <c r="GI1010" s="14"/>
      <c r="GJ1010" s="14"/>
      <c r="GK1010" s="14"/>
      <c r="GL1010" s="14"/>
      <c r="GM1010" s="14"/>
      <c r="GN1010" s="14"/>
      <c r="GO1010" s="14"/>
      <c r="GP1010" s="14"/>
      <c r="GQ1010" s="14"/>
      <c r="GR1010" s="14"/>
      <c r="GS1010" s="14"/>
      <c r="GT1010" s="14"/>
      <c r="GU1010" s="14"/>
      <c r="GV1010" s="14"/>
      <c r="GW1010" s="14"/>
      <c r="GX1010" s="14"/>
      <c r="GY1010" s="14"/>
      <c r="GZ1010" s="14"/>
      <c r="HA1010" s="14"/>
      <c r="HB1010" s="14"/>
      <c r="HC1010" s="14"/>
      <c r="HD1010" s="14"/>
      <c r="HE1010" s="14"/>
      <c r="HF1010" s="14"/>
      <c r="HG1010" s="14"/>
      <c r="HH1010" s="14"/>
      <c r="HI1010" s="14"/>
      <c r="HJ1010" s="14"/>
      <c r="HK1010" s="14"/>
      <c r="HL1010" s="14"/>
      <c r="HM1010" s="14"/>
      <c r="HN1010" s="14"/>
      <c r="HO1010" s="14"/>
      <c r="HP1010" s="14"/>
      <c r="HQ1010" s="14"/>
      <c r="HR1010" s="14"/>
      <c r="HS1010" s="14"/>
      <c r="HT1010" s="14"/>
      <c r="HU1010" s="14"/>
      <c r="HV1010" s="14"/>
      <c r="HW1010" s="14"/>
      <c r="HX1010" s="14"/>
      <c r="HY1010" s="14"/>
      <c r="HZ1010" s="14"/>
      <c r="IA1010" s="14"/>
      <c r="IB1010" s="14"/>
      <c r="IC1010" s="14"/>
      <c r="ID1010" s="14"/>
      <c r="IE1010" s="14"/>
    </row>
    <row r="1011" spans="1:239" s="2" customFormat="1" x14ac:dyDescent="0.25">
      <c r="A1011" s="7">
        <v>36</v>
      </c>
      <c r="B1011" s="127" t="s">
        <v>40</v>
      </c>
      <c r="C1011" s="8" t="s">
        <v>18</v>
      </c>
      <c r="D1011" s="9"/>
      <c r="E1011" s="9">
        <f>E1002*0.3</f>
        <v>1.1099999999999999E-2</v>
      </c>
      <c r="F1011" s="9"/>
      <c r="G1011" s="9"/>
      <c r="H1011" s="9"/>
      <c r="I1011" s="9"/>
      <c r="J1011" s="9"/>
      <c r="K1011" s="130"/>
      <c r="L1011" s="9"/>
      <c r="M1011" s="105"/>
      <c r="N1011" s="105"/>
      <c r="O1011" s="105"/>
      <c r="P1011" s="105"/>
      <c r="Q1011" s="105"/>
      <c r="R1011" s="105"/>
      <c r="S1011" s="105"/>
      <c r="T1011" s="105"/>
      <c r="U1011" s="105"/>
      <c r="V1011" s="105"/>
      <c r="W1011" s="105"/>
      <c r="X1011" s="105"/>
      <c r="Y1011" s="105"/>
      <c r="Z1011" s="105"/>
      <c r="AA1011" s="105"/>
      <c r="AB1011" s="105"/>
      <c r="AC1011" s="105"/>
      <c r="AD1011" s="105"/>
      <c r="AE1011" s="105"/>
      <c r="AF1011" s="105"/>
      <c r="AG1011" s="105"/>
      <c r="AH1011" s="105"/>
      <c r="AI1011" s="105"/>
      <c r="AJ1011" s="105"/>
      <c r="AK1011" s="105"/>
      <c r="AL1011" s="105"/>
      <c r="AM1011" s="105"/>
      <c r="AN1011" s="105"/>
      <c r="AO1011" s="105"/>
      <c r="AP1011" s="105"/>
      <c r="AQ1011" s="105"/>
      <c r="AR1011" s="105"/>
      <c r="AS1011" s="105"/>
      <c r="AT1011" s="105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  <c r="BT1011" s="105"/>
      <c r="BU1011" s="105"/>
      <c r="BV1011" s="105"/>
      <c r="BW1011" s="105"/>
      <c r="BX1011" s="105"/>
      <c r="BY1011" s="105"/>
      <c r="BZ1011" s="105"/>
      <c r="CA1011" s="105"/>
      <c r="CB1011" s="105"/>
      <c r="CC1011" s="105"/>
      <c r="CD1011" s="105"/>
      <c r="CE1011" s="105"/>
      <c r="CF1011" s="105"/>
      <c r="CG1011" s="105"/>
      <c r="CH1011" s="105"/>
      <c r="CI1011" s="105"/>
      <c r="CJ1011" s="105"/>
      <c r="CK1011" s="105"/>
      <c r="CL1011" s="105"/>
      <c r="CM1011" s="105"/>
      <c r="CN1011" s="105"/>
      <c r="CO1011" s="105"/>
      <c r="CP1011" s="105"/>
      <c r="CQ1011" s="105"/>
      <c r="CR1011" s="105"/>
      <c r="CS1011" s="105"/>
      <c r="CT1011" s="105"/>
      <c r="CU1011" s="105"/>
      <c r="CV1011" s="105"/>
      <c r="CW1011" s="105"/>
      <c r="CX1011" s="105"/>
      <c r="CY1011" s="105"/>
      <c r="CZ1011" s="105"/>
      <c r="DA1011" s="105"/>
      <c r="DB1011" s="105"/>
      <c r="DC1011" s="105"/>
      <c r="DD1011" s="105"/>
      <c r="DE1011" s="105"/>
      <c r="DF1011" s="105"/>
      <c r="DG1011" s="105"/>
      <c r="DH1011" s="105"/>
      <c r="DI1011" s="105"/>
      <c r="DJ1011" s="105"/>
      <c r="DK1011" s="105"/>
      <c r="DL1011" s="105"/>
      <c r="DM1011" s="105"/>
      <c r="DN1011" s="105"/>
      <c r="DO1011" s="105"/>
      <c r="DP1011" s="105"/>
      <c r="DQ1011" s="105"/>
      <c r="DR1011" s="105"/>
      <c r="DS1011" s="105"/>
      <c r="DT1011" s="105"/>
      <c r="DU1011" s="105"/>
      <c r="DV1011" s="105"/>
      <c r="DW1011" s="105"/>
      <c r="DX1011" s="105"/>
      <c r="DY1011" s="105"/>
      <c r="DZ1011" s="105"/>
      <c r="EA1011" s="105"/>
      <c r="EB1011" s="105"/>
      <c r="EC1011" s="105"/>
      <c r="ED1011" s="105"/>
      <c r="EE1011" s="105"/>
      <c r="EF1011" s="105"/>
      <c r="EG1011" s="105"/>
      <c r="EH1011" s="105"/>
      <c r="EI1011" s="105"/>
      <c r="EJ1011" s="105"/>
      <c r="EK1011" s="105"/>
      <c r="EL1011" s="105"/>
      <c r="EM1011" s="105"/>
      <c r="EN1011" s="105"/>
      <c r="EO1011" s="105"/>
      <c r="EP1011" s="105"/>
      <c r="EQ1011" s="105"/>
      <c r="ER1011" s="105"/>
      <c r="ES1011" s="105"/>
      <c r="ET1011" s="105"/>
      <c r="EU1011" s="105"/>
      <c r="EV1011" s="105"/>
      <c r="EW1011" s="105"/>
      <c r="EX1011" s="105"/>
      <c r="EY1011" s="105"/>
      <c r="EZ1011" s="105"/>
      <c r="FA1011" s="105"/>
      <c r="FB1011" s="105"/>
      <c r="FC1011" s="105"/>
      <c r="FD1011" s="105"/>
      <c r="FE1011" s="105"/>
      <c r="FF1011" s="105"/>
      <c r="FG1011" s="105"/>
      <c r="FH1011" s="105"/>
      <c r="FI1011" s="105"/>
      <c r="FJ1011" s="105"/>
      <c r="FK1011" s="105"/>
      <c r="FL1011" s="105"/>
      <c r="FM1011" s="105"/>
      <c r="FN1011" s="105"/>
      <c r="FO1011" s="105"/>
      <c r="FP1011" s="105"/>
      <c r="FQ1011" s="105"/>
      <c r="FR1011" s="105"/>
      <c r="FS1011" s="105"/>
      <c r="FT1011" s="105"/>
      <c r="FU1011" s="105"/>
      <c r="FV1011" s="105"/>
      <c r="FW1011" s="105"/>
      <c r="FX1011" s="105"/>
      <c r="FY1011" s="105"/>
      <c r="FZ1011" s="105"/>
      <c r="GA1011" s="105"/>
      <c r="GB1011" s="105"/>
      <c r="GC1011" s="105"/>
      <c r="GD1011" s="105"/>
      <c r="GE1011" s="105"/>
      <c r="GF1011" s="105"/>
      <c r="GG1011" s="105"/>
      <c r="GH1011" s="105"/>
      <c r="GI1011" s="105"/>
      <c r="GJ1011" s="105"/>
      <c r="GK1011" s="105"/>
      <c r="GL1011" s="105"/>
      <c r="GM1011" s="105"/>
      <c r="GN1011" s="105"/>
      <c r="GO1011" s="105"/>
      <c r="GP1011" s="105"/>
      <c r="GQ1011" s="105"/>
      <c r="GR1011" s="105"/>
      <c r="GS1011" s="105"/>
      <c r="GT1011" s="105"/>
      <c r="GU1011" s="105"/>
      <c r="GV1011" s="105"/>
      <c r="GW1011" s="105"/>
      <c r="GX1011" s="105"/>
      <c r="GY1011" s="105"/>
      <c r="GZ1011" s="105"/>
      <c r="HA1011" s="105"/>
      <c r="HB1011" s="105"/>
      <c r="HC1011" s="105"/>
      <c r="HD1011" s="105"/>
      <c r="HE1011" s="105"/>
      <c r="HF1011" s="105"/>
      <c r="HG1011" s="105"/>
      <c r="HH1011" s="105"/>
      <c r="HI1011" s="105"/>
      <c r="HJ1011" s="105"/>
      <c r="HK1011" s="105"/>
      <c r="HL1011" s="105"/>
      <c r="HM1011" s="105"/>
      <c r="HN1011" s="105"/>
      <c r="HO1011" s="105"/>
      <c r="HP1011" s="105"/>
      <c r="HQ1011" s="105"/>
      <c r="HR1011" s="105"/>
      <c r="HS1011" s="105"/>
      <c r="HT1011" s="105"/>
      <c r="HU1011" s="105"/>
      <c r="HV1011" s="105"/>
      <c r="HW1011" s="105"/>
      <c r="HX1011" s="105"/>
      <c r="HY1011" s="105"/>
      <c r="HZ1011" s="105"/>
      <c r="IA1011" s="105"/>
      <c r="IB1011" s="105"/>
      <c r="IC1011" s="105"/>
      <c r="ID1011" s="105"/>
      <c r="IE1011" s="105"/>
    </row>
    <row r="1012" spans="1:239" s="6" customFormat="1" x14ac:dyDescent="0.25">
      <c r="A1012" s="11"/>
      <c r="B1012" s="13"/>
      <c r="C1012" s="11" t="s">
        <v>19</v>
      </c>
      <c r="D1012" s="10"/>
      <c r="E1012" s="92">
        <f>E1011</f>
        <v>1.1099999999999999E-2</v>
      </c>
      <c r="F1012" s="10"/>
      <c r="G1012" s="10"/>
      <c r="H1012" s="10"/>
      <c r="I1012" s="10"/>
      <c r="J1012" s="10"/>
      <c r="K1012" s="110"/>
      <c r="L1012" s="110"/>
      <c r="M1012" s="105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  <c r="AI1012" s="14"/>
      <c r="AJ1012" s="14"/>
      <c r="AK1012" s="14"/>
      <c r="AL1012" s="14"/>
      <c r="AM1012" s="14"/>
      <c r="AN1012" s="14"/>
      <c r="AO1012" s="14"/>
      <c r="AP1012" s="14"/>
      <c r="AQ1012" s="14"/>
      <c r="AR1012" s="14"/>
      <c r="AS1012" s="14"/>
      <c r="AT1012" s="14"/>
      <c r="AU1012" s="14"/>
      <c r="AV1012" s="14"/>
      <c r="AW1012" s="14"/>
      <c r="AX1012" s="14"/>
      <c r="AY1012" s="14"/>
      <c r="AZ1012" s="14"/>
      <c r="BA1012" s="14"/>
      <c r="BB1012" s="14"/>
      <c r="BC1012" s="14"/>
      <c r="BD1012" s="14"/>
      <c r="BE1012" s="14"/>
      <c r="BF1012" s="14"/>
      <c r="BG1012" s="14"/>
      <c r="BH1012" s="14"/>
      <c r="BI1012" s="14"/>
      <c r="BJ1012" s="14"/>
      <c r="BK1012" s="14"/>
      <c r="BL1012" s="14"/>
      <c r="BM1012" s="14"/>
      <c r="BN1012" s="14"/>
      <c r="BO1012" s="14"/>
      <c r="BP1012" s="14"/>
      <c r="BQ1012" s="14"/>
      <c r="BR1012" s="14"/>
      <c r="BS1012" s="14"/>
      <c r="BT1012" s="14"/>
      <c r="BU1012" s="14"/>
      <c r="BV1012" s="14"/>
      <c r="BW1012" s="14"/>
      <c r="BX1012" s="14"/>
      <c r="BY1012" s="14"/>
      <c r="BZ1012" s="14"/>
      <c r="CA1012" s="14"/>
      <c r="CB1012" s="14"/>
      <c r="CC1012" s="14"/>
      <c r="CD1012" s="14"/>
      <c r="CE1012" s="14"/>
      <c r="CF1012" s="14"/>
      <c r="CG1012" s="14"/>
      <c r="CH1012" s="14"/>
      <c r="CI1012" s="14"/>
      <c r="CJ1012" s="14"/>
      <c r="CK1012" s="14"/>
      <c r="CL1012" s="14"/>
      <c r="CM1012" s="14"/>
      <c r="CN1012" s="14"/>
      <c r="CO1012" s="14"/>
      <c r="CP1012" s="14"/>
      <c r="CQ1012" s="14"/>
      <c r="CR1012" s="14"/>
      <c r="CS1012" s="14"/>
      <c r="CT1012" s="14"/>
      <c r="CU1012" s="14"/>
      <c r="CV1012" s="14"/>
      <c r="CW1012" s="14"/>
      <c r="CX1012" s="14"/>
      <c r="CY1012" s="14"/>
      <c r="CZ1012" s="14"/>
      <c r="DA1012" s="14"/>
      <c r="DB1012" s="14"/>
      <c r="DC1012" s="14"/>
      <c r="DD1012" s="14"/>
      <c r="DE1012" s="14"/>
      <c r="DF1012" s="14"/>
      <c r="DG1012" s="14"/>
      <c r="DH1012" s="14"/>
      <c r="DI1012" s="14"/>
      <c r="DJ1012" s="14"/>
      <c r="DK1012" s="14"/>
      <c r="DL1012" s="14"/>
      <c r="DM1012" s="14"/>
      <c r="DN1012" s="14"/>
      <c r="DO1012" s="14"/>
      <c r="DP1012" s="14"/>
      <c r="DQ1012" s="14"/>
      <c r="DR1012" s="14"/>
      <c r="DS1012" s="14"/>
      <c r="DT1012" s="14"/>
      <c r="DU1012" s="14"/>
      <c r="DV1012" s="14"/>
      <c r="DW1012" s="14"/>
      <c r="DX1012" s="14"/>
      <c r="DY1012" s="14"/>
      <c r="DZ1012" s="14"/>
      <c r="EA1012" s="14"/>
      <c r="EB1012" s="14"/>
      <c r="EC1012" s="14"/>
      <c r="ED1012" s="14"/>
      <c r="EE1012" s="14"/>
      <c r="EF1012" s="14"/>
      <c r="EG1012" s="14"/>
      <c r="EH1012" s="14"/>
      <c r="EI1012" s="14"/>
      <c r="EJ1012" s="14"/>
      <c r="EK1012" s="14"/>
      <c r="EL1012" s="14"/>
      <c r="EM1012" s="14"/>
      <c r="EN1012" s="14"/>
      <c r="EO1012" s="14"/>
      <c r="EP1012" s="14"/>
      <c r="EQ1012" s="14"/>
      <c r="ER1012" s="14"/>
      <c r="ES1012" s="14"/>
      <c r="ET1012" s="14"/>
      <c r="EU1012" s="14"/>
      <c r="EV1012" s="14"/>
      <c r="EW1012" s="14"/>
      <c r="EX1012" s="14"/>
      <c r="EY1012" s="14"/>
      <c r="EZ1012" s="14"/>
      <c r="FA1012" s="14"/>
      <c r="FB1012" s="14"/>
      <c r="FC1012" s="14"/>
      <c r="FD1012" s="14"/>
      <c r="FE1012" s="14"/>
      <c r="FF1012" s="14"/>
      <c r="FG1012" s="14"/>
      <c r="FH1012" s="14"/>
      <c r="FI1012" s="14"/>
      <c r="FJ1012" s="14"/>
      <c r="FK1012" s="14"/>
      <c r="FL1012" s="14"/>
      <c r="FM1012" s="14"/>
      <c r="FN1012" s="14"/>
      <c r="FO1012" s="14"/>
      <c r="FP1012" s="14"/>
      <c r="FQ1012" s="14"/>
      <c r="FR1012" s="14"/>
      <c r="FS1012" s="14"/>
      <c r="FT1012" s="14"/>
      <c r="FU1012" s="14"/>
      <c r="FV1012" s="14"/>
      <c r="FW1012" s="14"/>
      <c r="FX1012" s="14"/>
      <c r="FY1012" s="14"/>
      <c r="FZ1012" s="14"/>
      <c r="GA1012" s="14"/>
      <c r="GB1012" s="14"/>
      <c r="GC1012" s="14"/>
      <c r="GD1012" s="14"/>
      <c r="GE1012" s="14"/>
      <c r="GF1012" s="14"/>
      <c r="GG1012" s="14"/>
      <c r="GH1012" s="14"/>
      <c r="GI1012" s="14"/>
      <c r="GJ1012" s="14"/>
      <c r="GK1012" s="14"/>
      <c r="GL1012" s="14"/>
      <c r="GM1012" s="14"/>
      <c r="GN1012" s="14"/>
      <c r="GO1012" s="14"/>
      <c r="GP1012" s="14"/>
      <c r="GQ1012" s="14"/>
      <c r="GR1012" s="14"/>
      <c r="GS1012" s="14"/>
      <c r="GT1012" s="14"/>
      <c r="GU1012" s="14"/>
      <c r="GV1012" s="14"/>
      <c r="GW1012" s="14"/>
      <c r="GX1012" s="14"/>
      <c r="GY1012" s="14"/>
      <c r="GZ1012" s="14"/>
      <c r="HA1012" s="14"/>
      <c r="HB1012" s="14"/>
      <c r="HC1012" s="14"/>
      <c r="HD1012" s="14"/>
      <c r="HE1012" s="14"/>
      <c r="HF1012" s="14"/>
      <c r="HG1012" s="14"/>
      <c r="HH1012" s="14"/>
      <c r="HI1012" s="14"/>
      <c r="HJ1012" s="14"/>
      <c r="HK1012" s="14"/>
      <c r="HL1012" s="14"/>
      <c r="HM1012" s="14"/>
      <c r="HN1012" s="14"/>
      <c r="HO1012" s="14"/>
      <c r="HP1012" s="14"/>
      <c r="HQ1012" s="14"/>
      <c r="HR1012" s="14"/>
      <c r="HS1012" s="14"/>
      <c r="HT1012" s="14"/>
      <c r="HU1012" s="14"/>
      <c r="HV1012" s="14"/>
      <c r="HW1012" s="14"/>
      <c r="HX1012" s="14"/>
      <c r="HY1012" s="14"/>
      <c r="HZ1012" s="14"/>
      <c r="IA1012" s="14"/>
      <c r="IB1012" s="14"/>
      <c r="IC1012" s="14"/>
      <c r="ID1012" s="14"/>
      <c r="IE1012" s="14"/>
    </row>
    <row r="1013" spans="1:239" s="6" customFormat="1" x14ac:dyDescent="0.25">
      <c r="A1013" s="125"/>
      <c r="B1013" s="126" t="s">
        <v>37</v>
      </c>
      <c r="C1013" s="91" t="s">
        <v>20</v>
      </c>
      <c r="D1013" s="110">
        <v>0.3</v>
      </c>
      <c r="E1013" s="10">
        <f>E1012*D1013</f>
        <v>3.3299999999999996E-3</v>
      </c>
      <c r="F1013" s="10"/>
      <c r="G1013" s="10"/>
      <c r="H1013" s="10"/>
      <c r="I1013" s="10"/>
      <c r="J1013" s="5"/>
      <c r="K1013" s="10">
        <f>E1013*J1013</f>
        <v>0</v>
      </c>
      <c r="L1013" s="10">
        <f t="shared" ref="L1013:L1014" si="150">G1013+I1013+K1013</f>
        <v>0</v>
      </c>
      <c r="M1013" s="14"/>
      <c r="N1013" s="14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  <c r="GU1013" s="1"/>
      <c r="GV1013" s="1"/>
      <c r="GW1013" s="1"/>
      <c r="GX1013" s="1"/>
      <c r="GY1013" s="1"/>
      <c r="GZ1013" s="1"/>
      <c r="HA1013" s="1"/>
      <c r="HB1013" s="1"/>
      <c r="HC1013" s="1"/>
      <c r="HD1013" s="1"/>
      <c r="HE1013" s="1"/>
      <c r="HF1013" s="1"/>
      <c r="HG1013" s="1"/>
      <c r="HH1013" s="1"/>
      <c r="HI1013" s="1"/>
      <c r="HJ1013" s="1"/>
      <c r="HK1013" s="1"/>
      <c r="HL1013" s="1"/>
      <c r="HM1013" s="1"/>
      <c r="HN1013" s="1"/>
      <c r="HO1013" s="1"/>
      <c r="HP1013" s="1"/>
      <c r="HQ1013" s="1"/>
      <c r="HR1013" s="1"/>
      <c r="HS1013" s="1"/>
      <c r="HT1013" s="1"/>
      <c r="HU1013" s="1"/>
      <c r="HV1013" s="1"/>
      <c r="HW1013" s="1"/>
      <c r="HX1013" s="1"/>
      <c r="HY1013" s="1"/>
      <c r="HZ1013" s="1"/>
      <c r="IA1013" s="1"/>
      <c r="IB1013" s="1"/>
      <c r="IC1013" s="1"/>
      <c r="ID1013" s="1"/>
      <c r="IE1013" s="1"/>
    </row>
    <row r="1014" spans="1:239" s="6" customFormat="1" x14ac:dyDescent="0.25">
      <c r="A1014" s="125"/>
      <c r="B1014" s="126" t="s">
        <v>32</v>
      </c>
      <c r="C1014" s="11" t="s">
        <v>18</v>
      </c>
      <c r="D1014" s="110">
        <v>1.03</v>
      </c>
      <c r="E1014" s="10">
        <f>D1014*E1012</f>
        <v>1.1432999999999999E-2</v>
      </c>
      <c r="F1014" s="10"/>
      <c r="G1014" s="10">
        <f>E1014*F1014</f>
        <v>0</v>
      </c>
      <c r="H1014" s="10"/>
      <c r="I1014" s="10"/>
      <c r="J1014" s="10"/>
      <c r="K1014" s="10"/>
      <c r="L1014" s="10">
        <f t="shared" si="150"/>
        <v>0</v>
      </c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  <c r="GU1014" s="1"/>
      <c r="GV1014" s="1"/>
      <c r="GW1014" s="1"/>
      <c r="GX1014" s="1"/>
      <c r="GY1014" s="1"/>
      <c r="GZ1014" s="1"/>
      <c r="HA1014" s="1"/>
      <c r="HB1014" s="1"/>
      <c r="HC1014" s="1"/>
      <c r="HD1014" s="1"/>
      <c r="HE1014" s="1"/>
      <c r="HF1014" s="1"/>
      <c r="HG1014" s="1"/>
      <c r="HH1014" s="1"/>
      <c r="HI1014" s="1"/>
      <c r="HJ1014" s="1"/>
      <c r="HK1014" s="1"/>
      <c r="HL1014" s="1"/>
      <c r="HM1014" s="1"/>
      <c r="HN1014" s="1"/>
      <c r="HO1014" s="1"/>
      <c r="HP1014" s="1"/>
      <c r="HQ1014" s="1"/>
      <c r="HR1014" s="1"/>
      <c r="HS1014" s="1"/>
      <c r="HT1014" s="1"/>
      <c r="HU1014" s="1"/>
      <c r="HV1014" s="1"/>
      <c r="HW1014" s="1"/>
      <c r="HX1014" s="1"/>
      <c r="HY1014" s="1"/>
      <c r="HZ1014" s="1"/>
      <c r="IA1014" s="1"/>
      <c r="IB1014" s="1"/>
      <c r="IC1014" s="1"/>
      <c r="ID1014" s="1"/>
      <c r="IE1014" s="1"/>
    </row>
    <row r="1015" spans="1:239" s="6" customFormat="1" x14ac:dyDescent="0.25">
      <c r="A1015" s="11"/>
      <c r="B1015" s="126"/>
      <c r="C1015" s="11"/>
      <c r="D1015" s="110"/>
      <c r="E1015" s="10"/>
      <c r="F1015" s="10"/>
      <c r="G1015" s="10"/>
      <c r="H1015" s="10"/>
      <c r="I1015" s="10"/>
      <c r="J1015" s="10"/>
      <c r="K1015" s="10"/>
      <c r="L1015" s="10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  <c r="AI1015" s="14"/>
      <c r="AJ1015" s="14"/>
      <c r="AK1015" s="14"/>
      <c r="AL1015" s="14"/>
      <c r="AM1015" s="14"/>
      <c r="AN1015" s="14"/>
      <c r="AO1015" s="14"/>
      <c r="AP1015" s="14"/>
      <c r="AQ1015" s="14"/>
      <c r="AR1015" s="14"/>
      <c r="AS1015" s="14"/>
      <c r="AT1015" s="14"/>
      <c r="AU1015" s="14"/>
      <c r="AV1015" s="14"/>
      <c r="AW1015" s="14"/>
      <c r="AX1015" s="14"/>
      <c r="AY1015" s="14"/>
      <c r="AZ1015" s="14"/>
      <c r="BA1015" s="14"/>
      <c r="BB1015" s="14"/>
      <c r="BC1015" s="14"/>
      <c r="BD1015" s="14"/>
      <c r="BE1015" s="14"/>
      <c r="BF1015" s="14"/>
      <c r="BG1015" s="14"/>
      <c r="BH1015" s="14"/>
      <c r="BI1015" s="14"/>
      <c r="BJ1015" s="14"/>
      <c r="BK1015" s="14"/>
      <c r="BL1015" s="14"/>
      <c r="BM1015" s="14"/>
      <c r="BN1015" s="14"/>
      <c r="BO1015" s="14"/>
      <c r="BP1015" s="14"/>
      <c r="BQ1015" s="14"/>
      <c r="BR1015" s="14"/>
      <c r="BS1015" s="14"/>
      <c r="BT1015" s="14"/>
      <c r="BU1015" s="14"/>
      <c r="BV1015" s="14"/>
      <c r="BW1015" s="14"/>
      <c r="BX1015" s="14"/>
      <c r="BY1015" s="14"/>
      <c r="BZ1015" s="14"/>
      <c r="CA1015" s="14"/>
      <c r="CB1015" s="14"/>
      <c r="CC1015" s="14"/>
      <c r="CD1015" s="14"/>
      <c r="CE1015" s="14"/>
      <c r="CF1015" s="14"/>
      <c r="CG1015" s="14"/>
      <c r="CH1015" s="14"/>
      <c r="CI1015" s="14"/>
      <c r="CJ1015" s="14"/>
      <c r="CK1015" s="14"/>
      <c r="CL1015" s="14"/>
      <c r="CM1015" s="14"/>
      <c r="CN1015" s="14"/>
      <c r="CO1015" s="14"/>
      <c r="CP1015" s="14"/>
      <c r="CQ1015" s="14"/>
      <c r="CR1015" s="14"/>
      <c r="CS1015" s="14"/>
      <c r="CT1015" s="14"/>
      <c r="CU1015" s="14"/>
      <c r="CV1015" s="14"/>
      <c r="CW1015" s="14"/>
      <c r="CX1015" s="14"/>
      <c r="CY1015" s="14"/>
      <c r="CZ1015" s="14"/>
      <c r="DA1015" s="14"/>
      <c r="DB1015" s="14"/>
      <c r="DC1015" s="14"/>
      <c r="DD1015" s="14"/>
      <c r="DE1015" s="14"/>
      <c r="DF1015" s="14"/>
      <c r="DG1015" s="14"/>
      <c r="DH1015" s="14"/>
      <c r="DI1015" s="14"/>
      <c r="DJ1015" s="14"/>
      <c r="DK1015" s="14"/>
      <c r="DL1015" s="14"/>
      <c r="DM1015" s="14"/>
      <c r="DN1015" s="14"/>
      <c r="DO1015" s="14"/>
      <c r="DP1015" s="14"/>
      <c r="DQ1015" s="14"/>
      <c r="DR1015" s="14"/>
      <c r="DS1015" s="14"/>
      <c r="DT1015" s="14"/>
      <c r="DU1015" s="14"/>
      <c r="DV1015" s="14"/>
      <c r="DW1015" s="14"/>
      <c r="DX1015" s="14"/>
      <c r="DY1015" s="14"/>
      <c r="DZ1015" s="14"/>
      <c r="EA1015" s="14"/>
      <c r="EB1015" s="14"/>
      <c r="EC1015" s="14"/>
      <c r="ED1015" s="14"/>
      <c r="EE1015" s="14"/>
      <c r="EF1015" s="14"/>
      <c r="EG1015" s="14"/>
      <c r="EH1015" s="14"/>
      <c r="EI1015" s="14"/>
      <c r="EJ1015" s="14"/>
      <c r="EK1015" s="14"/>
      <c r="EL1015" s="14"/>
      <c r="EM1015" s="14"/>
      <c r="EN1015" s="14"/>
      <c r="EO1015" s="14"/>
      <c r="EP1015" s="14"/>
      <c r="EQ1015" s="14"/>
      <c r="ER1015" s="14"/>
      <c r="ES1015" s="14"/>
      <c r="ET1015" s="14"/>
      <c r="EU1015" s="14"/>
      <c r="EV1015" s="14"/>
      <c r="EW1015" s="14"/>
      <c r="EX1015" s="14"/>
      <c r="EY1015" s="14"/>
      <c r="EZ1015" s="14"/>
      <c r="FA1015" s="14"/>
      <c r="FB1015" s="14"/>
      <c r="FC1015" s="14"/>
      <c r="FD1015" s="14"/>
      <c r="FE1015" s="14"/>
      <c r="FF1015" s="14"/>
      <c r="FG1015" s="14"/>
      <c r="FH1015" s="14"/>
      <c r="FI1015" s="14"/>
      <c r="FJ1015" s="14"/>
      <c r="FK1015" s="14"/>
      <c r="FL1015" s="14"/>
      <c r="FM1015" s="14"/>
      <c r="FN1015" s="14"/>
      <c r="FO1015" s="14"/>
      <c r="FP1015" s="14"/>
      <c r="FQ1015" s="14"/>
      <c r="FR1015" s="14"/>
      <c r="FS1015" s="14"/>
      <c r="FT1015" s="14"/>
      <c r="FU1015" s="14"/>
      <c r="FV1015" s="14"/>
      <c r="FW1015" s="14"/>
      <c r="FX1015" s="14"/>
      <c r="FY1015" s="14"/>
      <c r="FZ1015" s="14"/>
      <c r="GA1015" s="14"/>
      <c r="GB1015" s="14"/>
      <c r="GC1015" s="14"/>
      <c r="GD1015" s="14"/>
      <c r="GE1015" s="14"/>
      <c r="GF1015" s="14"/>
      <c r="GG1015" s="14"/>
      <c r="GH1015" s="14"/>
      <c r="GI1015" s="14"/>
      <c r="GJ1015" s="14"/>
      <c r="GK1015" s="14"/>
      <c r="GL1015" s="14"/>
      <c r="GM1015" s="14"/>
      <c r="GN1015" s="14"/>
      <c r="GO1015" s="14"/>
      <c r="GP1015" s="14"/>
      <c r="GQ1015" s="14"/>
      <c r="GR1015" s="14"/>
      <c r="GS1015" s="14"/>
      <c r="GT1015" s="14"/>
      <c r="GU1015" s="14"/>
      <c r="GV1015" s="14"/>
      <c r="GW1015" s="14"/>
      <c r="GX1015" s="14"/>
      <c r="GY1015" s="14"/>
      <c r="GZ1015" s="14"/>
      <c r="HA1015" s="14"/>
      <c r="HB1015" s="14"/>
      <c r="HC1015" s="14"/>
      <c r="HD1015" s="14"/>
      <c r="HE1015" s="14"/>
      <c r="HF1015" s="14"/>
      <c r="HG1015" s="14"/>
      <c r="HH1015" s="14"/>
      <c r="HI1015" s="14"/>
      <c r="HJ1015" s="14"/>
      <c r="HK1015" s="14"/>
      <c r="HL1015" s="14"/>
      <c r="HM1015" s="14"/>
      <c r="HN1015" s="14"/>
      <c r="HO1015" s="14"/>
      <c r="HP1015" s="14"/>
      <c r="HQ1015" s="14"/>
      <c r="HR1015" s="14"/>
      <c r="HS1015" s="14"/>
      <c r="HT1015" s="14"/>
      <c r="HU1015" s="14"/>
      <c r="HV1015" s="14"/>
      <c r="HW1015" s="14"/>
      <c r="HX1015" s="14"/>
      <c r="HY1015" s="14"/>
      <c r="HZ1015" s="14"/>
      <c r="IA1015" s="14"/>
      <c r="IB1015" s="14"/>
      <c r="IC1015" s="14"/>
      <c r="ID1015" s="14"/>
      <c r="IE1015" s="14"/>
    </row>
    <row r="1016" spans="1:239" s="2" customFormat="1" ht="25.5" x14ac:dyDescent="0.25">
      <c r="A1016" s="7">
        <v>37</v>
      </c>
      <c r="B1016" s="131" t="s">
        <v>48</v>
      </c>
      <c r="C1016" s="8" t="s">
        <v>23</v>
      </c>
      <c r="D1016" s="9"/>
      <c r="E1016" s="9">
        <f>E1001</f>
        <v>37</v>
      </c>
      <c r="F1016" s="9"/>
      <c r="G1016" s="9"/>
      <c r="H1016" s="9"/>
      <c r="I1016" s="9"/>
      <c r="J1016" s="9"/>
      <c r="K1016" s="9"/>
      <c r="L1016" s="9"/>
      <c r="M1016" s="105"/>
      <c r="N1016" s="105"/>
      <c r="O1016" s="105"/>
      <c r="P1016" s="105"/>
      <c r="Q1016" s="105"/>
      <c r="R1016" s="105"/>
      <c r="S1016" s="105"/>
      <c r="T1016" s="105"/>
      <c r="U1016" s="105"/>
      <c r="V1016" s="105"/>
      <c r="W1016" s="105"/>
      <c r="X1016" s="105"/>
      <c r="Y1016" s="105"/>
      <c r="Z1016" s="105"/>
      <c r="AA1016" s="105"/>
      <c r="AB1016" s="105"/>
      <c r="AC1016" s="105"/>
      <c r="AD1016" s="105"/>
      <c r="AE1016" s="105"/>
      <c r="AF1016" s="105"/>
      <c r="AG1016" s="105"/>
      <c r="AH1016" s="105"/>
      <c r="AI1016" s="105"/>
      <c r="AJ1016" s="105"/>
      <c r="AK1016" s="105"/>
      <c r="AL1016" s="105"/>
      <c r="AM1016" s="105"/>
      <c r="AN1016" s="105"/>
      <c r="AO1016" s="105"/>
      <c r="AP1016" s="105"/>
      <c r="AQ1016" s="105"/>
      <c r="AR1016" s="105"/>
      <c r="AS1016" s="105"/>
      <c r="AT1016" s="105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  <c r="BT1016" s="105"/>
      <c r="BU1016" s="105"/>
      <c r="BV1016" s="105"/>
      <c r="BW1016" s="105"/>
      <c r="BX1016" s="105"/>
      <c r="BY1016" s="105"/>
      <c r="BZ1016" s="105"/>
      <c r="CA1016" s="105"/>
      <c r="CB1016" s="105"/>
      <c r="CC1016" s="105"/>
      <c r="CD1016" s="105"/>
      <c r="CE1016" s="105"/>
      <c r="CF1016" s="105"/>
      <c r="CG1016" s="105"/>
      <c r="CH1016" s="105"/>
      <c r="CI1016" s="105"/>
      <c r="CJ1016" s="105"/>
      <c r="CK1016" s="105"/>
      <c r="CL1016" s="105"/>
      <c r="CM1016" s="105"/>
      <c r="CN1016" s="105"/>
      <c r="CO1016" s="105"/>
      <c r="CP1016" s="105"/>
      <c r="CQ1016" s="105"/>
      <c r="CR1016" s="105"/>
      <c r="CS1016" s="105"/>
      <c r="CT1016" s="105"/>
      <c r="CU1016" s="105"/>
      <c r="CV1016" s="105"/>
      <c r="CW1016" s="105"/>
      <c r="CX1016" s="105"/>
      <c r="CY1016" s="105"/>
      <c r="CZ1016" s="105"/>
      <c r="DA1016" s="105"/>
      <c r="DB1016" s="105"/>
      <c r="DC1016" s="105"/>
      <c r="DD1016" s="105"/>
      <c r="DE1016" s="105"/>
      <c r="DF1016" s="105"/>
      <c r="DG1016" s="105"/>
      <c r="DH1016" s="105"/>
      <c r="DI1016" s="105"/>
      <c r="DJ1016" s="105"/>
      <c r="DK1016" s="105"/>
      <c r="DL1016" s="105"/>
      <c r="DM1016" s="105"/>
      <c r="DN1016" s="105"/>
      <c r="DO1016" s="105"/>
      <c r="DP1016" s="105"/>
      <c r="DQ1016" s="105"/>
      <c r="DR1016" s="105"/>
      <c r="DS1016" s="105"/>
      <c r="DT1016" s="105"/>
      <c r="DU1016" s="105"/>
      <c r="DV1016" s="105"/>
      <c r="DW1016" s="105"/>
      <c r="DX1016" s="105"/>
      <c r="DY1016" s="105"/>
      <c r="DZ1016" s="105"/>
      <c r="EA1016" s="105"/>
      <c r="EB1016" s="105"/>
      <c r="EC1016" s="105"/>
      <c r="ED1016" s="105"/>
      <c r="EE1016" s="105"/>
      <c r="EF1016" s="105"/>
      <c r="EG1016" s="105"/>
      <c r="EH1016" s="105"/>
      <c r="EI1016" s="105"/>
      <c r="EJ1016" s="105"/>
      <c r="EK1016" s="105"/>
      <c r="EL1016" s="105"/>
      <c r="EM1016" s="105"/>
      <c r="EN1016" s="105"/>
      <c r="EO1016" s="105"/>
      <c r="EP1016" s="105"/>
      <c r="EQ1016" s="105"/>
      <c r="ER1016" s="105"/>
      <c r="ES1016" s="105"/>
      <c r="ET1016" s="105"/>
      <c r="EU1016" s="105"/>
      <c r="EV1016" s="105"/>
      <c r="EW1016" s="105"/>
      <c r="EX1016" s="105"/>
      <c r="EY1016" s="105"/>
      <c r="EZ1016" s="105"/>
      <c r="FA1016" s="105"/>
      <c r="FB1016" s="105"/>
      <c r="FC1016" s="105"/>
      <c r="FD1016" s="105"/>
      <c r="FE1016" s="105"/>
      <c r="FF1016" s="105"/>
      <c r="FG1016" s="105"/>
      <c r="FH1016" s="105"/>
      <c r="FI1016" s="105"/>
      <c r="FJ1016" s="105"/>
      <c r="FK1016" s="105"/>
      <c r="FL1016" s="105"/>
      <c r="FM1016" s="105"/>
      <c r="FN1016" s="105"/>
      <c r="FO1016" s="105"/>
      <c r="FP1016" s="105"/>
      <c r="FQ1016" s="105"/>
      <c r="FR1016" s="105"/>
      <c r="FS1016" s="105"/>
      <c r="FT1016" s="105"/>
      <c r="FU1016" s="105"/>
      <c r="FV1016" s="105"/>
      <c r="FW1016" s="105"/>
      <c r="FX1016" s="105"/>
      <c r="FY1016" s="105"/>
      <c r="FZ1016" s="105"/>
      <c r="GA1016" s="105"/>
      <c r="GB1016" s="105"/>
      <c r="GC1016" s="105"/>
      <c r="GD1016" s="105"/>
      <c r="GE1016" s="105"/>
      <c r="GF1016" s="105"/>
      <c r="GG1016" s="105"/>
      <c r="GH1016" s="105"/>
      <c r="GI1016" s="105"/>
      <c r="GJ1016" s="105"/>
      <c r="GK1016" s="105"/>
      <c r="GL1016" s="105"/>
      <c r="GM1016" s="105"/>
      <c r="GN1016" s="105"/>
      <c r="GO1016" s="105"/>
      <c r="GP1016" s="105"/>
      <c r="GQ1016" s="105"/>
      <c r="GR1016" s="105"/>
      <c r="GS1016" s="105"/>
      <c r="GT1016" s="105"/>
      <c r="GU1016" s="105"/>
      <c r="GV1016" s="105"/>
      <c r="GW1016" s="105"/>
      <c r="GX1016" s="105"/>
      <c r="GY1016" s="105"/>
      <c r="GZ1016" s="105"/>
      <c r="HA1016" s="105"/>
      <c r="HB1016" s="105"/>
      <c r="HC1016" s="105"/>
      <c r="HD1016" s="105"/>
      <c r="HE1016" s="105"/>
      <c r="HF1016" s="105"/>
      <c r="HG1016" s="105"/>
      <c r="HH1016" s="105"/>
      <c r="HI1016" s="105"/>
      <c r="HJ1016" s="105"/>
      <c r="HK1016" s="105"/>
      <c r="HL1016" s="105"/>
      <c r="HM1016" s="105"/>
      <c r="HN1016" s="105"/>
      <c r="HO1016" s="105"/>
      <c r="HP1016" s="105"/>
      <c r="HQ1016" s="105"/>
      <c r="HR1016" s="105"/>
      <c r="HS1016" s="105"/>
      <c r="HT1016" s="105"/>
      <c r="HU1016" s="105"/>
      <c r="HV1016" s="105"/>
      <c r="HW1016" s="105"/>
      <c r="HX1016" s="105"/>
      <c r="HY1016" s="105"/>
      <c r="HZ1016" s="105"/>
      <c r="IA1016" s="105"/>
      <c r="IB1016" s="105"/>
      <c r="IC1016" s="105"/>
      <c r="ID1016" s="105"/>
      <c r="IE1016" s="105"/>
    </row>
    <row r="1017" spans="1:239" s="6" customFormat="1" x14ac:dyDescent="0.25">
      <c r="A1017" s="11"/>
      <c r="B1017" s="13"/>
      <c r="C1017" s="11" t="s">
        <v>24</v>
      </c>
      <c r="D1017" s="10"/>
      <c r="E1017" s="92">
        <f>E1016/1000</f>
        <v>3.6999999999999998E-2</v>
      </c>
      <c r="F1017" s="10"/>
      <c r="G1017" s="10"/>
      <c r="H1017" s="10"/>
      <c r="I1017" s="10"/>
      <c r="J1017" s="10"/>
      <c r="K1017" s="10"/>
      <c r="L1017" s="10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4"/>
      <c r="AG1017" s="14"/>
      <c r="AH1017" s="14"/>
      <c r="AI1017" s="14"/>
      <c r="AJ1017" s="14"/>
      <c r="AK1017" s="14"/>
      <c r="AL1017" s="14"/>
      <c r="AM1017" s="14"/>
      <c r="AN1017" s="14"/>
      <c r="AO1017" s="14"/>
      <c r="AP1017" s="14"/>
      <c r="AQ1017" s="14"/>
      <c r="AR1017" s="14"/>
      <c r="AS1017" s="14"/>
      <c r="AT1017" s="14"/>
      <c r="AU1017" s="14"/>
      <c r="AV1017" s="14"/>
      <c r="AW1017" s="14"/>
      <c r="AX1017" s="14"/>
      <c r="AY1017" s="14"/>
      <c r="AZ1017" s="14"/>
      <c r="BA1017" s="14"/>
      <c r="BB1017" s="14"/>
      <c r="BC1017" s="14"/>
      <c r="BD1017" s="14"/>
      <c r="BE1017" s="14"/>
      <c r="BF1017" s="14"/>
      <c r="BG1017" s="14"/>
      <c r="BH1017" s="14"/>
      <c r="BI1017" s="14"/>
      <c r="BJ1017" s="14"/>
      <c r="BK1017" s="14"/>
      <c r="BL1017" s="14"/>
      <c r="BM1017" s="14"/>
      <c r="BN1017" s="14"/>
      <c r="BO1017" s="14"/>
      <c r="BP1017" s="14"/>
      <c r="BQ1017" s="14"/>
      <c r="BR1017" s="14"/>
      <c r="BS1017" s="14"/>
      <c r="BT1017" s="14"/>
      <c r="BU1017" s="14"/>
      <c r="BV1017" s="14"/>
      <c r="BW1017" s="14"/>
      <c r="BX1017" s="14"/>
      <c r="BY1017" s="14"/>
      <c r="BZ1017" s="14"/>
      <c r="CA1017" s="14"/>
      <c r="CB1017" s="14"/>
      <c r="CC1017" s="14"/>
      <c r="CD1017" s="14"/>
      <c r="CE1017" s="14"/>
      <c r="CF1017" s="14"/>
      <c r="CG1017" s="14"/>
      <c r="CH1017" s="14"/>
      <c r="CI1017" s="14"/>
      <c r="CJ1017" s="14"/>
      <c r="CK1017" s="14"/>
      <c r="CL1017" s="14"/>
      <c r="CM1017" s="14"/>
      <c r="CN1017" s="14"/>
      <c r="CO1017" s="14"/>
      <c r="CP1017" s="14"/>
      <c r="CQ1017" s="14"/>
      <c r="CR1017" s="14"/>
      <c r="CS1017" s="14"/>
      <c r="CT1017" s="14"/>
      <c r="CU1017" s="14"/>
      <c r="CV1017" s="14"/>
      <c r="CW1017" s="14"/>
      <c r="CX1017" s="14"/>
      <c r="CY1017" s="14"/>
      <c r="CZ1017" s="14"/>
      <c r="DA1017" s="14"/>
      <c r="DB1017" s="14"/>
      <c r="DC1017" s="14"/>
      <c r="DD1017" s="14"/>
      <c r="DE1017" s="14"/>
      <c r="DF1017" s="14"/>
      <c r="DG1017" s="14"/>
      <c r="DH1017" s="14"/>
      <c r="DI1017" s="14"/>
      <c r="DJ1017" s="14"/>
      <c r="DK1017" s="14"/>
      <c r="DL1017" s="14"/>
      <c r="DM1017" s="14"/>
      <c r="DN1017" s="14"/>
      <c r="DO1017" s="14"/>
      <c r="DP1017" s="14"/>
      <c r="DQ1017" s="14"/>
      <c r="DR1017" s="14"/>
      <c r="DS1017" s="14"/>
      <c r="DT1017" s="14"/>
      <c r="DU1017" s="14"/>
      <c r="DV1017" s="14"/>
      <c r="DW1017" s="14"/>
      <c r="DX1017" s="14"/>
      <c r="DY1017" s="14"/>
      <c r="DZ1017" s="14"/>
      <c r="EA1017" s="14"/>
      <c r="EB1017" s="14"/>
      <c r="EC1017" s="14"/>
      <c r="ED1017" s="14"/>
      <c r="EE1017" s="14"/>
      <c r="EF1017" s="14"/>
      <c r="EG1017" s="14"/>
      <c r="EH1017" s="14"/>
      <c r="EI1017" s="14"/>
      <c r="EJ1017" s="14"/>
      <c r="EK1017" s="14"/>
      <c r="EL1017" s="14"/>
      <c r="EM1017" s="14"/>
      <c r="EN1017" s="14"/>
      <c r="EO1017" s="14"/>
      <c r="EP1017" s="14"/>
      <c r="EQ1017" s="14"/>
      <c r="ER1017" s="14"/>
      <c r="ES1017" s="14"/>
      <c r="ET1017" s="14"/>
      <c r="EU1017" s="14"/>
      <c r="EV1017" s="14"/>
      <c r="EW1017" s="14"/>
      <c r="EX1017" s="14"/>
      <c r="EY1017" s="14"/>
      <c r="EZ1017" s="14"/>
      <c r="FA1017" s="14"/>
      <c r="FB1017" s="14"/>
      <c r="FC1017" s="14"/>
      <c r="FD1017" s="14"/>
      <c r="FE1017" s="14"/>
      <c r="FF1017" s="14"/>
      <c r="FG1017" s="14"/>
      <c r="FH1017" s="14"/>
      <c r="FI1017" s="14"/>
      <c r="FJ1017" s="14"/>
      <c r="FK1017" s="14"/>
      <c r="FL1017" s="14"/>
      <c r="FM1017" s="14"/>
      <c r="FN1017" s="14"/>
      <c r="FO1017" s="14"/>
      <c r="FP1017" s="14"/>
      <c r="FQ1017" s="14"/>
      <c r="FR1017" s="14"/>
      <c r="FS1017" s="14"/>
      <c r="FT1017" s="14"/>
      <c r="FU1017" s="14"/>
      <c r="FV1017" s="14"/>
      <c r="FW1017" s="14"/>
      <c r="FX1017" s="14"/>
      <c r="FY1017" s="14"/>
      <c r="FZ1017" s="14"/>
      <c r="GA1017" s="14"/>
      <c r="GB1017" s="14"/>
      <c r="GC1017" s="14"/>
      <c r="GD1017" s="14"/>
      <c r="GE1017" s="14"/>
      <c r="GF1017" s="14"/>
      <c r="GG1017" s="14"/>
      <c r="GH1017" s="14"/>
      <c r="GI1017" s="14"/>
      <c r="GJ1017" s="14"/>
      <c r="GK1017" s="14"/>
      <c r="GL1017" s="14"/>
      <c r="GM1017" s="14"/>
      <c r="GN1017" s="14"/>
      <c r="GO1017" s="14"/>
      <c r="GP1017" s="14"/>
      <c r="GQ1017" s="14"/>
      <c r="GR1017" s="14"/>
      <c r="GS1017" s="14"/>
      <c r="GT1017" s="14"/>
      <c r="GU1017" s="14"/>
      <c r="GV1017" s="14"/>
      <c r="GW1017" s="14"/>
      <c r="GX1017" s="14"/>
      <c r="GY1017" s="14"/>
      <c r="GZ1017" s="14"/>
      <c r="HA1017" s="14"/>
      <c r="HB1017" s="14"/>
      <c r="HC1017" s="14"/>
      <c r="HD1017" s="14"/>
      <c r="HE1017" s="14"/>
      <c r="HF1017" s="14"/>
      <c r="HG1017" s="14"/>
      <c r="HH1017" s="14"/>
      <c r="HI1017" s="14"/>
      <c r="HJ1017" s="14"/>
      <c r="HK1017" s="14"/>
      <c r="HL1017" s="14"/>
      <c r="HM1017" s="14"/>
      <c r="HN1017" s="14"/>
      <c r="HO1017" s="14"/>
      <c r="HP1017" s="14"/>
      <c r="HQ1017" s="14"/>
      <c r="HR1017" s="14"/>
      <c r="HS1017" s="14"/>
      <c r="HT1017" s="14"/>
      <c r="HU1017" s="14"/>
      <c r="HV1017" s="14"/>
      <c r="HW1017" s="14"/>
      <c r="HX1017" s="14"/>
      <c r="HY1017" s="14"/>
      <c r="HZ1017" s="14"/>
      <c r="IA1017" s="14"/>
      <c r="IB1017" s="14"/>
      <c r="IC1017" s="14"/>
      <c r="ID1017" s="14"/>
      <c r="IE1017" s="14"/>
    </row>
    <row r="1018" spans="1:239" s="6" customFormat="1" x14ac:dyDescent="0.25">
      <c r="A1018" s="125"/>
      <c r="B1018" s="124" t="s">
        <v>21</v>
      </c>
      <c r="C1018" s="91" t="s">
        <v>17</v>
      </c>
      <c r="D1018" s="10">
        <f>37.5</f>
        <v>37.5</v>
      </c>
      <c r="E1018" s="10">
        <f>E1017*D1018</f>
        <v>1.3875</v>
      </c>
      <c r="F1018" s="10"/>
      <c r="G1018" s="10"/>
      <c r="H1018" s="10"/>
      <c r="I1018" s="10">
        <f>E1018*H1018</f>
        <v>0</v>
      </c>
      <c r="J1018" s="10"/>
      <c r="K1018" s="10"/>
      <c r="L1018" s="10">
        <f t="shared" ref="L1018:L1024" si="151">G1018+I1018+K1018</f>
        <v>0</v>
      </c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  <c r="GW1018" s="1"/>
      <c r="GX1018" s="1"/>
      <c r="GY1018" s="1"/>
      <c r="GZ1018" s="1"/>
      <c r="HA1018" s="1"/>
      <c r="HB1018" s="1"/>
      <c r="HC1018" s="1"/>
      <c r="HD1018" s="1"/>
      <c r="HE1018" s="1"/>
      <c r="HF1018" s="1"/>
      <c r="HG1018" s="1"/>
      <c r="HH1018" s="1"/>
      <c r="HI1018" s="1"/>
      <c r="HJ1018" s="1"/>
      <c r="HK1018" s="1"/>
      <c r="HL1018" s="1"/>
      <c r="HM1018" s="1"/>
      <c r="HN1018" s="1"/>
      <c r="HO1018" s="1"/>
      <c r="HP1018" s="1"/>
      <c r="HQ1018" s="1"/>
      <c r="HR1018" s="1"/>
      <c r="HS1018" s="1"/>
      <c r="HT1018" s="1"/>
      <c r="HU1018" s="1"/>
      <c r="HV1018" s="1"/>
      <c r="HW1018" s="1"/>
      <c r="HX1018" s="1"/>
      <c r="HY1018" s="1"/>
      <c r="HZ1018" s="1"/>
      <c r="IA1018" s="1"/>
      <c r="IB1018" s="1"/>
      <c r="IC1018" s="1"/>
      <c r="ID1018" s="1"/>
      <c r="IE1018" s="1"/>
    </row>
    <row r="1019" spans="1:239" s="6" customFormat="1" x14ac:dyDescent="0.25">
      <c r="A1019" s="125"/>
      <c r="B1019" s="13" t="s">
        <v>33</v>
      </c>
      <c r="C1019" s="91" t="s">
        <v>20</v>
      </c>
      <c r="D1019" s="10">
        <v>3.02</v>
      </c>
      <c r="E1019" s="10">
        <f>E1017*D1019</f>
        <v>0.11173999999999999</v>
      </c>
      <c r="F1019" s="10"/>
      <c r="G1019" s="10"/>
      <c r="H1019" s="10"/>
      <c r="I1019" s="10"/>
      <c r="J1019" s="10"/>
      <c r="K1019" s="10">
        <f t="shared" ref="K1019:K1021" si="152">E1019*J1019</f>
        <v>0</v>
      </c>
      <c r="L1019" s="10">
        <f t="shared" si="151"/>
        <v>0</v>
      </c>
      <c r="M1019" s="14"/>
      <c r="N1019" s="14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  <c r="GC1019" s="1"/>
      <c r="GD1019" s="1"/>
      <c r="GE1019" s="1"/>
      <c r="GF1019" s="1"/>
      <c r="GG1019" s="1"/>
      <c r="GH1019" s="1"/>
      <c r="GI1019" s="1"/>
      <c r="GJ1019" s="1"/>
      <c r="GK1019" s="1"/>
      <c r="GL1019" s="1"/>
      <c r="GM1019" s="1"/>
      <c r="GN1019" s="1"/>
      <c r="GO1019" s="1"/>
      <c r="GP1019" s="1"/>
      <c r="GQ1019" s="1"/>
      <c r="GR1019" s="1"/>
      <c r="GS1019" s="1"/>
      <c r="GT1019" s="1"/>
      <c r="GU1019" s="1"/>
      <c r="GV1019" s="1"/>
      <c r="GW1019" s="1"/>
      <c r="GX1019" s="1"/>
      <c r="GY1019" s="1"/>
      <c r="GZ1019" s="1"/>
      <c r="HA1019" s="1"/>
      <c r="HB1019" s="1"/>
      <c r="HC1019" s="1"/>
      <c r="HD1019" s="1"/>
      <c r="HE1019" s="1"/>
      <c r="HF1019" s="1"/>
      <c r="HG1019" s="1"/>
      <c r="HH1019" s="1"/>
      <c r="HI1019" s="1"/>
      <c r="HJ1019" s="1"/>
      <c r="HK1019" s="1"/>
      <c r="HL1019" s="1"/>
      <c r="HM1019" s="1"/>
      <c r="HN1019" s="1"/>
      <c r="HO1019" s="1"/>
      <c r="HP1019" s="1"/>
      <c r="HQ1019" s="1"/>
      <c r="HR1019" s="1"/>
      <c r="HS1019" s="1"/>
      <c r="HT1019" s="1"/>
      <c r="HU1019" s="1"/>
      <c r="HV1019" s="1"/>
      <c r="HW1019" s="1"/>
      <c r="HX1019" s="1"/>
      <c r="HY1019" s="1"/>
      <c r="HZ1019" s="1"/>
      <c r="IA1019" s="1"/>
      <c r="IB1019" s="1"/>
      <c r="IC1019" s="1"/>
      <c r="ID1019" s="1"/>
      <c r="IE1019" s="1"/>
    </row>
    <row r="1020" spans="1:239" s="6" customFormat="1" x14ac:dyDescent="0.25">
      <c r="A1020" s="125"/>
      <c r="B1020" s="124" t="s">
        <v>27</v>
      </c>
      <c r="C1020" s="91" t="s">
        <v>20</v>
      </c>
      <c r="D1020" s="10">
        <v>3.7</v>
      </c>
      <c r="E1020" s="10">
        <f>D1020*E1017</f>
        <v>0.13689999999999999</v>
      </c>
      <c r="F1020" s="10"/>
      <c r="G1020" s="10"/>
      <c r="H1020" s="10"/>
      <c r="I1020" s="10"/>
      <c r="J1020" s="5"/>
      <c r="K1020" s="10">
        <f t="shared" si="152"/>
        <v>0</v>
      </c>
      <c r="L1020" s="10">
        <f t="shared" si="151"/>
        <v>0</v>
      </c>
      <c r="M1020" s="14"/>
      <c r="N1020" s="14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  <c r="GX1020" s="1"/>
      <c r="GY1020" s="1"/>
      <c r="GZ1020" s="1"/>
      <c r="HA1020" s="1"/>
      <c r="HB1020" s="1"/>
      <c r="HC1020" s="1"/>
      <c r="HD1020" s="1"/>
      <c r="HE1020" s="1"/>
      <c r="HF1020" s="1"/>
      <c r="HG1020" s="1"/>
      <c r="HH1020" s="1"/>
      <c r="HI1020" s="1"/>
      <c r="HJ1020" s="1"/>
      <c r="HK1020" s="1"/>
      <c r="HL1020" s="1"/>
      <c r="HM1020" s="1"/>
      <c r="HN1020" s="1"/>
      <c r="HO1020" s="1"/>
      <c r="HP1020" s="1"/>
      <c r="HQ1020" s="1"/>
      <c r="HR1020" s="1"/>
      <c r="HS1020" s="1"/>
      <c r="HT1020" s="1"/>
      <c r="HU1020" s="1"/>
      <c r="HV1020" s="1"/>
      <c r="HW1020" s="1"/>
      <c r="HX1020" s="1"/>
      <c r="HY1020" s="1"/>
      <c r="HZ1020" s="1"/>
      <c r="IA1020" s="1"/>
      <c r="IB1020" s="1"/>
      <c r="IC1020" s="1"/>
      <c r="ID1020" s="1"/>
      <c r="IE1020" s="1"/>
    </row>
    <row r="1021" spans="1:239" s="6" customFormat="1" x14ac:dyDescent="0.25">
      <c r="A1021" s="125"/>
      <c r="B1021" s="124" t="s">
        <v>28</v>
      </c>
      <c r="C1021" s="91" t="s">
        <v>20</v>
      </c>
      <c r="D1021" s="10">
        <v>11.1</v>
      </c>
      <c r="E1021" s="5">
        <f>D1021*E1017</f>
        <v>0.41069999999999995</v>
      </c>
      <c r="F1021" s="10"/>
      <c r="G1021" s="10"/>
      <c r="H1021" s="10"/>
      <c r="I1021" s="10"/>
      <c r="J1021" s="5"/>
      <c r="K1021" s="10">
        <f t="shared" si="152"/>
        <v>0</v>
      </c>
      <c r="L1021" s="10">
        <f t="shared" si="151"/>
        <v>0</v>
      </c>
      <c r="M1021" s="14"/>
      <c r="N1021" s="14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  <c r="GC1021" s="1"/>
      <c r="GD1021" s="1"/>
      <c r="GE1021" s="1"/>
      <c r="GF1021" s="1"/>
      <c r="GG1021" s="1"/>
      <c r="GH1021" s="1"/>
      <c r="GI1021" s="1"/>
      <c r="GJ1021" s="1"/>
      <c r="GK1021" s="1"/>
      <c r="GL1021" s="1"/>
      <c r="GM1021" s="1"/>
      <c r="GN1021" s="1"/>
      <c r="GO1021" s="1"/>
      <c r="GP1021" s="1"/>
      <c r="GQ1021" s="1"/>
      <c r="GR1021" s="1"/>
      <c r="GS1021" s="1"/>
      <c r="GT1021" s="1"/>
      <c r="GU1021" s="1"/>
      <c r="GV1021" s="1"/>
      <c r="GW1021" s="1"/>
      <c r="GX1021" s="1"/>
      <c r="GY1021" s="1"/>
      <c r="GZ1021" s="1"/>
      <c r="HA1021" s="1"/>
      <c r="HB1021" s="1"/>
      <c r="HC1021" s="1"/>
      <c r="HD1021" s="1"/>
      <c r="HE1021" s="1"/>
      <c r="HF1021" s="1"/>
      <c r="HG1021" s="1"/>
      <c r="HH1021" s="1"/>
      <c r="HI1021" s="1"/>
      <c r="HJ1021" s="1"/>
      <c r="HK1021" s="1"/>
      <c r="HL1021" s="1"/>
      <c r="HM1021" s="1"/>
      <c r="HN1021" s="1"/>
      <c r="HO1021" s="1"/>
      <c r="HP1021" s="1"/>
      <c r="HQ1021" s="1"/>
      <c r="HR1021" s="1"/>
      <c r="HS1021" s="1"/>
      <c r="HT1021" s="1"/>
      <c r="HU1021" s="1"/>
      <c r="HV1021" s="1"/>
      <c r="HW1021" s="1"/>
      <c r="HX1021" s="1"/>
      <c r="HY1021" s="1"/>
      <c r="HZ1021" s="1"/>
      <c r="IA1021" s="1"/>
      <c r="IB1021" s="1"/>
      <c r="IC1021" s="1"/>
      <c r="ID1021" s="1"/>
      <c r="IE1021" s="1"/>
    </row>
    <row r="1022" spans="1:239" s="6" customFormat="1" x14ac:dyDescent="0.25">
      <c r="A1022" s="125"/>
      <c r="B1022" s="126" t="s">
        <v>22</v>
      </c>
      <c r="C1022" s="11" t="s">
        <v>0</v>
      </c>
      <c r="D1022" s="10">
        <v>2.2999999999999998</v>
      </c>
      <c r="E1022" s="5">
        <f>D1022*E1017</f>
        <v>8.5099999999999995E-2</v>
      </c>
      <c r="F1022" s="4"/>
      <c r="G1022" s="4"/>
      <c r="H1022" s="4"/>
      <c r="I1022" s="5"/>
      <c r="J1022" s="10"/>
      <c r="K1022" s="10">
        <f>E1022*J1022</f>
        <v>0</v>
      </c>
      <c r="L1022" s="10">
        <f t="shared" si="151"/>
        <v>0</v>
      </c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  <c r="GC1022" s="1"/>
      <c r="GD1022" s="1"/>
      <c r="GE1022" s="1"/>
      <c r="GF1022" s="1"/>
      <c r="GG1022" s="1"/>
      <c r="GH1022" s="1"/>
      <c r="GI1022" s="1"/>
      <c r="GJ1022" s="1"/>
      <c r="GK1022" s="1"/>
      <c r="GL1022" s="1"/>
      <c r="GM1022" s="1"/>
      <c r="GN1022" s="1"/>
      <c r="GO1022" s="1"/>
      <c r="GP1022" s="1"/>
      <c r="GQ1022" s="1"/>
      <c r="GR1022" s="1"/>
      <c r="GS1022" s="1"/>
      <c r="GT1022" s="1"/>
      <c r="GU1022" s="1"/>
      <c r="GV1022" s="1"/>
      <c r="GW1022" s="1"/>
      <c r="GX1022" s="1"/>
      <c r="GY1022" s="1"/>
      <c r="GZ1022" s="1"/>
      <c r="HA1022" s="1"/>
      <c r="HB1022" s="1"/>
      <c r="HC1022" s="1"/>
      <c r="HD1022" s="1"/>
      <c r="HE1022" s="1"/>
      <c r="HF1022" s="1"/>
      <c r="HG1022" s="1"/>
      <c r="HH1022" s="1"/>
      <c r="HI1022" s="1"/>
      <c r="HJ1022" s="1"/>
      <c r="HK1022" s="1"/>
      <c r="HL1022" s="1"/>
      <c r="HM1022" s="1"/>
      <c r="HN1022" s="1"/>
      <c r="HO1022" s="1"/>
      <c r="HP1022" s="1"/>
      <c r="HQ1022" s="1"/>
      <c r="HR1022" s="1"/>
      <c r="HS1022" s="1"/>
      <c r="HT1022" s="1"/>
      <c r="HU1022" s="1"/>
      <c r="HV1022" s="1"/>
      <c r="HW1022" s="1"/>
      <c r="HX1022" s="1"/>
      <c r="HY1022" s="1"/>
      <c r="HZ1022" s="1"/>
      <c r="IA1022" s="1"/>
      <c r="IB1022" s="1"/>
      <c r="IC1022" s="1"/>
      <c r="ID1022" s="1"/>
      <c r="IE1022" s="1"/>
    </row>
    <row r="1023" spans="1:239" s="6" customFormat="1" x14ac:dyDescent="0.25">
      <c r="A1023" s="125"/>
      <c r="B1023" s="13" t="s">
        <v>34</v>
      </c>
      <c r="C1023" s="11" t="s">
        <v>18</v>
      </c>
      <c r="D1023" s="10">
        <f>97.4</f>
        <v>97.4</v>
      </c>
      <c r="E1023" s="10">
        <f>D1023*E1017</f>
        <v>3.6038000000000001</v>
      </c>
      <c r="F1023" s="10"/>
      <c r="G1023" s="5">
        <f>E1023*F1023</f>
        <v>0</v>
      </c>
      <c r="H1023" s="5"/>
      <c r="I1023" s="5"/>
      <c r="J1023" s="10"/>
      <c r="K1023" s="10"/>
      <c r="L1023" s="10">
        <f t="shared" si="151"/>
        <v>0</v>
      </c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  <c r="GL1023" s="1"/>
      <c r="GM1023" s="1"/>
      <c r="GN1023" s="1"/>
      <c r="GO1023" s="1"/>
      <c r="GP1023" s="1"/>
      <c r="GQ1023" s="1"/>
      <c r="GR1023" s="1"/>
      <c r="GS1023" s="1"/>
      <c r="GT1023" s="1"/>
      <c r="GU1023" s="1"/>
      <c r="GV1023" s="1"/>
      <c r="GW1023" s="1"/>
      <c r="GX1023" s="1"/>
      <c r="GY1023" s="1"/>
      <c r="GZ1023" s="1"/>
      <c r="HA1023" s="1"/>
      <c r="HB1023" s="1"/>
      <c r="HC1023" s="1"/>
      <c r="HD1023" s="1"/>
      <c r="HE1023" s="1"/>
      <c r="HF1023" s="1"/>
      <c r="HG1023" s="1"/>
      <c r="HH1023" s="1"/>
      <c r="HI1023" s="1"/>
      <c r="HJ1023" s="1"/>
      <c r="HK1023" s="1"/>
      <c r="HL1023" s="1"/>
      <c r="HM1023" s="1"/>
      <c r="HN1023" s="1"/>
      <c r="HO1023" s="1"/>
      <c r="HP1023" s="1"/>
      <c r="HQ1023" s="1"/>
      <c r="HR1023" s="1"/>
      <c r="HS1023" s="1"/>
      <c r="HT1023" s="1"/>
      <c r="HU1023" s="1"/>
      <c r="HV1023" s="1"/>
      <c r="HW1023" s="1"/>
      <c r="HX1023" s="1"/>
      <c r="HY1023" s="1"/>
      <c r="HZ1023" s="1"/>
      <c r="IA1023" s="1"/>
      <c r="IB1023" s="1"/>
      <c r="IC1023" s="1"/>
      <c r="ID1023" s="1"/>
      <c r="IE1023" s="1"/>
    </row>
    <row r="1024" spans="1:239" s="6" customFormat="1" x14ac:dyDescent="0.25">
      <c r="A1024" s="125"/>
      <c r="B1024" s="126" t="s">
        <v>35</v>
      </c>
      <c r="C1024" s="11" t="s">
        <v>0</v>
      </c>
      <c r="D1024" s="10">
        <f>14.5-2*0.2</f>
        <v>14.1</v>
      </c>
      <c r="E1024" s="10">
        <f>D1024*E1017</f>
        <v>0.52169999999999994</v>
      </c>
      <c r="F1024" s="5"/>
      <c r="G1024" s="5">
        <f>E1024*F1024</f>
        <v>0</v>
      </c>
      <c r="H1024" s="5"/>
      <c r="I1024" s="5"/>
      <c r="J1024" s="10"/>
      <c r="K1024" s="10"/>
      <c r="L1024" s="10">
        <f t="shared" si="151"/>
        <v>0</v>
      </c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  <c r="GL1024" s="1"/>
      <c r="GM1024" s="1"/>
      <c r="GN1024" s="1"/>
      <c r="GO1024" s="1"/>
      <c r="GP1024" s="1"/>
      <c r="GQ1024" s="1"/>
      <c r="GR1024" s="1"/>
      <c r="GS1024" s="1"/>
      <c r="GT1024" s="1"/>
      <c r="GU1024" s="1"/>
      <c r="GV1024" s="1"/>
      <c r="GW1024" s="1"/>
      <c r="GX1024" s="1"/>
      <c r="GY1024" s="1"/>
      <c r="GZ1024" s="1"/>
      <c r="HA1024" s="1"/>
      <c r="HB1024" s="1"/>
      <c r="HC1024" s="1"/>
      <c r="HD1024" s="1"/>
      <c r="HE1024" s="1"/>
      <c r="HF1024" s="1"/>
      <c r="HG1024" s="1"/>
      <c r="HH1024" s="1"/>
      <c r="HI1024" s="1"/>
      <c r="HJ1024" s="1"/>
      <c r="HK1024" s="1"/>
      <c r="HL1024" s="1"/>
      <c r="HM1024" s="1"/>
      <c r="HN1024" s="1"/>
      <c r="HO1024" s="1"/>
      <c r="HP1024" s="1"/>
      <c r="HQ1024" s="1"/>
      <c r="HR1024" s="1"/>
      <c r="HS1024" s="1"/>
      <c r="HT1024" s="1"/>
      <c r="HU1024" s="1"/>
      <c r="HV1024" s="1"/>
      <c r="HW1024" s="1"/>
      <c r="HX1024" s="1"/>
      <c r="HY1024" s="1"/>
      <c r="HZ1024" s="1"/>
      <c r="IA1024" s="1"/>
      <c r="IB1024" s="1"/>
      <c r="IC1024" s="1"/>
      <c r="ID1024" s="1"/>
      <c r="IE1024" s="1"/>
    </row>
    <row r="1025" spans="1:239" s="6" customFormat="1" x14ac:dyDescent="0.25">
      <c r="A1025" s="125"/>
      <c r="B1025" s="126"/>
      <c r="C1025" s="11"/>
      <c r="D1025" s="10"/>
      <c r="E1025" s="10"/>
      <c r="F1025" s="5"/>
      <c r="G1025" s="5"/>
      <c r="H1025" s="5"/>
      <c r="I1025" s="5"/>
      <c r="J1025" s="10"/>
      <c r="K1025" s="10"/>
      <c r="L1025" s="10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  <c r="GT1025" s="1"/>
      <c r="GU1025" s="1"/>
      <c r="GV1025" s="1"/>
      <c r="GW1025" s="1"/>
      <c r="GX1025" s="1"/>
      <c r="GY1025" s="1"/>
      <c r="GZ1025" s="1"/>
      <c r="HA1025" s="1"/>
      <c r="HB1025" s="1"/>
      <c r="HC1025" s="1"/>
      <c r="HD1025" s="1"/>
      <c r="HE1025" s="1"/>
      <c r="HF1025" s="1"/>
      <c r="HG1025" s="1"/>
      <c r="HH1025" s="1"/>
      <c r="HI1025" s="1"/>
      <c r="HJ1025" s="1"/>
      <c r="HK1025" s="1"/>
      <c r="HL1025" s="1"/>
      <c r="HM1025" s="1"/>
      <c r="HN1025" s="1"/>
      <c r="HO1025" s="1"/>
      <c r="HP1025" s="1"/>
      <c r="HQ1025" s="1"/>
      <c r="HR1025" s="1"/>
      <c r="HS1025" s="1"/>
      <c r="HT1025" s="1"/>
      <c r="HU1025" s="1"/>
      <c r="HV1025" s="1"/>
      <c r="HW1025" s="1"/>
      <c r="HX1025" s="1"/>
      <c r="HY1025" s="1"/>
      <c r="HZ1025" s="1"/>
      <c r="IA1025" s="1"/>
      <c r="IB1025" s="1"/>
      <c r="IC1025" s="1"/>
      <c r="ID1025" s="1"/>
      <c r="IE1025" s="1"/>
    </row>
    <row r="1026" spans="1:239" s="74" customFormat="1" ht="15.75" x14ac:dyDescent="0.25">
      <c r="A1026" s="71"/>
      <c r="B1026" s="72" t="s">
        <v>179</v>
      </c>
      <c r="C1026" s="71"/>
      <c r="D1026" s="73"/>
      <c r="E1026" s="73"/>
      <c r="F1026" s="73"/>
      <c r="G1026" s="73"/>
      <c r="H1026" s="73"/>
      <c r="I1026" s="73"/>
      <c r="J1026" s="73"/>
      <c r="K1026" s="73"/>
      <c r="L1026" s="73"/>
    </row>
    <row r="1027" spans="1:239" s="6" customFormat="1" x14ac:dyDescent="0.25">
      <c r="A1027" s="42"/>
      <c r="B1027" s="43"/>
      <c r="C1027" s="42"/>
      <c r="D1027" s="5"/>
      <c r="E1027" s="5"/>
      <c r="F1027" s="5"/>
      <c r="G1027" s="5"/>
      <c r="H1027" s="5"/>
      <c r="I1027" s="5"/>
      <c r="J1027" s="5"/>
      <c r="K1027" s="5"/>
      <c r="L1027" s="5"/>
    </row>
    <row r="1028" spans="1:239" s="2" customFormat="1" ht="18.75" customHeight="1" x14ac:dyDescent="0.25">
      <c r="A1028" s="7">
        <v>38</v>
      </c>
      <c r="B1028" s="106" t="s">
        <v>98</v>
      </c>
      <c r="C1028" s="8" t="s">
        <v>16</v>
      </c>
      <c r="D1028" s="9"/>
      <c r="E1028" s="9">
        <f>161*0.19</f>
        <v>30.59</v>
      </c>
      <c r="F1028" s="10"/>
      <c r="G1028" s="10"/>
      <c r="H1028" s="10"/>
      <c r="I1028" s="10"/>
      <c r="J1028" s="10"/>
      <c r="K1028" s="10"/>
      <c r="L1028" s="9"/>
      <c r="M1028" s="105"/>
      <c r="N1028" s="105"/>
      <c r="O1028" s="105"/>
      <c r="P1028" s="105"/>
      <c r="Q1028" s="105"/>
      <c r="R1028" s="105"/>
      <c r="S1028" s="105"/>
      <c r="T1028" s="105"/>
      <c r="U1028" s="105"/>
      <c r="V1028" s="105"/>
      <c r="W1028" s="105"/>
      <c r="X1028" s="105"/>
      <c r="Y1028" s="105"/>
      <c r="Z1028" s="105"/>
      <c r="AA1028" s="105"/>
      <c r="AB1028" s="105"/>
      <c r="AC1028" s="105"/>
      <c r="AD1028" s="105"/>
      <c r="AE1028" s="105"/>
      <c r="AF1028" s="105"/>
      <c r="AG1028" s="105"/>
      <c r="AH1028" s="105"/>
      <c r="AI1028" s="105"/>
      <c r="AJ1028" s="105"/>
      <c r="AK1028" s="105"/>
      <c r="AL1028" s="105"/>
      <c r="AM1028" s="105"/>
      <c r="AN1028" s="105"/>
      <c r="AO1028" s="105"/>
      <c r="AP1028" s="105"/>
      <c r="AQ1028" s="105"/>
      <c r="AR1028" s="105"/>
      <c r="AS1028" s="105"/>
      <c r="AT1028" s="105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  <c r="BT1028" s="105"/>
      <c r="BU1028" s="105"/>
      <c r="BV1028" s="105"/>
      <c r="BW1028" s="105"/>
      <c r="BX1028" s="105"/>
      <c r="BY1028" s="105"/>
      <c r="BZ1028" s="105"/>
      <c r="CA1028" s="105"/>
      <c r="CB1028" s="105"/>
      <c r="CC1028" s="105"/>
      <c r="CD1028" s="105"/>
      <c r="CE1028" s="105"/>
      <c r="CF1028" s="105"/>
      <c r="CG1028" s="105"/>
      <c r="CH1028" s="105"/>
      <c r="CI1028" s="105"/>
      <c r="CJ1028" s="105"/>
      <c r="CK1028" s="105"/>
      <c r="CL1028" s="105"/>
      <c r="CM1028" s="105"/>
      <c r="CN1028" s="105"/>
      <c r="CO1028" s="105"/>
      <c r="CP1028" s="105"/>
      <c r="CQ1028" s="105"/>
      <c r="CR1028" s="105"/>
      <c r="CS1028" s="105"/>
      <c r="CT1028" s="105"/>
      <c r="CU1028" s="105"/>
      <c r="CV1028" s="105"/>
      <c r="CW1028" s="105"/>
      <c r="CX1028" s="105"/>
      <c r="CY1028" s="105"/>
      <c r="CZ1028" s="105"/>
      <c r="DA1028" s="105"/>
      <c r="DB1028" s="105"/>
      <c r="DC1028" s="105"/>
      <c r="DD1028" s="105"/>
      <c r="DE1028" s="105"/>
      <c r="DF1028" s="105"/>
      <c r="DG1028" s="105"/>
      <c r="DH1028" s="105"/>
      <c r="DI1028" s="105"/>
      <c r="DJ1028" s="105"/>
      <c r="DK1028" s="105"/>
      <c r="DL1028" s="105"/>
      <c r="DM1028" s="105"/>
      <c r="DN1028" s="105"/>
      <c r="DO1028" s="105"/>
      <c r="DP1028" s="105"/>
      <c r="DQ1028" s="105"/>
      <c r="DR1028" s="105"/>
      <c r="DS1028" s="105"/>
      <c r="DT1028" s="105"/>
      <c r="DU1028" s="105"/>
      <c r="DV1028" s="105"/>
      <c r="DW1028" s="105"/>
      <c r="DX1028" s="105"/>
      <c r="DY1028" s="105"/>
      <c r="DZ1028" s="105"/>
      <c r="EA1028" s="105"/>
      <c r="EB1028" s="105"/>
      <c r="EC1028" s="105"/>
      <c r="ED1028" s="105"/>
      <c r="EE1028" s="105"/>
      <c r="EF1028" s="105"/>
      <c r="EG1028" s="105"/>
      <c r="EH1028" s="105"/>
      <c r="EI1028" s="105"/>
      <c r="EJ1028" s="105"/>
      <c r="EK1028" s="105"/>
      <c r="EL1028" s="105"/>
      <c r="EM1028" s="105"/>
      <c r="EN1028" s="105"/>
      <c r="EO1028" s="105"/>
      <c r="EP1028" s="105"/>
      <c r="EQ1028" s="105"/>
      <c r="ER1028" s="105"/>
      <c r="ES1028" s="105"/>
      <c r="ET1028" s="105"/>
      <c r="EU1028" s="105"/>
      <c r="EV1028" s="105"/>
      <c r="EW1028" s="105"/>
      <c r="EX1028" s="105"/>
      <c r="EY1028" s="105"/>
      <c r="EZ1028" s="105"/>
      <c r="FA1028" s="105"/>
      <c r="FB1028" s="105"/>
      <c r="FC1028" s="105"/>
      <c r="FD1028" s="105"/>
      <c r="FE1028" s="105"/>
      <c r="FF1028" s="105"/>
      <c r="FG1028" s="105"/>
      <c r="FH1028" s="105"/>
      <c r="FI1028" s="105"/>
      <c r="FJ1028" s="105"/>
      <c r="FK1028" s="105"/>
      <c r="FL1028" s="105"/>
      <c r="FM1028" s="105"/>
      <c r="FN1028" s="105"/>
      <c r="FO1028" s="105"/>
      <c r="FP1028" s="105"/>
      <c r="FQ1028" s="105"/>
      <c r="FR1028" s="105"/>
      <c r="FS1028" s="105"/>
      <c r="FT1028" s="105"/>
      <c r="FU1028" s="105"/>
      <c r="FV1028" s="105"/>
      <c r="FW1028" s="105"/>
      <c r="FX1028" s="105"/>
      <c r="FY1028" s="105"/>
      <c r="FZ1028" s="105"/>
      <c r="GA1028" s="105"/>
      <c r="GB1028" s="105"/>
      <c r="GC1028" s="105"/>
      <c r="GD1028" s="105"/>
      <c r="GE1028" s="105"/>
      <c r="GF1028" s="105"/>
      <c r="GG1028" s="105"/>
      <c r="GH1028" s="105"/>
      <c r="GI1028" s="105"/>
      <c r="GJ1028" s="105"/>
      <c r="GK1028" s="105"/>
      <c r="GL1028" s="105"/>
      <c r="GM1028" s="105"/>
      <c r="GN1028" s="105"/>
      <c r="GO1028" s="105"/>
      <c r="GP1028" s="105"/>
      <c r="GQ1028" s="105"/>
      <c r="GR1028" s="105"/>
      <c r="GS1028" s="105"/>
      <c r="GT1028" s="105"/>
      <c r="GU1028" s="105"/>
      <c r="GV1028" s="105"/>
      <c r="GW1028" s="105"/>
      <c r="GX1028" s="105"/>
      <c r="GY1028" s="105"/>
      <c r="GZ1028" s="105"/>
      <c r="HA1028" s="105"/>
      <c r="HB1028" s="105"/>
      <c r="HC1028" s="105"/>
      <c r="HD1028" s="105"/>
      <c r="HE1028" s="105"/>
      <c r="HF1028" s="105"/>
      <c r="HG1028" s="105"/>
      <c r="HH1028" s="105"/>
      <c r="HI1028" s="105"/>
      <c r="HJ1028" s="105"/>
      <c r="HK1028" s="105"/>
      <c r="HL1028" s="105"/>
      <c r="HM1028" s="105"/>
      <c r="HN1028" s="105"/>
      <c r="HO1028" s="105"/>
    </row>
    <row r="1029" spans="1:239" s="6" customFormat="1" x14ac:dyDescent="0.25">
      <c r="A1029" s="11"/>
      <c r="B1029" s="13"/>
      <c r="C1029" s="11" t="s">
        <v>49</v>
      </c>
      <c r="D1029" s="10"/>
      <c r="E1029" s="107">
        <f>E1028/1000</f>
        <v>3.0589999999999999E-2</v>
      </c>
      <c r="F1029" s="10"/>
      <c r="G1029" s="10"/>
      <c r="H1029" s="10"/>
      <c r="I1029" s="10"/>
      <c r="J1029" s="10"/>
      <c r="K1029" s="10"/>
      <c r="L1029" s="10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F1029" s="14"/>
      <c r="AG1029" s="14"/>
      <c r="AH1029" s="14"/>
      <c r="AI1029" s="14"/>
      <c r="AJ1029" s="14"/>
      <c r="AK1029" s="14"/>
      <c r="AL1029" s="14"/>
      <c r="AM1029" s="14"/>
      <c r="AN1029" s="14"/>
      <c r="AO1029" s="14"/>
      <c r="AP1029" s="14"/>
      <c r="AQ1029" s="14"/>
      <c r="AR1029" s="14"/>
      <c r="AS1029" s="14"/>
      <c r="AT1029" s="14"/>
      <c r="AU1029" s="14"/>
      <c r="AV1029" s="14"/>
      <c r="AW1029" s="14"/>
      <c r="AX1029" s="14"/>
      <c r="AY1029" s="14"/>
      <c r="AZ1029" s="14"/>
      <c r="BA1029" s="14"/>
      <c r="BB1029" s="14"/>
      <c r="BC1029" s="14"/>
      <c r="BD1029" s="14"/>
      <c r="BE1029" s="14"/>
      <c r="BF1029" s="14"/>
      <c r="BG1029" s="14"/>
      <c r="BH1029" s="14"/>
      <c r="BI1029" s="14"/>
      <c r="BJ1029" s="14"/>
      <c r="BK1029" s="14"/>
      <c r="BL1029" s="14"/>
      <c r="BM1029" s="14"/>
      <c r="BN1029" s="14"/>
      <c r="BO1029" s="14"/>
      <c r="BP1029" s="14"/>
      <c r="BQ1029" s="14"/>
      <c r="BR1029" s="14"/>
      <c r="BS1029" s="14"/>
      <c r="BT1029" s="14"/>
      <c r="BU1029" s="14"/>
      <c r="BV1029" s="14"/>
      <c r="BW1029" s="14"/>
      <c r="BX1029" s="14"/>
      <c r="BY1029" s="14"/>
      <c r="BZ1029" s="14"/>
      <c r="CA1029" s="14"/>
      <c r="CB1029" s="14"/>
      <c r="CC1029" s="14"/>
      <c r="CD1029" s="14"/>
      <c r="CE1029" s="14"/>
      <c r="CF1029" s="14"/>
      <c r="CG1029" s="14"/>
      <c r="CH1029" s="14"/>
      <c r="CI1029" s="14"/>
      <c r="CJ1029" s="14"/>
      <c r="CK1029" s="14"/>
      <c r="CL1029" s="14"/>
      <c r="CM1029" s="14"/>
      <c r="CN1029" s="14"/>
      <c r="CO1029" s="14"/>
      <c r="CP1029" s="14"/>
      <c r="CQ1029" s="14"/>
      <c r="CR1029" s="14"/>
      <c r="CS1029" s="14"/>
      <c r="CT1029" s="14"/>
      <c r="CU1029" s="14"/>
      <c r="CV1029" s="14"/>
      <c r="CW1029" s="14"/>
      <c r="CX1029" s="14"/>
      <c r="CY1029" s="14"/>
      <c r="CZ1029" s="14"/>
      <c r="DA1029" s="14"/>
      <c r="DB1029" s="14"/>
      <c r="DC1029" s="14"/>
      <c r="DD1029" s="14"/>
      <c r="DE1029" s="14"/>
      <c r="DF1029" s="14"/>
      <c r="DG1029" s="14"/>
      <c r="DH1029" s="14"/>
      <c r="DI1029" s="14"/>
      <c r="DJ1029" s="14"/>
      <c r="DK1029" s="14"/>
      <c r="DL1029" s="14"/>
      <c r="DM1029" s="14"/>
      <c r="DN1029" s="14"/>
      <c r="DO1029" s="14"/>
      <c r="DP1029" s="14"/>
      <c r="DQ1029" s="14"/>
      <c r="DR1029" s="14"/>
      <c r="DS1029" s="14"/>
      <c r="DT1029" s="14"/>
      <c r="DU1029" s="14"/>
      <c r="DV1029" s="14"/>
      <c r="DW1029" s="14"/>
      <c r="DX1029" s="14"/>
      <c r="DY1029" s="14"/>
      <c r="DZ1029" s="14"/>
      <c r="EA1029" s="14"/>
      <c r="EB1029" s="14"/>
      <c r="EC1029" s="14"/>
      <c r="ED1029" s="14"/>
      <c r="EE1029" s="14"/>
      <c r="EF1029" s="14"/>
      <c r="EG1029" s="14"/>
      <c r="EH1029" s="14"/>
      <c r="EI1029" s="14"/>
      <c r="EJ1029" s="14"/>
      <c r="EK1029" s="14"/>
      <c r="EL1029" s="14"/>
      <c r="EM1029" s="14"/>
      <c r="EN1029" s="14"/>
      <c r="EO1029" s="14"/>
      <c r="EP1029" s="14"/>
      <c r="EQ1029" s="14"/>
      <c r="ER1029" s="14"/>
      <c r="ES1029" s="14"/>
      <c r="ET1029" s="14"/>
      <c r="EU1029" s="14"/>
      <c r="EV1029" s="14"/>
      <c r="EW1029" s="14"/>
      <c r="EX1029" s="14"/>
      <c r="EY1029" s="14"/>
      <c r="EZ1029" s="14"/>
      <c r="FA1029" s="14"/>
      <c r="FB1029" s="14"/>
      <c r="FC1029" s="14"/>
      <c r="FD1029" s="14"/>
      <c r="FE1029" s="14"/>
      <c r="FF1029" s="14"/>
      <c r="FG1029" s="14"/>
      <c r="FH1029" s="14"/>
      <c r="FI1029" s="14"/>
      <c r="FJ1029" s="14"/>
      <c r="FK1029" s="14"/>
      <c r="FL1029" s="14"/>
      <c r="FM1029" s="14"/>
      <c r="FN1029" s="14"/>
      <c r="FO1029" s="14"/>
      <c r="FP1029" s="14"/>
      <c r="FQ1029" s="14"/>
      <c r="FR1029" s="14"/>
      <c r="FS1029" s="14"/>
      <c r="FT1029" s="14"/>
      <c r="FU1029" s="14"/>
      <c r="FV1029" s="14"/>
      <c r="FW1029" s="14"/>
      <c r="FX1029" s="14"/>
      <c r="FY1029" s="14"/>
      <c r="FZ1029" s="14"/>
      <c r="GA1029" s="14"/>
      <c r="GB1029" s="14"/>
      <c r="GC1029" s="14"/>
      <c r="GD1029" s="14"/>
      <c r="GE1029" s="14"/>
      <c r="GF1029" s="14"/>
      <c r="GG1029" s="14"/>
      <c r="GH1029" s="14"/>
      <c r="GI1029" s="14"/>
      <c r="GJ1029" s="14"/>
      <c r="GK1029" s="14"/>
      <c r="GL1029" s="14"/>
      <c r="GM1029" s="14"/>
      <c r="GN1029" s="14"/>
      <c r="GO1029" s="14"/>
      <c r="GP1029" s="14"/>
      <c r="GQ1029" s="14"/>
      <c r="GR1029" s="14"/>
      <c r="GS1029" s="14"/>
      <c r="GT1029" s="14"/>
      <c r="GU1029" s="14"/>
      <c r="GV1029" s="14"/>
      <c r="GW1029" s="14"/>
      <c r="GX1029" s="14"/>
      <c r="GY1029" s="14"/>
      <c r="GZ1029" s="14"/>
      <c r="HA1029" s="14"/>
      <c r="HB1029" s="14"/>
      <c r="HC1029" s="14"/>
      <c r="HD1029" s="14"/>
      <c r="HE1029" s="14"/>
      <c r="HF1029" s="14"/>
      <c r="HG1029" s="14"/>
      <c r="HH1029" s="14"/>
      <c r="HI1029" s="14"/>
      <c r="HJ1029" s="14"/>
      <c r="HK1029" s="14"/>
      <c r="HL1029" s="14"/>
      <c r="HM1029" s="14"/>
      <c r="HN1029" s="14"/>
      <c r="HO1029" s="14"/>
      <c r="HP1029" s="14"/>
      <c r="HQ1029" s="14"/>
      <c r="HR1029" s="14"/>
      <c r="HS1029" s="14"/>
      <c r="HT1029" s="14"/>
      <c r="HU1029" s="14"/>
      <c r="HV1029" s="14"/>
      <c r="HW1029" s="14"/>
      <c r="HX1029" s="14"/>
      <c r="HY1029" s="14"/>
      <c r="HZ1029" s="14"/>
      <c r="IA1029" s="14"/>
      <c r="IB1029" s="14"/>
      <c r="IC1029" s="14"/>
      <c r="ID1029" s="14"/>
      <c r="IE1029" s="14"/>
    </row>
    <row r="1030" spans="1:239" s="2" customFormat="1" x14ac:dyDescent="0.25">
      <c r="A1030" s="7"/>
      <c r="B1030" s="108" t="s">
        <v>99</v>
      </c>
      <c r="C1030" s="91" t="s">
        <v>17</v>
      </c>
      <c r="D1030" s="10">
        <v>19.100000000000001</v>
      </c>
      <c r="E1030" s="10">
        <f>D1030*E1029</f>
        <v>0.58426900000000004</v>
      </c>
      <c r="F1030" s="10"/>
      <c r="G1030" s="10"/>
      <c r="H1030" s="10"/>
      <c r="I1030" s="10"/>
      <c r="J1030" s="10"/>
      <c r="K1030" s="10">
        <f>E1030*J1030</f>
        <v>0</v>
      </c>
      <c r="L1030" s="10">
        <f>G1030+I1030+K1030</f>
        <v>0</v>
      </c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  <c r="GU1030" s="1"/>
      <c r="GV1030" s="1"/>
      <c r="GW1030" s="1"/>
      <c r="GX1030" s="1"/>
      <c r="GY1030" s="1"/>
      <c r="GZ1030" s="1"/>
      <c r="HA1030" s="1"/>
      <c r="HB1030" s="1"/>
      <c r="HC1030" s="1"/>
      <c r="HD1030" s="1"/>
      <c r="HE1030" s="1"/>
      <c r="HF1030" s="1"/>
      <c r="HG1030" s="1"/>
      <c r="HH1030" s="1"/>
      <c r="HI1030" s="1"/>
      <c r="HJ1030" s="1"/>
      <c r="HK1030" s="1"/>
      <c r="HL1030" s="1"/>
      <c r="HM1030" s="1"/>
      <c r="HN1030" s="1"/>
      <c r="HO1030" s="1"/>
      <c r="HP1030" s="1"/>
      <c r="HQ1030" s="1"/>
      <c r="HR1030" s="1"/>
      <c r="HS1030" s="1"/>
      <c r="HT1030" s="1"/>
      <c r="HU1030" s="1"/>
      <c r="HV1030" s="1"/>
      <c r="HW1030" s="1"/>
      <c r="HX1030" s="1"/>
      <c r="HY1030" s="1"/>
      <c r="HZ1030" s="1"/>
      <c r="IA1030" s="1"/>
      <c r="IB1030" s="1"/>
      <c r="IC1030" s="1"/>
      <c r="ID1030" s="1"/>
      <c r="IE1030" s="1"/>
    </row>
    <row r="1031" spans="1:239" s="2" customFormat="1" x14ac:dyDescent="0.25">
      <c r="A1031" s="7"/>
      <c r="B1031" s="108"/>
      <c r="C1031" s="91"/>
      <c r="D1031" s="10"/>
      <c r="E1031" s="10"/>
      <c r="F1031" s="10"/>
      <c r="G1031" s="10"/>
      <c r="H1031" s="10"/>
      <c r="I1031" s="10"/>
      <c r="J1031" s="10"/>
      <c r="K1031" s="10"/>
      <c r="L1031" s="10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  <c r="GL1031" s="1"/>
      <c r="GM1031" s="1"/>
      <c r="GN1031" s="1"/>
      <c r="GO1031" s="1"/>
      <c r="GP1031" s="1"/>
      <c r="GQ1031" s="1"/>
      <c r="GR1031" s="1"/>
      <c r="GS1031" s="1"/>
      <c r="GT1031" s="1"/>
      <c r="GU1031" s="1"/>
      <c r="GV1031" s="1"/>
      <c r="GW1031" s="1"/>
      <c r="GX1031" s="1"/>
      <c r="GY1031" s="1"/>
      <c r="GZ1031" s="1"/>
      <c r="HA1031" s="1"/>
      <c r="HB1031" s="1"/>
      <c r="HC1031" s="1"/>
      <c r="HD1031" s="1"/>
      <c r="HE1031" s="1"/>
      <c r="HF1031" s="1"/>
      <c r="HG1031" s="1"/>
      <c r="HH1031" s="1"/>
      <c r="HI1031" s="1"/>
      <c r="HJ1031" s="1"/>
      <c r="HK1031" s="1"/>
      <c r="HL1031" s="1"/>
      <c r="HM1031" s="1"/>
      <c r="HN1031" s="1"/>
      <c r="HO1031" s="1"/>
      <c r="HP1031" s="1"/>
      <c r="HQ1031" s="1"/>
      <c r="HR1031" s="1"/>
      <c r="HS1031" s="1"/>
      <c r="HT1031" s="1"/>
      <c r="HU1031" s="1"/>
      <c r="HV1031" s="1"/>
      <c r="HW1031" s="1"/>
      <c r="HX1031" s="1"/>
      <c r="HY1031" s="1"/>
      <c r="HZ1031" s="1"/>
      <c r="IA1031" s="1"/>
      <c r="IB1031" s="1"/>
      <c r="IC1031" s="1"/>
      <c r="ID1031" s="1"/>
      <c r="IE1031" s="1"/>
    </row>
    <row r="1032" spans="1:239" s="2" customFormat="1" ht="17.25" customHeight="1" x14ac:dyDescent="0.25">
      <c r="A1032" s="7">
        <v>39</v>
      </c>
      <c r="B1032" s="106" t="s">
        <v>100</v>
      </c>
      <c r="C1032" s="8" t="s">
        <v>16</v>
      </c>
      <c r="D1032" s="9"/>
      <c r="E1032" s="9">
        <f>E1028</f>
        <v>30.59</v>
      </c>
      <c r="F1032" s="10"/>
      <c r="G1032" s="10"/>
      <c r="H1032" s="10"/>
      <c r="I1032" s="10"/>
      <c r="J1032" s="10"/>
      <c r="K1032" s="10"/>
      <c r="L1032" s="9"/>
      <c r="M1032" s="105"/>
      <c r="N1032" s="105"/>
      <c r="O1032" s="105"/>
      <c r="P1032" s="105"/>
      <c r="Q1032" s="105"/>
      <c r="R1032" s="105"/>
      <c r="S1032" s="105"/>
      <c r="T1032" s="105"/>
      <c r="U1032" s="105"/>
      <c r="V1032" s="105"/>
      <c r="W1032" s="105"/>
      <c r="X1032" s="105"/>
      <c r="Y1032" s="105"/>
      <c r="Z1032" s="105"/>
      <c r="AA1032" s="105"/>
      <c r="AB1032" s="105"/>
      <c r="AC1032" s="105"/>
      <c r="AD1032" s="105"/>
      <c r="AE1032" s="105"/>
      <c r="AF1032" s="105"/>
      <c r="AG1032" s="105"/>
      <c r="AH1032" s="105"/>
      <c r="AI1032" s="105"/>
      <c r="AJ1032" s="105"/>
      <c r="AK1032" s="105"/>
      <c r="AL1032" s="105"/>
      <c r="AM1032" s="105"/>
      <c r="AN1032" s="105"/>
      <c r="AO1032" s="105"/>
      <c r="AP1032" s="105"/>
      <c r="AQ1032" s="105"/>
      <c r="AR1032" s="105"/>
      <c r="AS1032" s="105"/>
      <c r="AT1032" s="105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  <c r="BT1032" s="105"/>
      <c r="BU1032" s="105"/>
      <c r="BV1032" s="105"/>
      <c r="BW1032" s="105"/>
      <c r="BX1032" s="105"/>
      <c r="BY1032" s="105"/>
      <c r="BZ1032" s="105"/>
      <c r="CA1032" s="105"/>
      <c r="CB1032" s="105"/>
      <c r="CC1032" s="105"/>
      <c r="CD1032" s="105"/>
      <c r="CE1032" s="105"/>
      <c r="CF1032" s="105"/>
      <c r="CG1032" s="105"/>
      <c r="CH1032" s="105"/>
      <c r="CI1032" s="105"/>
      <c r="CJ1032" s="105"/>
      <c r="CK1032" s="105"/>
      <c r="CL1032" s="105"/>
      <c r="CM1032" s="105"/>
      <c r="CN1032" s="105"/>
      <c r="CO1032" s="105"/>
      <c r="CP1032" s="105"/>
      <c r="CQ1032" s="105"/>
      <c r="CR1032" s="105"/>
      <c r="CS1032" s="105"/>
      <c r="CT1032" s="105"/>
      <c r="CU1032" s="105"/>
      <c r="CV1032" s="105"/>
      <c r="CW1032" s="105"/>
      <c r="CX1032" s="105"/>
      <c r="CY1032" s="105"/>
      <c r="CZ1032" s="105"/>
      <c r="DA1032" s="105"/>
      <c r="DB1032" s="105"/>
      <c r="DC1032" s="105"/>
      <c r="DD1032" s="105"/>
      <c r="DE1032" s="105"/>
      <c r="DF1032" s="105"/>
      <c r="DG1032" s="105"/>
      <c r="DH1032" s="105"/>
      <c r="DI1032" s="105"/>
      <c r="DJ1032" s="105"/>
      <c r="DK1032" s="105"/>
      <c r="DL1032" s="105"/>
      <c r="DM1032" s="105"/>
      <c r="DN1032" s="105"/>
      <c r="DO1032" s="105"/>
      <c r="DP1032" s="105"/>
      <c r="DQ1032" s="105"/>
      <c r="DR1032" s="105"/>
      <c r="DS1032" s="105"/>
      <c r="DT1032" s="105"/>
      <c r="DU1032" s="105"/>
      <c r="DV1032" s="105"/>
      <c r="DW1032" s="105"/>
      <c r="DX1032" s="105"/>
      <c r="DY1032" s="105"/>
      <c r="DZ1032" s="105"/>
      <c r="EA1032" s="105"/>
      <c r="EB1032" s="105"/>
      <c r="EC1032" s="105"/>
      <c r="ED1032" s="105"/>
      <c r="EE1032" s="105"/>
      <c r="EF1032" s="105"/>
      <c r="EG1032" s="105"/>
      <c r="EH1032" s="105"/>
      <c r="EI1032" s="105"/>
      <c r="EJ1032" s="105"/>
      <c r="EK1032" s="105"/>
      <c r="EL1032" s="105"/>
      <c r="EM1032" s="105"/>
      <c r="EN1032" s="105"/>
      <c r="EO1032" s="105"/>
      <c r="EP1032" s="105"/>
      <c r="EQ1032" s="105"/>
      <c r="ER1032" s="105"/>
      <c r="ES1032" s="105"/>
      <c r="ET1032" s="105"/>
      <c r="EU1032" s="105"/>
      <c r="EV1032" s="105"/>
      <c r="EW1032" s="105"/>
      <c r="EX1032" s="105"/>
      <c r="EY1032" s="105"/>
      <c r="EZ1032" s="105"/>
      <c r="FA1032" s="105"/>
      <c r="FB1032" s="105"/>
      <c r="FC1032" s="105"/>
      <c r="FD1032" s="105"/>
      <c r="FE1032" s="105"/>
      <c r="FF1032" s="105"/>
      <c r="FG1032" s="105"/>
      <c r="FH1032" s="105"/>
      <c r="FI1032" s="105"/>
      <c r="FJ1032" s="105"/>
      <c r="FK1032" s="105"/>
      <c r="FL1032" s="105"/>
      <c r="FM1032" s="105"/>
      <c r="FN1032" s="105"/>
      <c r="FO1032" s="105"/>
      <c r="FP1032" s="105"/>
      <c r="FQ1032" s="105"/>
      <c r="FR1032" s="105"/>
      <c r="FS1032" s="105"/>
      <c r="FT1032" s="105"/>
      <c r="FU1032" s="105"/>
      <c r="FV1032" s="105"/>
      <c r="FW1032" s="105"/>
      <c r="FX1032" s="105"/>
      <c r="FY1032" s="105"/>
      <c r="FZ1032" s="105"/>
      <c r="GA1032" s="105"/>
      <c r="GB1032" s="105"/>
      <c r="GC1032" s="105"/>
      <c r="GD1032" s="105"/>
      <c r="GE1032" s="105"/>
      <c r="GF1032" s="105"/>
      <c r="GG1032" s="105"/>
      <c r="GH1032" s="105"/>
      <c r="GI1032" s="105"/>
      <c r="GJ1032" s="105"/>
      <c r="GK1032" s="105"/>
      <c r="GL1032" s="105"/>
      <c r="GM1032" s="105"/>
      <c r="GN1032" s="105"/>
      <c r="GO1032" s="105"/>
      <c r="GP1032" s="105"/>
      <c r="GQ1032" s="105"/>
      <c r="GR1032" s="105"/>
      <c r="GS1032" s="105"/>
      <c r="GT1032" s="105"/>
      <c r="GU1032" s="105"/>
      <c r="GV1032" s="105"/>
      <c r="GW1032" s="105"/>
      <c r="GX1032" s="105"/>
      <c r="GY1032" s="105"/>
      <c r="GZ1032" s="105"/>
      <c r="HA1032" s="105"/>
      <c r="HB1032" s="105"/>
      <c r="HC1032" s="105"/>
      <c r="HD1032" s="105"/>
      <c r="HE1032" s="105"/>
      <c r="HF1032" s="105"/>
      <c r="HG1032" s="105"/>
      <c r="HH1032" s="105"/>
      <c r="HI1032" s="105"/>
      <c r="HJ1032" s="105"/>
      <c r="HK1032" s="105"/>
      <c r="HL1032" s="105"/>
      <c r="HM1032" s="105"/>
      <c r="HN1032" s="105"/>
      <c r="HO1032" s="105"/>
    </row>
    <row r="1033" spans="1:239" s="6" customFormat="1" x14ac:dyDescent="0.25">
      <c r="A1033" s="11"/>
      <c r="B1033" s="13"/>
      <c r="C1033" s="11" t="s">
        <v>49</v>
      </c>
      <c r="D1033" s="10"/>
      <c r="E1033" s="107">
        <f>E1032/1000</f>
        <v>3.0589999999999999E-2</v>
      </c>
      <c r="F1033" s="10"/>
      <c r="G1033" s="10"/>
      <c r="H1033" s="10"/>
      <c r="I1033" s="10"/>
      <c r="J1033" s="10"/>
      <c r="K1033" s="10"/>
      <c r="L1033" s="10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F1033" s="14"/>
      <c r="AG1033" s="14"/>
      <c r="AH1033" s="14"/>
      <c r="AI1033" s="14"/>
      <c r="AJ1033" s="14"/>
      <c r="AK1033" s="14"/>
      <c r="AL1033" s="14"/>
      <c r="AM1033" s="14"/>
      <c r="AN1033" s="14"/>
      <c r="AO1033" s="14"/>
      <c r="AP1033" s="14"/>
      <c r="AQ1033" s="14"/>
      <c r="AR1033" s="14"/>
      <c r="AS1033" s="14"/>
      <c r="AT1033" s="14"/>
      <c r="AU1033" s="14"/>
      <c r="AV1033" s="14"/>
      <c r="AW1033" s="14"/>
      <c r="AX1033" s="14"/>
      <c r="AY1033" s="14"/>
      <c r="AZ1033" s="14"/>
      <c r="BA1033" s="14"/>
      <c r="BB1033" s="14"/>
      <c r="BC1033" s="14"/>
      <c r="BD1033" s="14"/>
      <c r="BE1033" s="14"/>
      <c r="BF1033" s="14"/>
      <c r="BG1033" s="14"/>
      <c r="BH1033" s="14"/>
      <c r="BI1033" s="14"/>
      <c r="BJ1033" s="14"/>
      <c r="BK1033" s="14"/>
      <c r="BL1033" s="14"/>
      <c r="BM1033" s="14"/>
      <c r="BN1033" s="14"/>
      <c r="BO1033" s="14"/>
      <c r="BP1033" s="14"/>
      <c r="BQ1033" s="14"/>
      <c r="BR1033" s="14"/>
      <c r="BS1033" s="14"/>
      <c r="BT1033" s="14"/>
      <c r="BU1033" s="14"/>
      <c r="BV1033" s="14"/>
      <c r="BW1033" s="14"/>
      <c r="BX1033" s="14"/>
      <c r="BY1033" s="14"/>
      <c r="BZ1033" s="14"/>
      <c r="CA1033" s="14"/>
      <c r="CB1033" s="14"/>
      <c r="CC1033" s="14"/>
      <c r="CD1033" s="14"/>
      <c r="CE1033" s="14"/>
      <c r="CF1033" s="14"/>
      <c r="CG1033" s="14"/>
      <c r="CH1033" s="14"/>
      <c r="CI1033" s="14"/>
      <c r="CJ1033" s="14"/>
      <c r="CK1033" s="14"/>
      <c r="CL1033" s="14"/>
      <c r="CM1033" s="14"/>
      <c r="CN1033" s="14"/>
      <c r="CO1033" s="14"/>
      <c r="CP1033" s="14"/>
      <c r="CQ1033" s="14"/>
      <c r="CR1033" s="14"/>
      <c r="CS1033" s="14"/>
      <c r="CT1033" s="14"/>
      <c r="CU1033" s="14"/>
      <c r="CV1033" s="14"/>
      <c r="CW1033" s="14"/>
      <c r="CX1033" s="14"/>
      <c r="CY1033" s="14"/>
      <c r="CZ1033" s="14"/>
      <c r="DA1033" s="14"/>
      <c r="DB1033" s="14"/>
      <c r="DC1033" s="14"/>
      <c r="DD1033" s="14"/>
      <c r="DE1033" s="14"/>
      <c r="DF1033" s="14"/>
      <c r="DG1033" s="14"/>
      <c r="DH1033" s="14"/>
      <c r="DI1033" s="14"/>
      <c r="DJ1033" s="14"/>
      <c r="DK1033" s="14"/>
      <c r="DL1033" s="14"/>
      <c r="DM1033" s="14"/>
      <c r="DN1033" s="14"/>
      <c r="DO1033" s="14"/>
      <c r="DP1033" s="14"/>
      <c r="DQ1033" s="14"/>
      <c r="DR1033" s="14"/>
      <c r="DS1033" s="14"/>
      <c r="DT1033" s="14"/>
      <c r="DU1033" s="14"/>
      <c r="DV1033" s="14"/>
      <c r="DW1033" s="14"/>
      <c r="DX1033" s="14"/>
      <c r="DY1033" s="14"/>
      <c r="DZ1033" s="14"/>
      <c r="EA1033" s="14"/>
      <c r="EB1033" s="14"/>
      <c r="EC1033" s="14"/>
      <c r="ED1033" s="14"/>
      <c r="EE1033" s="14"/>
      <c r="EF1033" s="14"/>
      <c r="EG1033" s="14"/>
      <c r="EH1033" s="14"/>
      <c r="EI1033" s="14"/>
      <c r="EJ1033" s="14"/>
      <c r="EK1033" s="14"/>
      <c r="EL1033" s="14"/>
      <c r="EM1033" s="14"/>
      <c r="EN1033" s="14"/>
      <c r="EO1033" s="14"/>
      <c r="EP1033" s="14"/>
      <c r="EQ1033" s="14"/>
      <c r="ER1033" s="14"/>
      <c r="ES1033" s="14"/>
      <c r="ET1033" s="14"/>
      <c r="EU1033" s="14"/>
      <c r="EV1033" s="14"/>
      <c r="EW1033" s="14"/>
      <c r="EX1033" s="14"/>
      <c r="EY1033" s="14"/>
      <c r="EZ1033" s="14"/>
      <c r="FA1033" s="14"/>
      <c r="FB1033" s="14"/>
      <c r="FC1033" s="14"/>
      <c r="FD1033" s="14"/>
      <c r="FE1033" s="14"/>
      <c r="FF1033" s="14"/>
      <c r="FG1033" s="14"/>
      <c r="FH1033" s="14"/>
      <c r="FI1033" s="14"/>
      <c r="FJ1033" s="14"/>
      <c r="FK1033" s="14"/>
      <c r="FL1033" s="14"/>
      <c r="FM1033" s="14"/>
      <c r="FN1033" s="14"/>
      <c r="FO1033" s="14"/>
      <c r="FP1033" s="14"/>
      <c r="FQ1033" s="14"/>
      <c r="FR1033" s="14"/>
      <c r="FS1033" s="14"/>
      <c r="FT1033" s="14"/>
      <c r="FU1033" s="14"/>
      <c r="FV1033" s="14"/>
      <c r="FW1033" s="14"/>
      <c r="FX1033" s="14"/>
      <c r="FY1033" s="14"/>
      <c r="FZ1033" s="14"/>
      <c r="GA1033" s="14"/>
      <c r="GB1033" s="14"/>
      <c r="GC1033" s="14"/>
      <c r="GD1033" s="14"/>
      <c r="GE1033" s="14"/>
      <c r="GF1033" s="14"/>
      <c r="GG1033" s="14"/>
      <c r="GH1033" s="14"/>
      <c r="GI1033" s="14"/>
      <c r="GJ1033" s="14"/>
      <c r="GK1033" s="14"/>
      <c r="GL1033" s="14"/>
      <c r="GM1033" s="14"/>
      <c r="GN1033" s="14"/>
      <c r="GO1033" s="14"/>
      <c r="GP1033" s="14"/>
      <c r="GQ1033" s="14"/>
      <c r="GR1033" s="14"/>
      <c r="GS1033" s="14"/>
      <c r="GT1033" s="14"/>
      <c r="GU1033" s="14"/>
      <c r="GV1033" s="14"/>
      <c r="GW1033" s="14"/>
      <c r="GX1033" s="14"/>
      <c r="GY1033" s="14"/>
      <c r="GZ1033" s="14"/>
      <c r="HA1033" s="14"/>
      <c r="HB1033" s="14"/>
      <c r="HC1033" s="14"/>
      <c r="HD1033" s="14"/>
      <c r="HE1033" s="14"/>
      <c r="HF1033" s="14"/>
      <c r="HG1033" s="14"/>
      <c r="HH1033" s="14"/>
      <c r="HI1033" s="14"/>
      <c r="HJ1033" s="14"/>
      <c r="HK1033" s="14"/>
      <c r="HL1033" s="14"/>
      <c r="HM1033" s="14"/>
      <c r="HN1033" s="14"/>
      <c r="HO1033" s="14"/>
      <c r="HP1033" s="14"/>
      <c r="HQ1033" s="14"/>
      <c r="HR1033" s="14"/>
      <c r="HS1033" s="14"/>
      <c r="HT1033" s="14"/>
      <c r="HU1033" s="14"/>
      <c r="HV1033" s="14"/>
      <c r="HW1033" s="14"/>
      <c r="HX1033" s="14"/>
      <c r="HY1033" s="14"/>
      <c r="HZ1033" s="14"/>
      <c r="IA1033" s="14"/>
      <c r="IB1033" s="14"/>
      <c r="IC1033" s="14"/>
      <c r="ID1033" s="14"/>
      <c r="IE1033" s="14"/>
    </row>
    <row r="1034" spans="1:239" s="2" customFormat="1" x14ac:dyDescent="0.25">
      <c r="A1034" s="7"/>
      <c r="B1034" s="108" t="s">
        <v>94</v>
      </c>
      <c r="C1034" s="91" t="s">
        <v>17</v>
      </c>
      <c r="D1034" s="10">
        <v>13.2</v>
      </c>
      <c r="E1034" s="10">
        <f>D1034*E1033</f>
        <v>0.40378799999999998</v>
      </c>
      <c r="F1034" s="10"/>
      <c r="G1034" s="10"/>
      <c r="H1034" s="10"/>
      <c r="I1034" s="10">
        <f>E1034*H1034</f>
        <v>0</v>
      </c>
      <c r="J1034" s="10"/>
      <c r="K1034" s="10"/>
      <c r="L1034" s="10">
        <f>G1034+I1034+K1034</f>
        <v>0</v>
      </c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  <c r="GC1034" s="1"/>
      <c r="GD1034" s="1"/>
      <c r="GE1034" s="1"/>
      <c r="GF1034" s="1"/>
      <c r="GG1034" s="1"/>
      <c r="GH1034" s="1"/>
      <c r="GI1034" s="1"/>
      <c r="GJ1034" s="1"/>
      <c r="GK1034" s="1"/>
      <c r="GL1034" s="1"/>
      <c r="GM1034" s="1"/>
      <c r="GN1034" s="1"/>
      <c r="GO1034" s="1"/>
      <c r="GP1034" s="1"/>
      <c r="GQ1034" s="1"/>
      <c r="GR1034" s="1"/>
      <c r="GS1034" s="1"/>
      <c r="GT1034" s="1"/>
      <c r="GU1034" s="1"/>
      <c r="GV1034" s="1"/>
      <c r="GW1034" s="1"/>
      <c r="GX1034" s="1"/>
      <c r="GY1034" s="1"/>
      <c r="GZ1034" s="1"/>
      <c r="HA1034" s="1"/>
      <c r="HB1034" s="1"/>
      <c r="HC1034" s="1"/>
      <c r="HD1034" s="1"/>
      <c r="HE1034" s="1"/>
      <c r="HF1034" s="1"/>
      <c r="HG1034" s="1"/>
      <c r="HH1034" s="1"/>
      <c r="HI1034" s="1"/>
      <c r="HJ1034" s="1"/>
      <c r="HK1034" s="1"/>
      <c r="HL1034" s="1"/>
      <c r="HM1034" s="1"/>
      <c r="HN1034" s="1"/>
      <c r="HO1034" s="1"/>
      <c r="HP1034" s="1"/>
      <c r="HQ1034" s="1"/>
      <c r="HR1034" s="1"/>
      <c r="HS1034" s="1"/>
      <c r="HT1034" s="1"/>
      <c r="HU1034" s="1"/>
      <c r="HV1034" s="1"/>
      <c r="HW1034" s="1"/>
      <c r="HX1034" s="1"/>
      <c r="HY1034" s="1"/>
      <c r="HZ1034" s="1"/>
      <c r="IA1034" s="1"/>
      <c r="IB1034" s="1"/>
      <c r="IC1034" s="1"/>
      <c r="ID1034" s="1"/>
      <c r="IE1034" s="1"/>
    </row>
    <row r="1035" spans="1:239" s="2" customFormat="1" x14ac:dyDescent="0.25">
      <c r="A1035" s="7"/>
      <c r="B1035" s="109" t="s">
        <v>22</v>
      </c>
      <c r="C1035" s="11" t="s">
        <v>0</v>
      </c>
      <c r="D1035" s="10">
        <v>2.1</v>
      </c>
      <c r="E1035" s="110">
        <f>D1035*E1033</f>
        <v>6.4239000000000004E-2</v>
      </c>
      <c r="F1035" s="10"/>
      <c r="G1035" s="10"/>
      <c r="H1035" s="10"/>
      <c r="I1035" s="10"/>
      <c r="J1035" s="10"/>
      <c r="K1035" s="10">
        <f>E1035*J1035</f>
        <v>0</v>
      </c>
      <c r="L1035" s="10">
        <f>G1035+I1035+K1035</f>
        <v>0</v>
      </c>
      <c r="M1035" s="111"/>
      <c r="N1035" s="111"/>
      <c r="O1035" s="111"/>
      <c r="P1035" s="111"/>
      <c r="Q1035" s="111"/>
      <c r="R1035" s="111"/>
      <c r="S1035" s="111"/>
      <c r="T1035" s="111"/>
      <c r="U1035" s="111"/>
      <c r="V1035" s="111"/>
      <c r="W1035" s="111"/>
      <c r="X1035" s="111"/>
      <c r="Y1035" s="111"/>
      <c r="Z1035" s="111"/>
      <c r="AA1035" s="111"/>
      <c r="AB1035" s="111"/>
      <c r="AC1035" s="111"/>
      <c r="AD1035" s="111"/>
      <c r="AE1035" s="111"/>
      <c r="AF1035" s="111"/>
      <c r="AG1035" s="111"/>
      <c r="AH1035" s="111"/>
      <c r="AI1035" s="111"/>
      <c r="AJ1035" s="111"/>
      <c r="AK1035" s="111"/>
      <c r="AL1035" s="111"/>
      <c r="AM1035" s="111"/>
      <c r="AN1035" s="111"/>
      <c r="AO1035" s="111"/>
      <c r="AP1035" s="111"/>
      <c r="AQ1035" s="111"/>
      <c r="AR1035" s="111"/>
      <c r="AS1035" s="111"/>
      <c r="AT1035" s="111"/>
      <c r="AU1035" s="111"/>
      <c r="AV1035" s="111"/>
      <c r="AW1035" s="111"/>
      <c r="AX1035" s="111"/>
      <c r="AY1035" s="111"/>
      <c r="AZ1035" s="111"/>
      <c r="BA1035" s="111"/>
      <c r="BB1035" s="111"/>
      <c r="BC1035" s="111"/>
      <c r="BD1035" s="111"/>
      <c r="BE1035" s="111"/>
      <c r="BF1035" s="111"/>
      <c r="BG1035" s="111"/>
      <c r="BH1035" s="111"/>
      <c r="BI1035" s="111"/>
      <c r="BJ1035" s="111"/>
      <c r="BK1035" s="111"/>
      <c r="BL1035" s="111"/>
      <c r="BM1035" s="111"/>
      <c r="BN1035" s="111"/>
      <c r="BO1035" s="111"/>
      <c r="BP1035" s="111"/>
      <c r="BQ1035" s="111"/>
      <c r="BR1035" s="111"/>
      <c r="BS1035" s="111"/>
      <c r="BT1035" s="111"/>
      <c r="BU1035" s="111"/>
      <c r="BV1035" s="111"/>
      <c r="BW1035" s="111"/>
      <c r="BX1035" s="111"/>
      <c r="BY1035" s="111"/>
      <c r="BZ1035" s="111"/>
      <c r="CA1035" s="111"/>
      <c r="CB1035" s="111"/>
      <c r="CC1035" s="111"/>
      <c r="CD1035" s="111"/>
      <c r="CE1035" s="111"/>
      <c r="CF1035" s="111"/>
      <c r="CG1035" s="111"/>
      <c r="CH1035" s="111"/>
      <c r="CI1035" s="111"/>
      <c r="CJ1035" s="111"/>
      <c r="CK1035" s="111"/>
      <c r="CL1035" s="111"/>
      <c r="CM1035" s="111"/>
      <c r="CN1035" s="111"/>
      <c r="CO1035" s="111"/>
      <c r="CP1035" s="111"/>
      <c r="CQ1035" s="111"/>
      <c r="CR1035" s="111"/>
      <c r="CS1035" s="111"/>
      <c r="CT1035" s="111"/>
      <c r="CU1035" s="111"/>
      <c r="CV1035" s="111"/>
      <c r="CW1035" s="111"/>
      <c r="CX1035" s="111"/>
      <c r="CY1035" s="111"/>
      <c r="CZ1035" s="111"/>
      <c r="DA1035" s="111"/>
      <c r="DB1035" s="111"/>
      <c r="DC1035" s="111"/>
      <c r="DD1035" s="111"/>
      <c r="DE1035" s="111"/>
      <c r="DF1035" s="111"/>
      <c r="DG1035" s="111"/>
      <c r="DH1035" s="111"/>
      <c r="DI1035" s="111"/>
      <c r="DJ1035" s="111"/>
      <c r="DK1035" s="111"/>
      <c r="DL1035" s="111"/>
      <c r="DM1035" s="111"/>
      <c r="DN1035" s="111"/>
      <c r="DO1035" s="111"/>
      <c r="DP1035" s="111"/>
      <c r="DQ1035" s="111"/>
      <c r="DR1035" s="111"/>
      <c r="DS1035" s="111"/>
      <c r="DT1035" s="111"/>
      <c r="DU1035" s="111"/>
      <c r="DV1035" s="111"/>
      <c r="DW1035" s="111"/>
      <c r="DX1035" s="111"/>
      <c r="DY1035" s="111"/>
      <c r="DZ1035" s="111"/>
      <c r="EA1035" s="111"/>
      <c r="EB1035" s="111"/>
      <c r="EC1035" s="111"/>
      <c r="ED1035" s="111"/>
      <c r="EE1035" s="111"/>
      <c r="EF1035" s="111"/>
      <c r="EG1035" s="111"/>
      <c r="EH1035" s="111"/>
      <c r="EI1035" s="111"/>
      <c r="EJ1035" s="111"/>
      <c r="EK1035" s="111"/>
      <c r="EL1035" s="111"/>
      <c r="EM1035" s="111"/>
      <c r="EN1035" s="111"/>
      <c r="EO1035" s="111"/>
      <c r="EP1035" s="111"/>
      <c r="EQ1035" s="111"/>
      <c r="ER1035" s="111"/>
      <c r="ES1035" s="111"/>
      <c r="ET1035" s="111"/>
      <c r="EU1035" s="111"/>
      <c r="EV1035" s="111"/>
      <c r="EW1035" s="111"/>
      <c r="EX1035" s="111"/>
      <c r="EY1035" s="111"/>
      <c r="EZ1035" s="111"/>
      <c r="FA1035" s="111"/>
      <c r="FB1035" s="111"/>
      <c r="FC1035" s="111"/>
      <c r="FD1035" s="111"/>
      <c r="FE1035" s="111"/>
      <c r="FF1035" s="111"/>
      <c r="FG1035" s="111"/>
      <c r="FH1035" s="111"/>
      <c r="FI1035" s="111"/>
      <c r="FJ1035" s="111"/>
      <c r="FK1035" s="111"/>
      <c r="FL1035" s="111"/>
      <c r="FM1035" s="111"/>
      <c r="FN1035" s="111"/>
      <c r="FO1035" s="111"/>
      <c r="FP1035" s="111"/>
      <c r="FQ1035" s="111"/>
      <c r="FR1035" s="111"/>
      <c r="FS1035" s="111"/>
      <c r="FT1035" s="111"/>
      <c r="FU1035" s="111"/>
      <c r="FV1035" s="111"/>
      <c r="FW1035" s="111"/>
      <c r="FX1035" s="111"/>
      <c r="FY1035" s="111"/>
      <c r="FZ1035" s="111"/>
      <c r="GA1035" s="111"/>
      <c r="GB1035" s="111"/>
      <c r="GC1035" s="111"/>
      <c r="GD1035" s="111"/>
      <c r="GE1035" s="111"/>
      <c r="GF1035" s="111"/>
      <c r="GG1035" s="111"/>
      <c r="GH1035" s="111"/>
      <c r="GI1035" s="111"/>
      <c r="GJ1035" s="111"/>
      <c r="GK1035" s="111"/>
      <c r="GL1035" s="111"/>
      <c r="GM1035" s="111"/>
      <c r="GN1035" s="111"/>
      <c r="GO1035" s="111"/>
      <c r="GP1035" s="111"/>
      <c r="GQ1035" s="111"/>
      <c r="GR1035" s="111"/>
      <c r="GS1035" s="111"/>
      <c r="GT1035" s="111"/>
      <c r="GU1035" s="111"/>
      <c r="GV1035" s="111"/>
      <c r="GW1035" s="111"/>
      <c r="GX1035" s="111"/>
      <c r="GY1035" s="111"/>
      <c r="GZ1035" s="111"/>
      <c r="HA1035" s="111"/>
      <c r="HB1035" s="111"/>
      <c r="HC1035" s="111"/>
      <c r="HD1035" s="111"/>
      <c r="HE1035" s="111"/>
      <c r="HF1035" s="111"/>
      <c r="HG1035" s="111"/>
      <c r="HH1035" s="111"/>
      <c r="HI1035" s="111"/>
      <c r="HJ1035" s="111"/>
      <c r="HK1035" s="111"/>
      <c r="HL1035" s="111"/>
      <c r="HM1035" s="111"/>
      <c r="HN1035" s="111"/>
      <c r="HO1035" s="111"/>
      <c r="HP1035" s="111"/>
      <c r="HQ1035" s="111"/>
      <c r="HR1035" s="111"/>
      <c r="HS1035" s="111"/>
      <c r="HT1035" s="111"/>
      <c r="HU1035" s="111"/>
      <c r="HV1035" s="111"/>
      <c r="HW1035" s="111"/>
      <c r="HX1035" s="111"/>
      <c r="HY1035" s="111"/>
      <c r="HZ1035" s="111"/>
      <c r="IA1035" s="111"/>
      <c r="IB1035" s="111"/>
      <c r="IC1035" s="111"/>
      <c r="ID1035" s="111"/>
      <c r="IE1035" s="111"/>
    </row>
    <row r="1036" spans="1:239" s="2" customFormat="1" x14ac:dyDescent="0.25">
      <c r="A1036" s="7"/>
      <c r="B1036" s="109" t="s">
        <v>101</v>
      </c>
      <c r="C1036" s="112" t="s">
        <v>16</v>
      </c>
      <c r="D1036" s="10">
        <v>102</v>
      </c>
      <c r="E1036" s="10">
        <f>D1036*E1033</f>
        <v>3.12018</v>
      </c>
      <c r="F1036" s="10"/>
      <c r="G1036" s="5"/>
      <c r="H1036" s="5"/>
      <c r="I1036" s="5"/>
      <c r="J1036" s="10"/>
      <c r="K1036" s="10">
        <f>E1036*J1036</f>
        <v>0</v>
      </c>
      <c r="L1036" s="10">
        <f>G1036+I1036+K1036</f>
        <v>0</v>
      </c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  <c r="GC1036" s="1"/>
      <c r="GD1036" s="1"/>
      <c r="GE1036" s="1"/>
      <c r="GF1036" s="1"/>
      <c r="GG1036" s="1"/>
      <c r="GH1036" s="1"/>
      <c r="GI1036" s="1"/>
      <c r="GJ1036" s="1"/>
      <c r="GK1036" s="1"/>
      <c r="GL1036" s="1"/>
      <c r="GM1036" s="1"/>
      <c r="GN1036" s="1"/>
      <c r="GO1036" s="1"/>
      <c r="GP1036" s="1"/>
      <c r="GQ1036" s="1"/>
      <c r="GR1036" s="1"/>
      <c r="GS1036" s="1"/>
      <c r="GT1036" s="1"/>
      <c r="GU1036" s="1"/>
      <c r="GV1036" s="1"/>
      <c r="GW1036" s="1"/>
      <c r="GX1036" s="1"/>
      <c r="GY1036" s="1"/>
      <c r="GZ1036" s="1"/>
      <c r="HA1036" s="1"/>
      <c r="HB1036" s="1"/>
      <c r="HC1036" s="1"/>
      <c r="HD1036" s="1"/>
      <c r="HE1036" s="1"/>
      <c r="HF1036" s="1"/>
      <c r="HG1036" s="1"/>
      <c r="HH1036" s="1"/>
      <c r="HI1036" s="1"/>
      <c r="HJ1036" s="1"/>
      <c r="HK1036" s="1"/>
      <c r="HL1036" s="1"/>
      <c r="HM1036" s="1"/>
      <c r="HN1036" s="1"/>
      <c r="HO1036" s="1"/>
      <c r="HP1036" s="1"/>
      <c r="HQ1036" s="1"/>
      <c r="HR1036" s="1"/>
      <c r="HS1036" s="1"/>
      <c r="HT1036" s="1"/>
      <c r="HU1036" s="1"/>
      <c r="HV1036" s="1"/>
      <c r="HW1036" s="1"/>
      <c r="HX1036" s="1"/>
      <c r="HY1036" s="1"/>
      <c r="HZ1036" s="1"/>
      <c r="IA1036" s="1"/>
      <c r="IB1036" s="1"/>
      <c r="IC1036" s="1"/>
      <c r="ID1036" s="1"/>
      <c r="IE1036" s="1"/>
    </row>
    <row r="1037" spans="1:239" s="6" customFormat="1" x14ac:dyDescent="0.25">
      <c r="A1037" s="113"/>
      <c r="B1037" s="114"/>
      <c r="C1037" s="113"/>
      <c r="D1037" s="62"/>
      <c r="E1037" s="5"/>
      <c r="F1037" s="5"/>
      <c r="G1037" s="5"/>
      <c r="H1037" s="5"/>
      <c r="I1037" s="5"/>
      <c r="J1037" s="5"/>
      <c r="K1037" s="5"/>
      <c r="L1037" s="5"/>
    </row>
    <row r="1038" spans="1:239" s="115" customFormat="1" x14ac:dyDescent="0.2">
      <c r="A1038" s="7">
        <v>40</v>
      </c>
      <c r="B1038" s="106" t="s">
        <v>102</v>
      </c>
      <c r="C1038" s="8" t="s">
        <v>18</v>
      </c>
      <c r="D1038" s="9"/>
      <c r="E1038" s="9">
        <f>E1032*1.65</f>
        <v>50.473499999999994</v>
      </c>
      <c r="F1038" s="9"/>
      <c r="G1038" s="9"/>
      <c r="H1038" s="9"/>
      <c r="I1038" s="9"/>
      <c r="J1038" s="4"/>
      <c r="K1038" s="9"/>
      <c r="L1038" s="9"/>
      <c r="M1038" s="105"/>
      <c r="N1038" s="105"/>
      <c r="O1038" s="105"/>
      <c r="P1038" s="105"/>
      <c r="Q1038" s="105"/>
      <c r="R1038" s="105"/>
      <c r="S1038" s="105"/>
      <c r="T1038" s="105"/>
      <c r="U1038" s="105"/>
      <c r="V1038" s="105"/>
      <c r="W1038" s="105"/>
      <c r="X1038" s="105"/>
      <c r="Y1038" s="105"/>
      <c r="Z1038" s="105"/>
      <c r="AA1038" s="105"/>
      <c r="AB1038" s="105"/>
      <c r="AC1038" s="105"/>
      <c r="AD1038" s="105"/>
      <c r="AE1038" s="105"/>
      <c r="AF1038" s="105"/>
      <c r="AG1038" s="105"/>
      <c r="AH1038" s="105"/>
      <c r="AI1038" s="105"/>
      <c r="AJ1038" s="105"/>
      <c r="AK1038" s="105"/>
      <c r="AL1038" s="105"/>
      <c r="AM1038" s="105"/>
      <c r="AN1038" s="105"/>
      <c r="AO1038" s="105"/>
      <c r="AP1038" s="105"/>
      <c r="AQ1038" s="105"/>
      <c r="AR1038" s="105"/>
      <c r="AS1038" s="105"/>
      <c r="AT1038" s="105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  <c r="BT1038" s="105"/>
      <c r="BU1038" s="105"/>
      <c r="BV1038" s="105"/>
      <c r="BW1038" s="105"/>
      <c r="BX1038" s="105"/>
      <c r="BY1038" s="105"/>
      <c r="BZ1038" s="105"/>
      <c r="CA1038" s="105"/>
      <c r="CB1038" s="105"/>
      <c r="CC1038" s="105"/>
      <c r="CD1038" s="105"/>
      <c r="CE1038" s="105"/>
      <c r="CF1038" s="105"/>
      <c r="CG1038" s="105"/>
      <c r="CH1038" s="105"/>
      <c r="CI1038" s="105"/>
      <c r="CJ1038" s="105"/>
      <c r="CK1038" s="105"/>
      <c r="CL1038" s="105"/>
      <c r="CM1038" s="105"/>
      <c r="CN1038" s="105"/>
      <c r="CO1038" s="105"/>
      <c r="CP1038" s="105"/>
      <c r="CQ1038" s="105"/>
      <c r="CR1038" s="105"/>
      <c r="CS1038" s="105"/>
      <c r="CT1038" s="105"/>
      <c r="CU1038" s="105"/>
      <c r="CV1038" s="105"/>
      <c r="CW1038" s="105"/>
      <c r="CX1038" s="105"/>
      <c r="CY1038" s="105"/>
      <c r="CZ1038" s="105"/>
      <c r="DA1038" s="105"/>
      <c r="DB1038" s="105"/>
      <c r="DC1038" s="105"/>
      <c r="DD1038" s="105"/>
      <c r="DE1038" s="105"/>
      <c r="DF1038" s="105"/>
      <c r="DG1038" s="105"/>
      <c r="DH1038" s="105"/>
      <c r="DI1038" s="105"/>
      <c r="DJ1038" s="105"/>
      <c r="DK1038" s="105"/>
      <c r="DL1038" s="105"/>
      <c r="DM1038" s="105"/>
      <c r="DN1038" s="105"/>
      <c r="DO1038" s="105"/>
      <c r="DP1038" s="105"/>
      <c r="DQ1038" s="105"/>
      <c r="DR1038" s="105"/>
      <c r="DS1038" s="105"/>
      <c r="DT1038" s="105"/>
      <c r="DU1038" s="105"/>
      <c r="DV1038" s="105"/>
      <c r="DW1038" s="105"/>
      <c r="DX1038" s="105"/>
      <c r="DY1038" s="105"/>
      <c r="DZ1038" s="105"/>
      <c r="EA1038" s="105"/>
      <c r="EB1038" s="105"/>
      <c r="EC1038" s="105"/>
      <c r="ED1038" s="105"/>
      <c r="EE1038" s="105"/>
      <c r="EF1038" s="105"/>
      <c r="EG1038" s="105"/>
      <c r="EH1038" s="105"/>
      <c r="EI1038" s="105"/>
      <c r="EJ1038" s="105"/>
      <c r="EK1038" s="105"/>
      <c r="EL1038" s="105"/>
      <c r="EM1038" s="105"/>
      <c r="EN1038" s="105"/>
      <c r="EO1038" s="105"/>
      <c r="EP1038" s="105"/>
      <c r="EQ1038" s="105"/>
      <c r="ER1038" s="105"/>
      <c r="ES1038" s="105"/>
      <c r="ET1038" s="105"/>
      <c r="EU1038" s="105"/>
      <c r="EV1038" s="105"/>
      <c r="EW1038" s="105"/>
      <c r="EX1038" s="105"/>
      <c r="EY1038" s="105"/>
      <c r="EZ1038" s="105"/>
      <c r="FA1038" s="105"/>
      <c r="FB1038" s="105"/>
      <c r="FC1038" s="105"/>
      <c r="FD1038" s="105"/>
      <c r="FE1038" s="105"/>
      <c r="FF1038" s="105"/>
      <c r="FG1038" s="105"/>
      <c r="FH1038" s="105"/>
      <c r="FI1038" s="105"/>
      <c r="FJ1038" s="105"/>
      <c r="FK1038" s="105"/>
      <c r="FL1038" s="105"/>
      <c r="FM1038" s="105"/>
      <c r="FN1038" s="105"/>
      <c r="FO1038" s="105"/>
      <c r="FP1038" s="105"/>
      <c r="FQ1038" s="105"/>
      <c r="FR1038" s="105"/>
      <c r="FS1038" s="105"/>
      <c r="FT1038" s="105"/>
      <c r="FU1038" s="105"/>
      <c r="FV1038" s="105"/>
      <c r="FW1038" s="105"/>
      <c r="FX1038" s="105"/>
      <c r="FY1038" s="105"/>
      <c r="FZ1038" s="105"/>
      <c r="GA1038" s="105"/>
      <c r="GB1038" s="105"/>
      <c r="GC1038" s="105"/>
      <c r="GD1038" s="105"/>
      <c r="GE1038" s="105"/>
      <c r="GF1038" s="105"/>
      <c r="GG1038" s="105"/>
      <c r="GH1038" s="105"/>
      <c r="GI1038" s="105"/>
      <c r="GJ1038" s="105"/>
      <c r="GK1038" s="105"/>
      <c r="GL1038" s="105"/>
      <c r="GM1038" s="105"/>
      <c r="GN1038" s="105"/>
      <c r="GO1038" s="105"/>
      <c r="GP1038" s="105"/>
      <c r="GQ1038" s="105"/>
      <c r="GR1038" s="105"/>
      <c r="GS1038" s="105"/>
      <c r="GT1038" s="105"/>
      <c r="GU1038" s="105"/>
      <c r="GV1038" s="105"/>
      <c r="GW1038" s="105"/>
    </row>
    <row r="1039" spans="1:239" s="6" customFormat="1" x14ac:dyDescent="0.25">
      <c r="A1039" s="8"/>
      <c r="B1039" s="13"/>
      <c r="C1039" s="11"/>
      <c r="D1039" s="10"/>
      <c r="E1039" s="10"/>
      <c r="F1039" s="10"/>
      <c r="G1039" s="10"/>
      <c r="H1039" s="10"/>
      <c r="I1039" s="10"/>
      <c r="J1039" s="5"/>
      <c r="K1039" s="10"/>
      <c r="L1039" s="10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F1039" s="14"/>
      <c r="AG1039" s="14"/>
      <c r="AH1039" s="14"/>
      <c r="AI1039" s="14"/>
      <c r="AJ1039" s="14"/>
      <c r="AK1039" s="14"/>
      <c r="AL1039" s="14"/>
      <c r="AM1039" s="14"/>
      <c r="AN1039" s="14"/>
      <c r="AO1039" s="14"/>
      <c r="AP1039" s="14"/>
      <c r="AQ1039" s="14"/>
      <c r="AR1039" s="14"/>
      <c r="AS1039" s="14"/>
      <c r="AT1039" s="14"/>
      <c r="AU1039" s="14"/>
      <c r="AV1039" s="14"/>
      <c r="AW1039" s="14"/>
      <c r="AX1039" s="14"/>
      <c r="AY1039" s="14"/>
      <c r="AZ1039" s="14"/>
      <c r="BA1039" s="14"/>
      <c r="BB1039" s="14"/>
      <c r="BC1039" s="14"/>
      <c r="BD1039" s="14"/>
      <c r="BE1039" s="14"/>
      <c r="BF1039" s="14"/>
      <c r="BG1039" s="14"/>
      <c r="BH1039" s="14"/>
      <c r="BI1039" s="14"/>
      <c r="BJ1039" s="14"/>
      <c r="BK1039" s="14"/>
      <c r="BL1039" s="14"/>
      <c r="BM1039" s="14"/>
      <c r="BN1039" s="14"/>
      <c r="BO1039" s="14"/>
      <c r="BP1039" s="14"/>
      <c r="BQ1039" s="14"/>
      <c r="BR1039" s="14"/>
      <c r="BS1039" s="14"/>
      <c r="BT1039" s="14"/>
      <c r="BU1039" s="14"/>
      <c r="BV1039" s="14"/>
      <c r="BW1039" s="14"/>
      <c r="BX1039" s="14"/>
      <c r="BY1039" s="14"/>
      <c r="BZ1039" s="14"/>
      <c r="CA1039" s="14"/>
      <c r="CB1039" s="14"/>
      <c r="CC1039" s="14"/>
      <c r="CD1039" s="14"/>
      <c r="CE1039" s="14"/>
      <c r="CF1039" s="14"/>
      <c r="CG1039" s="14"/>
      <c r="CH1039" s="14"/>
      <c r="CI1039" s="14"/>
      <c r="CJ1039" s="14"/>
      <c r="CK1039" s="14"/>
      <c r="CL1039" s="14"/>
      <c r="CM1039" s="14"/>
      <c r="CN1039" s="14"/>
      <c r="CO1039" s="14"/>
      <c r="CP1039" s="14"/>
      <c r="CQ1039" s="14"/>
      <c r="CR1039" s="14"/>
      <c r="CS1039" s="14"/>
      <c r="CT1039" s="14"/>
      <c r="CU1039" s="14"/>
      <c r="CV1039" s="14"/>
      <c r="CW1039" s="14"/>
      <c r="CX1039" s="14"/>
      <c r="CY1039" s="14"/>
      <c r="CZ1039" s="14"/>
      <c r="DA1039" s="14"/>
      <c r="DB1039" s="14"/>
      <c r="DC1039" s="14"/>
      <c r="DD1039" s="14"/>
      <c r="DE1039" s="14"/>
      <c r="DF1039" s="14"/>
      <c r="DG1039" s="14"/>
      <c r="DH1039" s="14"/>
      <c r="DI1039" s="14"/>
      <c r="DJ1039" s="14"/>
      <c r="DK1039" s="14"/>
      <c r="DL1039" s="14"/>
      <c r="DM1039" s="14"/>
      <c r="DN1039" s="14"/>
      <c r="DO1039" s="14"/>
      <c r="DP1039" s="14"/>
      <c r="DQ1039" s="14"/>
      <c r="DR1039" s="14"/>
      <c r="DS1039" s="14"/>
      <c r="DT1039" s="14"/>
      <c r="DU1039" s="14"/>
      <c r="DV1039" s="14"/>
      <c r="DW1039" s="14"/>
      <c r="DX1039" s="14"/>
      <c r="DY1039" s="14"/>
      <c r="DZ1039" s="14"/>
      <c r="EA1039" s="14"/>
      <c r="EB1039" s="14"/>
      <c r="EC1039" s="14"/>
      <c r="ED1039" s="14"/>
      <c r="EE1039" s="14"/>
      <c r="EF1039" s="14"/>
      <c r="EG1039" s="14"/>
      <c r="EH1039" s="14"/>
      <c r="EI1039" s="14"/>
      <c r="EJ1039" s="14"/>
      <c r="EK1039" s="14"/>
      <c r="EL1039" s="14"/>
      <c r="EM1039" s="14"/>
      <c r="EN1039" s="14"/>
      <c r="EO1039" s="14"/>
      <c r="EP1039" s="14"/>
      <c r="EQ1039" s="14"/>
      <c r="ER1039" s="14"/>
      <c r="ES1039" s="14"/>
      <c r="ET1039" s="14"/>
      <c r="EU1039" s="14"/>
      <c r="EV1039" s="14"/>
      <c r="EW1039" s="14"/>
      <c r="EX1039" s="14"/>
      <c r="EY1039" s="14"/>
      <c r="EZ1039" s="14"/>
      <c r="FA1039" s="14"/>
      <c r="FB1039" s="14"/>
      <c r="FC1039" s="14"/>
      <c r="FD1039" s="14"/>
      <c r="FE1039" s="14"/>
      <c r="FF1039" s="14"/>
      <c r="FG1039" s="14"/>
      <c r="FH1039" s="14"/>
      <c r="FI1039" s="14"/>
      <c r="FJ1039" s="14"/>
      <c r="FK1039" s="14"/>
      <c r="FL1039" s="14"/>
      <c r="FM1039" s="14"/>
      <c r="FN1039" s="14"/>
      <c r="FO1039" s="14"/>
      <c r="FP1039" s="14"/>
      <c r="FQ1039" s="14"/>
      <c r="FR1039" s="14"/>
      <c r="FS1039" s="14"/>
      <c r="FT1039" s="14"/>
      <c r="FU1039" s="14"/>
      <c r="FV1039" s="14"/>
      <c r="FW1039" s="14"/>
      <c r="FX1039" s="14"/>
      <c r="FY1039" s="14"/>
      <c r="FZ1039" s="14"/>
      <c r="GA1039" s="14"/>
      <c r="GB1039" s="14"/>
      <c r="GC1039" s="14"/>
      <c r="GD1039" s="14"/>
      <c r="GE1039" s="14"/>
      <c r="GF1039" s="14"/>
      <c r="GG1039" s="14"/>
      <c r="GH1039" s="14"/>
      <c r="GI1039" s="14"/>
      <c r="GJ1039" s="14"/>
      <c r="GK1039" s="14"/>
      <c r="GL1039" s="14"/>
      <c r="GM1039" s="14"/>
      <c r="GN1039" s="14"/>
      <c r="GO1039" s="14"/>
      <c r="GP1039" s="14"/>
      <c r="GQ1039" s="14"/>
      <c r="GR1039" s="14"/>
      <c r="GS1039" s="14"/>
      <c r="GT1039" s="14"/>
      <c r="GU1039" s="14"/>
      <c r="GV1039" s="14"/>
      <c r="GW1039" s="14"/>
      <c r="GX1039" s="14"/>
      <c r="GY1039" s="14"/>
      <c r="GZ1039" s="14"/>
      <c r="HA1039" s="14"/>
      <c r="HB1039" s="14"/>
      <c r="HC1039" s="14"/>
      <c r="HD1039" s="14"/>
      <c r="HE1039" s="14"/>
      <c r="HF1039" s="14"/>
      <c r="HG1039" s="14"/>
      <c r="HH1039" s="14"/>
      <c r="HI1039" s="14"/>
      <c r="HJ1039" s="14"/>
      <c r="HK1039" s="14"/>
      <c r="HL1039" s="14"/>
      <c r="HM1039" s="14"/>
      <c r="HN1039" s="14"/>
      <c r="HO1039" s="14"/>
      <c r="HP1039" s="14"/>
      <c r="HQ1039" s="14"/>
      <c r="HR1039" s="14"/>
      <c r="HS1039" s="14"/>
      <c r="HT1039" s="14"/>
      <c r="HU1039" s="14"/>
      <c r="HV1039" s="14"/>
      <c r="HW1039" s="14"/>
      <c r="HX1039" s="14"/>
      <c r="HY1039" s="14"/>
      <c r="HZ1039" s="14"/>
      <c r="IA1039" s="14"/>
      <c r="IB1039" s="14"/>
      <c r="IC1039" s="14"/>
      <c r="ID1039" s="14"/>
      <c r="IE1039" s="14"/>
    </row>
    <row r="1040" spans="1:239" s="6" customFormat="1" x14ac:dyDescent="0.25">
      <c r="A1040" s="8"/>
      <c r="B1040" s="116" t="s">
        <v>58</v>
      </c>
      <c r="C1040" s="11" t="s">
        <v>18</v>
      </c>
      <c r="D1040" s="10">
        <v>1</v>
      </c>
      <c r="E1040" s="10">
        <f>D1040*E1038</f>
        <v>50.473499999999994</v>
      </c>
      <c r="F1040" s="10"/>
      <c r="G1040" s="10"/>
      <c r="H1040" s="10"/>
      <c r="I1040" s="10"/>
      <c r="J1040" s="5"/>
      <c r="K1040" s="10">
        <f>E1040*J1040</f>
        <v>0</v>
      </c>
      <c r="L1040" s="10">
        <f>G1040+I1040+K1040</f>
        <v>0</v>
      </c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F1040" s="14"/>
      <c r="AG1040" s="14"/>
      <c r="AH1040" s="14"/>
      <c r="AI1040" s="14"/>
      <c r="AJ1040" s="14"/>
      <c r="AK1040" s="14"/>
      <c r="AL1040" s="14"/>
      <c r="AM1040" s="14"/>
      <c r="AN1040" s="14"/>
      <c r="AO1040" s="14"/>
      <c r="AP1040" s="14"/>
      <c r="AQ1040" s="14"/>
      <c r="AR1040" s="14"/>
      <c r="AS1040" s="14"/>
      <c r="AT1040" s="14"/>
      <c r="AU1040" s="14"/>
      <c r="AV1040" s="14"/>
      <c r="AW1040" s="14"/>
      <c r="AX1040" s="14"/>
      <c r="AY1040" s="14"/>
      <c r="AZ1040" s="14"/>
      <c r="BA1040" s="14"/>
      <c r="BB1040" s="14"/>
      <c r="BC1040" s="14"/>
      <c r="BD1040" s="14"/>
      <c r="BE1040" s="14"/>
      <c r="BF1040" s="14"/>
      <c r="BG1040" s="14"/>
      <c r="BH1040" s="14"/>
      <c r="BI1040" s="14"/>
      <c r="BJ1040" s="14"/>
      <c r="BK1040" s="14"/>
      <c r="BL1040" s="14"/>
      <c r="BM1040" s="14"/>
      <c r="BN1040" s="14"/>
      <c r="BO1040" s="14"/>
      <c r="BP1040" s="14"/>
      <c r="BQ1040" s="14"/>
      <c r="BR1040" s="14"/>
      <c r="BS1040" s="14"/>
      <c r="BT1040" s="14"/>
      <c r="BU1040" s="14"/>
      <c r="BV1040" s="14"/>
      <c r="BW1040" s="14"/>
      <c r="BX1040" s="14"/>
      <c r="BY1040" s="14"/>
      <c r="BZ1040" s="14"/>
      <c r="CA1040" s="14"/>
      <c r="CB1040" s="14"/>
      <c r="CC1040" s="14"/>
      <c r="CD1040" s="14"/>
      <c r="CE1040" s="14"/>
      <c r="CF1040" s="14"/>
      <c r="CG1040" s="14"/>
      <c r="CH1040" s="14"/>
      <c r="CI1040" s="14"/>
      <c r="CJ1040" s="14"/>
      <c r="CK1040" s="14"/>
      <c r="CL1040" s="14"/>
      <c r="CM1040" s="14"/>
      <c r="CN1040" s="14"/>
      <c r="CO1040" s="14"/>
      <c r="CP1040" s="14"/>
      <c r="CQ1040" s="14"/>
      <c r="CR1040" s="14"/>
      <c r="CS1040" s="14"/>
      <c r="CT1040" s="14"/>
      <c r="CU1040" s="14"/>
      <c r="CV1040" s="14"/>
      <c r="CW1040" s="14"/>
      <c r="CX1040" s="14"/>
      <c r="CY1040" s="14"/>
      <c r="CZ1040" s="14"/>
      <c r="DA1040" s="14"/>
      <c r="DB1040" s="14"/>
      <c r="DC1040" s="14"/>
      <c r="DD1040" s="14"/>
      <c r="DE1040" s="14"/>
      <c r="DF1040" s="14"/>
      <c r="DG1040" s="14"/>
      <c r="DH1040" s="14"/>
      <c r="DI1040" s="14"/>
      <c r="DJ1040" s="14"/>
      <c r="DK1040" s="14"/>
      <c r="DL1040" s="14"/>
      <c r="DM1040" s="14"/>
      <c r="DN1040" s="14"/>
      <c r="DO1040" s="14"/>
      <c r="DP1040" s="14"/>
      <c r="DQ1040" s="14"/>
      <c r="DR1040" s="14"/>
      <c r="DS1040" s="14"/>
      <c r="DT1040" s="14"/>
      <c r="DU1040" s="14"/>
      <c r="DV1040" s="14"/>
      <c r="DW1040" s="14"/>
      <c r="DX1040" s="14"/>
      <c r="DY1040" s="14"/>
      <c r="DZ1040" s="14"/>
      <c r="EA1040" s="14"/>
      <c r="EB1040" s="14"/>
      <c r="EC1040" s="14"/>
      <c r="ED1040" s="14"/>
      <c r="EE1040" s="14"/>
      <c r="EF1040" s="14"/>
      <c r="EG1040" s="14"/>
      <c r="EH1040" s="14"/>
      <c r="EI1040" s="14"/>
      <c r="EJ1040" s="14"/>
      <c r="EK1040" s="14"/>
      <c r="EL1040" s="14"/>
      <c r="EM1040" s="14"/>
      <c r="EN1040" s="14"/>
      <c r="EO1040" s="14"/>
      <c r="EP1040" s="14"/>
      <c r="EQ1040" s="14"/>
      <c r="ER1040" s="14"/>
      <c r="ES1040" s="14"/>
      <c r="ET1040" s="14"/>
      <c r="EU1040" s="14"/>
      <c r="EV1040" s="14"/>
      <c r="EW1040" s="14"/>
      <c r="EX1040" s="14"/>
      <c r="EY1040" s="14"/>
      <c r="EZ1040" s="14"/>
      <c r="FA1040" s="14"/>
      <c r="FB1040" s="14"/>
      <c r="FC1040" s="14"/>
      <c r="FD1040" s="14"/>
      <c r="FE1040" s="14"/>
      <c r="FF1040" s="14"/>
      <c r="FG1040" s="14"/>
      <c r="FH1040" s="14"/>
      <c r="FI1040" s="14"/>
      <c r="FJ1040" s="14"/>
      <c r="FK1040" s="14"/>
      <c r="FL1040" s="14"/>
      <c r="FM1040" s="14"/>
      <c r="FN1040" s="14"/>
      <c r="FO1040" s="14"/>
      <c r="FP1040" s="14"/>
      <c r="FQ1040" s="14"/>
      <c r="FR1040" s="14"/>
      <c r="FS1040" s="14"/>
      <c r="FT1040" s="14"/>
      <c r="FU1040" s="14"/>
      <c r="FV1040" s="14"/>
      <c r="FW1040" s="14"/>
      <c r="FX1040" s="14"/>
      <c r="FY1040" s="14"/>
      <c r="FZ1040" s="14"/>
      <c r="GA1040" s="14"/>
      <c r="GB1040" s="14"/>
      <c r="GC1040" s="14"/>
      <c r="GD1040" s="14"/>
      <c r="GE1040" s="14"/>
      <c r="GF1040" s="14"/>
      <c r="GG1040" s="14"/>
      <c r="GH1040" s="14"/>
      <c r="GI1040" s="14"/>
      <c r="GJ1040" s="14"/>
      <c r="GK1040" s="14"/>
      <c r="GL1040" s="14"/>
      <c r="GM1040" s="14"/>
      <c r="GN1040" s="14"/>
      <c r="GO1040" s="14"/>
      <c r="GP1040" s="14"/>
      <c r="GQ1040" s="14"/>
      <c r="GR1040" s="14"/>
      <c r="GS1040" s="14"/>
      <c r="GT1040" s="14"/>
      <c r="GU1040" s="14"/>
      <c r="GV1040" s="14"/>
      <c r="GW1040" s="14"/>
      <c r="GX1040" s="14"/>
      <c r="GY1040" s="14"/>
      <c r="GZ1040" s="14"/>
      <c r="HA1040" s="14"/>
      <c r="HB1040" s="14"/>
      <c r="HC1040" s="14"/>
      <c r="HD1040" s="14"/>
      <c r="HE1040" s="14"/>
      <c r="HF1040" s="14"/>
      <c r="HG1040" s="14"/>
      <c r="HH1040" s="14"/>
      <c r="HI1040" s="14"/>
      <c r="HJ1040" s="14"/>
      <c r="HK1040" s="14"/>
      <c r="HL1040" s="14"/>
      <c r="HM1040" s="14"/>
      <c r="HN1040" s="14"/>
      <c r="HO1040" s="14"/>
      <c r="HP1040" s="14"/>
      <c r="HQ1040" s="14"/>
      <c r="HR1040" s="14"/>
      <c r="HS1040" s="14"/>
      <c r="HT1040" s="14"/>
      <c r="HU1040" s="14"/>
      <c r="HV1040" s="14"/>
      <c r="HW1040" s="14"/>
      <c r="HX1040" s="14"/>
      <c r="HY1040" s="14"/>
      <c r="HZ1040" s="14"/>
      <c r="IA1040" s="14"/>
      <c r="IB1040" s="14"/>
      <c r="IC1040" s="14"/>
      <c r="ID1040" s="14"/>
      <c r="IE1040" s="14"/>
    </row>
    <row r="1041" spans="1:239" s="6" customFormat="1" x14ac:dyDescent="0.25">
      <c r="A1041" s="11"/>
      <c r="B1041" s="13"/>
      <c r="C1041" s="11"/>
      <c r="D1041" s="10"/>
      <c r="E1041" s="10"/>
      <c r="F1041" s="10"/>
      <c r="G1041" s="10"/>
      <c r="H1041" s="10"/>
      <c r="I1041" s="10"/>
      <c r="J1041" s="5"/>
      <c r="K1041" s="10"/>
      <c r="L1041" s="10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F1041" s="14"/>
      <c r="AG1041" s="14"/>
      <c r="AH1041" s="14"/>
      <c r="AI1041" s="14"/>
      <c r="AJ1041" s="14"/>
      <c r="AK1041" s="14"/>
      <c r="AL1041" s="14"/>
      <c r="AM1041" s="14"/>
      <c r="AN1041" s="14"/>
      <c r="AO1041" s="14"/>
      <c r="AP1041" s="14"/>
      <c r="AQ1041" s="14"/>
      <c r="AR1041" s="14"/>
      <c r="AS1041" s="14"/>
      <c r="AT1041" s="14"/>
      <c r="AU1041" s="14"/>
      <c r="AV1041" s="14"/>
      <c r="AW1041" s="14"/>
      <c r="AX1041" s="14"/>
      <c r="AY1041" s="14"/>
      <c r="AZ1041" s="14"/>
      <c r="BA1041" s="14"/>
      <c r="BB1041" s="14"/>
      <c r="BC1041" s="14"/>
      <c r="BD1041" s="14"/>
      <c r="BE1041" s="14"/>
      <c r="BF1041" s="14"/>
      <c r="BG1041" s="14"/>
      <c r="BH1041" s="14"/>
      <c r="BI1041" s="14"/>
      <c r="BJ1041" s="14"/>
      <c r="BK1041" s="14"/>
      <c r="BL1041" s="14"/>
      <c r="BM1041" s="14"/>
      <c r="BN1041" s="14"/>
      <c r="BO1041" s="14"/>
      <c r="BP1041" s="14"/>
      <c r="BQ1041" s="14"/>
      <c r="BR1041" s="14"/>
      <c r="BS1041" s="14"/>
      <c r="BT1041" s="14"/>
      <c r="BU1041" s="14"/>
      <c r="BV1041" s="14"/>
      <c r="BW1041" s="14"/>
      <c r="BX1041" s="14"/>
      <c r="BY1041" s="14"/>
      <c r="BZ1041" s="14"/>
      <c r="CA1041" s="14"/>
      <c r="CB1041" s="14"/>
      <c r="CC1041" s="14"/>
      <c r="CD1041" s="14"/>
      <c r="CE1041" s="14"/>
      <c r="CF1041" s="14"/>
      <c r="CG1041" s="14"/>
      <c r="CH1041" s="14"/>
      <c r="CI1041" s="14"/>
      <c r="CJ1041" s="14"/>
      <c r="CK1041" s="14"/>
      <c r="CL1041" s="14"/>
      <c r="CM1041" s="14"/>
      <c r="CN1041" s="14"/>
      <c r="CO1041" s="14"/>
      <c r="CP1041" s="14"/>
      <c r="CQ1041" s="14"/>
      <c r="CR1041" s="14"/>
      <c r="CS1041" s="14"/>
      <c r="CT1041" s="14"/>
      <c r="CU1041" s="14"/>
      <c r="CV1041" s="14"/>
      <c r="CW1041" s="14"/>
      <c r="CX1041" s="14"/>
      <c r="CY1041" s="14"/>
      <c r="CZ1041" s="14"/>
      <c r="DA1041" s="14"/>
      <c r="DB1041" s="14"/>
      <c r="DC1041" s="14"/>
      <c r="DD1041" s="14"/>
      <c r="DE1041" s="14"/>
      <c r="DF1041" s="14"/>
      <c r="DG1041" s="14"/>
      <c r="DH1041" s="14"/>
      <c r="DI1041" s="14"/>
      <c r="DJ1041" s="14"/>
      <c r="DK1041" s="14"/>
      <c r="DL1041" s="14"/>
      <c r="DM1041" s="14"/>
      <c r="DN1041" s="14"/>
      <c r="DO1041" s="14"/>
      <c r="DP1041" s="14"/>
      <c r="DQ1041" s="14"/>
      <c r="DR1041" s="14"/>
      <c r="DS1041" s="14"/>
      <c r="DT1041" s="14"/>
      <c r="DU1041" s="14"/>
      <c r="DV1041" s="14"/>
      <c r="DW1041" s="14"/>
      <c r="DX1041" s="14"/>
      <c r="DY1041" s="14"/>
      <c r="DZ1041" s="14"/>
      <c r="EA1041" s="14"/>
      <c r="EB1041" s="14"/>
      <c r="EC1041" s="14"/>
      <c r="ED1041" s="14"/>
      <c r="EE1041" s="14"/>
      <c r="EF1041" s="14"/>
      <c r="EG1041" s="14"/>
      <c r="EH1041" s="14"/>
      <c r="EI1041" s="14"/>
      <c r="EJ1041" s="14"/>
      <c r="EK1041" s="14"/>
      <c r="EL1041" s="14"/>
      <c r="EM1041" s="14"/>
      <c r="EN1041" s="14"/>
      <c r="EO1041" s="14"/>
      <c r="EP1041" s="14"/>
      <c r="EQ1041" s="14"/>
      <c r="ER1041" s="14"/>
      <c r="ES1041" s="14"/>
      <c r="ET1041" s="14"/>
      <c r="EU1041" s="14"/>
      <c r="EV1041" s="14"/>
      <c r="EW1041" s="14"/>
      <c r="EX1041" s="14"/>
      <c r="EY1041" s="14"/>
      <c r="EZ1041" s="14"/>
      <c r="FA1041" s="14"/>
      <c r="FB1041" s="14"/>
      <c r="FC1041" s="14"/>
      <c r="FD1041" s="14"/>
      <c r="FE1041" s="14"/>
      <c r="FF1041" s="14"/>
      <c r="FG1041" s="14"/>
      <c r="FH1041" s="14"/>
      <c r="FI1041" s="14"/>
      <c r="FJ1041" s="14"/>
      <c r="FK1041" s="14"/>
      <c r="FL1041" s="14"/>
      <c r="FM1041" s="14"/>
      <c r="FN1041" s="14"/>
      <c r="FO1041" s="14"/>
      <c r="FP1041" s="14"/>
      <c r="FQ1041" s="14"/>
      <c r="FR1041" s="14"/>
      <c r="FS1041" s="14"/>
      <c r="FT1041" s="14"/>
      <c r="FU1041" s="14"/>
      <c r="FV1041" s="14"/>
      <c r="FW1041" s="14"/>
      <c r="FX1041" s="14"/>
      <c r="FY1041" s="14"/>
      <c r="FZ1041" s="14"/>
      <c r="GA1041" s="14"/>
      <c r="GB1041" s="14"/>
      <c r="GC1041" s="14"/>
      <c r="GD1041" s="14"/>
      <c r="GE1041" s="14"/>
      <c r="GF1041" s="14"/>
      <c r="GG1041" s="14"/>
      <c r="GH1041" s="14"/>
      <c r="GI1041" s="14"/>
      <c r="GJ1041" s="14"/>
      <c r="GK1041" s="14"/>
      <c r="GL1041" s="14"/>
      <c r="GM1041" s="14"/>
      <c r="GN1041" s="14"/>
      <c r="GO1041" s="14"/>
      <c r="GP1041" s="14"/>
      <c r="GQ1041" s="14"/>
      <c r="GR1041" s="14"/>
      <c r="GS1041" s="14"/>
      <c r="GT1041" s="14"/>
      <c r="GU1041" s="14"/>
      <c r="GV1041" s="14"/>
      <c r="GW1041" s="14"/>
      <c r="GX1041" s="14"/>
      <c r="GY1041" s="14"/>
      <c r="GZ1041" s="14"/>
      <c r="HA1041" s="14"/>
      <c r="HB1041" s="14"/>
      <c r="HC1041" s="14"/>
      <c r="HD1041" s="14"/>
      <c r="HE1041" s="14"/>
      <c r="HF1041" s="14"/>
      <c r="HG1041" s="14"/>
      <c r="HH1041" s="14"/>
      <c r="HI1041" s="14"/>
      <c r="HJ1041" s="14"/>
      <c r="HK1041" s="14"/>
      <c r="HL1041" s="14"/>
      <c r="HM1041" s="14"/>
      <c r="HN1041" s="14"/>
      <c r="HO1041" s="14"/>
      <c r="HP1041" s="14"/>
      <c r="HQ1041" s="14"/>
      <c r="HR1041" s="14"/>
      <c r="HS1041" s="14"/>
      <c r="HT1041" s="14"/>
      <c r="HU1041" s="14"/>
      <c r="HV1041" s="14"/>
      <c r="HW1041" s="14"/>
      <c r="HX1041" s="14"/>
      <c r="HY1041" s="14"/>
      <c r="HZ1041" s="14"/>
      <c r="IA1041" s="14"/>
      <c r="IB1041" s="14"/>
      <c r="IC1041" s="14"/>
      <c r="ID1041" s="14"/>
      <c r="IE1041" s="14"/>
    </row>
    <row r="1042" spans="1:239" s="2" customFormat="1" x14ac:dyDescent="0.25">
      <c r="A1042" s="118">
        <v>41</v>
      </c>
      <c r="B1042" s="119" t="s">
        <v>103</v>
      </c>
      <c r="C1042" s="79" t="s">
        <v>36</v>
      </c>
      <c r="D1042" s="120"/>
      <c r="E1042" s="9">
        <f>35+126</f>
        <v>161</v>
      </c>
      <c r="F1042" s="4"/>
      <c r="G1042" s="120"/>
      <c r="H1042" s="120"/>
      <c r="I1042" s="4"/>
      <c r="J1042" s="4"/>
      <c r="K1042" s="4"/>
      <c r="L1042" s="9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21"/>
      <c r="AV1042" s="121"/>
      <c r="AW1042" s="121"/>
      <c r="AX1042" s="121"/>
      <c r="AY1042" s="121"/>
      <c r="AZ1042" s="121"/>
      <c r="BA1042" s="121"/>
      <c r="BB1042" s="121"/>
      <c r="BC1042" s="121"/>
      <c r="BD1042" s="121"/>
      <c r="BE1042" s="121"/>
      <c r="BF1042" s="121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21"/>
      <c r="BS1042" s="121"/>
      <c r="BT1042" s="121"/>
      <c r="BU1042" s="121"/>
      <c r="BV1042" s="121"/>
      <c r="BW1042" s="121"/>
      <c r="BX1042" s="121"/>
      <c r="BY1042" s="121"/>
      <c r="BZ1042" s="121"/>
      <c r="CA1042" s="121"/>
      <c r="CB1042" s="121"/>
      <c r="CC1042" s="121"/>
      <c r="CD1042" s="121"/>
      <c r="CE1042" s="121"/>
      <c r="CF1042" s="121"/>
      <c r="CG1042" s="121"/>
      <c r="CH1042" s="121"/>
      <c r="CI1042" s="121"/>
      <c r="CJ1042" s="121"/>
      <c r="CK1042" s="121"/>
      <c r="CL1042" s="121"/>
      <c r="CM1042" s="121"/>
      <c r="CN1042" s="121"/>
      <c r="CO1042" s="121"/>
      <c r="CP1042" s="121"/>
      <c r="CQ1042" s="121"/>
      <c r="CR1042" s="121"/>
      <c r="CS1042" s="121"/>
      <c r="CT1042" s="121"/>
      <c r="CU1042" s="121"/>
      <c r="CV1042" s="121"/>
      <c r="CW1042" s="121"/>
      <c r="CX1042" s="121"/>
      <c r="CY1042" s="121"/>
      <c r="CZ1042" s="121"/>
      <c r="DA1042" s="121"/>
      <c r="DB1042" s="121"/>
      <c r="DC1042" s="121"/>
      <c r="DD1042" s="121"/>
      <c r="DE1042" s="121"/>
      <c r="DF1042" s="121"/>
      <c r="DG1042" s="121"/>
      <c r="DH1042" s="121"/>
      <c r="DI1042" s="121"/>
      <c r="DJ1042" s="121"/>
      <c r="DK1042" s="121"/>
      <c r="DL1042" s="121"/>
      <c r="DM1042" s="121"/>
      <c r="DN1042" s="121"/>
      <c r="DO1042" s="121"/>
      <c r="DP1042" s="121"/>
      <c r="DQ1042" s="121"/>
      <c r="DR1042" s="121"/>
      <c r="DS1042" s="121"/>
      <c r="DT1042" s="121"/>
      <c r="DU1042" s="121"/>
      <c r="DV1042" s="121"/>
      <c r="DW1042" s="121"/>
      <c r="DX1042" s="121"/>
      <c r="DY1042" s="121"/>
      <c r="DZ1042" s="121"/>
      <c r="EA1042" s="121"/>
      <c r="EB1042" s="121"/>
      <c r="EC1042" s="121"/>
      <c r="ED1042" s="121"/>
      <c r="EE1042" s="121"/>
      <c r="EF1042" s="121"/>
      <c r="EG1042" s="121"/>
      <c r="EH1042" s="121"/>
      <c r="EI1042" s="121"/>
      <c r="EJ1042" s="121"/>
      <c r="EK1042" s="121"/>
      <c r="EL1042" s="121"/>
      <c r="EM1042" s="121"/>
      <c r="EN1042" s="121"/>
      <c r="EO1042" s="121"/>
      <c r="EP1042" s="121"/>
      <c r="EQ1042" s="121"/>
      <c r="ER1042" s="121"/>
      <c r="ES1042" s="121"/>
      <c r="ET1042" s="121"/>
      <c r="EU1042" s="121"/>
      <c r="EV1042" s="121"/>
      <c r="EW1042" s="121"/>
      <c r="EX1042" s="121"/>
      <c r="EY1042" s="121"/>
      <c r="EZ1042" s="121"/>
      <c r="FA1042" s="121"/>
      <c r="FB1042" s="121"/>
      <c r="FC1042" s="121"/>
      <c r="FD1042" s="121"/>
      <c r="FE1042" s="121"/>
      <c r="FF1042" s="121"/>
      <c r="FG1042" s="121"/>
      <c r="FH1042" s="121"/>
      <c r="FI1042" s="121"/>
      <c r="FJ1042" s="121"/>
      <c r="FK1042" s="121"/>
      <c r="FL1042" s="121"/>
      <c r="FM1042" s="121"/>
      <c r="FN1042" s="121"/>
      <c r="FO1042" s="121"/>
      <c r="FP1042" s="121"/>
      <c r="FQ1042" s="121"/>
      <c r="FR1042" s="121"/>
      <c r="FS1042" s="121"/>
      <c r="FT1042" s="121"/>
      <c r="FU1042" s="121"/>
      <c r="FV1042" s="121"/>
      <c r="FW1042" s="121"/>
      <c r="FX1042" s="121"/>
      <c r="FY1042" s="121"/>
      <c r="FZ1042" s="121"/>
      <c r="GA1042" s="121"/>
      <c r="GB1042" s="121"/>
      <c r="GC1042" s="121"/>
      <c r="GD1042" s="121"/>
      <c r="GE1042" s="121"/>
      <c r="GF1042" s="121"/>
      <c r="GG1042" s="121"/>
      <c r="GH1042" s="121"/>
      <c r="GI1042" s="121"/>
      <c r="GJ1042" s="121"/>
      <c r="GK1042" s="121"/>
      <c r="GL1042" s="121"/>
      <c r="GM1042" s="121"/>
      <c r="GN1042" s="121"/>
      <c r="GO1042" s="121"/>
      <c r="GP1042" s="121"/>
      <c r="GQ1042" s="121"/>
      <c r="GR1042" s="121"/>
      <c r="GS1042" s="121"/>
      <c r="GT1042" s="121"/>
      <c r="GU1042" s="121"/>
      <c r="GV1042" s="121"/>
      <c r="GW1042" s="121"/>
      <c r="GX1042" s="121"/>
      <c r="GY1042" s="121"/>
      <c r="GZ1042" s="121"/>
      <c r="HA1042" s="121"/>
      <c r="HB1042" s="121"/>
      <c r="HC1042" s="121"/>
      <c r="HD1042" s="121"/>
      <c r="HE1042" s="121"/>
      <c r="HF1042" s="121"/>
      <c r="HG1042" s="121"/>
      <c r="HH1042" s="121"/>
      <c r="HI1042" s="121"/>
      <c r="HJ1042" s="121"/>
      <c r="HK1042" s="121"/>
    </row>
    <row r="1043" spans="1:239" s="6" customFormat="1" x14ac:dyDescent="0.25">
      <c r="A1043" s="91"/>
      <c r="B1043" s="122"/>
      <c r="C1043" s="91" t="s">
        <v>24</v>
      </c>
      <c r="D1043" s="123"/>
      <c r="E1043" s="92">
        <f>E1042/1000</f>
        <v>0.161</v>
      </c>
      <c r="F1043" s="5"/>
      <c r="G1043" s="123"/>
      <c r="H1043" s="123"/>
      <c r="I1043" s="5"/>
      <c r="J1043" s="5"/>
      <c r="K1043" s="5"/>
      <c r="L1043" s="5"/>
    </row>
    <row r="1044" spans="1:239" s="6" customFormat="1" x14ac:dyDescent="0.25">
      <c r="A1044" s="11"/>
      <c r="B1044" s="124" t="s">
        <v>21</v>
      </c>
      <c r="C1044" s="91" t="s">
        <v>17</v>
      </c>
      <c r="D1044" s="10">
        <v>32.1</v>
      </c>
      <c r="E1044" s="10">
        <f>E1043*D1044</f>
        <v>5.1681000000000008</v>
      </c>
      <c r="F1044" s="5"/>
      <c r="G1044" s="120"/>
      <c r="H1044" s="5"/>
      <c r="I1044" s="10">
        <f>E1044*H1044</f>
        <v>0</v>
      </c>
      <c r="J1044" s="10"/>
      <c r="K1044" s="10"/>
      <c r="L1044" s="10">
        <f t="shared" ref="L1044:L1050" si="153">G1044+I1044+K1044</f>
        <v>0</v>
      </c>
      <c r="M1044" s="93"/>
      <c r="N1044" s="93"/>
      <c r="O1044" s="93"/>
      <c r="P1044" s="93"/>
      <c r="Q1044" s="93"/>
      <c r="R1044" s="93"/>
      <c r="S1044" s="93"/>
      <c r="T1044" s="93"/>
      <c r="U1044" s="93"/>
      <c r="V1044" s="93"/>
      <c r="W1044" s="93"/>
      <c r="X1044" s="93"/>
      <c r="Y1044" s="93"/>
      <c r="Z1044" s="93"/>
      <c r="AA1044" s="93"/>
      <c r="AB1044" s="93"/>
      <c r="AC1044" s="93"/>
      <c r="AD1044" s="93"/>
      <c r="AE1044" s="93"/>
      <c r="AF1044" s="93"/>
      <c r="AG1044" s="93"/>
      <c r="AH1044" s="93"/>
      <c r="AI1044" s="93"/>
      <c r="AJ1044" s="93"/>
      <c r="AK1044" s="93"/>
      <c r="AL1044" s="93"/>
      <c r="AM1044" s="93"/>
      <c r="AN1044" s="93"/>
      <c r="AO1044" s="93"/>
      <c r="AP1044" s="93"/>
      <c r="AQ1044" s="93"/>
      <c r="AR1044" s="93"/>
      <c r="AS1044" s="93"/>
      <c r="AT1044" s="93"/>
      <c r="AU1044" s="93"/>
      <c r="AV1044" s="93"/>
      <c r="AW1044" s="93"/>
      <c r="AX1044" s="93"/>
      <c r="AY1044" s="93"/>
      <c r="AZ1044" s="93"/>
      <c r="BA1044" s="93"/>
      <c r="BB1044" s="93"/>
      <c r="BC1044" s="93"/>
      <c r="BD1044" s="93"/>
      <c r="BE1044" s="93"/>
      <c r="BF1044" s="93"/>
      <c r="BG1044" s="93"/>
      <c r="BH1044" s="93"/>
      <c r="BI1044" s="93"/>
      <c r="BJ1044" s="93"/>
      <c r="BK1044" s="93"/>
      <c r="BL1044" s="93"/>
      <c r="BM1044" s="93"/>
      <c r="BN1044" s="93"/>
      <c r="BO1044" s="93"/>
      <c r="BP1044" s="93"/>
      <c r="BQ1044" s="93"/>
      <c r="BR1044" s="93"/>
      <c r="BS1044" s="93"/>
      <c r="BT1044" s="93"/>
      <c r="BU1044" s="93"/>
      <c r="BV1044" s="93"/>
      <c r="BW1044" s="93"/>
      <c r="BX1044" s="93"/>
      <c r="BY1044" s="93"/>
      <c r="BZ1044" s="93"/>
      <c r="CA1044" s="93"/>
      <c r="CB1044" s="93"/>
      <c r="CC1044" s="93"/>
      <c r="CD1044" s="93"/>
      <c r="CE1044" s="93"/>
      <c r="CF1044" s="93"/>
      <c r="CG1044" s="93"/>
      <c r="CH1044" s="93"/>
      <c r="CI1044" s="93"/>
      <c r="CJ1044" s="93"/>
      <c r="CK1044" s="93"/>
      <c r="CL1044" s="93"/>
      <c r="CM1044" s="93"/>
      <c r="CN1044" s="93"/>
      <c r="CO1044" s="93"/>
      <c r="CP1044" s="93"/>
      <c r="CQ1044" s="93"/>
      <c r="CR1044" s="93"/>
      <c r="CS1044" s="93"/>
      <c r="CT1044" s="93"/>
      <c r="CU1044" s="93"/>
      <c r="CV1044" s="93"/>
      <c r="CW1044" s="93"/>
      <c r="CX1044" s="93"/>
      <c r="CY1044" s="93"/>
      <c r="CZ1044" s="93"/>
      <c r="DA1044" s="93"/>
      <c r="DB1044" s="93"/>
      <c r="DC1044" s="93"/>
      <c r="DD1044" s="93"/>
      <c r="DE1044" s="93"/>
      <c r="DF1044" s="93"/>
      <c r="DG1044" s="93"/>
      <c r="DH1044" s="93"/>
      <c r="DI1044" s="93"/>
      <c r="DJ1044" s="93"/>
      <c r="DK1044" s="93"/>
      <c r="DL1044" s="93"/>
      <c r="DM1044" s="93"/>
      <c r="DN1044" s="93"/>
      <c r="DO1044" s="93"/>
      <c r="DP1044" s="93"/>
      <c r="DQ1044" s="93"/>
      <c r="DR1044" s="93"/>
      <c r="DS1044" s="93"/>
      <c r="DT1044" s="93"/>
      <c r="DU1044" s="93"/>
      <c r="DV1044" s="93"/>
      <c r="DW1044" s="93"/>
      <c r="DX1044" s="93"/>
      <c r="DY1044" s="93"/>
      <c r="DZ1044" s="93"/>
      <c r="EA1044" s="93"/>
      <c r="EB1044" s="93"/>
      <c r="EC1044" s="93"/>
      <c r="ED1044" s="93"/>
      <c r="EE1044" s="93"/>
      <c r="EF1044" s="93"/>
      <c r="EG1044" s="93"/>
      <c r="EH1044" s="93"/>
      <c r="EI1044" s="93"/>
      <c r="EJ1044" s="93"/>
      <c r="EK1044" s="93"/>
      <c r="EL1044" s="93"/>
      <c r="EM1044" s="93"/>
      <c r="EN1044" s="93"/>
      <c r="EO1044" s="93"/>
      <c r="EP1044" s="93"/>
      <c r="EQ1044" s="93"/>
      <c r="ER1044" s="93"/>
      <c r="ES1044" s="93"/>
      <c r="ET1044" s="93"/>
      <c r="EU1044" s="93"/>
      <c r="EV1044" s="93"/>
      <c r="EW1044" s="93"/>
      <c r="EX1044" s="93"/>
      <c r="EY1044" s="93"/>
      <c r="EZ1044" s="93"/>
      <c r="FA1044" s="93"/>
      <c r="FB1044" s="93"/>
      <c r="FC1044" s="93"/>
      <c r="FD1044" s="93"/>
      <c r="FE1044" s="93"/>
      <c r="FF1044" s="93"/>
      <c r="FG1044" s="93"/>
      <c r="FH1044" s="93"/>
      <c r="FI1044" s="93"/>
      <c r="FJ1044" s="93"/>
      <c r="FK1044" s="93"/>
      <c r="FL1044" s="93"/>
      <c r="FM1044" s="93"/>
      <c r="FN1044" s="93"/>
      <c r="FO1044" s="93"/>
      <c r="FP1044" s="93"/>
      <c r="FQ1044" s="93"/>
      <c r="FR1044" s="93"/>
      <c r="FS1044" s="93"/>
      <c r="FT1044" s="93"/>
      <c r="FU1044" s="93"/>
      <c r="FV1044" s="93"/>
      <c r="FW1044" s="93"/>
      <c r="FX1044" s="93"/>
      <c r="FY1044" s="93"/>
      <c r="FZ1044" s="93"/>
      <c r="GA1044" s="93"/>
      <c r="GB1044" s="93"/>
      <c r="GC1044" s="93"/>
      <c r="GD1044" s="93"/>
      <c r="GE1044" s="93"/>
      <c r="GF1044" s="93"/>
      <c r="GG1044" s="93"/>
      <c r="GH1044" s="93"/>
      <c r="GI1044" s="93"/>
      <c r="GJ1044" s="93"/>
      <c r="GK1044" s="93"/>
      <c r="GL1044" s="93"/>
      <c r="GM1044" s="93"/>
      <c r="GN1044" s="93"/>
      <c r="GO1044" s="93"/>
      <c r="GP1044" s="93"/>
      <c r="GQ1044" s="93"/>
      <c r="GR1044" s="93"/>
      <c r="GS1044" s="93"/>
      <c r="GT1044" s="93"/>
      <c r="GU1044" s="93"/>
      <c r="GV1044" s="93"/>
      <c r="GW1044" s="93"/>
      <c r="GX1044" s="93"/>
      <c r="GY1044" s="93"/>
      <c r="GZ1044" s="93"/>
      <c r="HA1044" s="93"/>
      <c r="HB1044" s="93"/>
      <c r="HC1044" s="93"/>
      <c r="HD1044" s="93"/>
      <c r="HE1044" s="93"/>
      <c r="HF1044" s="93"/>
      <c r="HG1044" s="93"/>
      <c r="HH1044" s="93"/>
      <c r="HI1044" s="93"/>
      <c r="HJ1044" s="93"/>
      <c r="HK1044" s="93"/>
      <c r="HL1044" s="93"/>
      <c r="HM1044" s="93"/>
      <c r="HN1044" s="93"/>
      <c r="HO1044" s="93"/>
      <c r="HP1044" s="93"/>
      <c r="HQ1044" s="93"/>
      <c r="HR1044" s="93"/>
      <c r="HS1044" s="93"/>
      <c r="HT1044" s="93"/>
      <c r="HU1044" s="93"/>
      <c r="HV1044" s="93"/>
      <c r="HW1044" s="93"/>
      <c r="HX1044" s="93"/>
      <c r="HY1044" s="93"/>
      <c r="HZ1044" s="93"/>
      <c r="IA1044" s="93"/>
      <c r="IB1044" s="93"/>
      <c r="IC1044" s="93"/>
      <c r="ID1044" s="93"/>
      <c r="IE1044" s="93"/>
    </row>
    <row r="1045" spans="1:239" s="6" customFormat="1" x14ac:dyDescent="0.25">
      <c r="A1045" s="11"/>
      <c r="B1045" s="124" t="s">
        <v>25</v>
      </c>
      <c r="C1045" s="91" t="s">
        <v>20</v>
      </c>
      <c r="D1045" s="10">
        <v>0.71</v>
      </c>
      <c r="E1045" s="10">
        <f>D1045*E1043</f>
        <v>0.11430999999999999</v>
      </c>
      <c r="F1045" s="5"/>
      <c r="G1045" s="120"/>
      <c r="H1045" s="120"/>
      <c r="I1045" s="5"/>
      <c r="J1045" s="5"/>
      <c r="K1045" s="10">
        <f>E1045*J1045</f>
        <v>0</v>
      </c>
      <c r="L1045" s="10">
        <f t="shared" si="153"/>
        <v>0</v>
      </c>
      <c r="M1045" s="93"/>
      <c r="N1045" s="93"/>
      <c r="O1045" s="93"/>
      <c r="P1045" s="93"/>
      <c r="Q1045" s="93"/>
      <c r="R1045" s="93"/>
      <c r="S1045" s="93"/>
      <c r="T1045" s="93"/>
      <c r="U1045" s="93"/>
      <c r="V1045" s="93"/>
      <c r="W1045" s="93"/>
      <c r="X1045" s="93"/>
      <c r="Y1045" s="93"/>
      <c r="Z1045" s="93"/>
      <c r="AA1045" s="93"/>
      <c r="AB1045" s="93"/>
      <c r="AC1045" s="93"/>
      <c r="AD1045" s="93"/>
      <c r="AE1045" s="93"/>
      <c r="AF1045" s="93"/>
      <c r="AG1045" s="93"/>
      <c r="AH1045" s="93"/>
      <c r="AI1045" s="93"/>
      <c r="AJ1045" s="93"/>
      <c r="AK1045" s="93"/>
      <c r="AL1045" s="93"/>
      <c r="AM1045" s="93"/>
      <c r="AN1045" s="93"/>
      <c r="AO1045" s="93"/>
      <c r="AP1045" s="93"/>
      <c r="AQ1045" s="93"/>
      <c r="AR1045" s="93"/>
      <c r="AS1045" s="93"/>
      <c r="AT1045" s="93"/>
      <c r="AU1045" s="93"/>
      <c r="AV1045" s="93"/>
      <c r="AW1045" s="93"/>
      <c r="AX1045" s="93"/>
      <c r="AY1045" s="93"/>
      <c r="AZ1045" s="93"/>
      <c r="BA1045" s="93"/>
      <c r="BB1045" s="93"/>
      <c r="BC1045" s="93"/>
      <c r="BD1045" s="93"/>
      <c r="BE1045" s="93"/>
      <c r="BF1045" s="93"/>
      <c r="BG1045" s="93"/>
      <c r="BH1045" s="93"/>
      <c r="BI1045" s="93"/>
      <c r="BJ1045" s="93"/>
      <c r="BK1045" s="93"/>
      <c r="BL1045" s="93"/>
      <c r="BM1045" s="93"/>
      <c r="BN1045" s="93"/>
      <c r="BO1045" s="93"/>
      <c r="BP1045" s="93"/>
      <c r="BQ1045" s="93"/>
      <c r="BR1045" s="93"/>
      <c r="BS1045" s="93"/>
      <c r="BT1045" s="93"/>
      <c r="BU1045" s="93"/>
      <c r="BV1045" s="93"/>
      <c r="BW1045" s="93"/>
      <c r="BX1045" s="93"/>
      <c r="BY1045" s="93"/>
      <c r="BZ1045" s="93"/>
      <c r="CA1045" s="93"/>
      <c r="CB1045" s="93"/>
      <c r="CC1045" s="93"/>
      <c r="CD1045" s="93"/>
      <c r="CE1045" s="93"/>
      <c r="CF1045" s="93"/>
      <c r="CG1045" s="93"/>
      <c r="CH1045" s="93"/>
      <c r="CI1045" s="93"/>
      <c r="CJ1045" s="93"/>
      <c r="CK1045" s="93"/>
      <c r="CL1045" s="93"/>
      <c r="CM1045" s="93"/>
      <c r="CN1045" s="93"/>
      <c r="CO1045" s="93"/>
      <c r="CP1045" s="93"/>
      <c r="CQ1045" s="93"/>
      <c r="CR1045" s="93"/>
      <c r="CS1045" s="93"/>
      <c r="CT1045" s="93"/>
      <c r="CU1045" s="93"/>
      <c r="CV1045" s="93"/>
      <c r="CW1045" s="93"/>
      <c r="CX1045" s="93"/>
      <c r="CY1045" s="93"/>
      <c r="CZ1045" s="93"/>
      <c r="DA1045" s="93"/>
      <c r="DB1045" s="93"/>
      <c r="DC1045" s="93"/>
      <c r="DD1045" s="93"/>
      <c r="DE1045" s="93"/>
      <c r="DF1045" s="93"/>
      <c r="DG1045" s="93"/>
      <c r="DH1045" s="93"/>
      <c r="DI1045" s="93"/>
      <c r="DJ1045" s="93"/>
      <c r="DK1045" s="93"/>
      <c r="DL1045" s="93"/>
      <c r="DM1045" s="93"/>
      <c r="DN1045" s="93"/>
      <c r="DO1045" s="93"/>
      <c r="DP1045" s="93"/>
      <c r="DQ1045" s="93"/>
      <c r="DR1045" s="93"/>
      <c r="DS1045" s="93"/>
      <c r="DT1045" s="93"/>
      <c r="DU1045" s="93"/>
      <c r="DV1045" s="93"/>
      <c r="DW1045" s="93"/>
      <c r="DX1045" s="93"/>
      <c r="DY1045" s="93"/>
      <c r="DZ1045" s="93"/>
      <c r="EA1045" s="93"/>
      <c r="EB1045" s="93"/>
      <c r="EC1045" s="93"/>
      <c r="ED1045" s="93"/>
      <c r="EE1045" s="93"/>
      <c r="EF1045" s="93"/>
      <c r="EG1045" s="93"/>
      <c r="EH1045" s="93"/>
      <c r="EI1045" s="93"/>
      <c r="EJ1045" s="93"/>
      <c r="EK1045" s="93"/>
      <c r="EL1045" s="93"/>
      <c r="EM1045" s="93"/>
      <c r="EN1045" s="93"/>
      <c r="EO1045" s="93"/>
      <c r="EP1045" s="93"/>
      <c r="EQ1045" s="93"/>
      <c r="ER1045" s="93"/>
      <c r="ES1045" s="93"/>
      <c r="ET1045" s="93"/>
      <c r="EU1045" s="93"/>
      <c r="EV1045" s="93"/>
      <c r="EW1045" s="93"/>
      <c r="EX1045" s="93"/>
      <c r="EY1045" s="93"/>
      <c r="EZ1045" s="93"/>
      <c r="FA1045" s="93"/>
      <c r="FB1045" s="93"/>
      <c r="FC1045" s="93"/>
      <c r="FD1045" s="93"/>
      <c r="FE1045" s="93"/>
      <c r="FF1045" s="93"/>
      <c r="FG1045" s="93"/>
      <c r="FH1045" s="93"/>
      <c r="FI1045" s="93"/>
      <c r="FJ1045" s="93"/>
      <c r="FK1045" s="93"/>
      <c r="FL1045" s="93"/>
      <c r="FM1045" s="93"/>
      <c r="FN1045" s="93"/>
      <c r="FO1045" s="93"/>
      <c r="FP1045" s="93"/>
      <c r="FQ1045" s="93"/>
      <c r="FR1045" s="93"/>
      <c r="FS1045" s="93"/>
      <c r="FT1045" s="93"/>
      <c r="FU1045" s="93"/>
      <c r="FV1045" s="93"/>
      <c r="FW1045" s="93"/>
      <c r="FX1045" s="93"/>
      <c r="FY1045" s="93"/>
      <c r="FZ1045" s="93"/>
      <c r="GA1045" s="93"/>
      <c r="GB1045" s="93"/>
      <c r="GC1045" s="93"/>
      <c r="GD1045" s="93"/>
      <c r="GE1045" s="93"/>
      <c r="GF1045" s="93"/>
      <c r="GG1045" s="93"/>
      <c r="GH1045" s="93"/>
      <c r="GI1045" s="93"/>
      <c r="GJ1045" s="93"/>
      <c r="GK1045" s="93"/>
      <c r="GL1045" s="93"/>
      <c r="GM1045" s="93"/>
      <c r="GN1045" s="93"/>
      <c r="GO1045" s="93"/>
      <c r="GP1045" s="93"/>
      <c r="GQ1045" s="93"/>
      <c r="GR1045" s="93"/>
      <c r="GS1045" s="93"/>
      <c r="GT1045" s="93"/>
      <c r="GU1045" s="93"/>
      <c r="GV1045" s="93"/>
      <c r="GW1045" s="93"/>
      <c r="GX1045" s="93"/>
      <c r="GY1045" s="93"/>
      <c r="GZ1045" s="93"/>
      <c r="HA1045" s="93"/>
      <c r="HB1045" s="93"/>
      <c r="HC1045" s="93"/>
      <c r="HD1045" s="93"/>
      <c r="HE1045" s="93"/>
      <c r="HF1045" s="93"/>
      <c r="HG1045" s="93"/>
      <c r="HH1045" s="93"/>
      <c r="HI1045" s="93"/>
      <c r="HJ1045" s="93"/>
      <c r="HK1045" s="93"/>
      <c r="HL1045" s="93"/>
      <c r="HM1045" s="93"/>
      <c r="HN1045" s="93"/>
      <c r="HO1045" s="93"/>
      <c r="HP1045" s="93"/>
      <c r="HQ1045" s="93"/>
      <c r="HR1045" s="93"/>
      <c r="HS1045" s="93"/>
      <c r="HT1045" s="93"/>
      <c r="HU1045" s="93"/>
      <c r="HV1045" s="93"/>
      <c r="HW1045" s="93"/>
      <c r="HX1045" s="93"/>
      <c r="HY1045" s="93"/>
      <c r="HZ1045" s="93"/>
      <c r="IA1045" s="93"/>
      <c r="IB1045" s="93"/>
      <c r="IC1045" s="93"/>
      <c r="ID1045" s="93"/>
      <c r="IE1045" s="93"/>
    </row>
    <row r="1046" spans="1:239" s="6" customFormat="1" x14ac:dyDescent="0.25">
      <c r="A1046" s="11"/>
      <c r="B1046" s="124" t="s">
        <v>26</v>
      </c>
      <c r="C1046" s="91" t="s">
        <v>20</v>
      </c>
      <c r="D1046" s="10">
        <v>3.88</v>
      </c>
      <c r="E1046" s="10">
        <f>E1043*D1046</f>
        <v>0.62468000000000001</v>
      </c>
      <c r="F1046" s="5"/>
      <c r="G1046" s="120"/>
      <c r="H1046" s="120"/>
      <c r="I1046" s="5"/>
      <c r="J1046" s="5"/>
      <c r="K1046" s="10">
        <f>E1046*J1046</f>
        <v>0</v>
      </c>
      <c r="L1046" s="10">
        <f t="shared" si="153"/>
        <v>0</v>
      </c>
      <c r="M1046" s="93"/>
      <c r="N1046" s="93"/>
      <c r="O1046" s="93"/>
      <c r="P1046" s="93"/>
      <c r="Q1046" s="93"/>
      <c r="R1046" s="93"/>
      <c r="S1046" s="93"/>
      <c r="T1046" s="93"/>
      <c r="U1046" s="93"/>
      <c r="V1046" s="93"/>
      <c r="W1046" s="93"/>
      <c r="X1046" s="93"/>
      <c r="Y1046" s="93"/>
      <c r="Z1046" s="93"/>
      <c r="AA1046" s="93"/>
      <c r="AB1046" s="93"/>
      <c r="AC1046" s="93"/>
      <c r="AD1046" s="93"/>
      <c r="AE1046" s="93"/>
      <c r="AF1046" s="93"/>
      <c r="AG1046" s="93"/>
      <c r="AH1046" s="93"/>
      <c r="AI1046" s="93"/>
      <c r="AJ1046" s="93"/>
      <c r="AK1046" s="93"/>
      <c r="AL1046" s="93"/>
      <c r="AM1046" s="93"/>
      <c r="AN1046" s="93"/>
      <c r="AO1046" s="93"/>
      <c r="AP1046" s="93"/>
      <c r="AQ1046" s="93"/>
      <c r="AR1046" s="93"/>
      <c r="AS1046" s="93"/>
      <c r="AT1046" s="93"/>
      <c r="AU1046" s="93"/>
      <c r="AV1046" s="93"/>
      <c r="AW1046" s="93"/>
      <c r="AX1046" s="93"/>
      <c r="AY1046" s="93"/>
      <c r="AZ1046" s="93"/>
      <c r="BA1046" s="93"/>
      <c r="BB1046" s="93"/>
      <c r="BC1046" s="93"/>
      <c r="BD1046" s="93"/>
      <c r="BE1046" s="93"/>
      <c r="BF1046" s="93"/>
      <c r="BG1046" s="93"/>
      <c r="BH1046" s="93"/>
      <c r="BI1046" s="93"/>
      <c r="BJ1046" s="93"/>
      <c r="BK1046" s="93"/>
      <c r="BL1046" s="93"/>
      <c r="BM1046" s="93"/>
      <c r="BN1046" s="93"/>
      <c r="BO1046" s="93"/>
      <c r="BP1046" s="93"/>
      <c r="BQ1046" s="93"/>
      <c r="BR1046" s="93"/>
      <c r="BS1046" s="93"/>
      <c r="BT1046" s="93"/>
      <c r="BU1046" s="93"/>
      <c r="BV1046" s="93"/>
      <c r="BW1046" s="93"/>
      <c r="BX1046" s="93"/>
      <c r="BY1046" s="93"/>
      <c r="BZ1046" s="93"/>
      <c r="CA1046" s="93"/>
      <c r="CB1046" s="93"/>
      <c r="CC1046" s="93"/>
      <c r="CD1046" s="93"/>
      <c r="CE1046" s="93"/>
      <c r="CF1046" s="93"/>
      <c r="CG1046" s="93"/>
      <c r="CH1046" s="93"/>
      <c r="CI1046" s="93"/>
      <c r="CJ1046" s="93"/>
      <c r="CK1046" s="93"/>
      <c r="CL1046" s="93"/>
      <c r="CM1046" s="93"/>
      <c r="CN1046" s="93"/>
      <c r="CO1046" s="93"/>
      <c r="CP1046" s="93"/>
      <c r="CQ1046" s="93"/>
      <c r="CR1046" s="93"/>
      <c r="CS1046" s="93"/>
      <c r="CT1046" s="93"/>
      <c r="CU1046" s="93"/>
      <c r="CV1046" s="93"/>
      <c r="CW1046" s="93"/>
      <c r="CX1046" s="93"/>
      <c r="CY1046" s="93"/>
      <c r="CZ1046" s="93"/>
      <c r="DA1046" s="93"/>
      <c r="DB1046" s="93"/>
      <c r="DC1046" s="93"/>
      <c r="DD1046" s="93"/>
      <c r="DE1046" s="93"/>
      <c r="DF1046" s="93"/>
      <c r="DG1046" s="93"/>
      <c r="DH1046" s="93"/>
      <c r="DI1046" s="93"/>
      <c r="DJ1046" s="93"/>
      <c r="DK1046" s="93"/>
      <c r="DL1046" s="93"/>
      <c r="DM1046" s="93"/>
      <c r="DN1046" s="93"/>
      <c r="DO1046" s="93"/>
      <c r="DP1046" s="93"/>
      <c r="DQ1046" s="93"/>
      <c r="DR1046" s="93"/>
      <c r="DS1046" s="93"/>
      <c r="DT1046" s="93"/>
      <c r="DU1046" s="93"/>
      <c r="DV1046" s="93"/>
      <c r="DW1046" s="93"/>
      <c r="DX1046" s="93"/>
      <c r="DY1046" s="93"/>
      <c r="DZ1046" s="93"/>
      <c r="EA1046" s="93"/>
      <c r="EB1046" s="93"/>
      <c r="EC1046" s="93"/>
      <c r="ED1046" s="93"/>
      <c r="EE1046" s="93"/>
      <c r="EF1046" s="93"/>
      <c r="EG1046" s="93"/>
      <c r="EH1046" s="93"/>
      <c r="EI1046" s="93"/>
      <c r="EJ1046" s="93"/>
      <c r="EK1046" s="93"/>
      <c r="EL1046" s="93"/>
      <c r="EM1046" s="93"/>
      <c r="EN1046" s="93"/>
      <c r="EO1046" s="93"/>
      <c r="EP1046" s="93"/>
      <c r="EQ1046" s="93"/>
      <c r="ER1046" s="93"/>
      <c r="ES1046" s="93"/>
      <c r="ET1046" s="93"/>
      <c r="EU1046" s="93"/>
      <c r="EV1046" s="93"/>
      <c r="EW1046" s="93"/>
      <c r="EX1046" s="93"/>
      <c r="EY1046" s="93"/>
      <c r="EZ1046" s="93"/>
      <c r="FA1046" s="93"/>
      <c r="FB1046" s="93"/>
      <c r="FC1046" s="93"/>
      <c r="FD1046" s="93"/>
      <c r="FE1046" s="93"/>
      <c r="FF1046" s="93"/>
      <c r="FG1046" s="93"/>
      <c r="FH1046" s="93"/>
      <c r="FI1046" s="93"/>
      <c r="FJ1046" s="93"/>
      <c r="FK1046" s="93"/>
      <c r="FL1046" s="93"/>
      <c r="FM1046" s="93"/>
      <c r="FN1046" s="93"/>
      <c r="FO1046" s="93"/>
      <c r="FP1046" s="93"/>
      <c r="FQ1046" s="93"/>
      <c r="FR1046" s="93"/>
      <c r="FS1046" s="93"/>
      <c r="FT1046" s="93"/>
      <c r="FU1046" s="93"/>
      <c r="FV1046" s="93"/>
      <c r="FW1046" s="93"/>
      <c r="FX1046" s="93"/>
      <c r="FY1046" s="93"/>
      <c r="FZ1046" s="93"/>
      <c r="GA1046" s="93"/>
      <c r="GB1046" s="93"/>
      <c r="GC1046" s="93"/>
      <c r="GD1046" s="93"/>
      <c r="GE1046" s="93"/>
      <c r="GF1046" s="93"/>
      <c r="GG1046" s="93"/>
      <c r="GH1046" s="93"/>
      <c r="GI1046" s="93"/>
      <c r="GJ1046" s="93"/>
      <c r="GK1046" s="93"/>
      <c r="GL1046" s="93"/>
      <c r="GM1046" s="93"/>
      <c r="GN1046" s="93"/>
      <c r="GO1046" s="93"/>
      <c r="GP1046" s="93"/>
      <c r="GQ1046" s="93"/>
      <c r="GR1046" s="93"/>
      <c r="GS1046" s="93"/>
      <c r="GT1046" s="93"/>
      <c r="GU1046" s="93"/>
      <c r="GV1046" s="93"/>
      <c r="GW1046" s="93"/>
      <c r="GX1046" s="93"/>
      <c r="GY1046" s="93"/>
      <c r="GZ1046" s="93"/>
      <c r="HA1046" s="93"/>
      <c r="HB1046" s="93"/>
      <c r="HC1046" s="93"/>
      <c r="HD1046" s="93"/>
      <c r="HE1046" s="93"/>
      <c r="HF1046" s="93"/>
      <c r="HG1046" s="93"/>
      <c r="HH1046" s="93"/>
      <c r="HI1046" s="93"/>
      <c r="HJ1046" s="93"/>
      <c r="HK1046" s="93"/>
      <c r="HL1046" s="93"/>
      <c r="HM1046" s="93"/>
      <c r="HN1046" s="93"/>
      <c r="HO1046" s="93"/>
      <c r="HP1046" s="93"/>
      <c r="HQ1046" s="93"/>
      <c r="HR1046" s="93"/>
      <c r="HS1046" s="93"/>
      <c r="HT1046" s="93"/>
      <c r="HU1046" s="93"/>
      <c r="HV1046" s="93"/>
      <c r="HW1046" s="93"/>
      <c r="HX1046" s="93"/>
      <c r="HY1046" s="93"/>
      <c r="HZ1046" s="93"/>
      <c r="IA1046" s="93"/>
      <c r="IB1046" s="93"/>
      <c r="IC1046" s="93"/>
      <c r="ID1046" s="93"/>
      <c r="IE1046" s="93"/>
    </row>
    <row r="1047" spans="1:239" s="6" customFormat="1" x14ac:dyDescent="0.25">
      <c r="A1047" s="11"/>
      <c r="B1047" s="124" t="s">
        <v>27</v>
      </c>
      <c r="C1047" s="91" t="s">
        <v>20</v>
      </c>
      <c r="D1047" s="10">
        <v>6.16</v>
      </c>
      <c r="E1047" s="10">
        <f>D1047*E1043</f>
        <v>0.99176000000000009</v>
      </c>
      <c r="F1047" s="5"/>
      <c r="G1047" s="120"/>
      <c r="H1047" s="120"/>
      <c r="I1047" s="5"/>
      <c r="J1047" s="5"/>
      <c r="K1047" s="10">
        <f t="shared" ref="K1047:K1049" si="154">E1047*J1047</f>
        <v>0</v>
      </c>
      <c r="L1047" s="10">
        <f t="shared" si="153"/>
        <v>0</v>
      </c>
      <c r="M1047" s="93"/>
      <c r="N1047" s="93"/>
      <c r="O1047" s="93"/>
      <c r="P1047" s="93"/>
      <c r="Q1047" s="93"/>
      <c r="R1047" s="93"/>
      <c r="S1047" s="93"/>
      <c r="T1047" s="93"/>
      <c r="U1047" s="93"/>
      <c r="V1047" s="93"/>
      <c r="W1047" s="93"/>
      <c r="X1047" s="93"/>
      <c r="Y1047" s="93"/>
      <c r="Z1047" s="93"/>
      <c r="AA1047" s="93"/>
      <c r="AB1047" s="93"/>
      <c r="AC1047" s="93"/>
      <c r="AD1047" s="93"/>
      <c r="AE1047" s="93"/>
      <c r="AF1047" s="93"/>
      <c r="AG1047" s="93"/>
      <c r="AH1047" s="93"/>
      <c r="AI1047" s="93"/>
      <c r="AJ1047" s="93"/>
      <c r="AK1047" s="93"/>
      <c r="AL1047" s="93"/>
      <c r="AM1047" s="93"/>
      <c r="AN1047" s="93"/>
      <c r="AO1047" s="93"/>
      <c r="AP1047" s="93"/>
      <c r="AQ1047" s="93"/>
      <c r="AR1047" s="93"/>
      <c r="AS1047" s="93"/>
      <c r="AT1047" s="93"/>
      <c r="AU1047" s="93"/>
      <c r="AV1047" s="93"/>
      <c r="AW1047" s="93"/>
      <c r="AX1047" s="93"/>
      <c r="AY1047" s="93"/>
      <c r="AZ1047" s="93"/>
      <c r="BA1047" s="93"/>
      <c r="BB1047" s="93"/>
      <c r="BC1047" s="93"/>
      <c r="BD1047" s="93"/>
      <c r="BE1047" s="93"/>
      <c r="BF1047" s="93"/>
      <c r="BG1047" s="93"/>
      <c r="BH1047" s="93"/>
      <c r="BI1047" s="93"/>
      <c r="BJ1047" s="93"/>
      <c r="BK1047" s="93"/>
      <c r="BL1047" s="93"/>
      <c r="BM1047" s="93"/>
      <c r="BN1047" s="93"/>
      <c r="BO1047" s="93"/>
      <c r="BP1047" s="93"/>
      <c r="BQ1047" s="93"/>
      <c r="BR1047" s="93"/>
      <c r="BS1047" s="93"/>
      <c r="BT1047" s="93"/>
      <c r="BU1047" s="93"/>
      <c r="BV1047" s="93"/>
      <c r="BW1047" s="93"/>
      <c r="BX1047" s="93"/>
      <c r="BY1047" s="93"/>
      <c r="BZ1047" s="93"/>
      <c r="CA1047" s="93"/>
      <c r="CB1047" s="93"/>
      <c r="CC1047" s="93"/>
      <c r="CD1047" s="93"/>
      <c r="CE1047" s="93"/>
      <c r="CF1047" s="93"/>
      <c r="CG1047" s="93"/>
      <c r="CH1047" s="93"/>
      <c r="CI1047" s="93"/>
      <c r="CJ1047" s="93"/>
      <c r="CK1047" s="93"/>
      <c r="CL1047" s="93"/>
      <c r="CM1047" s="93"/>
      <c r="CN1047" s="93"/>
      <c r="CO1047" s="93"/>
      <c r="CP1047" s="93"/>
      <c r="CQ1047" s="93"/>
      <c r="CR1047" s="93"/>
      <c r="CS1047" s="93"/>
      <c r="CT1047" s="93"/>
      <c r="CU1047" s="93"/>
      <c r="CV1047" s="93"/>
      <c r="CW1047" s="93"/>
      <c r="CX1047" s="93"/>
      <c r="CY1047" s="93"/>
      <c r="CZ1047" s="93"/>
      <c r="DA1047" s="93"/>
      <c r="DB1047" s="93"/>
      <c r="DC1047" s="93"/>
      <c r="DD1047" s="93"/>
      <c r="DE1047" s="93"/>
      <c r="DF1047" s="93"/>
      <c r="DG1047" s="93"/>
      <c r="DH1047" s="93"/>
      <c r="DI1047" s="93"/>
      <c r="DJ1047" s="93"/>
      <c r="DK1047" s="93"/>
      <c r="DL1047" s="93"/>
      <c r="DM1047" s="93"/>
      <c r="DN1047" s="93"/>
      <c r="DO1047" s="93"/>
      <c r="DP1047" s="93"/>
      <c r="DQ1047" s="93"/>
      <c r="DR1047" s="93"/>
      <c r="DS1047" s="93"/>
      <c r="DT1047" s="93"/>
      <c r="DU1047" s="93"/>
      <c r="DV1047" s="93"/>
      <c r="DW1047" s="93"/>
      <c r="DX1047" s="93"/>
      <c r="DY1047" s="93"/>
      <c r="DZ1047" s="93"/>
      <c r="EA1047" s="93"/>
      <c r="EB1047" s="93"/>
      <c r="EC1047" s="93"/>
      <c r="ED1047" s="93"/>
      <c r="EE1047" s="93"/>
      <c r="EF1047" s="93"/>
      <c r="EG1047" s="93"/>
      <c r="EH1047" s="93"/>
      <c r="EI1047" s="93"/>
      <c r="EJ1047" s="93"/>
      <c r="EK1047" s="93"/>
      <c r="EL1047" s="93"/>
      <c r="EM1047" s="93"/>
      <c r="EN1047" s="93"/>
      <c r="EO1047" s="93"/>
      <c r="EP1047" s="93"/>
      <c r="EQ1047" s="93"/>
      <c r="ER1047" s="93"/>
      <c r="ES1047" s="93"/>
      <c r="ET1047" s="93"/>
      <c r="EU1047" s="93"/>
      <c r="EV1047" s="93"/>
      <c r="EW1047" s="93"/>
      <c r="EX1047" s="93"/>
      <c r="EY1047" s="93"/>
      <c r="EZ1047" s="93"/>
      <c r="FA1047" s="93"/>
      <c r="FB1047" s="93"/>
      <c r="FC1047" s="93"/>
      <c r="FD1047" s="93"/>
      <c r="FE1047" s="93"/>
      <c r="FF1047" s="93"/>
      <c r="FG1047" s="93"/>
      <c r="FH1047" s="93"/>
      <c r="FI1047" s="93"/>
      <c r="FJ1047" s="93"/>
      <c r="FK1047" s="93"/>
      <c r="FL1047" s="93"/>
      <c r="FM1047" s="93"/>
      <c r="FN1047" s="93"/>
      <c r="FO1047" s="93"/>
      <c r="FP1047" s="93"/>
      <c r="FQ1047" s="93"/>
      <c r="FR1047" s="93"/>
      <c r="FS1047" s="93"/>
      <c r="FT1047" s="93"/>
      <c r="FU1047" s="93"/>
      <c r="FV1047" s="93"/>
      <c r="FW1047" s="93"/>
      <c r="FX1047" s="93"/>
      <c r="FY1047" s="93"/>
      <c r="FZ1047" s="93"/>
      <c r="GA1047" s="93"/>
      <c r="GB1047" s="93"/>
      <c r="GC1047" s="93"/>
      <c r="GD1047" s="93"/>
      <c r="GE1047" s="93"/>
      <c r="GF1047" s="93"/>
      <c r="GG1047" s="93"/>
      <c r="GH1047" s="93"/>
      <c r="GI1047" s="93"/>
      <c r="GJ1047" s="93"/>
      <c r="GK1047" s="93"/>
      <c r="GL1047" s="93"/>
      <c r="GM1047" s="93"/>
      <c r="GN1047" s="93"/>
      <c r="GO1047" s="93"/>
      <c r="GP1047" s="93"/>
      <c r="GQ1047" s="93"/>
      <c r="GR1047" s="93"/>
      <c r="GS1047" s="93"/>
      <c r="GT1047" s="93"/>
      <c r="GU1047" s="93"/>
      <c r="GV1047" s="93"/>
      <c r="GW1047" s="93"/>
      <c r="GX1047" s="93"/>
      <c r="GY1047" s="93"/>
      <c r="GZ1047" s="93"/>
      <c r="HA1047" s="93"/>
      <c r="HB1047" s="93"/>
      <c r="HC1047" s="93"/>
      <c r="HD1047" s="93"/>
      <c r="HE1047" s="93"/>
      <c r="HF1047" s="93"/>
      <c r="HG1047" s="93"/>
      <c r="HH1047" s="93"/>
      <c r="HI1047" s="93"/>
      <c r="HJ1047" s="93"/>
      <c r="HK1047" s="93"/>
      <c r="HL1047" s="93"/>
      <c r="HM1047" s="93"/>
      <c r="HN1047" s="93"/>
      <c r="HO1047" s="93"/>
      <c r="HP1047" s="93"/>
      <c r="HQ1047" s="93"/>
      <c r="HR1047" s="93"/>
      <c r="HS1047" s="93"/>
      <c r="HT1047" s="93"/>
      <c r="HU1047" s="93"/>
      <c r="HV1047" s="93"/>
      <c r="HW1047" s="93"/>
      <c r="HX1047" s="93"/>
      <c r="HY1047" s="93"/>
      <c r="HZ1047" s="93"/>
      <c r="IA1047" s="93"/>
      <c r="IB1047" s="93"/>
      <c r="IC1047" s="93"/>
      <c r="ID1047" s="93"/>
      <c r="IE1047" s="93"/>
    </row>
    <row r="1048" spans="1:239" s="6" customFormat="1" x14ac:dyDescent="0.25">
      <c r="A1048" s="11"/>
      <c r="B1048" s="124" t="s">
        <v>28</v>
      </c>
      <c r="C1048" s="91" t="s">
        <v>20</v>
      </c>
      <c r="D1048" s="10">
        <v>4.53</v>
      </c>
      <c r="E1048" s="5">
        <f>D1048*E1043</f>
        <v>0.72933000000000003</v>
      </c>
      <c r="F1048" s="5"/>
      <c r="G1048" s="120"/>
      <c r="H1048" s="120"/>
      <c r="I1048" s="5"/>
      <c r="J1048" s="5"/>
      <c r="K1048" s="10">
        <f t="shared" si="154"/>
        <v>0</v>
      </c>
      <c r="L1048" s="10">
        <f t="shared" si="153"/>
        <v>0</v>
      </c>
      <c r="M1048" s="93"/>
      <c r="N1048" s="93"/>
      <c r="O1048" s="93"/>
      <c r="P1048" s="93"/>
      <c r="Q1048" s="93"/>
      <c r="R1048" s="93"/>
      <c r="S1048" s="93"/>
      <c r="T1048" s="93"/>
      <c r="U1048" s="93"/>
      <c r="V1048" s="93"/>
      <c r="W1048" s="93"/>
      <c r="X1048" s="93"/>
      <c r="Y1048" s="93"/>
      <c r="Z1048" s="93"/>
      <c r="AA1048" s="93"/>
      <c r="AB1048" s="93"/>
      <c r="AC1048" s="93"/>
      <c r="AD1048" s="93"/>
      <c r="AE1048" s="93"/>
      <c r="AF1048" s="93"/>
      <c r="AG1048" s="93"/>
      <c r="AH1048" s="93"/>
      <c r="AI1048" s="93"/>
      <c r="AJ1048" s="93"/>
      <c r="AK1048" s="93"/>
      <c r="AL1048" s="93"/>
      <c r="AM1048" s="93"/>
      <c r="AN1048" s="93"/>
      <c r="AO1048" s="93"/>
      <c r="AP1048" s="93"/>
      <c r="AQ1048" s="93"/>
      <c r="AR1048" s="93"/>
      <c r="AS1048" s="93"/>
      <c r="AT1048" s="93"/>
      <c r="AU1048" s="93"/>
      <c r="AV1048" s="93"/>
      <c r="AW1048" s="93"/>
      <c r="AX1048" s="93"/>
      <c r="AY1048" s="93"/>
      <c r="AZ1048" s="93"/>
      <c r="BA1048" s="93"/>
      <c r="BB1048" s="93"/>
      <c r="BC1048" s="93"/>
      <c r="BD1048" s="93"/>
      <c r="BE1048" s="93"/>
      <c r="BF1048" s="93"/>
      <c r="BG1048" s="93"/>
      <c r="BH1048" s="93"/>
      <c r="BI1048" s="93"/>
      <c r="BJ1048" s="93"/>
      <c r="BK1048" s="93"/>
      <c r="BL1048" s="93"/>
      <c r="BM1048" s="93"/>
      <c r="BN1048" s="93"/>
      <c r="BO1048" s="93"/>
      <c r="BP1048" s="93"/>
      <c r="BQ1048" s="93"/>
      <c r="BR1048" s="93"/>
      <c r="BS1048" s="93"/>
      <c r="BT1048" s="93"/>
      <c r="BU1048" s="93"/>
      <c r="BV1048" s="93"/>
      <c r="BW1048" s="93"/>
      <c r="BX1048" s="93"/>
      <c r="BY1048" s="93"/>
      <c r="BZ1048" s="93"/>
      <c r="CA1048" s="93"/>
      <c r="CB1048" s="93"/>
      <c r="CC1048" s="93"/>
      <c r="CD1048" s="93"/>
      <c r="CE1048" s="93"/>
      <c r="CF1048" s="93"/>
      <c r="CG1048" s="93"/>
      <c r="CH1048" s="93"/>
      <c r="CI1048" s="93"/>
      <c r="CJ1048" s="93"/>
      <c r="CK1048" s="93"/>
      <c r="CL1048" s="93"/>
      <c r="CM1048" s="93"/>
      <c r="CN1048" s="93"/>
      <c r="CO1048" s="93"/>
      <c r="CP1048" s="93"/>
      <c r="CQ1048" s="93"/>
      <c r="CR1048" s="93"/>
      <c r="CS1048" s="93"/>
      <c r="CT1048" s="93"/>
      <c r="CU1048" s="93"/>
      <c r="CV1048" s="93"/>
      <c r="CW1048" s="93"/>
      <c r="CX1048" s="93"/>
      <c r="CY1048" s="93"/>
      <c r="CZ1048" s="93"/>
      <c r="DA1048" s="93"/>
      <c r="DB1048" s="93"/>
      <c r="DC1048" s="93"/>
      <c r="DD1048" s="93"/>
      <c r="DE1048" s="93"/>
      <c r="DF1048" s="93"/>
      <c r="DG1048" s="93"/>
      <c r="DH1048" s="93"/>
      <c r="DI1048" s="93"/>
      <c r="DJ1048" s="93"/>
      <c r="DK1048" s="93"/>
      <c r="DL1048" s="93"/>
      <c r="DM1048" s="93"/>
      <c r="DN1048" s="93"/>
      <c r="DO1048" s="93"/>
      <c r="DP1048" s="93"/>
      <c r="DQ1048" s="93"/>
      <c r="DR1048" s="93"/>
      <c r="DS1048" s="93"/>
      <c r="DT1048" s="93"/>
      <c r="DU1048" s="93"/>
      <c r="DV1048" s="93"/>
      <c r="DW1048" s="93"/>
      <c r="DX1048" s="93"/>
      <c r="DY1048" s="93"/>
      <c r="DZ1048" s="93"/>
      <c r="EA1048" s="93"/>
      <c r="EB1048" s="93"/>
      <c r="EC1048" s="93"/>
      <c r="ED1048" s="93"/>
      <c r="EE1048" s="93"/>
      <c r="EF1048" s="93"/>
      <c r="EG1048" s="93"/>
      <c r="EH1048" s="93"/>
      <c r="EI1048" s="93"/>
      <c r="EJ1048" s="93"/>
      <c r="EK1048" s="93"/>
      <c r="EL1048" s="93"/>
      <c r="EM1048" s="93"/>
      <c r="EN1048" s="93"/>
      <c r="EO1048" s="93"/>
      <c r="EP1048" s="93"/>
      <c r="EQ1048" s="93"/>
      <c r="ER1048" s="93"/>
      <c r="ES1048" s="93"/>
      <c r="ET1048" s="93"/>
      <c r="EU1048" s="93"/>
      <c r="EV1048" s="93"/>
      <c r="EW1048" s="93"/>
      <c r="EX1048" s="93"/>
      <c r="EY1048" s="93"/>
      <c r="EZ1048" s="93"/>
      <c r="FA1048" s="93"/>
      <c r="FB1048" s="93"/>
      <c r="FC1048" s="93"/>
      <c r="FD1048" s="93"/>
      <c r="FE1048" s="93"/>
      <c r="FF1048" s="93"/>
      <c r="FG1048" s="93"/>
      <c r="FH1048" s="93"/>
      <c r="FI1048" s="93"/>
      <c r="FJ1048" s="93"/>
      <c r="FK1048" s="93"/>
      <c r="FL1048" s="93"/>
      <c r="FM1048" s="93"/>
      <c r="FN1048" s="93"/>
      <c r="FO1048" s="93"/>
      <c r="FP1048" s="93"/>
      <c r="FQ1048" s="93"/>
      <c r="FR1048" s="93"/>
      <c r="FS1048" s="93"/>
      <c r="FT1048" s="93"/>
      <c r="FU1048" s="93"/>
      <c r="FV1048" s="93"/>
      <c r="FW1048" s="93"/>
      <c r="FX1048" s="93"/>
      <c r="FY1048" s="93"/>
      <c r="FZ1048" s="93"/>
      <c r="GA1048" s="93"/>
      <c r="GB1048" s="93"/>
      <c r="GC1048" s="93"/>
      <c r="GD1048" s="93"/>
      <c r="GE1048" s="93"/>
      <c r="GF1048" s="93"/>
      <c r="GG1048" s="93"/>
      <c r="GH1048" s="93"/>
      <c r="GI1048" s="93"/>
      <c r="GJ1048" s="93"/>
      <c r="GK1048" s="93"/>
      <c r="GL1048" s="93"/>
      <c r="GM1048" s="93"/>
      <c r="GN1048" s="93"/>
      <c r="GO1048" s="93"/>
      <c r="GP1048" s="93"/>
      <c r="GQ1048" s="93"/>
      <c r="GR1048" s="93"/>
      <c r="GS1048" s="93"/>
      <c r="GT1048" s="93"/>
      <c r="GU1048" s="93"/>
      <c r="GV1048" s="93"/>
      <c r="GW1048" s="93"/>
      <c r="GX1048" s="93"/>
      <c r="GY1048" s="93"/>
      <c r="GZ1048" s="93"/>
      <c r="HA1048" s="93"/>
      <c r="HB1048" s="93"/>
      <c r="HC1048" s="93"/>
      <c r="HD1048" s="93"/>
      <c r="HE1048" s="93"/>
      <c r="HF1048" s="93"/>
      <c r="HG1048" s="93"/>
      <c r="HH1048" s="93"/>
      <c r="HI1048" s="93"/>
      <c r="HJ1048" s="93"/>
      <c r="HK1048" s="93"/>
      <c r="HL1048" s="93"/>
      <c r="HM1048" s="93"/>
      <c r="HN1048" s="93"/>
      <c r="HO1048" s="93"/>
      <c r="HP1048" s="93"/>
      <c r="HQ1048" s="93"/>
      <c r="HR1048" s="93"/>
      <c r="HS1048" s="93"/>
      <c r="HT1048" s="93"/>
      <c r="HU1048" s="93"/>
      <c r="HV1048" s="93"/>
      <c r="HW1048" s="93"/>
      <c r="HX1048" s="93"/>
      <c r="HY1048" s="93"/>
      <c r="HZ1048" s="93"/>
      <c r="IA1048" s="93"/>
      <c r="IB1048" s="93"/>
      <c r="IC1048" s="93"/>
      <c r="ID1048" s="93"/>
      <c r="IE1048" s="93"/>
    </row>
    <row r="1049" spans="1:239" s="6" customFormat="1" x14ac:dyDescent="0.25">
      <c r="A1049" s="11"/>
      <c r="B1049" s="124" t="s">
        <v>29</v>
      </c>
      <c r="C1049" s="91" t="s">
        <v>20</v>
      </c>
      <c r="D1049" s="10">
        <v>2.0699999999999998</v>
      </c>
      <c r="E1049" s="5">
        <f>D1049*E1043</f>
        <v>0.33327000000000001</v>
      </c>
      <c r="F1049" s="5"/>
      <c r="G1049" s="120"/>
      <c r="H1049" s="120"/>
      <c r="I1049" s="5"/>
      <c r="J1049" s="5"/>
      <c r="K1049" s="10">
        <f t="shared" si="154"/>
        <v>0</v>
      </c>
      <c r="L1049" s="10">
        <f t="shared" si="153"/>
        <v>0</v>
      </c>
      <c r="M1049" s="93"/>
      <c r="N1049" s="93"/>
      <c r="O1049" s="93"/>
      <c r="P1049" s="93"/>
      <c r="Q1049" s="93"/>
      <c r="R1049" s="93"/>
      <c r="S1049" s="93"/>
      <c r="T1049" s="93"/>
      <c r="U1049" s="93"/>
      <c r="V1049" s="93"/>
      <c r="W1049" s="93"/>
      <c r="X1049" s="93"/>
      <c r="Y1049" s="93"/>
      <c r="Z1049" s="93"/>
      <c r="AA1049" s="93"/>
      <c r="AB1049" s="93"/>
      <c r="AC1049" s="93"/>
      <c r="AD1049" s="93"/>
      <c r="AE1049" s="93"/>
      <c r="AF1049" s="93"/>
      <c r="AG1049" s="93"/>
      <c r="AH1049" s="93"/>
      <c r="AI1049" s="93"/>
      <c r="AJ1049" s="93"/>
      <c r="AK1049" s="93"/>
      <c r="AL1049" s="93"/>
      <c r="AM1049" s="93"/>
      <c r="AN1049" s="93"/>
      <c r="AO1049" s="93"/>
      <c r="AP1049" s="93"/>
      <c r="AQ1049" s="93"/>
      <c r="AR1049" s="93"/>
      <c r="AS1049" s="93"/>
      <c r="AT1049" s="93"/>
      <c r="AU1049" s="93"/>
      <c r="AV1049" s="93"/>
      <c r="AW1049" s="93"/>
      <c r="AX1049" s="93"/>
      <c r="AY1049" s="93"/>
      <c r="AZ1049" s="93"/>
      <c r="BA1049" s="93"/>
      <c r="BB1049" s="93"/>
      <c r="BC1049" s="93"/>
      <c r="BD1049" s="93"/>
      <c r="BE1049" s="93"/>
      <c r="BF1049" s="93"/>
      <c r="BG1049" s="93"/>
      <c r="BH1049" s="93"/>
      <c r="BI1049" s="93"/>
      <c r="BJ1049" s="93"/>
      <c r="BK1049" s="93"/>
      <c r="BL1049" s="93"/>
      <c r="BM1049" s="93"/>
      <c r="BN1049" s="93"/>
      <c r="BO1049" s="93"/>
      <c r="BP1049" s="93"/>
      <c r="BQ1049" s="93"/>
      <c r="BR1049" s="93"/>
      <c r="BS1049" s="93"/>
      <c r="BT1049" s="93"/>
      <c r="BU1049" s="93"/>
      <c r="BV1049" s="93"/>
      <c r="BW1049" s="93"/>
      <c r="BX1049" s="93"/>
      <c r="BY1049" s="93"/>
      <c r="BZ1049" s="93"/>
      <c r="CA1049" s="93"/>
      <c r="CB1049" s="93"/>
      <c r="CC1049" s="93"/>
      <c r="CD1049" s="93"/>
      <c r="CE1049" s="93"/>
      <c r="CF1049" s="93"/>
      <c r="CG1049" s="93"/>
      <c r="CH1049" s="93"/>
      <c r="CI1049" s="93"/>
      <c r="CJ1049" s="93"/>
      <c r="CK1049" s="93"/>
      <c r="CL1049" s="93"/>
      <c r="CM1049" s="93"/>
      <c r="CN1049" s="93"/>
      <c r="CO1049" s="93"/>
      <c r="CP1049" s="93"/>
      <c r="CQ1049" s="93"/>
      <c r="CR1049" s="93"/>
      <c r="CS1049" s="93"/>
      <c r="CT1049" s="93"/>
      <c r="CU1049" s="93"/>
      <c r="CV1049" s="93"/>
      <c r="CW1049" s="93"/>
      <c r="CX1049" s="93"/>
      <c r="CY1049" s="93"/>
      <c r="CZ1049" s="93"/>
      <c r="DA1049" s="93"/>
      <c r="DB1049" s="93"/>
      <c r="DC1049" s="93"/>
      <c r="DD1049" s="93"/>
      <c r="DE1049" s="93"/>
      <c r="DF1049" s="93"/>
      <c r="DG1049" s="93"/>
      <c r="DH1049" s="93"/>
      <c r="DI1049" s="93"/>
      <c r="DJ1049" s="93"/>
      <c r="DK1049" s="93"/>
      <c r="DL1049" s="93"/>
      <c r="DM1049" s="93"/>
      <c r="DN1049" s="93"/>
      <c r="DO1049" s="93"/>
      <c r="DP1049" s="93"/>
      <c r="DQ1049" s="93"/>
      <c r="DR1049" s="93"/>
      <c r="DS1049" s="93"/>
      <c r="DT1049" s="93"/>
      <c r="DU1049" s="93"/>
      <c r="DV1049" s="93"/>
      <c r="DW1049" s="93"/>
      <c r="DX1049" s="93"/>
      <c r="DY1049" s="93"/>
      <c r="DZ1049" s="93"/>
      <c r="EA1049" s="93"/>
      <c r="EB1049" s="93"/>
      <c r="EC1049" s="93"/>
      <c r="ED1049" s="93"/>
      <c r="EE1049" s="93"/>
      <c r="EF1049" s="93"/>
      <c r="EG1049" s="93"/>
      <c r="EH1049" s="93"/>
      <c r="EI1049" s="93"/>
      <c r="EJ1049" s="93"/>
      <c r="EK1049" s="93"/>
      <c r="EL1049" s="93"/>
      <c r="EM1049" s="93"/>
      <c r="EN1049" s="93"/>
      <c r="EO1049" s="93"/>
      <c r="EP1049" s="93"/>
      <c r="EQ1049" s="93"/>
      <c r="ER1049" s="93"/>
      <c r="ES1049" s="93"/>
      <c r="ET1049" s="93"/>
      <c r="EU1049" s="93"/>
      <c r="EV1049" s="93"/>
      <c r="EW1049" s="93"/>
      <c r="EX1049" s="93"/>
      <c r="EY1049" s="93"/>
      <c r="EZ1049" s="93"/>
      <c r="FA1049" s="93"/>
      <c r="FB1049" s="93"/>
      <c r="FC1049" s="93"/>
      <c r="FD1049" s="93"/>
      <c r="FE1049" s="93"/>
      <c r="FF1049" s="93"/>
      <c r="FG1049" s="93"/>
      <c r="FH1049" s="93"/>
      <c r="FI1049" s="93"/>
      <c r="FJ1049" s="93"/>
      <c r="FK1049" s="93"/>
      <c r="FL1049" s="93"/>
      <c r="FM1049" s="93"/>
      <c r="FN1049" s="93"/>
      <c r="FO1049" s="93"/>
      <c r="FP1049" s="93"/>
      <c r="FQ1049" s="93"/>
      <c r="FR1049" s="93"/>
      <c r="FS1049" s="93"/>
      <c r="FT1049" s="93"/>
      <c r="FU1049" s="93"/>
      <c r="FV1049" s="93"/>
      <c r="FW1049" s="93"/>
      <c r="FX1049" s="93"/>
      <c r="FY1049" s="93"/>
      <c r="FZ1049" s="93"/>
      <c r="GA1049" s="93"/>
      <c r="GB1049" s="93"/>
      <c r="GC1049" s="93"/>
      <c r="GD1049" s="93"/>
      <c r="GE1049" s="93"/>
      <c r="GF1049" s="93"/>
      <c r="GG1049" s="93"/>
      <c r="GH1049" s="93"/>
      <c r="GI1049" s="93"/>
      <c r="GJ1049" s="93"/>
      <c r="GK1049" s="93"/>
      <c r="GL1049" s="93"/>
      <c r="GM1049" s="93"/>
      <c r="GN1049" s="93"/>
      <c r="GO1049" s="93"/>
      <c r="GP1049" s="93"/>
      <c r="GQ1049" s="93"/>
      <c r="GR1049" s="93"/>
      <c r="GS1049" s="93"/>
      <c r="GT1049" s="93"/>
      <c r="GU1049" s="93"/>
      <c r="GV1049" s="93"/>
      <c r="GW1049" s="93"/>
      <c r="GX1049" s="93"/>
      <c r="GY1049" s="93"/>
      <c r="GZ1049" s="93"/>
      <c r="HA1049" s="93"/>
      <c r="HB1049" s="93"/>
      <c r="HC1049" s="93"/>
      <c r="HD1049" s="93"/>
      <c r="HE1049" s="93"/>
      <c r="HF1049" s="93"/>
      <c r="HG1049" s="93"/>
      <c r="HH1049" s="93"/>
      <c r="HI1049" s="93"/>
      <c r="HJ1049" s="93"/>
      <c r="HK1049" s="93"/>
      <c r="HL1049" s="93"/>
      <c r="HM1049" s="93"/>
      <c r="HN1049" s="93"/>
      <c r="HO1049" s="93"/>
      <c r="HP1049" s="93"/>
      <c r="HQ1049" s="93"/>
      <c r="HR1049" s="93"/>
      <c r="HS1049" s="93"/>
      <c r="HT1049" s="93"/>
      <c r="HU1049" s="93"/>
      <c r="HV1049" s="93"/>
      <c r="HW1049" s="93"/>
      <c r="HX1049" s="93"/>
      <c r="HY1049" s="93"/>
      <c r="HZ1049" s="93"/>
      <c r="IA1049" s="93"/>
      <c r="IB1049" s="93"/>
      <c r="IC1049" s="93"/>
      <c r="ID1049" s="93"/>
      <c r="IE1049" s="93"/>
    </row>
    <row r="1050" spans="1:239" s="6" customFormat="1" x14ac:dyDescent="0.25">
      <c r="A1050" s="125"/>
      <c r="B1050" s="126" t="s">
        <v>22</v>
      </c>
      <c r="C1050" s="11" t="s">
        <v>0</v>
      </c>
      <c r="D1050" s="10">
        <v>1.02</v>
      </c>
      <c r="E1050" s="5">
        <f>D1050*E1043</f>
        <v>0.16422</v>
      </c>
      <c r="F1050" s="4"/>
      <c r="G1050" s="4"/>
      <c r="H1050" s="4"/>
      <c r="I1050" s="5"/>
      <c r="J1050" s="10"/>
      <c r="K1050" s="10">
        <f>E1050*J1050</f>
        <v>0</v>
      </c>
      <c r="L1050" s="10">
        <f t="shared" si="153"/>
        <v>0</v>
      </c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  <c r="FC1050" s="1"/>
      <c r="FD1050" s="1"/>
      <c r="FE1050" s="1"/>
      <c r="FF1050" s="1"/>
      <c r="FG1050" s="1"/>
      <c r="FH1050" s="1"/>
      <c r="FI1050" s="1"/>
      <c r="FJ1050" s="1"/>
      <c r="FK1050" s="1"/>
      <c r="FL1050" s="1"/>
      <c r="FM1050" s="1"/>
      <c r="FN1050" s="1"/>
      <c r="FO1050" s="1"/>
      <c r="FP1050" s="1"/>
      <c r="FQ1050" s="1"/>
      <c r="FR1050" s="1"/>
      <c r="FS1050" s="1"/>
      <c r="FT1050" s="1"/>
      <c r="FU1050" s="1"/>
      <c r="FV1050" s="1"/>
      <c r="FW1050" s="1"/>
      <c r="FX1050" s="1"/>
      <c r="FY1050" s="1"/>
      <c r="FZ1050" s="1"/>
      <c r="GA1050" s="1"/>
      <c r="GB1050" s="1"/>
      <c r="GC1050" s="1"/>
      <c r="GD1050" s="1"/>
      <c r="GE1050" s="1"/>
      <c r="GF1050" s="1"/>
      <c r="GG1050" s="1"/>
      <c r="GH1050" s="1"/>
      <c r="GI1050" s="1"/>
      <c r="GJ1050" s="1"/>
      <c r="GK1050" s="1"/>
      <c r="GL1050" s="1"/>
      <c r="GM1050" s="1"/>
      <c r="GN1050" s="1"/>
      <c r="GO1050" s="1"/>
      <c r="GP1050" s="1"/>
      <c r="GQ1050" s="1"/>
      <c r="GR1050" s="1"/>
      <c r="GS1050" s="1"/>
      <c r="GT1050" s="1"/>
      <c r="GU1050" s="1"/>
      <c r="GV1050" s="1"/>
      <c r="GW1050" s="1"/>
      <c r="GX1050" s="1"/>
      <c r="GY1050" s="1"/>
      <c r="GZ1050" s="1"/>
      <c r="HA1050" s="1"/>
      <c r="HB1050" s="1"/>
      <c r="HC1050" s="1"/>
      <c r="HD1050" s="1"/>
      <c r="HE1050" s="1"/>
      <c r="HF1050" s="1"/>
      <c r="HG1050" s="1"/>
      <c r="HH1050" s="1"/>
      <c r="HI1050" s="1"/>
      <c r="HJ1050" s="1"/>
      <c r="HK1050" s="1"/>
      <c r="HL1050" s="1"/>
      <c r="HM1050" s="1"/>
      <c r="HN1050" s="1"/>
      <c r="HO1050" s="1"/>
      <c r="HP1050" s="1"/>
      <c r="HQ1050" s="1"/>
      <c r="HR1050" s="1"/>
      <c r="HS1050" s="1"/>
      <c r="HT1050" s="1"/>
      <c r="HU1050" s="1"/>
      <c r="HV1050" s="1"/>
      <c r="HW1050" s="1"/>
      <c r="HX1050" s="1"/>
      <c r="HY1050" s="1"/>
      <c r="HZ1050" s="1"/>
      <c r="IA1050" s="1"/>
      <c r="IB1050" s="1"/>
      <c r="IC1050" s="1"/>
      <c r="ID1050" s="1"/>
      <c r="IE1050" s="1"/>
    </row>
    <row r="1051" spans="1:239" s="6" customFormat="1" x14ac:dyDescent="0.25">
      <c r="A1051" s="11"/>
      <c r="B1051" s="124" t="s">
        <v>41</v>
      </c>
      <c r="C1051" s="91" t="s">
        <v>16</v>
      </c>
      <c r="D1051" s="10">
        <v>15</v>
      </c>
      <c r="E1051" s="10">
        <f>D1051*E1043</f>
        <v>2.415</v>
      </c>
      <c r="F1051" s="5"/>
      <c r="G1051" s="10">
        <f>E1051*F1051</f>
        <v>0</v>
      </c>
      <c r="H1051" s="10"/>
      <c r="I1051" s="10"/>
      <c r="J1051" s="10"/>
      <c r="K1051" s="10"/>
      <c r="L1051" s="10">
        <f>G1051+I1051+K1051</f>
        <v>0</v>
      </c>
      <c r="M1051" s="93"/>
      <c r="N1051" s="93">
        <v>6.6000000000000003E-2</v>
      </c>
      <c r="O1051" s="93"/>
      <c r="P1051" s="93"/>
      <c r="Q1051" s="93"/>
      <c r="R1051" s="93"/>
      <c r="S1051" s="93"/>
      <c r="T1051" s="93"/>
      <c r="U1051" s="93"/>
      <c r="V1051" s="93"/>
      <c r="W1051" s="93"/>
      <c r="X1051" s="93"/>
      <c r="Y1051" s="93"/>
      <c r="Z1051" s="93"/>
      <c r="AA1051" s="93"/>
      <c r="AB1051" s="93"/>
      <c r="AC1051" s="93"/>
      <c r="AD1051" s="93"/>
      <c r="AE1051" s="93"/>
      <c r="AF1051" s="93"/>
      <c r="AG1051" s="93"/>
      <c r="AH1051" s="93"/>
      <c r="AI1051" s="93"/>
      <c r="AJ1051" s="93"/>
      <c r="AK1051" s="93"/>
      <c r="AL1051" s="93"/>
      <c r="AM1051" s="93"/>
      <c r="AN1051" s="93"/>
      <c r="AO1051" s="93"/>
      <c r="AP1051" s="93"/>
      <c r="AQ1051" s="93"/>
      <c r="AR1051" s="93"/>
      <c r="AS1051" s="93"/>
      <c r="AT1051" s="93"/>
      <c r="AU1051" s="93"/>
      <c r="AV1051" s="93"/>
      <c r="AW1051" s="93"/>
      <c r="AX1051" s="93"/>
      <c r="AY1051" s="93"/>
      <c r="AZ1051" s="93"/>
      <c r="BA1051" s="93"/>
      <c r="BB1051" s="93"/>
      <c r="BC1051" s="93"/>
      <c r="BD1051" s="93"/>
      <c r="BE1051" s="93"/>
      <c r="BF1051" s="93"/>
      <c r="BG1051" s="93"/>
      <c r="BH1051" s="93"/>
      <c r="BI1051" s="93"/>
      <c r="BJ1051" s="93"/>
      <c r="BK1051" s="93"/>
      <c r="BL1051" s="93"/>
      <c r="BM1051" s="93"/>
      <c r="BN1051" s="93"/>
      <c r="BO1051" s="93"/>
      <c r="BP1051" s="93"/>
      <c r="BQ1051" s="93"/>
      <c r="BR1051" s="93"/>
      <c r="BS1051" s="93"/>
      <c r="BT1051" s="93"/>
      <c r="BU1051" s="93"/>
      <c r="BV1051" s="93"/>
      <c r="BW1051" s="93"/>
      <c r="BX1051" s="93"/>
      <c r="BY1051" s="93"/>
      <c r="BZ1051" s="93"/>
      <c r="CA1051" s="93"/>
      <c r="CB1051" s="93"/>
      <c r="CC1051" s="93"/>
      <c r="CD1051" s="93"/>
      <c r="CE1051" s="93"/>
      <c r="CF1051" s="93"/>
      <c r="CG1051" s="93"/>
      <c r="CH1051" s="93"/>
      <c r="CI1051" s="93"/>
      <c r="CJ1051" s="93"/>
      <c r="CK1051" s="93"/>
      <c r="CL1051" s="93"/>
      <c r="CM1051" s="93"/>
      <c r="CN1051" s="93"/>
      <c r="CO1051" s="93"/>
      <c r="CP1051" s="93"/>
      <c r="CQ1051" s="93"/>
      <c r="CR1051" s="93"/>
      <c r="CS1051" s="93"/>
      <c r="CT1051" s="93"/>
      <c r="CU1051" s="93"/>
      <c r="CV1051" s="93"/>
      <c r="CW1051" s="93"/>
      <c r="CX1051" s="93"/>
      <c r="CY1051" s="93"/>
      <c r="CZ1051" s="93"/>
      <c r="DA1051" s="93"/>
      <c r="DB1051" s="93"/>
      <c r="DC1051" s="93"/>
      <c r="DD1051" s="93"/>
      <c r="DE1051" s="93"/>
      <c r="DF1051" s="93"/>
      <c r="DG1051" s="93"/>
      <c r="DH1051" s="93"/>
      <c r="DI1051" s="93"/>
      <c r="DJ1051" s="93"/>
      <c r="DK1051" s="93"/>
      <c r="DL1051" s="93"/>
      <c r="DM1051" s="93"/>
      <c r="DN1051" s="93"/>
      <c r="DO1051" s="93"/>
      <c r="DP1051" s="93"/>
      <c r="DQ1051" s="93"/>
      <c r="DR1051" s="93"/>
      <c r="DS1051" s="93"/>
      <c r="DT1051" s="93"/>
      <c r="DU1051" s="93"/>
      <c r="DV1051" s="93"/>
      <c r="DW1051" s="93"/>
      <c r="DX1051" s="93"/>
      <c r="DY1051" s="93"/>
      <c r="DZ1051" s="93"/>
      <c r="EA1051" s="93"/>
      <c r="EB1051" s="93"/>
      <c r="EC1051" s="93"/>
      <c r="ED1051" s="93"/>
      <c r="EE1051" s="93"/>
      <c r="EF1051" s="93"/>
      <c r="EG1051" s="93"/>
      <c r="EH1051" s="93"/>
      <c r="EI1051" s="93"/>
      <c r="EJ1051" s="93"/>
      <c r="EK1051" s="93"/>
      <c r="EL1051" s="93"/>
      <c r="EM1051" s="93"/>
      <c r="EN1051" s="93"/>
      <c r="EO1051" s="93"/>
      <c r="EP1051" s="93"/>
      <c r="EQ1051" s="93"/>
      <c r="ER1051" s="93"/>
      <c r="ES1051" s="93"/>
      <c r="ET1051" s="93"/>
      <c r="EU1051" s="93"/>
      <c r="EV1051" s="93"/>
      <c r="EW1051" s="93"/>
      <c r="EX1051" s="93"/>
      <c r="EY1051" s="93"/>
      <c r="EZ1051" s="93"/>
      <c r="FA1051" s="93"/>
      <c r="FB1051" s="93"/>
      <c r="FC1051" s="93"/>
      <c r="FD1051" s="93"/>
      <c r="FE1051" s="93"/>
      <c r="FF1051" s="93"/>
      <c r="FG1051" s="93"/>
      <c r="FH1051" s="93"/>
      <c r="FI1051" s="93"/>
      <c r="FJ1051" s="93"/>
      <c r="FK1051" s="93"/>
      <c r="FL1051" s="93"/>
      <c r="FM1051" s="93"/>
      <c r="FN1051" s="93"/>
      <c r="FO1051" s="93"/>
      <c r="FP1051" s="93"/>
      <c r="FQ1051" s="93"/>
      <c r="FR1051" s="93"/>
      <c r="FS1051" s="93"/>
      <c r="FT1051" s="93"/>
      <c r="FU1051" s="93"/>
      <c r="FV1051" s="93"/>
      <c r="FW1051" s="93"/>
      <c r="FX1051" s="93"/>
      <c r="FY1051" s="93"/>
      <c r="FZ1051" s="93"/>
      <c r="GA1051" s="93"/>
      <c r="GB1051" s="93"/>
      <c r="GC1051" s="93"/>
      <c r="GD1051" s="93"/>
      <c r="GE1051" s="93"/>
      <c r="GF1051" s="93"/>
      <c r="GG1051" s="93"/>
      <c r="GH1051" s="93"/>
      <c r="GI1051" s="93"/>
      <c r="GJ1051" s="93"/>
      <c r="GK1051" s="93"/>
      <c r="GL1051" s="93"/>
      <c r="GM1051" s="93"/>
      <c r="GN1051" s="93"/>
      <c r="GO1051" s="93"/>
      <c r="GP1051" s="93"/>
      <c r="GQ1051" s="93"/>
      <c r="GR1051" s="93"/>
      <c r="GS1051" s="93"/>
      <c r="GT1051" s="93"/>
      <c r="GU1051" s="93"/>
      <c r="GV1051" s="93"/>
      <c r="GW1051" s="93"/>
      <c r="GX1051" s="93"/>
      <c r="GY1051" s="93"/>
      <c r="GZ1051" s="93"/>
      <c r="HA1051" s="93"/>
      <c r="HB1051" s="93"/>
      <c r="HC1051" s="93"/>
      <c r="HD1051" s="93"/>
      <c r="HE1051" s="93"/>
      <c r="HF1051" s="93"/>
      <c r="HG1051" s="93"/>
      <c r="HH1051" s="93"/>
      <c r="HI1051" s="93"/>
      <c r="HJ1051" s="93"/>
      <c r="HK1051" s="93"/>
      <c r="HL1051" s="93"/>
      <c r="HM1051" s="93"/>
      <c r="HN1051" s="93"/>
      <c r="HO1051" s="93"/>
      <c r="HP1051" s="93"/>
      <c r="HQ1051" s="93"/>
      <c r="HR1051" s="93"/>
      <c r="HS1051" s="93"/>
      <c r="HT1051" s="93"/>
      <c r="HU1051" s="93"/>
      <c r="HV1051" s="93"/>
      <c r="HW1051" s="93"/>
      <c r="HX1051" s="93"/>
      <c r="HY1051" s="93"/>
      <c r="HZ1051" s="93"/>
      <c r="IA1051" s="93"/>
      <c r="IB1051" s="93"/>
      <c r="IC1051" s="93"/>
      <c r="ID1051" s="93"/>
      <c r="IE1051" s="93"/>
    </row>
    <row r="1052" spans="1:239" s="6" customFormat="1" x14ac:dyDescent="0.25">
      <c r="A1052" s="11"/>
      <c r="B1052" s="13" t="s">
        <v>42</v>
      </c>
      <c r="C1052" s="91" t="s">
        <v>16</v>
      </c>
      <c r="D1052" s="10">
        <v>66</v>
      </c>
      <c r="E1052" s="10">
        <f>D1052*E1043</f>
        <v>10.625999999999999</v>
      </c>
      <c r="F1052" s="5"/>
      <c r="G1052" s="10">
        <f>E1052*F1052</f>
        <v>0</v>
      </c>
      <c r="H1052" s="10"/>
      <c r="I1052" s="10"/>
      <c r="J1052" s="10"/>
      <c r="K1052" s="10"/>
      <c r="L1052" s="10">
        <f t="shared" ref="L1052" si="155">G1052+I1052+K1052</f>
        <v>0</v>
      </c>
      <c r="M1052" s="93"/>
      <c r="N1052" s="93"/>
      <c r="O1052" s="93"/>
      <c r="P1052" s="93"/>
      <c r="Q1052" s="93"/>
      <c r="R1052" s="93"/>
      <c r="S1052" s="93"/>
      <c r="T1052" s="93"/>
      <c r="U1052" s="93"/>
      <c r="V1052" s="93"/>
      <c r="W1052" s="93"/>
      <c r="X1052" s="93"/>
      <c r="Y1052" s="93"/>
      <c r="Z1052" s="93"/>
      <c r="AA1052" s="93"/>
      <c r="AB1052" s="93"/>
      <c r="AC1052" s="93"/>
      <c r="AD1052" s="93"/>
      <c r="AE1052" s="93"/>
      <c r="AF1052" s="93"/>
      <c r="AG1052" s="93"/>
      <c r="AH1052" s="93"/>
      <c r="AI1052" s="93"/>
      <c r="AJ1052" s="93"/>
      <c r="AK1052" s="93"/>
      <c r="AL1052" s="93"/>
      <c r="AM1052" s="93"/>
      <c r="AN1052" s="93"/>
      <c r="AO1052" s="93"/>
      <c r="AP1052" s="93"/>
      <c r="AQ1052" s="93"/>
      <c r="AR1052" s="93"/>
      <c r="AS1052" s="93"/>
      <c r="AT1052" s="93"/>
      <c r="AU1052" s="93"/>
      <c r="AV1052" s="93"/>
      <c r="AW1052" s="93"/>
      <c r="AX1052" s="93"/>
      <c r="AY1052" s="93"/>
      <c r="AZ1052" s="93"/>
      <c r="BA1052" s="93"/>
      <c r="BB1052" s="93"/>
      <c r="BC1052" s="93"/>
      <c r="BD1052" s="93"/>
      <c r="BE1052" s="93"/>
      <c r="BF1052" s="93"/>
      <c r="BG1052" s="93"/>
      <c r="BH1052" s="93"/>
      <c r="BI1052" s="93"/>
      <c r="BJ1052" s="93"/>
      <c r="BK1052" s="93"/>
      <c r="BL1052" s="93"/>
      <c r="BM1052" s="93"/>
      <c r="BN1052" s="93"/>
      <c r="BO1052" s="93"/>
      <c r="BP1052" s="93"/>
      <c r="BQ1052" s="93"/>
      <c r="BR1052" s="93"/>
      <c r="BS1052" s="93"/>
      <c r="BT1052" s="93"/>
      <c r="BU1052" s="93"/>
      <c r="BV1052" s="93"/>
      <c r="BW1052" s="93"/>
      <c r="BX1052" s="93"/>
      <c r="BY1052" s="93"/>
      <c r="BZ1052" s="93"/>
      <c r="CA1052" s="93"/>
      <c r="CB1052" s="93"/>
      <c r="CC1052" s="93"/>
      <c r="CD1052" s="93"/>
      <c r="CE1052" s="93"/>
      <c r="CF1052" s="93"/>
      <c r="CG1052" s="93"/>
      <c r="CH1052" s="93"/>
      <c r="CI1052" s="93"/>
      <c r="CJ1052" s="93"/>
      <c r="CK1052" s="93"/>
      <c r="CL1052" s="93"/>
      <c r="CM1052" s="93"/>
      <c r="CN1052" s="93"/>
      <c r="CO1052" s="93"/>
      <c r="CP1052" s="93"/>
      <c r="CQ1052" s="93"/>
      <c r="CR1052" s="93"/>
      <c r="CS1052" s="93"/>
      <c r="CT1052" s="93"/>
      <c r="CU1052" s="93"/>
      <c r="CV1052" s="93"/>
      <c r="CW1052" s="93"/>
      <c r="CX1052" s="93"/>
      <c r="CY1052" s="93"/>
      <c r="CZ1052" s="93"/>
      <c r="DA1052" s="93"/>
      <c r="DB1052" s="93"/>
      <c r="DC1052" s="93"/>
      <c r="DD1052" s="93"/>
      <c r="DE1052" s="93"/>
      <c r="DF1052" s="93"/>
      <c r="DG1052" s="93"/>
      <c r="DH1052" s="93"/>
      <c r="DI1052" s="93"/>
      <c r="DJ1052" s="93"/>
      <c r="DK1052" s="93"/>
      <c r="DL1052" s="93"/>
      <c r="DM1052" s="93"/>
      <c r="DN1052" s="93"/>
      <c r="DO1052" s="93"/>
      <c r="DP1052" s="93"/>
      <c r="DQ1052" s="93"/>
      <c r="DR1052" s="93"/>
      <c r="DS1052" s="93"/>
      <c r="DT1052" s="93"/>
      <c r="DU1052" s="93"/>
      <c r="DV1052" s="93"/>
      <c r="DW1052" s="93"/>
      <c r="DX1052" s="93"/>
      <c r="DY1052" s="93"/>
      <c r="DZ1052" s="93"/>
      <c r="EA1052" s="93"/>
      <c r="EB1052" s="93"/>
      <c r="EC1052" s="93"/>
      <c r="ED1052" s="93"/>
      <c r="EE1052" s="93"/>
      <c r="EF1052" s="93"/>
      <c r="EG1052" s="93"/>
      <c r="EH1052" s="93"/>
      <c r="EI1052" s="93"/>
      <c r="EJ1052" s="93"/>
      <c r="EK1052" s="93"/>
      <c r="EL1052" s="93"/>
      <c r="EM1052" s="93"/>
      <c r="EN1052" s="93"/>
      <c r="EO1052" s="93"/>
      <c r="EP1052" s="93"/>
      <c r="EQ1052" s="93"/>
      <c r="ER1052" s="93"/>
      <c r="ES1052" s="93"/>
      <c r="ET1052" s="93"/>
      <c r="EU1052" s="93"/>
      <c r="EV1052" s="93"/>
      <c r="EW1052" s="93"/>
      <c r="EX1052" s="93"/>
      <c r="EY1052" s="93"/>
      <c r="EZ1052" s="93"/>
      <c r="FA1052" s="93"/>
      <c r="FB1052" s="93"/>
      <c r="FC1052" s="93"/>
      <c r="FD1052" s="93"/>
      <c r="FE1052" s="93"/>
      <c r="FF1052" s="93"/>
      <c r="FG1052" s="93"/>
      <c r="FH1052" s="93"/>
      <c r="FI1052" s="93"/>
      <c r="FJ1052" s="93"/>
      <c r="FK1052" s="93"/>
      <c r="FL1052" s="93"/>
      <c r="FM1052" s="93"/>
      <c r="FN1052" s="93"/>
      <c r="FO1052" s="93"/>
      <c r="FP1052" s="93"/>
      <c r="FQ1052" s="93"/>
      <c r="FR1052" s="93"/>
      <c r="FS1052" s="93"/>
      <c r="FT1052" s="93"/>
      <c r="FU1052" s="93"/>
      <c r="FV1052" s="93"/>
      <c r="FW1052" s="93"/>
      <c r="FX1052" s="93"/>
      <c r="FY1052" s="93"/>
      <c r="FZ1052" s="93"/>
      <c r="GA1052" s="93"/>
      <c r="GB1052" s="93"/>
      <c r="GC1052" s="93"/>
      <c r="GD1052" s="93"/>
      <c r="GE1052" s="93"/>
      <c r="GF1052" s="93"/>
      <c r="GG1052" s="93"/>
      <c r="GH1052" s="93"/>
      <c r="GI1052" s="93"/>
      <c r="GJ1052" s="93"/>
      <c r="GK1052" s="93"/>
      <c r="GL1052" s="93"/>
      <c r="GM1052" s="93"/>
      <c r="GN1052" s="93"/>
      <c r="GO1052" s="93"/>
      <c r="GP1052" s="93"/>
      <c r="GQ1052" s="93"/>
      <c r="GR1052" s="93"/>
      <c r="GS1052" s="93"/>
      <c r="GT1052" s="93"/>
      <c r="GU1052" s="93"/>
      <c r="GV1052" s="93"/>
      <c r="GW1052" s="93"/>
      <c r="GX1052" s="93"/>
      <c r="GY1052" s="93"/>
      <c r="GZ1052" s="93"/>
      <c r="HA1052" s="93"/>
      <c r="HB1052" s="93"/>
      <c r="HC1052" s="93"/>
      <c r="HD1052" s="93"/>
      <c r="HE1052" s="93"/>
      <c r="HF1052" s="93"/>
      <c r="HG1052" s="93"/>
      <c r="HH1052" s="93"/>
      <c r="HI1052" s="93"/>
      <c r="HJ1052" s="93"/>
      <c r="HK1052" s="93"/>
      <c r="HL1052" s="93"/>
      <c r="HM1052" s="93"/>
      <c r="HN1052" s="93"/>
      <c r="HO1052" s="93"/>
      <c r="HP1052" s="93"/>
      <c r="HQ1052" s="93"/>
      <c r="HR1052" s="93"/>
      <c r="HS1052" s="93"/>
      <c r="HT1052" s="93"/>
      <c r="HU1052" s="93"/>
      <c r="HV1052" s="93"/>
      <c r="HW1052" s="93"/>
      <c r="HX1052" s="93"/>
      <c r="HY1052" s="93"/>
      <c r="HZ1052" s="93"/>
      <c r="IA1052" s="93"/>
      <c r="IB1052" s="93"/>
      <c r="IC1052" s="93"/>
      <c r="ID1052" s="93"/>
      <c r="IE1052" s="93"/>
    </row>
    <row r="1053" spans="1:239" s="6" customFormat="1" x14ac:dyDescent="0.25">
      <c r="A1053" s="11"/>
      <c r="B1053" s="13"/>
      <c r="C1053" s="91"/>
      <c r="D1053" s="10"/>
      <c r="E1053" s="10"/>
      <c r="F1053" s="5"/>
      <c r="G1053" s="10"/>
      <c r="H1053" s="10"/>
      <c r="I1053" s="10"/>
      <c r="J1053" s="10"/>
      <c r="K1053" s="10"/>
      <c r="L1053" s="10"/>
      <c r="M1053" s="93"/>
      <c r="N1053" s="93"/>
      <c r="O1053" s="93"/>
      <c r="P1053" s="93"/>
      <c r="Q1053" s="93"/>
      <c r="R1053" s="93"/>
      <c r="S1053" s="93"/>
      <c r="T1053" s="93"/>
      <c r="U1053" s="93"/>
      <c r="V1053" s="93"/>
      <c r="W1053" s="93"/>
      <c r="X1053" s="93"/>
      <c r="Y1053" s="93"/>
      <c r="Z1053" s="93"/>
      <c r="AA1053" s="93"/>
      <c r="AB1053" s="93"/>
      <c r="AC1053" s="93"/>
      <c r="AD1053" s="93"/>
      <c r="AE1053" s="93"/>
      <c r="AF1053" s="93"/>
      <c r="AG1053" s="93"/>
      <c r="AH1053" s="93"/>
      <c r="AI1053" s="93"/>
      <c r="AJ1053" s="93"/>
      <c r="AK1053" s="93"/>
      <c r="AL1053" s="93"/>
      <c r="AM1053" s="93"/>
      <c r="AN1053" s="93"/>
      <c r="AO1053" s="93"/>
      <c r="AP1053" s="93"/>
      <c r="AQ1053" s="93"/>
      <c r="AR1053" s="93"/>
      <c r="AS1053" s="93"/>
      <c r="AT1053" s="93"/>
      <c r="AU1053" s="93"/>
      <c r="AV1053" s="93"/>
      <c r="AW1053" s="93"/>
      <c r="AX1053" s="93"/>
      <c r="AY1053" s="93"/>
      <c r="AZ1053" s="93"/>
      <c r="BA1053" s="93"/>
      <c r="BB1053" s="93"/>
      <c r="BC1053" s="93"/>
      <c r="BD1053" s="93"/>
      <c r="BE1053" s="93"/>
      <c r="BF1053" s="93"/>
      <c r="BG1053" s="93"/>
      <c r="BH1053" s="93"/>
      <c r="BI1053" s="93"/>
      <c r="BJ1053" s="93"/>
      <c r="BK1053" s="93"/>
      <c r="BL1053" s="93"/>
      <c r="BM1053" s="93"/>
      <c r="BN1053" s="93"/>
      <c r="BO1053" s="93"/>
      <c r="BP1053" s="93"/>
      <c r="BQ1053" s="93"/>
      <c r="BR1053" s="93"/>
      <c r="BS1053" s="93"/>
      <c r="BT1053" s="93"/>
      <c r="BU1053" s="93"/>
      <c r="BV1053" s="93"/>
      <c r="BW1053" s="93"/>
      <c r="BX1053" s="93"/>
      <c r="BY1053" s="93"/>
      <c r="BZ1053" s="93"/>
      <c r="CA1053" s="93"/>
      <c r="CB1053" s="93"/>
      <c r="CC1053" s="93"/>
      <c r="CD1053" s="93"/>
      <c r="CE1053" s="93"/>
      <c r="CF1053" s="93"/>
      <c r="CG1053" s="93"/>
      <c r="CH1053" s="93"/>
      <c r="CI1053" s="93"/>
      <c r="CJ1053" s="93"/>
      <c r="CK1053" s="93"/>
      <c r="CL1053" s="93"/>
      <c r="CM1053" s="93"/>
      <c r="CN1053" s="93"/>
      <c r="CO1053" s="93"/>
      <c r="CP1053" s="93"/>
      <c r="CQ1053" s="93"/>
      <c r="CR1053" s="93"/>
      <c r="CS1053" s="93"/>
      <c r="CT1053" s="93"/>
      <c r="CU1053" s="93"/>
      <c r="CV1053" s="93"/>
      <c r="CW1053" s="93"/>
      <c r="CX1053" s="93"/>
      <c r="CY1053" s="93"/>
      <c r="CZ1053" s="93"/>
      <c r="DA1053" s="93"/>
      <c r="DB1053" s="93"/>
      <c r="DC1053" s="93"/>
      <c r="DD1053" s="93"/>
      <c r="DE1053" s="93"/>
      <c r="DF1053" s="93"/>
      <c r="DG1053" s="93"/>
      <c r="DH1053" s="93"/>
      <c r="DI1053" s="93"/>
      <c r="DJ1053" s="93"/>
      <c r="DK1053" s="93"/>
      <c r="DL1053" s="93"/>
      <c r="DM1053" s="93"/>
      <c r="DN1053" s="93"/>
      <c r="DO1053" s="93"/>
      <c r="DP1053" s="93"/>
      <c r="DQ1053" s="93"/>
      <c r="DR1053" s="93"/>
      <c r="DS1053" s="93"/>
      <c r="DT1053" s="93"/>
      <c r="DU1053" s="93"/>
      <c r="DV1053" s="93"/>
      <c r="DW1053" s="93"/>
      <c r="DX1053" s="93"/>
      <c r="DY1053" s="93"/>
      <c r="DZ1053" s="93"/>
      <c r="EA1053" s="93"/>
      <c r="EB1053" s="93"/>
      <c r="EC1053" s="93"/>
      <c r="ED1053" s="93"/>
      <c r="EE1053" s="93"/>
      <c r="EF1053" s="93"/>
      <c r="EG1053" s="93"/>
      <c r="EH1053" s="93"/>
      <c r="EI1053" s="93"/>
      <c r="EJ1053" s="93"/>
      <c r="EK1053" s="93"/>
      <c r="EL1053" s="93"/>
      <c r="EM1053" s="93"/>
      <c r="EN1053" s="93"/>
      <c r="EO1053" s="93"/>
      <c r="EP1053" s="93"/>
      <c r="EQ1053" s="93"/>
      <c r="ER1053" s="93"/>
      <c r="ES1053" s="93"/>
      <c r="ET1053" s="93"/>
      <c r="EU1053" s="93"/>
      <c r="EV1053" s="93"/>
      <c r="EW1053" s="93"/>
      <c r="EX1053" s="93"/>
      <c r="EY1053" s="93"/>
      <c r="EZ1053" s="93"/>
      <c r="FA1053" s="93"/>
      <c r="FB1053" s="93"/>
      <c r="FC1053" s="93"/>
      <c r="FD1053" s="93"/>
      <c r="FE1053" s="93"/>
      <c r="FF1053" s="93"/>
      <c r="FG1053" s="93"/>
      <c r="FH1053" s="93"/>
      <c r="FI1053" s="93"/>
      <c r="FJ1053" s="93"/>
      <c r="FK1053" s="93"/>
      <c r="FL1053" s="93"/>
      <c r="FM1053" s="93"/>
      <c r="FN1053" s="93"/>
      <c r="FO1053" s="93"/>
      <c r="FP1053" s="93"/>
      <c r="FQ1053" s="93"/>
      <c r="FR1053" s="93"/>
      <c r="FS1053" s="93"/>
      <c r="FT1053" s="93"/>
      <c r="FU1053" s="93"/>
      <c r="FV1053" s="93"/>
      <c r="FW1053" s="93"/>
      <c r="FX1053" s="93"/>
      <c r="FY1053" s="93"/>
      <c r="FZ1053" s="93"/>
      <c r="GA1053" s="93"/>
      <c r="GB1053" s="93"/>
      <c r="GC1053" s="93"/>
      <c r="GD1053" s="93"/>
      <c r="GE1053" s="93"/>
      <c r="GF1053" s="93"/>
      <c r="GG1053" s="93"/>
      <c r="GH1053" s="93"/>
      <c r="GI1053" s="93"/>
      <c r="GJ1053" s="93"/>
      <c r="GK1053" s="93"/>
      <c r="GL1053" s="93"/>
      <c r="GM1053" s="93"/>
      <c r="GN1053" s="93"/>
      <c r="GO1053" s="93"/>
      <c r="GP1053" s="93"/>
      <c r="GQ1053" s="93"/>
      <c r="GR1053" s="93"/>
      <c r="GS1053" s="93"/>
      <c r="GT1053" s="93"/>
      <c r="GU1053" s="93"/>
      <c r="GV1053" s="93"/>
      <c r="GW1053" s="93"/>
      <c r="GX1053" s="93"/>
      <c r="GY1053" s="93"/>
      <c r="GZ1053" s="93"/>
      <c r="HA1053" s="93"/>
      <c r="HB1053" s="93"/>
      <c r="HC1053" s="93"/>
      <c r="HD1053" s="93"/>
      <c r="HE1053" s="93"/>
      <c r="HF1053" s="93"/>
      <c r="HG1053" s="93"/>
      <c r="HH1053" s="93"/>
      <c r="HI1053" s="93"/>
      <c r="HJ1053" s="93"/>
      <c r="HK1053" s="93"/>
      <c r="HL1053" s="93"/>
      <c r="HM1053" s="93"/>
      <c r="HN1053" s="93"/>
      <c r="HO1053" s="93"/>
      <c r="HP1053" s="93"/>
      <c r="HQ1053" s="93"/>
      <c r="HR1053" s="93"/>
      <c r="HS1053" s="93"/>
      <c r="HT1053" s="93"/>
      <c r="HU1053" s="93"/>
      <c r="HV1053" s="93"/>
      <c r="HW1053" s="93"/>
      <c r="HX1053" s="93"/>
      <c r="HY1053" s="93"/>
      <c r="HZ1053" s="93"/>
      <c r="IA1053" s="93"/>
      <c r="IB1053" s="93"/>
      <c r="IC1053" s="93"/>
      <c r="ID1053" s="93"/>
      <c r="IE1053" s="93"/>
    </row>
    <row r="1054" spans="1:239" s="2" customFormat="1" x14ac:dyDescent="0.25">
      <c r="A1054" s="7">
        <v>42</v>
      </c>
      <c r="B1054" s="127" t="s">
        <v>30</v>
      </c>
      <c r="C1054" s="8" t="s">
        <v>23</v>
      </c>
      <c r="D1054" s="9"/>
      <c r="E1054" s="9">
        <f>E1042</f>
        <v>161</v>
      </c>
      <c r="F1054" s="9"/>
      <c r="G1054" s="120"/>
      <c r="H1054" s="9"/>
      <c r="I1054" s="9"/>
      <c r="J1054" s="120"/>
      <c r="K1054" s="9"/>
      <c r="L1054" s="9"/>
      <c r="M1054" s="105"/>
      <c r="N1054" s="105"/>
      <c r="O1054" s="105"/>
      <c r="P1054" s="105"/>
      <c r="Q1054" s="105"/>
      <c r="R1054" s="105"/>
      <c r="S1054" s="105"/>
      <c r="T1054" s="105"/>
      <c r="U1054" s="105"/>
      <c r="V1054" s="105"/>
      <c r="W1054" s="105"/>
      <c r="X1054" s="105"/>
      <c r="Y1054" s="105"/>
      <c r="Z1054" s="105"/>
      <c r="AA1054" s="105"/>
      <c r="AB1054" s="105"/>
      <c r="AC1054" s="105"/>
      <c r="AD1054" s="105"/>
      <c r="AE1054" s="105"/>
      <c r="AF1054" s="105"/>
      <c r="AG1054" s="105"/>
      <c r="AH1054" s="105"/>
      <c r="AI1054" s="105"/>
      <c r="AJ1054" s="105"/>
      <c r="AK1054" s="105"/>
      <c r="AL1054" s="105"/>
      <c r="AM1054" s="105"/>
      <c r="AN1054" s="105"/>
      <c r="AO1054" s="105"/>
      <c r="AP1054" s="105"/>
      <c r="AQ1054" s="105"/>
      <c r="AR1054" s="105"/>
      <c r="AS1054" s="105"/>
      <c r="AT1054" s="105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  <c r="BT1054" s="105"/>
      <c r="BU1054" s="105"/>
      <c r="BV1054" s="105"/>
      <c r="BW1054" s="105"/>
      <c r="BX1054" s="105"/>
      <c r="BY1054" s="105"/>
      <c r="BZ1054" s="105"/>
      <c r="CA1054" s="105"/>
      <c r="CB1054" s="105"/>
      <c r="CC1054" s="105"/>
      <c r="CD1054" s="105"/>
      <c r="CE1054" s="105"/>
      <c r="CF1054" s="105"/>
      <c r="CG1054" s="105"/>
      <c r="CH1054" s="105"/>
      <c r="CI1054" s="105"/>
      <c r="CJ1054" s="105"/>
      <c r="CK1054" s="105"/>
      <c r="CL1054" s="105"/>
      <c r="CM1054" s="105"/>
      <c r="CN1054" s="105"/>
      <c r="CO1054" s="105"/>
      <c r="CP1054" s="105"/>
      <c r="CQ1054" s="105"/>
      <c r="CR1054" s="105"/>
      <c r="CS1054" s="105"/>
      <c r="CT1054" s="105"/>
      <c r="CU1054" s="105"/>
      <c r="CV1054" s="105"/>
      <c r="CW1054" s="105"/>
      <c r="CX1054" s="105"/>
      <c r="CY1054" s="105"/>
      <c r="CZ1054" s="105"/>
      <c r="DA1054" s="105"/>
      <c r="DB1054" s="105"/>
      <c r="DC1054" s="105"/>
      <c r="DD1054" s="105"/>
      <c r="DE1054" s="105"/>
      <c r="DF1054" s="105"/>
      <c r="DG1054" s="105"/>
      <c r="DH1054" s="105"/>
      <c r="DI1054" s="105"/>
      <c r="DJ1054" s="105"/>
      <c r="DK1054" s="105"/>
      <c r="DL1054" s="105"/>
      <c r="DM1054" s="105"/>
      <c r="DN1054" s="105"/>
      <c r="DO1054" s="105"/>
      <c r="DP1054" s="105"/>
      <c r="DQ1054" s="105"/>
      <c r="DR1054" s="105"/>
      <c r="DS1054" s="105"/>
      <c r="DT1054" s="105"/>
      <c r="DU1054" s="105"/>
      <c r="DV1054" s="105"/>
      <c r="DW1054" s="105"/>
      <c r="DX1054" s="105"/>
      <c r="DY1054" s="105"/>
      <c r="DZ1054" s="105"/>
      <c r="EA1054" s="105"/>
      <c r="EB1054" s="105"/>
      <c r="EC1054" s="105"/>
      <c r="ED1054" s="105"/>
      <c r="EE1054" s="105"/>
      <c r="EF1054" s="105"/>
      <c r="EG1054" s="105"/>
      <c r="EH1054" s="105"/>
      <c r="EI1054" s="105"/>
      <c r="EJ1054" s="105"/>
      <c r="EK1054" s="105"/>
      <c r="EL1054" s="105"/>
      <c r="EM1054" s="105"/>
      <c r="EN1054" s="105"/>
      <c r="EO1054" s="105"/>
      <c r="EP1054" s="105"/>
      <c r="EQ1054" s="105"/>
      <c r="ER1054" s="105"/>
      <c r="ES1054" s="105"/>
      <c r="ET1054" s="105"/>
      <c r="EU1054" s="105"/>
      <c r="EV1054" s="105"/>
      <c r="EW1054" s="105"/>
      <c r="EX1054" s="105"/>
      <c r="EY1054" s="105"/>
      <c r="EZ1054" s="105"/>
      <c r="FA1054" s="105"/>
      <c r="FB1054" s="105"/>
      <c r="FC1054" s="105"/>
      <c r="FD1054" s="105"/>
      <c r="FE1054" s="105"/>
      <c r="FF1054" s="105"/>
      <c r="FG1054" s="105"/>
      <c r="FH1054" s="105"/>
      <c r="FI1054" s="105"/>
      <c r="FJ1054" s="105"/>
      <c r="FK1054" s="105"/>
      <c r="FL1054" s="105"/>
      <c r="FM1054" s="105"/>
      <c r="FN1054" s="105"/>
      <c r="FO1054" s="105"/>
      <c r="FP1054" s="105"/>
      <c r="FQ1054" s="105"/>
      <c r="FR1054" s="105"/>
      <c r="FS1054" s="105"/>
      <c r="FT1054" s="105"/>
      <c r="FU1054" s="105"/>
      <c r="FV1054" s="105"/>
      <c r="FW1054" s="105"/>
      <c r="FX1054" s="105"/>
      <c r="FY1054" s="105"/>
      <c r="FZ1054" s="105"/>
      <c r="GA1054" s="105"/>
      <c r="GB1054" s="105"/>
      <c r="GC1054" s="105"/>
      <c r="GD1054" s="105"/>
      <c r="GE1054" s="105"/>
      <c r="GF1054" s="105"/>
      <c r="GG1054" s="105"/>
      <c r="GH1054" s="105"/>
      <c r="GI1054" s="105"/>
      <c r="GJ1054" s="105"/>
      <c r="GK1054" s="105"/>
      <c r="GL1054" s="105"/>
      <c r="GM1054" s="105"/>
      <c r="GN1054" s="105"/>
      <c r="GO1054" s="105"/>
      <c r="GP1054" s="105"/>
      <c r="GQ1054" s="105"/>
      <c r="GR1054" s="105"/>
      <c r="GS1054" s="105"/>
      <c r="GT1054" s="105"/>
      <c r="GU1054" s="105"/>
      <c r="GV1054" s="105"/>
      <c r="GW1054" s="105"/>
      <c r="GX1054" s="105"/>
      <c r="GY1054" s="105"/>
      <c r="GZ1054" s="105"/>
      <c r="HA1054" s="105"/>
      <c r="HB1054" s="105"/>
      <c r="HC1054" s="105"/>
      <c r="HD1054" s="105"/>
      <c r="HE1054" s="105"/>
      <c r="HF1054" s="105"/>
      <c r="HG1054" s="105"/>
      <c r="HH1054" s="105"/>
      <c r="HI1054" s="105"/>
      <c r="HJ1054" s="105"/>
      <c r="HK1054" s="105"/>
      <c r="HL1054" s="105"/>
      <c r="HM1054" s="105"/>
      <c r="HN1054" s="105"/>
      <c r="HO1054" s="105"/>
      <c r="HP1054" s="105"/>
      <c r="HQ1054" s="105"/>
      <c r="HR1054" s="105"/>
      <c r="HS1054" s="105"/>
      <c r="HT1054" s="105"/>
      <c r="HU1054" s="105"/>
      <c r="HV1054" s="105"/>
      <c r="HW1054" s="105"/>
      <c r="HX1054" s="105"/>
      <c r="HY1054" s="105"/>
      <c r="HZ1054" s="105"/>
      <c r="IA1054" s="105"/>
      <c r="IB1054" s="105"/>
      <c r="IC1054" s="105"/>
      <c r="ID1054" s="105"/>
      <c r="IE1054" s="105"/>
    </row>
    <row r="1055" spans="1:239" s="6" customFormat="1" x14ac:dyDescent="0.25">
      <c r="A1055" s="125"/>
      <c r="B1055" s="128"/>
      <c r="C1055" s="11" t="s">
        <v>24</v>
      </c>
      <c r="D1055" s="10"/>
      <c r="E1055" s="92">
        <f>E1054/1000</f>
        <v>0.161</v>
      </c>
      <c r="F1055" s="10"/>
      <c r="G1055" s="123"/>
      <c r="H1055" s="10"/>
      <c r="I1055" s="10"/>
      <c r="J1055" s="123"/>
      <c r="K1055" s="10"/>
      <c r="L1055" s="10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  <c r="EL1055" s="1"/>
      <c r="EM1055" s="1"/>
      <c r="EN1055" s="1"/>
      <c r="EO1055" s="1"/>
      <c r="EP1055" s="1"/>
      <c r="EQ1055" s="1"/>
      <c r="ER1055" s="1"/>
      <c r="ES1055" s="1"/>
      <c r="ET1055" s="1"/>
      <c r="EU1055" s="1"/>
      <c r="EV1055" s="1"/>
      <c r="EW1055" s="1"/>
      <c r="EX1055" s="1"/>
      <c r="EY1055" s="1"/>
      <c r="EZ1055" s="1"/>
      <c r="FA1055" s="1"/>
      <c r="FB1055" s="1"/>
      <c r="FC1055" s="1"/>
      <c r="FD1055" s="1"/>
      <c r="FE1055" s="1"/>
      <c r="FF1055" s="1"/>
      <c r="FG1055" s="1"/>
      <c r="FH1055" s="1"/>
      <c r="FI1055" s="1"/>
      <c r="FJ1055" s="1"/>
      <c r="FK1055" s="1"/>
      <c r="FL1055" s="1"/>
      <c r="FM1055" s="1"/>
      <c r="FN1055" s="1"/>
      <c r="FO1055" s="1"/>
      <c r="FP1055" s="1"/>
      <c r="FQ1055" s="1"/>
      <c r="FR1055" s="1"/>
      <c r="FS1055" s="1"/>
      <c r="FT1055" s="1"/>
      <c r="FU1055" s="1"/>
      <c r="FV1055" s="1"/>
      <c r="FW1055" s="1"/>
      <c r="FX1055" s="1"/>
      <c r="FY1055" s="1"/>
      <c r="FZ1055" s="1"/>
      <c r="GA1055" s="1"/>
      <c r="GB1055" s="1"/>
      <c r="GC1055" s="1"/>
      <c r="GD1055" s="1"/>
      <c r="GE1055" s="1"/>
      <c r="GF1055" s="1"/>
      <c r="GG1055" s="1"/>
      <c r="GH1055" s="1"/>
      <c r="GI1055" s="1"/>
      <c r="GJ1055" s="1"/>
      <c r="GK1055" s="1"/>
      <c r="GL1055" s="1"/>
      <c r="GM1055" s="1"/>
      <c r="GN1055" s="1"/>
      <c r="GO1055" s="1"/>
      <c r="GP1055" s="1"/>
      <c r="GQ1055" s="1"/>
      <c r="GR1055" s="1"/>
      <c r="GS1055" s="1"/>
      <c r="GT1055" s="1"/>
      <c r="GU1055" s="1"/>
      <c r="GV1055" s="1"/>
      <c r="GW1055" s="1"/>
      <c r="GX1055" s="1"/>
      <c r="GY1055" s="1"/>
      <c r="GZ1055" s="1"/>
      <c r="HA1055" s="1"/>
      <c r="HB1055" s="1"/>
      <c r="HC1055" s="1"/>
      <c r="HD1055" s="1"/>
      <c r="HE1055" s="1"/>
      <c r="HF1055" s="1"/>
      <c r="HG1055" s="1"/>
      <c r="HH1055" s="1"/>
      <c r="HI1055" s="1"/>
      <c r="HJ1055" s="1"/>
      <c r="HK1055" s="1"/>
      <c r="HL1055" s="1"/>
      <c r="HM1055" s="1"/>
      <c r="HN1055" s="1"/>
      <c r="HO1055" s="1"/>
      <c r="HP1055" s="1"/>
      <c r="HQ1055" s="1"/>
      <c r="HR1055" s="1"/>
      <c r="HS1055" s="1"/>
      <c r="HT1055" s="1"/>
      <c r="HU1055" s="1"/>
      <c r="HV1055" s="1"/>
      <c r="HW1055" s="1"/>
      <c r="HX1055" s="1"/>
      <c r="HY1055" s="1"/>
      <c r="HZ1055" s="1"/>
      <c r="IA1055" s="1"/>
      <c r="IB1055" s="1"/>
      <c r="IC1055" s="1"/>
      <c r="ID1055" s="1"/>
      <c r="IE1055" s="1"/>
    </row>
    <row r="1056" spans="1:239" s="6" customFormat="1" x14ac:dyDescent="0.25">
      <c r="A1056" s="125"/>
      <c r="B1056" s="124" t="s">
        <v>21</v>
      </c>
      <c r="C1056" s="91" t="s">
        <v>17</v>
      </c>
      <c r="D1056" s="10">
        <v>42.9</v>
      </c>
      <c r="E1056" s="10">
        <f>E1055*D1056</f>
        <v>6.9069000000000003</v>
      </c>
      <c r="F1056" s="10"/>
      <c r="G1056" s="120"/>
      <c r="H1056" s="10"/>
      <c r="I1056" s="10">
        <f>E1056*H1056</f>
        <v>0</v>
      </c>
      <c r="J1056" s="10"/>
      <c r="K1056" s="10"/>
      <c r="L1056" s="10">
        <f t="shared" ref="L1056:L1061" si="156">G1056+I1056+K1056</f>
        <v>0</v>
      </c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  <c r="EL1056" s="1"/>
      <c r="EM1056" s="1"/>
      <c r="EN1056" s="1"/>
      <c r="EO1056" s="1"/>
      <c r="EP1056" s="1"/>
      <c r="EQ1056" s="1"/>
      <c r="ER1056" s="1"/>
      <c r="ES1056" s="1"/>
      <c r="ET1056" s="1"/>
      <c r="EU1056" s="1"/>
      <c r="EV1056" s="1"/>
      <c r="EW1056" s="1"/>
      <c r="EX1056" s="1"/>
      <c r="EY1056" s="1"/>
      <c r="EZ1056" s="1"/>
      <c r="FA1056" s="1"/>
      <c r="FB1056" s="1"/>
      <c r="FC1056" s="1"/>
      <c r="FD1056" s="1"/>
      <c r="FE1056" s="1"/>
      <c r="FF1056" s="1"/>
      <c r="FG1056" s="1"/>
      <c r="FH1056" s="1"/>
      <c r="FI1056" s="1"/>
      <c r="FJ1056" s="1"/>
      <c r="FK1056" s="1"/>
      <c r="FL1056" s="1"/>
      <c r="FM1056" s="1"/>
      <c r="FN1056" s="1"/>
      <c r="FO1056" s="1"/>
      <c r="FP1056" s="1"/>
      <c r="FQ1056" s="1"/>
      <c r="FR1056" s="1"/>
      <c r="FS1056" s="1"/>
      <c r="FT1056" s="1"/>
      <c r="FU1056" s="1"/>
      <c r="FV1056" s="1"/>
      <c r="FW1056" s="1"/>
      <c r="FX1056" s="1"/>
      <c r="FY1056" s="1"/>
      <c r="FZ1056" s="1"/>
      <c r="GA1056" s="1"/>
      <c r="GB1056" s="1"/>
      <c r="GC1056" s="1"/>
      <c r="GD1056" s="1"/>
      <c r="GE1056" s="1"/>
      <c r="GF1056" s="1"/>
      <c r="GG1056" s="1"/>
      <c r="GH1056" s="1"/>
      <c r="GI1056" s="1"/>
      <c r="GJ1056" s="1"/>
      <c r="GK1056" s="1"/>
      <c r="GL1056" s="1"/>
      <c r="GM1056" s="1"/>
      <c r="GN1056" s="1"/>
      <c r="GO1056" s="1"/>
      <c r="GP1056" s="1"/>
      <c r="GQ1056" s="1"/>
      <c r="GR1056" s="1"/>
      <c r="GS1056" s="1"/>
      <c r="GT1056" s="1"/>
      <c r="GU1056" s="1"/>
      <c r="GV1056" s="1"/>
      <c r="GW1056" s="1"/>
      <c r="GX1056" s="1"/>
      <c r="GY1056" s="1"/>
      <c r="GZ1056" s="1"/>
      <c r="HA1056" s="1"/>
      <c r="HB1056" s="1"/>
      <c r="HC1056" s="1"/>
      <c r="HD1056" s="1"/>
      <c r="HE1056" s="1"/>
      <c r="HF1056" s="1"/>
      <c r="HG1056" s="1"/>
      <c r="HH1056" s="1"/>
      <c r="HI1056" s="1"/>
      <c r="HJ1056" s="1"/>
      <c r="HK1056" s="1"/>
      <c r="HL1056" s="1"/>
      <c r="HM1056" s="1"/>
      <c r="HN1056" s="1"/>
      <c r="HO1056" s="1"/>
      <c r="HP1056" s="1"/>
      <c r="HQ1056" s="1"/>
      <c r="HR1056" s="1"/>
      <c r="HS1056" s="1"/>
      <c r="HT1056" s="1"/>
      <c r="HU1056" s="1"/>
      <c r="HV1056" s="1"/>
      <c r="HW1056" s="1"/>
      <c r="HX1056" s="1"/>
      <c r="HY1056" s="1"/>
      <c r="HZ1056" s="1"/>
      <c r="IA1056" s="1"/>
      <c r="IB1056" s="1"/>
      <c r="IC1056" s="1"/>
      <c r="ID1056" s="1"/>
      <c r="IE1056" s="1"/>
    </row>
    <row r="1057" spans="1:239" s="6" customFormat="1" x14ac:dyDescent="0.25">
      <c r="A1057" s="125"/>
      <c r="B1057" s="124" t="s">
        <v>26</v>
      </c>
      <c r="C1057" s="91" t="s">
        <v>20</v>
      </c>
      <c r="D1057" s="10">
        <v>2.69</v>
      </c>
      <c r="E1057" s="10">
        <f>E1055*D1057</f>
        <v>0.43309000000000003</v>
      </c>
      <c r="F1057" s="10"/>
      <c r="G1057" s="120"/>
      <c r="H1057" s="10"/>
      <c r="I1057" s="10"/>
      <c r="J1057" s="5"/>
      <c r="K1057" s="10">
        <f>E1057*J1057</f>
        <v>0</v>
      </c>
      <c r="L1057" s="10">
        <f t="shared" si="156"/>
        <v>0</v>
      </c>
      <c r="M1057" s="14"/>
      <c r="N1057" s="14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  <c r="EL1057" s="1"/>
      <c r="EM1057" s="1"/>
      <c r="EN1057" s="1"/>
      <c r="EO1057" s="1"/>
      <c r="EP1057" s="1"/>
      <c r="EQ1057" s="1"/>
      <c r="ER1057" s="1"/>
      <c r="ES1057" s="1"/>
      <c r="ET1057" s="1"/>
      <c r="EU1057" s="1"/>
      <c r="EV1057" s="1"/>
      <c r="EW1057" s="1"/>
      <c r="EX1057" s="1"/>
      <c r="EY1057" s="1"/>
      <c r="EZ1057" s="1"/>
      <c r="FA1057" s="1"/>
      <c r="FB1057" s="1"/>
      <c r="FC1057" s="1"/>
      <c r="FD1057" s="1"/>
      <c r="FE1057" s="1"/>
      <c r="FF1057" s="1"/>
      <c r="FG1057" s="1"/>
      <c r="FH1057" s="1"/>
      <c r="FI1057" s="1"/>
      <c r="FJ1057" s="1"/>
      <c r="FK1057" s="1"/>
      <c r="FL1057" s="1"/>
      <c r="FM1057" s="1"/>
      <c r="FN1057" s="1"/>
      <c r="FO1057" s="1"/>
      <c r="FP1057" s="1"/>
      <c r="FQ1057" s="1"/>
      <c r="FR1057" s="1"/>
      <c r="FS1057" s="1"/>
      <c r="FT1057" s="1"/>
      <c r="FU1057" s="1"/>
      <c r="FV1057" s="1"/>
      <c r="FW1057" s="1"/>
      <c r="FX1057" s="1"/>
      <c r="FY1057" s="1"/>
      <c r="FZ1057" s="1"/>
      <c r="GA1057" s="1"/>
      <c r="GB1057" s="1"/>
      <c r="GC1057" s="1"/>
      <c r="GD1057" s="1"/>
      <c r="GE1057" s="1"/>
      <c r="GF1057" s="1"/>
      <c r="GG1057" s="1"/>
      <c r="GH1057" s="1"/>
      <c r="GI1057" s="1"/>
      <c r="GJ1057" s="1"/>
      <c r="GK1057" s="1"/>
      <c r="GL1057" s="1"/>
      <c r="GM1057" s="1"/>
      <c r="GN1057" s="1"/>
      <c r="GO1057" s="1"/>
      <c r="GP1057" s="1"/>
      <c r="GQ1057" s="1"/>
      <c r="GR1057" s="1"/>
      <c r="GS1057" s="1"/>
      <c r="GT1057" s="1"/>
      <c r="GU1057" s="1"/>
      <c r="GV1057" s="1"/>
      <c r="GW1057" s="1"/>
      <c r="GX1057" s="1"/>
      <c r="GY1057" s="1"/>
      <c r="GZ1057" s="1"/>
      <c r="HA1057" s="1"/>
      <c r="HB1057" s="1"/>
      <c r="HC1057" s="1"/>
      <c r="HD1057" s="1"/>
      <c r="HE1057" s="1"/>
      <c r="HF1057" s="1"/>
      <c r="HG1057" s="1"/>
      <c r="HH1057" s="1"/>
      <c r="HI1057" s="1"/>
      <c r="HJ1057" s="1"/>
      <c r="HK1057" s="1"/>
      <c r="HL1057" s="1"/>
      <c r="HM1057" s="1"/>
      <c r="HN1057" s="1"/>
      <c r="HO1057" s="1"/>
      <c r="HP1057" s="1"/>
      <c r="HQ1057" s="1"/>
      <c r="HR1057" s="1"/>
      <c r="HS1057" s="1"/>
      <c r="HT1057" s="1"/>
      <c r="HU1057" s="1"/>
      <c r="HV1057" s="1"/>
      <c r="HW1057" s="1"/>
      <c r="HX1057" s="1"/>
      <c r="HY1057" s="1"/>
      <c r="HZ1057" s="1"/>
      <c r="IA1057" s="1"/>
      <c r="IB1057" s="1"/>
      <c r="IC1057" s="1"/>
      <c r="ID1057" s="1"/>
      <c r="IE1057" s="1"/>
    </row>
    <row r="1058" spans="1:239" s="6" customFormat="1" x14ac:dyDescent="0.25">
      <c r="A1058" s="125"/>
      <c r="B1058" s="124" t="s">
        <v>27</v>
      </c>
      <c r="C1058" s="91" t="s">
        <v>20</v>
      </c>
      <c r="D1058" s="10">
        <v>7.6</v>
      </c>
      <c r="E1058" s="10">
        <f>D1058*E1055</f>
        <v>1.2236</v>
      </c>
      <c r="F1058" s="10"/>
      <c r="G1058" s="120"/>
      <c r="H1058" s="10"/>
      <c r="I1058" s="10"/>
      <c r="J1058" s="5"/>
      <c r="K1058" s="10">
        <f>E1058*J1058</f>
        <v>0</v>
      </c>
      <c r="L1058" s="10">
        <f t="shared" si="156"/>
        <v>0</v>
      </c>
      <c r="M1058" s="14"/>
      <c r="N1058" s="14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  <c r="EL1058" s="1"/>
      <c r="EM1058" s="1"/>
      <c r="EN1058" s="1"/>
      <c r="EO1058" s="1"/>
      <c r="EP1058" s="1"/>
      <c r="EQ1058" s="1"/>
      <c r="ER1058" s="1"/>
      <c r="ES1058" s="1"/>
      <c r="ET1058" s="1"/>
      <c r="EU1058" s="1"/>
      <c r="EV1058" s="1"/>
      <c r="EW1058" s="1"/>
      <c r="EX1058" s="1"/>
      <c r="EY1058" s="1"/>
      <c r="EZ1058" s="1"/>
      <c r="FA1058" s="1"/>
      <c r="FB1058" s="1"/>
      <c r="FC1058" s="1"/>
      <c r="FD1058" s="1"/>
      <c r="FE1058" s="1"/>
      <c r="FF1058" s="1"/>
      <c r="FG1058" s="1"/>
      <c r="FH1058" s="1"/>
      <c r="FI1058" s="1"/>
      <c r="FJ1058" s="1"/>
      <c r="FK1058" s="1"/>
      <c r="FL1058" s="1"/>
      <c r="FM1058" s="1"/>
      <c r="FN1058" s="1"/>
      <c r="FO1058" s="1"/>
      <c r="FP1058" s="1"/>
      <c r="FQ1058" s="1"/>
      <c r="FR1058" s="1"/>
      <c r="FS1058" s="1"/>
      <c r="FT1058" s="1"/>
      <c r="FU1058" s="1"/>
      <c r="FV1058" s="1"/>
      <c r="FW1058" s="1"/>
      <c r="FX1058" s="1"/>
      <c r="FY1058" s="1"/>
      <c r="FZ1058" s="1"/>
      <c r="GA1058" s="1"/>
      <c r="GB1058" s="1"/>
      <c r="GC1058" s="1"/>
      <c r="GD1058" s="1"/>
      <c r="GE1058" s="1"/>
      <c r="GF1058" s="1"/>
      <c r="GG1058" s="1"/>
      <c r="GH1058" s="1"/>
      <c r="GI1058" s="1"/>
      <c r="GJ1058" s="1"/>
      <c r="GK1058" s="1"/>
      <c r="GL1058" s="1"/>
      <c r="GM1058" s="1"/>
      <c r="GN1058" s="1"/>
      <c r="GO1058" s="1"/>
      <c r="GP1058" s="1"/>
      <c r="GQ1058" s="1"/>
      <c r="GR1058" s="1"/>
      <c r="GS1058" s="1"/>
      <c r="GT1058" s="1"/>
      <c r="GU1058" s="1"/>
      <c r="GV1058" s="1"/>
      <c r="GW1058" s="1"/>
      <c r="GX1058" s="1"/>
      <c r="GY1058" s="1"/>
      <c r="GZ1058" s="1"/>
      <c r="HA1058" s="1"/>
      <c r="HB1058" s="1"/>
      <c r="HC1058" s="1"/>
      <c r="HD1058" s="1"/>
      <c r="HE1058" s="1"/>
      <c r="HF1058" s="1"/>
      <c r="HG1058" s="1"/>
      <c r="HH1058" s="1"/>
      <c r="HI1058" s="1"/>
      <c r="HJ1058" s="1"/>
      <c r="HK1058" s="1"/>
      <c r="HL1058" s="1"/>
      <c r="HM1058" s="1"/>
      <c r="HN1058" s="1"/>
      <c r="HO1058" s="1"/>
      <c r="HP1058" s="1"/>
      <c r="HQ1058" s="1"/>
      <c r="HR1058" s="1"/>
      <c r="HS1058" s="1"/>
      <c r="HT1058" s="1"/>
      <c r="HU1058" s="1"/>
      <c r="HV1058" s="1"/>
      <c r="HW1058" s="1"/>
      <c r="HX1058" s="1"/>
      <c r="HY1058" s="1"/>
      <c r="HZ1058" s="1"/>
      <c r="IA1058" s="1"/>
      <c r="IB1058" s="1"/>
      <c r="IC1058" s="1"/>
      <c r="ID1058" s="1"/>
      <c r="IE1058" s="1"/>
    </row>
    <row r="1059" spans="1:239" s="6" customFormat="1" x14ac:dyDescent="0.25">
      <c r="A1059" s="125"/>
      <c r="B1059" s="124" t="s">
        <v>28</v>
      </c>
      <c r="C1059" s="91" t="s">
        <v>20</v>
      </c>
      <c r="D1059" s="10">
        <v>7.4</v>
      </c>
      <c r="E1059" s="5">
        <f>D1059*E1055</f>
        <v>1.1914</v>
      </c>
      <c r="F1059" s="10"/>
      <c r="G1059" s="120"/>
      <c r="H1059" s="10"/>
      <c r="I1059" s="10"/>
      <c r="J1059" s="5"/>
      <c r="K1059" s="10">
        <f>E1059*J1059</f>
        <v>0</v>
      </c>
      <c r="L1059" s="10">
        <f t="shared" si="156"/>
        <v>0</v>
      </c>
      <c r="M1059" s="14"/>
      <c r="N1059" s="14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  <c r="EL1059" s="1"/>
      <c r="EM1059" s="1"/>
      <c r="EN1059" s="1"/>
      <c r="EO1059" s="1"/>
      <c r="EP1059" s="1"/>
      <c r="EQ1059" s="1"/>
      <c r="ER1059" s="1"/>
      <c r="ES1059" s="1"/>
      <c r="ET1059" s="1"/>
      <c r="EU1059" s="1"/>
      <c r="EV1059" s="1"/>
      <c r="EW1059" s="1"/>
      <c r="EX1059" s="1"/>
      <c r="EY1059" s="1"/>
      <c r="EZ1059" s="1"/>
      <c r="FA1059" s="1"/>
      <c r="FB1059" s="1"/>
      <c r="FC1059" s="1"/>
      <c r="FD1059" s="1"/>
      <c r="FE1059" s="1"/>
      <c r="FF1059" s="1"/>
      <c r="FG1059" s="1"/>
      <c r="FH1059" s="1"/>
      <c r="FI1059" s="1"/>
      <c r="FJ1059" s="1"/>
      <c r="FK1059" s="1"/>
      <c r="FL1059" s="1"/>
      <c r="FM1059" s="1"/>
      <c r="FN1059" s="1"/>
      <c r="FO1059" s="1"/>
      <c r="FP1059" s="1"/>
      <c r="FQ1059" s="1"/>
      <c r="FR1059" s="1"/>
      <c r="FS1059" s="1"/>
      <c r="FT1059" s="1"/>
      <c r="FU1059" s="1"/>
      <c r="FV1059" s="1"/>
      <c r="FW1059" s="1"/>
      <c r="FX1059" s="1"/>
      <c r="FY1059" s="1"/>
      <c r="FZ1059" s="1"/>
      <c r="GA1059" s="1"/>
      <c r="GB1059" s="1"/>
      <c r="GC1059" s="1"/>
      <c r="GD1059" s="1"/>
      <c r="GE1059" s="1"/>
      <c r="GF1059" s="1"/>
      <c r="GG1059" s="1"/>
      <c r="GH1059" s="1"/>
      <c r="GI1059" s="1"/>
      <c r="GJ1059" s="1"/>
      <c r="GK1059" s="1"/>
      <c r="GL1059" s="1"/>
      <c r="GM1059" s="1"/>
      <c r="GN1059" s="1"/>
      <c r="GO1059" s="1"/>
      <c r="GP1059" s="1"/>
      <c r="GQ1059" s="1"/>
      <c r="GR1059" s="1"/>
      <c r="GS1059" s="1"/>
      <c r="GT1059" s="1"/>
      <c r="GU1059" s="1"/>
      <c r="GV1059" s="1"/>
      <c r="GW1059" s="1"/>
      <c r="GX1059" s="1"/>
      <c r="GY1059" s="1"/>
      <c r="GZ1059" s="1"/>
      <c r="HA1059" s="1"/>
      <c r="HB1059" s="1"/>
      <c r="HC1059" s="1"/>
      <c r="HD1059" s="1"/>
      <c r="HE1059" s="1"/>
      <c r="HF1059" s="1"/>
      <c r="HG1059" s="1"/>
      <c r="HH1059" s="1"/>
      <c r="HI1059" s="1"/>
      <c r="HJ1059" s="1"/>
      <c r="HK1059" s="1"/>
      <c r="HL1059" s="1"/>
      <c r="HM1059" s="1"/>
      <c r="HN1059" s="1"/>
      <c r="HO1059" s="1"/>
      <c r="HP1059" s="1"/>
      <c r="HQ1059" s="1"/>
      <c r="HR1059" s="1"/>
      <c r="HS1059" s="1"/>
      <c r="HT1059" s="1"/>
      <c r="HU1059" s="1"/>
      <c r="HV1059" s="1"/>
      <c r="HW1059" s="1"/>
      <c r="HX1059" s="1"/>
      <c r="HY1059" s="1"/>
      <c r="HZ1059" s="1"/>
      <c r="IA1059" s="1"/>
      <c r="IB1059" s="1"/>
      <c r="IC1059" s="1"/>
      <c r="ID1059" s="1"/>
      <c r="IE1059" s="1"/>
    </row>
    <row r="1060" spans="1:239" s="6" customFormat="1" x14ac:dyDescent="0.25">
      <c r="A1060" s="125"/>
      <c r="B1060" s="129" t="s">
        <v>31</v>
      </c>
      <c r="C1060" s="91" t="s">
        <v>20</v>
      </c>
      <c r="D1060" s="10">
        <v>0.41</v>
      </c>
      <c r="E1060" s="10">
        <f>D1060*E1055</f>
        <v>6.6009999999999999E-2</v>
      </c>
      <c r="F1060" s="10"/>
      <c r="G1060" s="120"/>
      <c r="H1060" s="10"/>
      <c r="I1060" s="10"/>
      <c r="J1060" s="10"/>
      <c r="K1060" s="10">
        <f>E1060*J1060</f>
        <v>0</v>
      </c>
      <c r="L1060" s="10">
        <f t="shared" si="156"/>
        <v>0</v>
      </c>
      <c r="M1060" s="14"/>
      <c r="N1060" s="14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  <c r="EL1060" s="1"/>
      <c r="EM1060" s="1"/>
      <c r="EN1060" s="1"/>
      <c r="EO1060" s="1"/>
      <c r="EP1060" s="1"/>
      <c r="EQ1060" s="1"/>
      <c r="ER1060" s="1"/>
      <c r="ES1060" s="1"/>
      <c r="ET1060" s="1"/>
      <c r="EU1060" s="1"/>
      <c r="EV1060" s="1"/>
      <c r="EW1060" s="1"/>
      <c r="EX1060" s="1"/>
      <c r="EY1060" s="1"/>
      <c r="EZ1060" s="1"/>
      <c r="FA1060" s="1"/>
      <c r="FB1060" s="1"/>
      <c r="FC1060" s="1"/>
      <c r="FD1060" s="1"/>
      <c r="FE1060" s="1"/>
      <c r="FF1060" s="1"/>
      <c r="FG1060" s="1"/>
      <c r="FH1060" s="1"/>
      <c r="FI1060" s="1"/>
      <c r="FJ1060" s="1"/>
      <c r="FK1060" s="1"/>
      <c r="FL1060" s="1"/>
      <c r="FM1060" s="1"/>
      <c r="FN1060" s="1"/>
      <c r="FO1060" s="1"/>
      <c r="FP1060" s="1"/>
      <c r="FQ1060" s="1"/>
      <c r="FR1060" s="1"/>
      <c r="FS1060" s="1"/>
      <c r="FT1060" s="1"/>
      <c r="FU1060" s="1"/>
      <c r="FV1060" s="1"/>
      <c r="FW1060" s="1"/>
      <c r="FX1060" s="1"/>
      <c r="FY1060" s="1"/>
      <c r="FZ1060" s="1"/>
      <c r="GA1060" s="1"/>
      <c r="GB1060" s="1"/>
      <c r="GC1060" s="1"/>
      <c r="GD1060" s="1"/>
      <c r="GE1060" s="1"/>
      <c r="GF1060" s="1"/>
      <c r="GG1060" s="1"/>
      <c r="GH1060" s="1"/>
      <c r="GI1060" s="1"/>
      <c r="GJ1060" s="1"/>
      <c r="GK1060" s="1"/>
      <c r="GL1060" s="1"/>
      <c r="GM1060" s="1"/>
      <c r="GN1060" s="1"/>
      <c r="GO1060" s="1"/>
      <c r="GP1060" s="1"/>
      <c r="GQ1060" s="1"/>
      <c r="GR1060" s="1"/>
      <c r="GS1060" s="1"/>
      <c r="GT1060" s="1"/>
      <c r="GU1060" s="1"/>
      <c r="GV1060" s="1"/>
      <c r="GW1060" s="1"/>
      <c r="GX1060" s="1"/>
      <c r="GY1060" s="1"/>
      <c r="GZ1060" s="1"/>
      <c r="HA1060" s="1"/>
      <c r="HB1060" s="1"/>
      <c r="HC1060" s="1"/>
      <c r="HD1060" s="1"/>
      <c r="HE1060" s="1"/>
      <c r="HF1060" s="1"/>
      <c r="HG1060" s="1"/>
      <c r="HH1060" s="1"/>
      <c r="HI1060" s="1"/>
      <c r="HJ1060" s="1"/>
      <c r="HK1060" s="1"/>
      <c r="HL1060" s="1"/>
      <c r="HM1060" s="1"/>
      <c r="HN1060" s="1"/>
      <c r="HO1060" s="1"/>
      <c r="HP1060" s="1"/>
      <c r="HQ1060" s="1"/>
      <c r="HR1060" s="1"/>
      <c r="HS1060" s="1"/>
      <c r="HT1060" s="1"/>
      <c r="HU1060" s="1"/>
      <c r="HV1060" s="1"/>
      <c r="HW1060" s="1"/>
      <c r="HX1060" s="1"/>
      <c r="HY1060" s="1"/>
      <c r="HZ1060" s="1"/>
      <c r="IA1060" s="1"/>
      <c r="IB1060" s="1"/>
      <c r="IC1060" s="1"/>
      <c r="ID1060" s="1"/>
      <c r="IE1060" s="1"/>
    </row>
    <row r="1061" spans="1:239" s="6" customFormat="1" x14ac:dyDescent="0.25">
      <c r="A1061" s="125"/>
      <c r="B1061" s="124" t="s">
        <v>29</v>
      </c>
      <c r="C1061" s="91" t="s">
        <v>20</v>
      </c>
      <c r="D1061" s="10">
        <v>1.48</v>
      </c>
      <c r="E1061" s="5">
        <f>D1061*E1055</f>
        <v>0.23827999999999999</v>
      </c>
      <c r="F1061" s="10"/>
      <c r="G1061" s="120"/>
      <c r="H1061" s="10"/>
      <c r="I1061" s="10"/>
      <c r="J1061" s="5"/>
      <c r="K1061" s="10">
        <f>E1061*J1061</f>
        <v>0</v>
      </c>
      <c r="L1061" s="10">
        <f t="shared" si="156"/>
        <v>0</v>
      </c>
      <c r="M1061" s="14"/>
      <c r="N1061" s="14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  <c r="EL1061" s="1"/>
      <c r="EM1061" s="1"/>
      <c r="EN1061" s="1"/>
      <c r="EO1061" s="1"/>
      <c r="EP1061" s="1"/>
      <c r="EQ1061" s="1"/>
      <c r="ER1061" s="1"/>
      <c r="ES1061" s="1"/>
      <c r="ET1061" s="1"/>
      <c r="EU1061" s="1"/>
      <c r="EV1061" s="1"/>
      <c r="EW1061" s="1"/>
      <c r="EX1061" s="1"/>
      <c r="EY1061" s="1"/>
      <c r="EZ1061" s="1"/>
      <c r="FA1061" s="1"/>
      <c r="FB1061" s="1"/>
      <c r="FC1061" s="1"/>
      <c r="FD1061" s="1"/>
      <c r="FE1061" s="1"/>
      <c r="FF1061" s="1"/>
      <c r="FG1061" s="1"/>
      <c r="FH1061" s="1"/>
      <c r="FI1061" s="1"/>
      <c r="FJ1061" s="1"/>
      <c r="FK1061" s="1"/>
      <c r="FL1061" s="1"/>
      <c r="FM1061" s="1"/>
      <c r="FN1061" s="1"/>
      <c r="FO1061" s="1"/>
      <c r="FP1061" s="1"/>
      <c r="FQ1061" s="1"/>
      <c r="FR1061" s="1"/>
      <c r="FS1061" s="1"/>
      <c r="FT1061" s="1"/>
      <c r="FU1061" s="1"/>
      <c r="FV1061" s="1"/>
      <c r="FW1061" s="1"/>
      <c r="FX1061" s="1"/>
      <c r="FY1061" s="1"/>
      <c r="FZ1061" s="1"/>
      <c r="GA1061" s="1"/>
      <c r="GB1061" s="1"/>
      <c r="GC1061" s="1"/>
      <c r="GD1061" s="1"/>
      <c r="GE1061" s="1"/>
      <c r="GF1061" s="1"/>
      <c r="GG1061" s="1"/>
      <c r="GH1061" s="1"/>
      <c r="GI1061" s="1"/>
      <c r="GJ1061" s="1"/>
      <c r="GK1061" s="1"/>
      <c r="GL1061" s="1"/>
      <c r="GM1061" s="1"/>
      <c r="GN1061" s="1"/>
      <c r="GO1061" s="1"/>
      <c r="GP1061" s="1"/>
      <c r="GQ1061" s="1"/>
      <c r="GR1061" s="1"/>
      <c r="GS1061" s="1"/>
      <c r="GT1061" s="1"/>
      <c r="GU1061" s="1"/>
      <c r="GV1061" s="1"/>
      <c r="GW1061" s="1"/>
      <c r="GX1061" s="1"/>
      <c r="GY1061" s="1"/>
      <c r="GZ1061" s="1"/>
      <c r="HA1061" s="1"/>
      <c r="HB1061" s="1"/>
      <c r="HC1061" s="1"/>
      <c r="HD1061" s="1"/>
      <c r="HE1061" s="1"/>
      <c r="HF1061" s="1"/>
      <c r="HG1061" s="1"/>
      <c r="HH1061" s="1"/>
      <c r="HI1061" s="1"/>
      <c r="HJ1061" s="1"/>
      <c r="HK1061" s="1"/>
      <c r="HL1061" s="1"/>
      <c r="HM1061" s="1"/>
      <c r="HN1061" s="1"/>
      <c r="HO1061" s="1"/>
      <c r="HP1061" s="1"/>
      <c r="HQ1061" s="1"/>
      <c r="HR1061" s="1"/>
      <c r="HS1061" s="1"/>
      <c r="HT1061" s="1"/>
      <c r="HU1061" s="1"/>
      <c r="HV1061" s="1"/>
      <c r="HW1061" s="1"/>
      <c r="HX1061" s="1"/>
      <c r="HY1061" s="1"/>
      <c r="HZ1061" s="1"/>
      <c r="IA1061" s="1"/>
      <c r="IB1061" s="1"/>
      <c r="IC1061" s="1"/>
      <c r="ID1061" s="1"/>
      <c r="IE1061" s="1"/>
    </row>
    <row r="1062" spans="1:239" s="6" customFormat="1" x14ac:dyDescent="0.25">
      <c r="A1062" s="125"/>
      <c r="B1062" s="124" t="s">
        <v>41</v>
      </c>
      <c r="C1062" s="91" t="s">
        <v>16</v>
      </c>
      <c r="D1062" s="10">
        <v>11</v>
      </c>
      <c r="E1062" s="10">
        <f>D1062*E1055</f>
        <v>1.7710000000000001</v>
      </c>
      <c r="F1062" s="5"/>
      <c r="G1062" s="10">
        <f>E1062*F1062</f>
        <v>0</v>
      </c>
      <c r="H1062" s="10"/>
      <c r="I1062" s="10"/>
      <c r="J1062" s="10"/>
      <c r="K1062" s="10"/>
      <c r="L1062" s="10">
        <f>G1062+I1062+K1062</f>
        <v>0</v>
      </c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  <c r="EL1062" s="1"/>
      <c r="EM1062" s="1"/>
      <c r="EN1062" s="1"/>
      <c r="EO1062" s="1"/>
      <c r="EP1062" s="1"/>
      <c r="EQ1062" s="1"/>
      <c r="ER1062" s="1"/>
      <c r="ES1062" s="1"/>
      <c r="ET1062" s="1"/>
      <c r="EU1062" s="1"/>
      <c r="EV1062" s="1"/>
      <c r="EW1062" s="1"/>
      <c r="EX1062" s="1"/>
      <c r="EY1062" s="1"/>
      <c r="EZ1062" s="1"/>
      <c r="FA1062" s="1"/>
      <c r="FB1062" s="1"/>
      <c r="FC1062" s="1"/>
      <c r="FD1062" s="1"/>
      <c r="FE1062" s="1"/>
      <c r="FF1062" s="1"/>
      <c r="FG1062" s="1"/>
      <c r="FH1062" s="1"/>
      <c r="FI1062" s="1"/>
      <c r="FJ1062" s="1"/>
      <c r="FK1062" s="1"/>
      <c r="FL1062" s="1"/>
      <c r="FM1062" s="1"/>
      <c r="FN1062" s="1"/>
      <c r="FO1062" s="1"/>
      <c r="FP1062" s="1"/>
      <c r="FQ1062" s="1"/>
      <c r="FR1062" s="1"/>
      <c r="FS1062" s="1"/>
      <c r="FT1062" s="1"/>
      <c r="FU1062" s="1"/>
      <c r="FV1062" s="1"/>
      <c r="FW1062" s="1"/>
      <c r="FX1062" s="1"/>
      <c r="FY1062" s="1"/>
      <c r="FZ1062" s="1"/>
      <c r="GA1062" s="1"/>
      <c r="GB1062" s="1"/>
      <c r="GC1062" s="1"/>
      <c r="GD1062" s="1"/>
      <c r="GE1062" s="1"/>
      <c r="GF1062" s="1"/>
      <c r="GG1062" s="1"/>
      <c r="GH1062" s="1"/>
      <c r="GI1062" s="1"/>
      <c r="GJ1062" s="1"/>
      <c r="GK1062" s="1"/>
      <c r="GL1062" s="1"/>
      <c r="GM1062" s="1"/>
      <c r="GN1062" s="1"/>
      <c r="GO1062" s="1"/>
      <c r="GP1062" s="1"/>
      <c r="GQ1062" s="1"/>
      <c r="GR1062" s="1"/>
      <c r="GS1062" s="1"/>
      <c r="GT1062" s="1"/>
      <c r="GU1062" s="1"/>
      <c r="GV1062" s="1"/>
      <c r="GW1062" s="1"/>
      <c r="GX1062" s="1"/>
      <c r="GY1062" s="1"/>
      <c r="GZ1062" s="1"/>
      <c r="HA1062" s="1"/>
      <c r="HB1062" s="1"/>
      <c r="HC1062" s="1"/>
      <c r="HD1062" s="1"/>
      <c r="HE1062" s="1"/>
      <c r="HF1062" s="1"/>
      <c r="HG1062" s="1"/>
      <c r="HH1062" s="1"/>
      <c r="HI1062" s="1"/>
      <c r="HJ1062" s="1"/>
      <c r="HK1062" s="1"/>
      <c r="HL1062" s="1"/>
      <c r="HM1062" s="1"/>
      <c r="HN1062" s="1"/>
      <c r="HO1062" s="1"/>
      <c r="HP1062" s="1"/>
      <c r="HQ1062" s="1"/>
      <c r="HR1062" s="1"/>
      <c r="HS1062" s="1"/>
      <c r="HT1062" s="1"/>
      <c r="HU1062" s="1"/>
      <c r="HV1062" s="1"/>
      <c r="HW1062" s="1"/>
      <c r="HX1062" s="1"/>
      <c r="HY1062" s="1"/>
      <c r="HZ1062" s="1"/>
      <c r="IA1062" s="1"/>
      <c r="IB1062" s="1"/>
      <c r="IC1062" s="1"/>
      <c r="ID1062" s="1"/>
      <c r="IE1062" s="1"/>
    </row>
    <row r="1063" spans="1:239" s="6" customFormat="1" x14ac:dyDescent="0.25">
      <c r="A1063" s="125"/>
      <c r="B1063" s="13" t="s">
        <v>43</v>
      </c>
      <c r="C1063" s="91" t="s">
        <v>16</v>
      </c>
      <c r="D1063" s="10">
        <f>149-2*12.4</f>
        <v>124.2</v>
      </c>
      <c r="E1063" s="10">
        <f>D1063*E1055</f>
        <v>19.996200000000002</v>
      </c>
      <c r="F1063" s="5"/>
      <c r="G1063" s="10">
        <f>F1063*E1063</f>
        <v>0</v>
      </c>
      <c r="H1063" s="10"/>
      <c r="I1063" s="10"/>
      <c r="J1063" s="10"/>
      <c r="K1063" s="10"/>
      <c r="L1063" s="10">
        <f t="shared" ref="L1063" si="157">G1063+I1063+K1063</f>
        <v>0</v>
      </c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  <c r="EL1063" s="1"/>
      <c r="EM1063" s="1"/>
      <c r="EN1063" s="1"/>
      <c r="EO1063" s="1"/>
      <c r="EP1063" s="1"/>
      <c r="EQ1063" s="1"/>
      <c r="ER1063" s="1"/>
      <c r="ES1063" s="1"/>
      <c r="ET1063" s="1"/>
      <c r="EU1063" s="1"/>
      <c r="EV1063" s="1"/>
      <c r="EW1063" s="1"/>
      <c r="EX1063" s="1"/>
      <c r="EY1063" s="1"/>
      <c r="EZ1063" s="1"/>
      <c r="FA1063" s="1"/>
      <c r="FB1063" s="1"/>
      <c r="FC1063" s="1"/>
      <c r="FD1063" s="1"/>
      <c r="FE1063" s="1"/>
      <c r="FF1063" s="1"/>
      <c r="FG1063" s="1"/>
      <c r="FH1063" s="1"/>
      <c r="FI1063" s="1"/>
      <c r="FJ1063" s="1"/>
      <c r="FK1063" s="1"/>
      <c r="FL1063" s="1"/>
      <c r="FM1063" s="1"/>
      <c r="FN1063" s="1"/>
      <c r="FO1063" s="1"/>
      <c r="FP1063" s="1"/>
      <c r="FQ1063" s="1"/>
      <c r="FR1063" s="1"/>
      <c r="FS1063" s="1"/>
      <c r="FT1063" s="1"/>
      <c r="FU1063" s="1"/>
      <c r="FV1063" s="1"/>
      <c r="FW1063" s="1"/>
      <c r="FX1063" s="1"/>
      <c r="FY1063" s="1"/>
      <c r="FZ1063" s="1"/>
      <c r="GA1063" s="1"/>
      <c r="GB1063" s="1"/>
      <c r="GC1063" s="1"/>
      <c r="GD1063" s="1"/>
      <c r="GE1063" s="1"/>
      <c r="GF1063" s="1"/>
      <c r="GG1063" s="1"/>
      <c r="GH1063" s="1"/>
      <c r="GI1063" s="1"/>
      <c r="GJ1063" s="1"/>
      <c r="GK1063" s="1"/>
      <c r="GL1063" s="1"/>
      <c r="GM1063" s="1"/>
      <c r="GN1063" s="1"/>
      <c r="GO1063" s="1"/>
      <c r="GP1063" s="1"/>
      <c r="GQ1063" s="1"/>
      <c r="GR1063" s="1"/>
      <c r="GS1063" s="1"/>
      <c r="GT1063" s="1"/>
      <c r="GU1063" s="1"/>
      <c r="GV1063" s="1"/>
      <c r="GW1063" s="1"/>
      <c r="GX1063" s="1"/>
      <c r="GY1063" s="1"/>
      <c r="GZ1063" s="1"/>
      <c r="HA1063" s="1"/>
      <c r="HB1063" s="1"/>
      <c r="HC1063" s="1"/>
      <c r="HD1063" s="1"/>
      <c r="HE1063" s="1"/>
      <c r="HF1063" s="1"/>
      <c r="HG1063" s="1"/>
      <c r="HH1063" s="1"/>
      <c r="HI1063" s="1"/>
      <c r="HJ1063" s="1"/>
      <c r="HK1063" s="1"/>
      <c r="HL1063" s="1"/>
      <c r="HM1063" s="1"/>
      <c r="HN1063" s="1"/>
      <c r="HO1063" s="1"/>
      <c r="HP1063" s="1"/>
      <c r="HQ1063" s="1"/>
      <c r="HR1063" s="1"/>
      <c r="HS1063" s="1"/>
      <c r="HT1063" s="1"/>
      <c r="HU1063" s="1"/>
      <c r="HV1063" s="1"/>
      <c r="HW1063" s="1"/>
      <c r="HX1063" s="1"/>
      <c r="HY1063" s="1"/>
      <c r="HZ1063" s="1"/>
      <c r="IA1063" s="1"/>
      <c r="IB1063" s="1"/>
      <c r="IC1063" s="1"/>
      <c r="ID1063" s="1"/>
      <c r="IE1063" s="1"/>
    </row>
    <row r="1064" spans="1:239" s="6" customFormat="1" x14ac:dyDescent="0.25">
      <c r="A1064" s="11"/>
      <c r="B1064" s="129"/>
      <c r="C1064" s="91"/>
      <c r="D1064" s="10"/>
      <c r="E1064" s="10"/>
      <c r="F1064" s="5"/>
      <c r="G1064" s="10"/>
      <c r="H1064" s="10"/>
      <c r="I1064" s="10"/>
      <c r="J1064" s="10"/>
      <c r="K1064" s="10"/>
      <c r="L1064" s="10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F1064" s="14"/>
      <c r="AG1064" s="14"/>
      <c r="AH1064" s="14"/>
      <c r="AI1064" s="14"/>
      <c r="AJ1064" s="14"/>
      <c r="AK1064" s="14"/>
      <c r="AL1064" s="14"/>
      <c r="AM1064" s="14"/>
      <c r="AN1064" s="14"/>
      <c r="AO1064" s="14"/>
      <c r="AP1064" s="14"/>
      <c r="AQ1064" s="14"/>
      <c r="AR1064" s="14"/>
      <c r="AS1064" s="14"/>
      <c r="AT1064" s="14"/>
      <c r="AU1064" s="14"/>
      <c r="AV1064" s="14"/>
      <c r="AW1064" s="14"/>
      <c r="AX1064" s="14"/>
      <c r="AY1064" s="14"/>
      <c r="AZ1064" s="14"/>
      <c r="BA1064" s="14"/>
      <c r="BB1064" s="14"/>
      <c r="BC1064" s="14"/>
      <c r="BD1064" s="14"/>
      <c r="BE1064" s="14"/>
      <c r="BF1064" s="14"/>
      <c r="BG1064" s="14"/>
      <c r="BH1064" s="14"/>
      <c r="BI1064" s="14"/>
      <c r="BJ1064" s="14"/>
      <c r="BK1064" s="14"/>
      <c r="BL1064" s="14"/>
      <c r="BM1064" s="14"/>
      <c r="BN1064" s="14"/>
      <c r="BO1064" s="14"/>
      <c r="BP1064" s="14"/>
      <c r="BQ1064" s="14"/>
      <c r="BR1064" s="14"/>
      <c r="BS1064" s="14"/>
      <c r="BT1064" s="14"/>
      <c r="BU1064" s="14"/>
      <c r="BV1064" s="14"/>
      <c r="BW1064" s="14"/>
      <c r="BX1064" s="14"/>
      <c r="BY1064" s="14"/>
      <c r="BZ1064" s="14"/>
      <c r="CA1064" s="14"/>
      <c r="CB1064" s="14"/>
      <c r="CC1064" s="14"/>
      <c r="CD1064" s="14"/>
      <c r="CE1064" s="14"/>
      <c r="CF1064" s="14"/>
      <c r="CG1064" s="14"/>
      <c r="CH1064" s="14"/>
      <c r="CI1064" s="14"/>
      <c r="CJ1064" s="14"/>
      <c r="CK1064" s="14"/>
      <c r="CL1064" s="14"/>
      <c r="CM1064" s="14"/>
      <c r="CN1064" s="14"/>
      <c r="CO1064" s="14"/>
      <c r="CP1064" s="14"/>
      <c r="CQ1064" s="14"/>
      <c r="CR1064" s="14"/>
      <c r="CS1064" s="14"/>
      <c r="CT1064" s="14"/>
      <c r="CU1064" s="14"/>
      <c r="CV1064" s="14"/>
      <c r="CW1064" s="14"/>
      <c r="CX1064" s="14"/>
      <c r="CY1064" s="14"/>
      <c r="CZ1064" s="14"/>
      <c r="DA1064" s="14"/>
      <c r="DB1064" s="14"/>
      <c r="DC1064" s="14"/>
      <c r="DD1064" s="14"/>
      <c r="DE1064" s="14"/>
      <c r="DF1064" s="14"/>
      <c r="DG1064" s="14"/>
      <c r="DH1064" s="14"/>
      <c r="DI1064" s="14"/>
      <c r="DJ1064" s="14"/>
      <c r="DK1064" s="14"/>
      <c r="DL1064" s="14"/>
      <c r="DM1064" s="14"/>
      <c r="DN1064" s="14"/>
      <c r="DO1064" s="14"/>
      <c r="DP1064" s="14"/>
      <c r="DQ1064" s="14"/>
      <c r="DR1064" s="14"/>
      <c r="DS1064" s="14"/>
      <c r="DT1064" s="14"/>
      <c r="DU1064" s="14"/>
      <c r="DV1064" s="14"/>
      <c r="DW1064" s="14"/>
      <c r="DX1064" s="14"/>
      <c r="DY1064" s="14"/>
      <c r="DZ1064" s="14"/>
      <c r="EA1064" s="14"/>
      <c r="EB1064" s="14"/>
      <c r="EC1064" s="14"/>
      <c r="ED1064" s="14"/>
      <c r="EE1064" s="14"/>
      <c r="EF1064" s="14"/>
      <c r="EG1064" s="14"/>
      <c r="EH1064" s="14"/>
      <c r="EI1064" s="14"/>
      <c r="EJ1064" s="14"/>
      <c r="EK1064" s="14"/>
      <c r="EL1064" s="14"/>
      <c r="EM1064" s="14"/>
      <c r="EN1064" s="14"/>
      <c r="EO1064" s="14"/>
      <c r="EP1064" s="14"/>
      <c r="EQ1064" s="14"/>
      <c r="ER1064" s="14"/>
      <c r="ES1064" s="14"/>
      <c r="ET1064" s="14"/>
      <c r="EU1064" s="14"/>
      <c r="EV1064" s="14"/>
      <c r="EW1064" s="14"/>
      <c r="EX1064" s="14"/>
      <c r="EY1064" s="14"/>
      <c r="EZ1064" s="14"/>
      <c r="FA1064" s="14"/>
      <c r="FB1064" s="14"/>
      <c r="FC1064" s="14"/>
      <c r="FD1064" s="14"/>
      <c r="FE1064" s="14"/>
      <c r="FF1064" s="14"/>
      <c r="FG1064" s="14"/>
      <c r="FH1064" s="14"/>
      <c r="FI1064" s="14"/>
      <c r="FJ1064" s="14"/>
      <c r="FK1064" s="14"/>
      <c r="FL1064" s="14"/>
      <c r="FM1064" s="14"/>
      <c r="FN1064" s="14"/>
      <c r="FO1064" s="14"/>
      <c r="FP1064" s="14"/>
      <c r="FQ1064" s="14"/>
      <c r="FR1064" s="14"/>
      <c r="FS1064" s="14"/>
      <c r="FT1064" s="14"/>
      <c r="FU1064" s="14"/>
      <c r="FV1064" s="14"/>
      <c r="FW1064" s="14"/>
      <c r="FX1064" s="14"/>
      <c r="FY1064" s="14"/>
      <c r="FZ1064" s="14"/>
      <c r="GA1064" s="14"/>
      <c r="GB1064" s="14"/>
      <c r="GC1064" s="14"/>
      <c r="GD1064" s="14"/>
      <c r="GE1064" s="14"/>
      <c r="GF1064" s="14"/>
      <c r="GG1064" s="14"/>
      <c r="GH1064" s="14"/>
      <c r="GI1064" s="14"/>
      <c r="GJ1064" s="14"/>
      <c r="GK1064" s="14"/>
      <c r="GL1064" s="14"/>
      <c r="GM1064" s="14"/>
      <c r="GN1064" s="14"/>
      <c r="GO1064" s="14"/>
      <c r="GP1064" s="14"/>
      <c r="GQ1064" s="14"/>
      <c r="GR1064" s="14"/>
      <c r="GS1064" s="14"/>
      <c r="GT1064" s="14"/>
      <c r="GU1064" s="14"/>
      <c r="GV1064" s="14"/>
      <c r="GW1064" s="14"/>
      <c r="GX1064" s="14"/>
      <c r="GY1064" s="14"/>
      <c r="GZ1064" s="14"/>
      <c r="HA1064" s="14"/>
      <c r="HB1064" s="14"/>
      <c r="HC1064" s="14"/>
      <c r="HD1064" s="14"/>
      <c r="HE1064" s="14"/>
      <c r="HF1064" s="14"/>
      <c r="HG1064" s="14"/>
      <c r="HH1064" s="14"/>
      <c r="HI1064" s="14"/>
      <c r="HJ1064" s="14"/>
      <c r="HK1064" s="14"/>
      <c r="HL1064" s="14"/>
      <c r="HM1064" s="14"/>
      <c r="HN1064" s="14"/>
      <c r="HO1064" s="14"/>
      <c r="HP1064" s="14"/>
      <c r="HQ1064" s="14"/>
      <c r="HR1064" s="14"/>
      <c r="HS1064" s="14"/>
      <c r="HT1064" s="14"/>
      <c r="HU1064" s="14"/>
      <c r="HV1064" s="14"/>
      <c r="HW1064" s="14"/>
      <c r="HX1064" s="14"/>
      <c r="HY1064" s="14"/>
      <c r="HZ1064" s="14"/>
      <c r="IA1064" s="14"/>
      <c r="IB1064" s="14"/>
      <c r="IC1064" s="14"/>
      <c r="ID1064" s="14"/>
      <c r="IE1064" s="14"/>
    </row>
    <row r="1065" spans="1:239" s="2" customFormat="1" x14ac:dyDescent="0.25">
      <c r="A1065" s="7">
        <v>43</v>
      </c>
      <c r="B1065" s="127" t="s">
        <v>38</v>
      </c>
      <c r="C1065" s="8" t="s">
        <v>18</v>
      </c>
      <c r="D1065" s="9"/>
      <c r="E1065" s="80">
        <f>E1071*0.6</f>
        <v>9.6600000000000005E-2</v>
      </c>
      <c r="F1065" s="9"/>
      <c r="G1065" s="9"/>
      <c r="H1065" s="9"/>
      <c r="I1065" s="9"/>
      <c r="J1065" s="9"/>
      <c r="K1065" s="130"/>
      <c r="L1065" s="9"/>
      <c r="M1065" s="105"/>
      <c r="N1065" s="105"/>
      <c r="O1065" s="105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05"/>
      <c r="Z1065" s="105"/>
      <c r="AA1065" s="105"/>
      <c r="AB1065" s="105"/>
      <c r="AC1065" s="105"/>
      <c r="AD1065" s="105"/>
      <c r="AE1065" s="105"/>
      <c r="AF1065" s="105"/>
      <c r="AG1065" s="105"/>
      <c r="AH1065" s="105"/>
      <c r="AI1065" s="105"/>
      <c r="AJ1065" s="105"/>
      <c r="AK1065" s="105"/>
      <c r="AL1065" s="105"/>
      <c r="AM1065" s="105"/>
      <c r="AN1065" s="105"/>
      <c r="AO1065" s="105"/>
      <c r="AP1065" s="105"/>
      <c r="AQ1065" s="105"/>
      <c r="AR1065" s="105"/>
      <c r="AS1065" s="105"/>
      <c r="AT1065" s="105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  <c r="BT1065" s="105"/>
      <c r="BU1065" s="105"/>
      <c r="BV1065" s="105"/>
      <c r="BW1065" s="105"/>
      <c r="BX1065" s="105"/>
      <c r="BY1065" s="105"/>
      <c r="BZ1065" s="105"/>
      <c r="CA1065" s="105"/>
      <c r="CB1065" s="105"/>
      <c r="CC1065" s="105"/>
      <c r="CD1065" s="105"/>
      <c r="CE1065" s="105"/>
      <c r="CF1065" s="105"/>
      <c r="CG1065" s="105"/>
      <c r="CH1065" s="105"/>
      <c r="CI1065" s="105"/>
      <c r="CJ1065" s="105"/>
      <c r="CK1065" s="105"/>
      <c r="CL1065" s="105"/>
      <c r="CM1065" s="105"/>
      <c r="CN1065" s="105"/>
      <c r="CO1065" s="105"/>
      <c r="CP1065" s="105"/>
      <c r="CQ1065" s="105"/>
      <c r="CR1065" s="105"/>
      <c r="CS1065" s="105"/>
      <c r="CT1065" s="105"/>
      <c r="CU1065" s="105"/>
      <c r="CV1065" s="105"/>
      <c r="CW1065" s="105"/>
      <c r="CX1065" s="105"/>
      <c r="CY1065" s="105"/>
      <c r="CZ1065" s="105"/>
      <c r="DA1065" s="105"/>
      <c r="DB1065" s="105"/>
      <c r="DC1065" s="105"/>
      <c r="DD1065" s="105"/>
      <c r="DE1065" s="105"/>
      <c r="DF1065" s="105"/>
      <c r="DG1065" s="105"/>
      <c r="DH1065" s="105"/>
      <c r="DI1065" s="105"/>
      <c r="DJ1065" s="105"/>
      <c r="DK1065" s="105"/>
      <c r="DL1065" s="105"/>
      <c r="DM1065" s="105"/>
      <c r="DN1065" s="105"/>
      <c r="DO1065" s="105"/>
      <c r="DP1065" s="105"/>
      <c r="DQ1065" s="105"/>
      <c r="DR1065" s="105"/>
      <c r="DS1065" s="105"/>
      <c r="DT1065" s="105"/>
      <c r="DU1065" s="105"/>
      <c r="DV1065" s="105"/>
      <c r="DW1065" s="105"/>
      <c r="DX1065" s="105"/>
      <c r="DY1065" s="105"/>
      <c r="DZ1065" s="105"/>
      <c r="EA1065" s="105"/>
      <c r="EB1065" s="105"/>
      <c r="EC1065" s="105"/>
      <c r="ED1065" s="105"/>
      <c r="EE1065" s="105"/>
      <c r="EF1065" s="105"/>
      <c r="EG1065" s="105"/>
      <c r="EH1065" s="105"/>
      <c r="EI1065" s="105"/>
      <c r="EJ1065" s="105"/>
      <c r="EK1065" s="105"/>
      <c r="EL1065" s="105"/>
      <c r="EM1065" s="105"/>
      <c r="EN1065" s="105"/>
      <c r="EO1065" s="105"/>
      <c r="EP1065" s="105"/>
      <c r="EQ1065" s="105"/>
      <c r="ER1065" s="105"/>
      <c r="ES1065" s="105"/>
      <c r="ET1065" s="105"/>
      <c r="EU1065" s="105"/>
      <c r="EV1065" s="105"/>
      <c r="EW1065" s="105"/>
      <c r="EX1065" s="105"/>
      <c r="EY1065" s="105"/>
      <c r="EZ1065" s="105"/>
      <c r="FA1065" s="105"/>
      <c r="FB1065" s="105"/>
      <c r="FC1065" s="105"/>
      <c r="FD1065" s="105"/>
      <c r="FE1065" s="105"/>
      <c r="FF1065" s="105"/>
      <c r="FG1065" s="105"/>
      <c r="FH1065" s="105"/>
      <c r="FI1065" s="105"/>
      <c r="FJ1065" s="105"/>
      <c r="FK1065" s="105"/>
      <c r="FL1065" s="105"/>
      <c r="FM1065" s="105"/>
      <c r="FN1065" s="105"/>
      <c r="FO1065" s="105"/>
      <c r="FP1065" s="105"/>
      <c r="FQ1065" s="105"/>
      <c r="FR1065" s="105"/>
      <c r="FS1065" s="105"/>
      <c r="FT1065" s="105"/>
      <c r="FU1065" s="105"/>
      <c r="FV1065" s="105"/>
      <c r="FW1065" s="105"/>
      <c r="FX1065" s="105"/>
      <c r="FY1065" s="105"/>
      <c r="FZ1065" s="105"/>
      <c r="GA1065" s="105"/>
      <c r="GB1065" s="105"/>
      <c r="GC1065" s="105"/>
      <c r="GD1065" s="105"/>
      <c r="GE1065" s="105"/>
      <c r="GF1065" s="105"/>
      <c r="GG1065" s="105"/>
      <c r="GH1065" s="105"/>
      <c r="GI1065" s="105"/>
      <c r="GJ1065" s="105"/>
      <c r="GK1065" s="105"/>
      <c r="GL1065" s="105"/>
      <c r="GM1065" s="105"/>
      <c r="GN1065" s="105"/>
      <c r="GO1065" s="105"/>
      <c r="GP1065" s="105"/>
      <c r="GQ1065" s="105"/>
      <c r="GR1065" s="105"/>
      <c r="GS1065" s="105"/>
      <c r="GT1065" s="105"/>
      <c r="GU1065" s="105"/>
      <c r="GV1065" s="105"/>
      <c r="GW1065" s="105"/>
      <c r="GX1065" s="105"/>
      <c r="GY1065" s="105"/>
      <c r="GZ1065" s="105"/>
      <c r="HA1065" s="105"/>
      <c r="HB1065" s="105"/>
      <c r="HC1065" s="105"/>
      <c r="HD1065" s="105"/>
      <c r="HE1065" s="105"/>
      <c r="HF1065" s="105"/>
      <c r="HG1065" s="105"/>
      <c r="HH1065" s="105"/>
      <c r="HI1065" s="105"/>
      <c r="HJ1065" s="105"/>
      <c r="HK1065" s="105"/>
      <c r="HL1065" s="105"/>
      <c r="HM1065" s="105"/>
      <c r="HN1065" s="105"/>
      <c r="HO1065" s="105"/>
      <c r="HP1065" s="105"/>
      <c r="HQ1065" s="105"/>
      <c r="HR1065" s="105"/>
      <c r="HS1065" s="105"/>
      <c r="HT1065" s="105"/>
      <c r="HU1065" s="105"/>
      <c r="HV1065" s="105"/>
      <c r="HW1065" s="105"/>
      <c r="HX1065" s="105"/>
      <c r="HY1065" s="105"/>
      <c r="HZ1065" s="105"/>
      <c r="IA1065" s="105"/>
      <c r="IB1065" s="105"/>
      <c r="IC1065" s="105"/>
      <c r="ID1065" s="105"/>
      <c r="IE1065" s="105"/>
    </row>
    <row r="1066" spans="1:239" s="6" customFormat="1" x14ac:dyDescent="0.25">
      <c r="A1066" s="11"/>
      <c r="B1066" s="13"/>
      <c r="C1066" s="11" t="s">
        <v>19</v>
      </c>
      <c r="D1066" s="10"/>
      <c r="E1066" s="92">
        <f>E1065</f>
        <v>9.6600000000000005E-2</v>
      </c>
      <c r="F1066" s="10"/>
      <c r="G1066" s="10"/>
      <c r="H1066" s="10"/>
      <c r="I1066" s="10"/>
      <c r="J1066" s="10"/>
      <c r="K1066" s="110"/>
      <c r="L1066" s="110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F1066" s="14"/>
      <c r="AG1066" s="14"/>
      <c r="AH1066" s="14"/>
      <c r="AI1066" s="14"/>
      <c r="AJ1066" s="14"/>
      <c r="AK1066" s="14"/>
      <c r="AL1066" s="14"/>
      <c r="AM1066" s="14"/>
      <c r="AN1066" s="14"/>
      <c r="AO1066" s="14"/>
      <c r="AP1066" s="14"/>
      <c r="AQ1066" s="14"/>
      <c r="AR1066" s="14"/>
      <c r="AS1066" s="14"/>
      <c r="AT1066" s="14"/>
      <c r="AU1066" s="14"/>
      <c r="AV1066" s="14"/>
      <c r="AW1066" s="14"/>
      <c r="AX1066" s="14"/>
      <c r="AY1066" s="14"/>
      <c r="AZ1066" s="14"/>
      <c r="BA1066" s="14"/>
      <c r="BB1066" s="14"/>
      <c r="BC1066" s="14"/>
      <c r="BD1066" s="14"/>
      <c r="BE1066" s="14"/>
      <c r="BF1066" s="14"/>
      <c r="BG1066" s="14"/>
      <c r="BH1066" s="14"/>
      <c r="BI1066" s="14"/>
      <c r="BJ1066" s="14"/>
      <c r="BK1066" s="14"/>
      <c r="BL1066" s="14"/>
      <c r="BM1066" s="14"/>
      <c r="BN1066" s="14"/>
      <c r="BO1066" s="14"/>
      <c r="BP1066" s="14"/>
      <c r="BQ1066" s="14"/>
      <c r="BR1066" s="14"/>
      <c r="BS1066" s="14"/>
      <c r="BT1066" s="14"/>
      <c r="BU1066" s="14"/>
      <c r="BV1066" s="14"/>
      <c r="BW1066" s="14"/>
      <c r="BX1066" s="14"/>
      <c r="BY1066" s="14"/>
      <c r="BZ1066" s="14"/>
      <c r="CA1066" s="14"/>
      <c r="CB1066" s="14"/>
      <c r="CC1066" s="14"/>
      <c r="CD1066" s="14"/>
      <c r="CE1066" s="14"/>
      <c r="CF1066" s="14"/>
      <c r="CG1066" s="14"/>
      <c r="CH1066" s="14"/>
      <c r="CI1066" s="14"/>
      <c r="CJ1066" s="14"/>
      <c r="CK1066" s="14"/>
      <c r="CL1066" s="14"/>
      <c r="CM1066" s="14"/>
      <c r="CN1066" s="14"/>
      <c r="CO1066" s="14"/>
      <c r="CP1066" s="14"/>
      <c r="CQ1066" s="14"/>
      <c r="CR1066" s="14"/>
      <c r="CS1066" s="14"/>
      <c r="CT1066" s="14"/>
      <c r="CU1066" s="14"/>
      <c r="CV1066" s="14"/>
      <c r="CW1066" s="14"/>
      <c r="CX1066" s="14"/>
      <c r="CY1066" s="14"/>
      <c r="CZ1066" s="14"/>
      <c r="DA1066" s="14"/>
      <c r="DB1066" s="14"/>
      <c r="DC1066" s="14"/>
      <c r="DD1066" s="14"/>
      <c r="DE1066" s="14"/>
      <c r="DF1066" s="14"/>
      <c r="DG1066" s="14"/>
      <c r="DH1066" s="14"/>
      <c r="DI1066" s="14"/>
      <c r="DJ1066" s="14"/>
      <c r="DK1066" s="14"/>
      <c r="DL1066" s="14"/>
      <c r="DM1066" s="14"/>
      <c r="DN1066" s="14"/>
      <c r="DO1066" s="14"/>
      <c r="DP1066" s="14"/>
      <c r="DQ1066" s="14"/>
      <c r="DR1066" s="14"/>
      <c r="DS1066" s="14"/>
      <c r="DT1066" s="14"/>
      <c r="DU1066" s="14"/>
      <c r="DV1066" s="14"/>
      <c r="DW1066" s="14"/>
      <c r="DX1066" s="14"/>
      <c r="DY1066" s="14"/>
      <c r="DZ1066" s="14"/>
      <c r="EA1066" s="14"/>
      <c r="EB1066" s="14"/>
      <c r="EC1066" s="14"/>
      <c r="ED1066" s="14"/>
      <c r="EE1066" s="14"/>
      <c r="EF1066" s="14"/>
      <c r="EG1066" s="14"/>
      <c r="EH1066" s="14"/>
      <c r="EI1066" s="14"/>
      <c r="EJ1066" s="14"/>
      <c r="EK1066" s="14"/>
      <c r="EL1066" s="14"/>
      <c r="EM1066" s="14"/>
      <c r="EN1066" s="14"/>
      <c r="EO1066" s="14"/>
      <c r="EP1066" s="14"/>
      <c r="EQ1066" s="14"/>
      <c r="ER1066" s="14"/>
      <c r="ES1066" s="14"/>
      <c r="ET1066" s="14"/>
      <c r="EU1066" s="14"/>
      <c r="EV1066" s="14"/>
      <c r="EW1066" s="14"/>
      <c r="EX1066" s="14"/>
      <c r="EY1066" s="14"/>
      <c r="EZ1066" s="14"/>
      <c r="FA1066" s="14"/>
      <c r="FB1066" s="14"/>
      <c r="FC1066" s="14"/>
      <c r="FD1066" s="14"/>
      <c r="FE1066" s="14"/>
      <c r="FF1066" s="14"/>
      <c r="FG1066" s="14"/>
      <c r="FH1066" s="14"/>
      <c r="FI1066" s="14"/>
      <c r="FJ1066" s="14"/>
      <c r="FK1066" s="14"/>
      <c r="FL1066" s="14"/>
      <c r="FM1066" s="14"/>
      <c r="FN1066" s="14"/>
      <c r="FO1066" s="14"/>
      <c r="FP1066" s="14"/>
      <c r="FQ1066" s="14"/>
      <c r="FR1066" s="14"/>
      <c r="FS1066" s="14"/>
      <c r="FT1066" s="14"/>
      <c r="FU1066" s="14"/>
      <c r="FV1066" s="14"/>
      <c r="FW1066" s="14"/>
      <c r="FX1066" s="14"/>
      <c r="FY1066" s="14"/>
      <c r="FZ1066" s="14"/>
      <c r="GA1066" s="14"/>
      <c r="GB1066" s="14"/>
      <c r="GC1066" s="14"/>
      <c r="GD1066" s="14"/>
      <c r="GE1066" s="14"/>
      <c r="GF1066" s="14"/>
      <c r="GG1066" s="14"/>
      <c r="GH1066" s="14"/>
      <c r="GI1066" s="14"/>
      <c r="GJ1066" s="14"/>
      <c r="GK1066" s="14"/>
      <c r="GL1066" s="14"/>
      <c r="GM1066" s="14"/>
      <c r="GN1066" s="14"/>
      <c r="GO1066" s="14"/>
      <c r="GP1066" s="14"/>
      <c r="GQ1066" s="14"/>
      <c r="GR1066" s="14"/>
      <c r="GS1066" s="14"/>
      <c r="GT1066" s="14"/>
      <c r="GU1066" s="14"/>
      <c r="GV1066" s="14"/>
      <c r="GW1066" s="14"/>
      <c r="GX1066" s="14"/>
      <c r="GY1066" s="14"/>
      <c r="GZ1066" s="14"/>
      <c r="HA1066" s="14"/>
      <c r="HB1066" s="14"/>
      <c r="HC1066" s="14"/>
      <c r="HD1066" s="14"/>
      <c r="HE1066" s="14"/>
      <c r="HF1066" s="14"/>
      <c r="HG1066" s="14"/>
      <c r="HH1066" s="14"/>
      <c r="HI1066" s="14"/>
      <c r="HJ1066" s="14"/>
      <c r="HK1066" s="14"/>
      <c r="HL1066" s="14"/>
      <c r="HM1066" s="14"/>
      <c r="HN1066" s="14"/>
      <c r="HO1066" s="14"/>
      <c r="HP1066" s="14"/>
      <c r="HQ1066" s="14"/>
      <c r="HR1066" s="14"/>
      <c r="HS1066" s="14"/>
      <c r="HT1066" s="14"/>
      <c r="HU1066" s="14"/>
      <c r="HV1066" s="14"/>
      <c r="HW1066" s="14"/>
      <c r="HX1066" s="14"/>
      <c r="HY1066" s="14"/>
      <c r="HZ1066" s="14"/>
      <c r="IA1066" s="14"/>
      <c r="IB1066" s="14"/>
      <c r="IC1066" s="14"/>
      <c r="ID1066" s="14"/>
      <c r="IE1066" s="14"/>
    </row>
    <row r="1067" spans="1:239" s="6" customFormat="1" x14ac:dyDescent="0.25">
      <c r="A1067" s="125"/>
      <c r="B1067" s="126" t="s">
        <v>37</v>
      </c>
      <c r="C1067" s="91" t="s">
        <v>20</v>
      </c>
      <c r="D1067" s="110">
        <v>0.3</v>
      </c>
      <c r="E1067" s="10">
        <f>E1066*D1067</f>
        <v>2.8979999999999999E-2</v>
      </c>
      <c r="F1067" s="10"/>
      <c r="G1067" s="10"/>
      <c r="H1067" s="10"/>
      <c r="I1067" s="10"/>
      <c r="J1067" s="5"/>
      <c r="K1067" s="10">
        <f>E1067*J1067</f>
        <v>0</v>
      </c>
      <c r="L1067" s="10">
        <f t="shared" ref="L1067:L1068" si="158">G1067+I1067+K1067</f>
        <v>0</v>
      </c>
      <c r="M1067" s="14"/>
      <c r="N1067" s="14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  <c r="EL1067" s="1"/>
      <c r="EM1067" s="1"/>
      <c r="EN1067" s="1"/>
      <c r="EO1067" s="1"/>
      <c r="EP1067" s="1"/>
      <c r="EQ1067" s="1"/>
      <c r="ER1067" s="1"/>
      <c r="ES1067" s="1"/>
      <c r="ET1067" s="1"/>
      <c r="EU1067" s="1"/>
      <c r="EV1067" s="1"/>
      <c r="EW1067" s="1"/>
      <c r="EX1067" s="1"/>
      <c r="EY1067" s="1"/>
      <c r="EZ1067" s="1"/>
      <c r="FA1067" s="1"/>
      <c r="FB1067" s="1"/>
      <c r="FC1067" s="1"/>
      <c r="FD1067" s="1"/>
      <c r="FE1067" s="1"/>
      <c r="FF1067" s="1"/>
      <c r="FG1067" s="1"/>
      <c r="FH1067" s="1"/>
      <c r="FI1067" s="1"/>
      <c r="FJ1067" s="1"/>
      <c r="FK1067" s="1"/>
      <c r="FL1067" s="1"/>
      <c r="FM1067" s="1"/>
      <c r="FN1067" s="1"/>
      <c r="FO1067" s="1"/>
      <c r="FP1067" s="1"/>
      <c r="FQ1067" s="1"/>
      <c r="FR1067" s="1"/>
      <c r="FS1067" s="1"/>
      <c r="FT1067" s="1"/>
      <c r="FU1067" s="1"/>
      <c r="FV1067" s="1"/>
      <c r="FW1067" s="1"/>
      <c r="FX1067" s="1"/>
      <c r="FY1067" s="1"/>
      <c r="FZ1067" s="1"/>
      <c r="GA1067" s="1"/>
      <c r="GB1067" s="1"/>
      <c r="GC1067" s="1"/>
      <c r="GD1067" s="1"/>
      <c r="GE1067" s="1"/>
      <c r="GF1067" s="1"/>
      <c r="GG1067" s="1"/>
      <c r="GH1067" s="1"/>
      <c r="GI1067" s="1"/>
      <c r="GJ1067" s="1"/>
      <c r="GK1067" s="1"/>
      <c r="GL1067" s="1"/>
      <c r="GM1067" s="1"/>
      <c r="GN1067" s="1"/>
      <c r="GO1067" s="1"/>
      <c r="GP1067" s="1"/>
      <c r="GQ1067" s="1"/>
      <c r="GR1067" s="1"/>
      <c r="GS1067" s="1"/>
      <c r="GT1067" s="1"/>
      <c r="GU1067" s="1"/>
      <c r="GV1067" s="1"/>
      <c r="GW1067" s="1"/>
      <c r="GX1067" s="1"/>
      <c r="GY1067" s="1"/>
      <c r="GZ1067" s="1"/>
      <c r="HA1067" s="1"/>
      <c r="HB1067" s="1"/>
      <c r="HC1067" s="1"/>
      <c r="HD1067" s="1"/>
      <c r="HE1067" s="1"/>
      <c r="HF1067" s="1"/>
      <c r="HG1067" s="1"/>
      <c r="HH1067" s="1"/>
      <c r="HI1067" s="1"/>
      <c r="HJ1067" s="1"/>
      <c r="HK1067" s="1"/>
      <c r="HL1067" s="1"/>
      <c r="HM1067" s="1"/>
      <c r="HN1067" s="1"/>
      <c r="HO1067" s="1"/>
      <c r="HP1067" s="1"/>
      <c r="HQ1067" s="1"/>
      <c r="HR1067" s="1"/>
      <c r="HS1067" s="1"/>
      <c r="HT1067" s="1"/>
      <c r="HU1067" s="1"/>
      <c r="HV1067" s="1"/>
      <c r="HW1067" s="1"/>
      <c r="HX1067" s="1"/>
      <c r="HY1067" s="1"/>
      <c r="HZ1067" s="1"/>
      <c r="IA1067" s="1"/>
      <c r="IB1067" s="1"/>
      <c r="IC1067" s="1"/>
      <c r="ID1067" s="1"/>
      <c r="IE1067" s="1"/>
    </row>
    <row r="1068" spans="1:239" s="6" customFormat="1" x14ac:dyDescent="0.25">
      <c r="A1068" s="125"/>
      <c r="B1068" s="126" t="s">
        <v>32</v>
      </c>
      <c r="C1068" s="11" t="s">
        <v>18</v>
      </c>
      <c r="D1068" s="110">
        <v>1.03</v>
      </c>
      <c r="E1068" s="10">
        <f>D1068*E1066</f>
        <v>9.9498000000000003E-2</v>
      </c>
      <c r="F1068" s="10"/>
      <c r="G1068" s="10">
        <f>E1068*F1068</f>
        <v>0</v>
      </c>
      <c r="H1068" s="10"/>
      <c r="I1068" s="10"/>
      <c r="J1068" s="10"/>
      <c r="K1068" s="10"/>
      <c r="L1068" s="10">
        <f t="shared" si="158"/>
        <v>0</v>
      </c>
      <c r="M1068" s="1"/>
      <c r="N1068" s="1">
        <f>670+171</f>
        <v>841</v>
      </c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  <c r="EG1068" s="1"/>
      <c r="EH1068" s="1"/>
      <c r="EI1068" s="1"/>
      <c r="EJ1068" s="1"/>
      <c r="EK1068" s="1"/>
      <c r="EL1068" s="1"/>
      <c r="EM1068" s="1"/>
      <c r="EN1068" s="1"/>
      <c r="EO1068" s="1"/>
      <c r="EP1068" s="1"/>
      <c r="EQ1068" s="1"/>
      <c r="ER1068" s="1"/>
      <c r="ES1068" s="1"/>
      <c r="ET1068" s="1"/>
      <c r="EU1068" s="1"/>
      <c r="EV1068" s="1"/>
      <c r="EW1068" s="1"/>
      <c r="EX1068" s="1"/>
      <c r="EY1068" s="1"/>
      <c r="EZ1068" s="1"/>
      <c r="FA1068" s="1"/>
      <c r="FB1068" s="1"/>
      <c r="FC1068" s="1"/>
      <c r="FD1068" s="1"/>
      <c r="FE1068" s="1"/>
      <c r="FF1068" s="1"/>
      <c r="FG1068" s="1"/>
      <c r="FH1068" s="1"/>
      <c r="FI1068" s="1"/>
      <c r="FJ1068" s="1"/>
      <c r="FK1068" s="1"/>
      <c r="FL1068" s="1"/>
      <c r="FM1068" s="1"/>
      <c r="FN1068" s="1"/>
      <c r="FO1068" s="1"/>
      <c r="FP1068" s="1"/>
      <c r="FQ1068" s="1"/>
      <c r="FR1068" s="1"/>
      <c r="FS1068" s="1"/>
      <c r="FT1068" s="1"/>
      <c r="FU1068" s="1"/>
      <c r="FV1068" s="1"/>
      <c r="FW1068" s="1"/>
      <c r="FX1068" s="1"/>
      <c r="FY1068" s="1"/>
      <c r="FZ1068" s="1"/>
      <c r="GA1068" s="1"/>
      <c r="GB1068" s="1"/>
      <c r="GC1068" s="1"/>
      <c r="GD1068" s="1"/>
      <c r="GE1068" s="1"/>
      <c r="GF1068" s="1"/>
      <c r="GG1068" s="1"/>
      <c r="GH1068" s="1"/>
      <c r="GI1068" s="1"/>
      <c r="GJ1068" s="1"/>
      <c r="GK1068" s="1"/>
      <c r="GL1068" s="1"/>
      <c r="GM1068" s="1"/>
      <c r="GN1068" s="1"/>
      <c r="GO1068" s="1"/>
      <c r="GP1068" s="1"/>
      <c r="GQ1068" s="1"/>
      <c r="GR1068" s="1"/>
      <c r="GS1068" s="1"/>
      <c r="GT1068" s="1"/>
      <c r="GU1068" s="1"/>
      <c r="GV1068" s="1"/>
      <c r="GW1068" s="1"/>
      <c r="GX1068" s="1"/>
      <c r="GY1068" s="1"/>
      <c r="GZ1068" s="1"/>
      <c r="HA1068" s="1"/>
      <c r="HB1068" s="1"/>
      <c r="HC1068" s="1"/>
      <c r="HD1068" s="1"/>
      <c r="HE1068" s="1"/>
      <c r="HF1068" s="1"/>
      <c r="HG1068" s="1"/>
      <c r="HH1068" s="1"/>
      <c r="HI1068" s="1"/>
      <c r="HJ1068" s="1"/>
      <c r="HK1068" s="1"/>
      <c r="HL1068" s="1"/>
      <c r="HM1068" s="1"/>
      <c r="HN1068" s="1"/>
      <c r="HO1068" s="1"/>
      <c r="HP1068" s="1"/>
      <c r="HQ1068" s="1"/>
      <c r="HR1068" s="1"/>
      <c r="HS1068" s="1"/>
      <c r="HT1068" s="1"/>
      <c r="HU1068" s="1"/>
      <c r="HV1068" s="1"/>
      <c r="HW1068" s="1"/>
      <c r="HX1068" s="1"/>
      <c r="HY1068" s="1"/>
      <c r="HZ1068" s="1"/>
      <c r="IA1068" s="1"/>
      <c r="IB1068" s="1"/>
      <c r="IC1068" s="1"/>
      <c r="ID1068" s="1"/>
      <c r="IE1068" s="1"/>
    </row>
    <row r="1069" spans="1:239" s="6" customFormat="1" x14ac:dyDescent="0.25">
      <c r="A1069" s="11"/>
      <c r="B1069" s="126"/>
      <c r="C1069" s="11"/>
      <c r="D1069" s="110"/>
      <c r="E1069" s="10"/>
      <c r="F1069" s="10"/>
      <c r="G1069" s="10"/>
      <c r="H1069" s="10"/>
      <c r="I1069" s="10"/>
      <c r="J1069" s="10"/>
      <c r="K1069" s="10"/>
      <c r="L1069" s="10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F1069" s="14"/>
      <c r="AG1069" s="14"/>
      <c r="AH1069" s="14"/>
      <c r="AI1069" s="14"/>
      <c r="AJ1069" s="14"/>
      <c r="AK1069" s="14"/>
      <c r="AL1069" s="14"/>
      <c r="AM1069" s="14"/>
      <c r="AN1069" s="14"/>
      <c r="AO1069" s="14"/>
      <c r="AP1069" s="14"/>
      <c r="AQ1069" s="14"/>
      <c r="AR1069" s="14"/>
      <c r="AS1069" s="14"/>
      <c r="AT1069" s="14"/>
      <c r="AU1069" s="14"/>
      <c r="AV1069" s="14"/>
      <c r="AW1069" s="14"/>
      <c r="AX1069" s="14"/>
      <c r="AY1069" s="14"/>
      <c r="AZ1069" s="14"/>
      <c r="BA1069" s="14"/>
      <c r="BB1069" s="14"/>
      <c r="BC1069" s="14"/>
      <c r="BD1069" s="14"/>
      <c r="BE1069" s="14"/>
      <c r="BF1069" s="14"/>
      <c r="BG1069" s="14"/>
      <c r="BH1069" s="14"/>
      <c r="BI1069" s="14"/>
      <c r="BJ1069" s="14"/>
      <c r="BK1069" s="14"/>
      <c r="BL1069" s="14"/>
      <c r="BM1069" s="14"/>
      <c r="BN1069" s="14"/>
      <c r="BO1069" s="14"/>
      <c r="BP1069" s="14"/>
      <c r="BQ1069" s="14"/>
      <c r="BR1069" s="14"/>
      <c r="BS1069" s="14"/>
      <c r="BT1069" s="14"/>
      <c r="BU1069" s="14"/>
      <c r="BV1069" s="14"/>
      <c r="BW1069" s="14"/>
      <c r="BX1069" s="14"/>
      <c r="BY1069" s="14"/>
      <c r="BZ1069" s="14"/>
      <c r="CA1069" s="14"/>
      <c r="CB1069" s="14"/>
      <c r="CC1069" s="14"/>
      <c r="CD1069" s="14"/>
      <c r="CE1069" s="14"/>
      <c r="CF1069" s="14"/>
      <c r="CG1069" s="14"/>
      <c r="CH1069" s="14"/>
      <c r="CI1069" s="14"/>
      <c r="CJ1069" s="14"/>
      <c r="CK1069" s="14"/>
      <c r="CL1069" s="14"/>
      <c r="CM1069" s="14"/>
      <c r="CN1069" s="14"/>
      <c r="CO1069" s="14"/>
      <c r="CP1069" s="14"/>
      <c r="CQ1069" s="14"/>
      <c r="CR1069" s="14"/>
      <c r="CS1069" s="14"/>
      <c r="CT1069" s="14"/>
      <c r="CU1069" s="14"/>
      <c r="CV1069" s="14"/>
      <c r="CW1069" s="14"/>
      <c r="CX1069" s="14"/>
      <c r="CY1069" s="14"/>
      <c r="CZ1069" s="14"/>
      <c r="DA1069" s="14"/>
      <c r="DB1069" s="14"/>
      <c r="DC1069" s="14"/>
      <c r="DD1069" s="14"/>
      <c r="DE1069" s="14"/>
      <c r="DF1069" s="14"/>
      <c r="DG1069" s="14"/>
      <c r="DH1069" s="14"/>
      <c r="DI1069" s="14"/>
      <c r="DJ1069" s="14"/>
      <c r="DK1069" s="14"/>
      <c r="DL1069" s="14"/>
      <c r="DM1069" s="14"/>
      <c r="DN1069" s="14"/>
      <c r="DO1069" s="14"/>
      <c r="DP1069" s="14"/>
      <c r="DQ1069" s="14"/>
      <c r="DR1069" s="14"/>
      <c r="DS1069" s="14"/>
      <c r="DT1069" s="14"/>
      <c r="DU1069" s="14"/>
      <c r="DV1069" s="14"/>
      <c r="DW1069" s="14"/>
      <c r="DX1069" s="14"/>
      <c r="DY1069" s="14"/>
      <c r="DZ1069" s="14"/>
      <c r="EA1069" s="14"/>
      <c r="EB1069" s="14"/>
      <c r="EC1069" s="14"/>
      <c r="ED1069" s="14"/>
      <c r="EE1069" s="14"/>
      <c r="EF1069" s="14"/>
      <c r="EG1069" s="14"/>
      <c r="EH1069" s="14"/>
      <c r="EI1069" s="14"/>
      <c r="EJ1069" s="14"/>
      <c r="EK1069" s="14"/>
      <c r="EL1069" s="14"/>
      <c r="EM1069" s="14"/>
      <c r="EN1069" s="14"/>
      <c r="EO1069" s="14"/>
      <c r="EP1069" s="14"/>
      <c r="EQ1069" s="14"/>
      <c r="ER1069" s="14"/>
      <c r="ES1069" s="14"/>
      <c r="ET1069" s="14"/>
      <c r="EU1069" s="14"/>
      <c r="EV1069" s="14"/>
      <c r="EW1069" s="14"/>
      <c r="EX1069" s="14"/>
      <c r="EY1069" s="14"/>
      <c r="EZ1069" s="14"/>
      <c r="FA1069" s="14"/>
      <c r="FB1069" s="14"/>
      <c r="FC1069" s="14"/>
      <c r="FD1069" s="14"/>
      <c r="FE1069" s="14"/>
      <c r="FF1069" s="14"/>
      <c r="FG1069" s="14"/>
      <c r="FH1069" s="14"/>
      <c r="FI1069" s="14"/>
      <c r="FJ1069" s="14"/>
      <c r="FK1069" s="14"/>
      <c r="FL1069" s="14"/>
      <c r="FM1069" s="14"/>
      <c r="FN1069" s="14"/>
      <c r="FO1069" s="14"/>
      <c r="FP1069" s="14"/>
      <c r="FQ1069" s="14"/>
      <c r="FR1069" s="14"/>
      <c r="FS1069" s="14"/>
      <c r="FT1069" s="14"/>
      <c r="FU1069" s="14"/>
      <c r="FV1069" s="14"/>
      <c r="FW1069" s="14"/>
      <c r="FX1069" s="14"/>
      <c r="FY1069" s="14"/>
      <c r="FZ1069" s="14"/>
      <c r="GA1069" s="14"/>
      <c r="GB1069" s="14"/>
      <c r="GC1069" s="14"/>
      <c r="GD1069" s="14"/>
      <c r="GE1069" s="14"/>
      <c r="GF1069" s="14"/>
      <c r="GG1069" s="14"/>
      <c r="GH1069" s="14"/>
      <c r="GI1069" s="14"/>
      <c r="GJ1069" s="14"/>
      <c r="GK1069" s="14"/>
      <c r="GL1069" s="14"/>
      <c r="GM1069" s="14"/>
      <c r="GN1069" s="14"/>
      <c r="GO1069" s="14"/>
      <c r="GP1069" s="14"/>
      <c r="GQ1069" s="14"/>
      <c r="GR1069" s="14"/>
      <c r="GS1069" s="14"/>
      <c r="GT1069" s="14"/>
      <c r="GU1069" s="14"/>
      <c r="GV1069" s="14"/>
      <c r="GW1069" s="14"/>
      <c r="GX1069" s="14"/>
      <c r="GY1069" s="14"/>
      <c r="GZ1069" s="14"/>
      <c r="HA1069" s="14"/>
      <c r="HB1069" s="14"/>
      <c r="HC1069" s="14"/>
      <c r="HD1069" s="14"/>
      <c r="HE1069" s="14"/>
      <c r="HF1069" s="14"/>
      <c r="HG1069" s="14"/>
      <c r="HH1069" s="14"/>
      <c r="HI1069" s="14"/>
      <c r="HJ1069" s="14"/>
      <c r="HK1069" s="14"/>
      <c r="HL1069" s="14"/>
      <c r="HM1069" s="14"/>
      <c r="HN1069" s="14"/>
      <c r="HO1069" s="14"/>
      <c r="HP1069" s="14"/>
      <c r="HQ1069" s="14"/>
      <c r="HR1069" s="14"/>
      <c r="HS1069" s="14"/>
      <c r="HT1069" s="14"/>
      <c r="HU1069" s="14"/>
      <c r="HV1069" s="14"/>
      <c r="HW1069" s="14"/>
      <c r="HX1069" s="14"/>
      <c r="HY1069" s="14"/>
      <c r="HZ1069" s="14"/>
      <c r="IA1069" s="14"/>
      <c r="IB1069" s="14"/>
      <c r="IC1069" s="14"/>
      <c r="ID1069" s="14"/>
      <c r="IE1069" s="14"/>
    </row>
    <row r="1070" spans="1:239" s="2" customFormat="1" ht="25.5" x14ac:dyDescent="0.25">
      <c r="A1070" s="7">
        <v>44</v>
      </c>
      <c r="B1070" s="131" t="s">
        <v>143</v>
      </c>
      <c r="C1070" s="8" t="s">
        <v>23</v>
      </c>
      <c r="D1070" s="9"/>
      <c r="E1070" s="9">
        <f>E1054</f>
        <v>161</v>
      </c>
      <c r="F1070" s="9"/>
      <c r="G1070" s="9"/>
      <c r="H1070" s="9"/>
      <c r="I1070" s="9"/>
      <c r="J1070" s="9"/>
      <c r="K1070" s="9"/>
      <c r="L1070" s="9"/>
      <c r="M1070" s="105"/>
      <c r="N1070" s="105"/>
      <c r="O1070" s="105"/>
      <c r="P1070" s="105"/>
      <c r="Q1070" s="105"/>
      <c r="R1070" s="105"/>
      <c r="S1070" s="105"/>
      <c r="T1070" s="105"/>
      <c r="U1070" s="105"/>
      <c r="V1070" s="105"/>
      <c r="W1070" s="105"/>
      <c r="X1070" s="105"/>
      <c r="Y1070" s="105"/>
      <c r="Z1070" s="105"/>
      <c r="AA1070" s="105"/>
      <c r="AB1070" s="105"/>
      <c r="AC1070" s="105"/>
      <c r="AD1070" s="105"/>
      <c r="AE1070" s="105"/>
      <c r="AF1070" s="105"/>
      <c r="AG1070" s="105"/>
      <c r="AH1070" s="105"/>
      <c r="AI1070" s="105"/>
      <c r="AJ1070" s="105"/>
      <c r="AK1070" s="105"/>
      <c r="AL1070" s="105"/>
      <c r="AM1070" s="105"/>
      <c r="AN1070" s="105"/>
      <c r="AO1070" s="105"/>
      <c r="AP1070" s="105"/>
      <c r="AQ1070" s="105"/>
      <c r="AR1070" s="105"/>
      <c r="AS1070" s="105"/>
      <c r="AT1070" s="105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  <c r="BT1070" s="105"/>
      <c r="BU1070" s="105"/>
      <c r="BV1070" s="105"/>
      <c r="BW1070" s="105"/>
      <c r="BX1070" s="105"/>
      <c r="BY1070" s="105"/>
      <c r="BZ1070" s="105"/>
      <c r="CA1070" s="105"/>
      <c r="CB1070" s="105"/>
      <c r="CC1070" s="105"/>
      <c r="CD1070" s="105"/>
      <c r="CE1070" s="105"/>
      <c r="CF1070" s="105"/>
      <c r="CG1070" s="105"/>
      <c r="CH1070" s="105"/>
      <c r="CI1070" s="105"/>
      <c r="CJ1070" s="105"/>
      <c r="CK1070" s="105"/>
      <c r="CL1070" s="105"/>
      <c r="CM1070" s="105"/>
      <c r="CN1070" s="105"/>
      <c r="CO1070" s="105"/>
      <c r="CP1070" s="105"/>
      <c r="CQ1070" s="105"/>
      <c r="CR1070" s="105"/>
      <c r="CS1070" s="105"/>
      <c r="CT1070" s="105"/>
      <c r="CU1070" s="105"/>
      <c r="CV1070" s="105"/>
      <c r="CW1070" s="105"/>
      <c r="CX1070" s="105"/>
      <c r="CY1070" s="105"/>
      <c r="CZ1070" s="105"/>
      <c r="DA1070" s="105"/>
      <c r="DB1070" s="105"/>
      <c r="DC1070" s="105"/>
      <c r="DD1070" s="105"/>
      <c r="DE1070" s="105"/>
      <c r="DF1070" s="105"/>
      <c r="DG1070" s="105"/>
      <c r="DH1070" s="105"/>
      <c r="DI1070" s="105"/>
      <c r="DJ1070" s="105"/>
      <c r="DK1070" s="105"/>
      <c r="DL1070" s="105"/>
      <c r="DM1070" s="105"/>
      <c r="DN1070" s="105"/>
      <c r="DO1070" s="105"/>
      <c r="DP1070" s="105"/>
      <c r="DQ1070" s="105"/>
      <c r="DR1070" s="105"/>
      <c r="DS1070" s="105"/>
      <c r="DT1070" s="105"/>
      <c r="DU1070" s="105"/>
      <c r="DV1070" s="105"/>
      <c r="DW1070" s="105"/>
      <c r="DX1070" s="105"/>
      <c r="DY1070" s="105"/>
      <c r="DZ1070" s="105"/>
      <c r="EA1070" s="105"/>
      <c r="EB1070" s="105"/>
      <c r="EC1070" s="105"/>
      <c r="ED1070" s="105"/>
      <c r="EE1070" s="105"/>
      <c r="EF1070" s="105"/>
      <c r="EG1070" s="105"/>
      <c r="EH1070" s="105"/>
      <c r="EI1070" s="105"/>
      <c r="EJ1070" s="105"/>
      <c r="EK1070" s="105"/>
      <c r="EL1070" s="105"/>
      <c r="EM1070" s="105"/>
      <c r="EN1070" s="105"/>
      <c r="EO1070" s="105"/>
      <c r="EP1070" s="105"/>
      <c r="EQ1070" s="105"/>
      <c r="ER1070" s="105"/>
      <c r="ES1070" s="105"/>
      <c r="ET1070" s="105"/>
      <c r="EU1070" s="105"/>
      <c r="EV1070" s="105"/>
      <c r="EW1070" s="105"/>
      <c r="EX1070" s="105"/>
      <c r="EY1070" s="105"/>
      <c r="EZ1070" s="105"/>
      <c r="FA1070" s="105"/>
      <c r="FB1070" s="105"/>
      <c r="FC1070" s="105"/>
      <c r="FD1070" s="105"/>
      <c r="FE1070" s="105"/>
      <c r="FF1070" s="105"/>
      <c r="FG1070" s="105"/>
      <c r="FH1070" s="105"/>
      <c r="FI1070" s="105"/>
      <c r="FJ1070" s="105"/>
      <c r="FK1070" s="105"/>
      <c r="FL1070" s="105"/>
      <c r="FM1070" s="105"/>
      <c r="FN1070" s="105"/>
      <c r="FO1070" s="105"/>
      <c r="FP1070" s="105"/>
      <c r="FQ1070" s="105"/>
      <c r="FR1070" s="105"/>
      <c r="FS1070" s="105"/>
      <c r="FT1070" s="105"/>
      <c r="FU1070" s="105"/>
      <c r="FV1070" s="105"/>
      <c r="FW1070" s="105"/>
      <c r="FX1070" s="105"/>
      <c r="FY1070" s="105"/>
      <c r="FZ1070" s="105"/>
      <c r="GA1070" s="105"/>
      <c r="GB1070" s="105"/>
      <c r="GC1070" s="105"/>
      <c r="GD1070" s="105"/>
      <c r="GE1070" s="105"/>
      <c r="GF1070" s="105"/>
      <c r="GG1070" s="105"/>
      <c r="GH1070" s="105"/>
      <c r="GI1070" s="105"/>
      <c r="GJ1070" s="105"/>
      <c r="GK1070" s="105"/>
      <c r="GL1070" s="105"/>
      <c r="GM1070" s="105"/>
      <c r="GN1070" s="105"/>
      <c r="GO1070" s="105"/>
      <c r="GP1070" s="105"/>
      <c r="GQ1070" s="105"/>
      <c r="GR1070" s="105"/>
      <c r="GS1070" s="105"/>
      <c r="GT1070" s="105"/>
      <c r="GU1070" s="105"/>
      <c r="GV1070" s="105"/>
      <c r="GW1070" s="105"/>
      <c r="GX1070" s="105"/>
      <c r="GY1070" s="105"/>
      <c r="GZ1070" s="105"/>
      <c r="HA1070" s="105"/>
      <c r="HB1070" s="105"/>
      <c r="HC1070" s="105"/>
      <c r="HD1070" s="105"/>
      <c r="HE1070" s="105"/>
      <c r="HF1070" s="105"/>
      <c r="HG1070" s="105"/>
      <c r="HH1070" s="105"/>
      <c r="HI1070" s="105"/>
      <c r="HJ1070" s="105"/>
      <c r="HK1070" s="105"/>
      <c r="HL1070" s="105"/>
      <c r="HM1070" s="105"/>
      <c r="HN1070" s="105"/>
      <c r="HO1070" s="105"/>
      <c r="HP1070" s="105"/>
      <c r="HQ1070" s="105"/>
      <c r="HR1070" s="105"/>
      <c r="HS1070" s="105"/>
      <c r="HT1070" s="105"/>
      <c r="HU1070" s="105"/>
      <c r="HV1070" s="105"/>
      <c r="HW1070" s="105"/>
      <c r="HX1070" s="105"/>
      <c r="HY1070" s="105"/>
      <c r="HZ1070" s="105"/>
      <c r="IA1070" s="105"/>
      <c r="IB1070" s="105"/>
      <c r="IC1070" s="105"/>
      <c r="ID1070" s="105"/>
      <c r="IE1070" s="105"/>
    </row>
    <row r="1071" spans="1:239" s="6" customFormat="1" x14ac:dyDescent="0.25">
      <c r="A1071" s="11"/>
      <c r="B1071" s="13"/>
      <c r="C1071" s="11" t="s">
        <v>24</v>
      </c>
      <c r="D1071" s="10"/>
      <c r="E1071" s="92">
        <f>E1070/1000</f>
        <v>0.161</v>
      </c>
      <c r="F1071" s="10"/>
      <c r="G1071" s="10"/>
      <c r="H1071" s="10"/>
      <c r="I1071" s="10"/>
      <c r="J1071" s="10"/>
      <c r="K1071" s="10"/>
      <c r="L1071" s="10"/>
      <c r="M1071" s="105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F1071" s="14"/>
      <c r="AG1071" s="14"/>
      <c r="AH1071" s="14"/>
      <c r="AI1071" s="14"/>
      <c r="AJ1071" s="14"/>
      <c r="AK1071" s="14"/>
      <c r="AL1071" s="14"/>
      <c r="AM1071" s="14"/>
      <c r="AN1071" s="14"/>
      <c r="AO1071" s="14"/>
      <c r="AP1071" s="14"/>
      <c r="AQ1071" s="14"/>
      <c r="AR1071" s="14"/>
      <c r="AS1071" s="14"/>
      <c r="AT1071" s="14"/>
      <c r="AU1071" s="14"/>
      <c r="AV1071" s="14"/>
      <c r="AW1071" s="14"/>
      <c r="AX1071" s="14"/>
      <c r="AY1071" s="14"/>
      <c r="AZ1071" s="14"/>
      <c r="BA1071" s="14"/>
      <c r="BB1071" s="14"/>
      <c r="BC1071" s="14"/>
      <c r="BD1071" s="14"/>
      <c r="BE1071" s="14"/>
      <c r="BF1071" s="14"/>
      <c r="BG1071" s="14"/>
      <c r="BH1071" s="14"/>
      <c r="BI1071" s="14"/>
      <c r="BJ1071" s="14"/>
      <c r="BK1071" s="14"/>
      <c r="BL1071" s="14"/>
      <c r="BM1071" s="14"/>
      <c r="BN1071" s="14"/>
      <c r="BO1071" s="14"/>
      <c r="BP1071" s="14"/>
      <c r="BQ1071" s="14"/>
      <c r="BR1071" s="14"/>
      <c r="BS1071" s="14"/>
      <c r="BT1071" s="14"/>
      <c r="BU1071" s="14"/>
      <c r="BV1071" s="14"/>
      <c r="BW1071" s="14"/>
      <c r="BX1071" s="14"/>
      <c r="BY1071" s="14"/>
      <c r="BZ1071" s="14"/>
      <c r="CA1071" s="14"/>
      <c r="CB1071" s="14"/>
      <c r="CC1071" s="14"/>
      <c r="CD1071" s="14"/>
      <c r="CE1071" s="14"/>
      <c r="CF1071" s="14"/>
      <c r="CG1071" s="14"/>
      <c r="CH1071" s="14"/>
      <c r="CI1071" s="14"/>
      <c r="CJ1071" s="14"/>
      <c r="CK1071" s="14"/>
      <c r="CL1071" s="14"/>
      <c r="CM1071" s="14"/>
      <c r="CN1071" s="14"/>
      <c r="CO1071" s="14"/>
      <c r="CP1071" s="14"/>
      <c r="CQ1071" s="14"/>
      <c r="CR1071" s="14"/>
      <c r="CS1071" s="14"/>
      <c r="CT1071" s="14"/>
      <c r="CU1071" s="14"/>
      <c r="CV1071" s="14"/>
      <c r="CW1071" s="14"/>
      <c r="CX1071" s="14"/>
      <c r="CY1071" s="14"/>
      <c r="CZ1071" s="14"/>
      <c r="DA1071" s="14"/>
      <c r="DB1071" s="14"/>
      <c r="DC1071" s="14"/>
      <c r="DD1071" s="14"/>
      <c r="DE1071" s="14"/>
      <c r="DF1071" s="14"/>
      <c r="DG1071" s="14"/>
      <c r="DH1071" s="14"/>
      <c r="DI1071" s="14"/>
      <c r="DJ1071" s="14"/>
      <c r="DK1071" s="14"/>
      <c r="DL1071" s="14"/>
      <c r="DM1071" s="14"/>
      <c r="DN1071" s="14"/>
      <c r="DO1071" s="14"/>
      <c r="DP1071" s="14"/>
      <c r="DQ1071" s="14"/>
      <c r="DR1071" s="14"/>
      <c r="DS1071" s="14"/>
      <c r="DT1071" s="14"/>
      <c r="DU1071" s="14"/>
      <c r="DV1071" s="14"/>
      <c r="DW1071" s="14"/>
      <c r="DX1071" s="14"/>
      <c r="DY1071" s="14"/>
      <c r="DZ1071" s="14"/>
      <c r="EA1071" s="14"/>
      <c r="EB1071" s="14"/>
      <c r="EC1071" s="14"/>
      <c r="ED1071" s="14"/>
      <c r="EE1071" s="14"/>
      <c r="EF1071" s="14"/>
      <c r="EG1071" s="14"/>
      <c r="EH1071" s="14"/>
      <c r="EI1071" s="14"/>
      <c r="EJ1071" s="14"/>
      <c r="EK1071" s="14"/>
      <c r="EL1071" s="14"/>
      <c r="EM1071" s="14"/>
      <c r="EN1071" s="14"/>
      <c r="EO1071" s="14"/>
      <c r="EP1071" s="14"/>
      <c r="EQ1071" s="14"/>
      <c r="ER1071" s="14"/>
      <c r="ES1071" s="14"/>
      <c r="ET1071" s="14"/>
      <c r="EU1071" s="14"/>
      <c r="EV1071" s="14"/>
      <c r="EW1071" s="14"/>
      <c r="EX1071" s="14"/>
      <c r="EY1071" s="14"/>
      <c r="EZ1071" s="14"/>
      <c r="FA1071" s="14"/>
      <c r="FB1071" s="14"/>
      <c r="FC1071" s="14"/>
      <c r="FD1071" s="14"/>
      <c r="FE1071" s="14"/>
      <c r="FF1071" s="14"/>
      <c r="FG1071" s="14"/>
      <c r="FH1071" s="14"/>
      <c r="FI1071" s="14"/>
      <c r="FJ1071" s="14"/>
      <c r="FK1071" s="14"/>
      <c r="FL1071" s="14"/>
      <c r="FM1071" s="14"/>
      <c r="FN1071" s="14"/>
      <c r="FO1071" s="14"/>
      <c r="FP1071" s="14"/>
      <c r="FQ1071" s="14"/>
      <c r="FR1071" s="14"/>
      <c r="FS1071" s="14"/>
      <c r="FT1071" s="14"/>
      <c r="FU1071" s="14"/>
      <c r="FV1071" s="14"/>
      <c r="FW1071" s="14"/>
      <c r="FX1071" s="14"/>
      <c r="FY1071" s="14"/>
      <c r="FZ1071" s="14"/>
      <c r="GA1071" s="14"/>
      <c r="GB1071" s="14"/>
      <c r="GC1071" s="14"/>
      <c r="GD1071" s="14"/>
      <c r="GE1071" s="14"/>
      <c r="GF1071" s="14"/>
      <c r="GG1071" s="14"/>
      <c r="GH1071" s="14"/>
      <c r="GI1071" s="14"/>
      <c r="GJ1071" s="14"/>
      <c r="GK1071" s="14"/>
      <c r="GL1071" s="14"/>
      <c r="GM1071" s="14"/>
      <c r="GN1071" s="14"/>
      <c r="GO1071" s="14"/>
      <c r="GP1071" s="14"/>
      <c r="GQ1071" s="14"/>
      <c r="GR1071" s="14"/>
      <c r="GS1071" s="14"/>
      <c r="GT1071" s="14"/>
      <c r="GU1071" s="14"/>
      <c r="GV1071" s="14"/>
      <c r="GW1071" s="14"/>
      <c r="GX1071" s="14"/>
      <c r="GY1071" s="14"/>
      <c r="GZ1071" s="14"/>
      <c r="HA1071" s="14"/>
      <c r="HB1071" s="14"/>
      <c r="HC1071" s="14"/>
      <c r="HD1071" s="14"/>
      <c r="HE1071" s="14"/>
      <c r="HF1071" s="14"/>
      <c r="HG1071" s="14"/>
      <c r="HH1071" s="14"/>
      <c r="HI1071" s="14"/>
      <c r="HJ1071" s="14"/>
      <c r="HK1071" s="14"/>
      <c r="HL1071" s="14"/>
      <c r="HM1071" s="14"/>
      <c r="HN1071" s="14"/>
      <c r="HO1071" s="14"/>
      <c r="HP1071" s="14"/>
      <c r="HQ1071" s="14"/>
      <c r="HR1071" s="14"/>
      <c r="HS1071" s="14"/>
      <c r="HT1071" s="14"/>
      <c r="HU1071" s="14"/>
      <c r="HV1071" s="14"/>
      <c r="HW1071" s="14"/>
      <c r="HX1071" s="14"/>
      <c r="HY1071" s="14"/>
      <c r="HZ1071" s="14"/>
      <c r="IA1071" s="14"/>
      <c r="IB1071" s="14"/>
      <c r="IC1071" s="14"/>
      <c r="ID1071" s="14"/>
      <c r="IE1071" s="14"/>
    </row>
    <row r="1072" spans="1:239" s="6" customFormat="1" x14ac:dyDescent="0.25">
      <c r="A1072" s="125"/>
      <c r="B1072" s="124" t="s">
        <v>21</v>
      </c>
      <c r="C1072" s="91" t="s">
        <v>17</v>
      </c>
      <c r="D1072" s="10">
        <f>37.5+4*0.07</f>
        <v>37.78</v>
      </c>
      <c r="E1072" s="10">
        <f>E1071*D1072</f>
        <v>6.0825800000000001</v>
      </c>
      <c r="F1072" s="10"/>
      <c r="G1072" s="10"/>
      <c r="H1072" s="10"/>
      <c r="I1072" s="10">
        <f>E1072*H1072</f>
        <v>0</v>
      </c>
      <c r="J1072" s="10"/>
      <c r="K1072" s="10"/>
      <c r="L1072" s="10">
        <f t="shared" ref="L1072:L1078" si="159">G1072+I1072+K1072</f>
        <v>0</v>
      </c>
      <c r="M1072" s="105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"/>
      <c r="EK1072" s="1"/>
      <c r="EL1072" s="1"/>
      <c r="EM1072" s="1"/>
      <c r="EN1072" s="1"/>
      <c r="EO1072" s="1"/>
      <c r="EP1072" s="1"/>
      <c r="EQ1072" s="1"/>
      <c r="ER1072" s="1"/>
      <c r="ES1072" s="1"/>
      <c r="ET1072" s="1"/>
      <c r="EU1072" s="1"/>
      <c r="EV1072" s="1"/>
      <c r="EW1072" s="1"/>
      <c r="EX1072" s="1"/>
      <c r="EY1072" s="1"/>
      <c r="EZ1072" s="1"/>
      <c r="FA1072" s="1"/>
      <c r="FB1072" s="1"/>
      <c r="FC1072" s="1"/>
      <c r="FD1072" s="1"/>
      <c r="FE1072" s="1"/>
      <c r="FF1072" s="1"/>
      <c r="FG1072" s="1"/>
      <c r="FH1072" s="1"/>
      <c r="FI1072" s="1"/>
      <c r="FJ1072" s="1"/>
      <c r="FK1072" s="1"/>
      <c r="FL1072" s="1"/>
      <c r="FM1072" s="1"/>
      <c r="FN1072" s="1"/>
      <c r="FO1072" s="1"/>
      <c r="FP1072" s="1"/>
      <c r="FQ1072" s="1"/>
      <c r="FR1072" s="1"/>
      <c r="FS1072" s="1"/>
      <c r="FT1072" s="1"/>
      <c r="FU1072" s="1"/>
      <c r="FV1072" s="1"/>
      <c r="FW1072" s="1"/>
      <c r="FX1072" s="1"/>
      <c r="FY1072" s="1"/>
      <c r="FZ1072" s="1"/>
      <c r="GA1072" s="1"/>
      <c r="GB1072" s="1"/>
      <c r="GC1072" s="1"/>
      <c r="GD1072" s="1"/>
      <c r="GE1072" s="1"/>
      <c r="GF1072" s="1"/>
      <c r="GG1072" s="1"/>
      <c r="GH1072" s="1"/>
      <c r="GI1072" s="1"/>
      <c r="GJ1072" s="1"/>
      <c r="GK1072" s="1"/>
      <c r="GL1072" s="1"/>
      <c r="GM1072" s="1"/>
      <c r="GN1072" s="1"/>
      <c r="GO1072" s="1"/>
      <c r="GP1072" s="1"/>
      <c r="GQ1072" s="1"/>
      <c r="GR1072" s="1"/>
      <c r="GS1072" s="1"/>
      <c r="GT1072" s="1"/>
      <c r="GU1072" s="1"/>
      <c r="GV1072" s="1"/>
      <c r="GW1072" s="1"/>
      <c r="GX1072" s="1"/>
      <c r="GY1072" s="1"/>
      <c r="GZ1072" s="1"/>
      <c r="HA1072" s="1"/>
      <c r="HB1072" s="1"/>
      <c r="HC1072" s="1"/>
      <c r="HD1072" s="1"/>
      <c r="HE1072" s="1"/>
      <c r="HF1072" s="1"/>
      <c r="HG1072" s="1"/>
      <c r="HH1072" s="1"/>
      <c r="HI1072" s="1"/>
      <c r="HJ1072" s="1"/>
      <c r="HK1072" s="1"/>
      <c r="HL1072" s="1"/>
      <c r="HM1072" s="1"/>
      <c r="HN1072" s="1"/>
      <c r="HO1072" s="1"/>
      <c r="HP1072" s="1"/>
      <c r="HQ1072" s="1"/>
      <c r="HR1072" s="1"/>
      <c r="HS1072" s="1"/>
      <c r="HT1072" s="1"/>
      <c r="HU1072" s="1"/>
      <c r="HV1072" s="1"/>
      <c r="HW1072" s="1"/>
      <c r="HX1072" s="1"/>
      <c r="HY1072" s="1"/>
      <c r="HZ1072" s="1"/>
      <c r="IA1072" s="1"/>
      <c r="IB1072" s="1"/>
      <c r="IC1072" s="1"/>
      <c r="ID1072" s="1"/>
      <c r="IE1072" s="1"/>
    </row>
    <row r="1073" spans="1:239" s="6" customFormat="1" x14ac:dyDescent="0.25">
      <c r="A1073" s="125"/>
      <c r="B1073" s="13" t="s">
        <v>33</v>
      </c>
      <c r="C1073" s="91" t="s">
        <v>20</v>
      </c>
      <c r="D1073" s="10">
        <v>3.02</v>
      </c>
      <c r="E1073" s="10">
        <f>E1071*D1073</f>
        <v>0.48622000000000004</v>
      </c>
      <c r="F1073" s="10"/>
      <c r="G1073" s="10"/>
      <c r="H1073" s="10"/>
      <c r="I1073" s="10"/>
      <c r="J1073" s="10"/>
      <c r="K1073" s="10">
        <f t="shared" ref="K1073:K1075" si="160">E1073*J1073</f>
        <v>0</v>
      </c>
      <c r="L1073" s="10">
        <f t="shared" si="159"/>
        <v>0</v>
      </c>
      <c r="M1073" s="105"/>
      <c r="N1073" s="14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  <c r="EG1073" s="1"/>
      <c r="EH1073" s="1"/>
      <c r="EI1073" s="1"/>
      <c r="EJ1073" s="1"/>
      <c r="EK1073" s="1"/>
      <c r="EL1073" s="1"/>
      <c r="EM1073" s="1"/>
      <c r="EN1073" s="1"/>
      <c r="EO1073" s="1"/>
      <c r="EP1073" s="1"/>
      <c r="EQ1073" s="1"/>
      <c r="ER1073" s="1"/>
      <c r="ES1073" s="1"/>
      <c r="ET1073" s="1"/>
      <c r="EU1073" s="1"/>
      <c r="EV1073" s="1"/>
      <c r="EW1073" s="1"/>
      <c r="EX1073" s="1"/>
      <c r="EY1073" s="1"/>
      <c r="EZ1073" s="1"/>
      <c r="FA1073" s="1"/>
      <c r="FB1073" s="1"/>
      <c r="FC1073" s="1"/>
      <c r="FD1073" s="1"/>
      <c r="FE1073" s="1"/>
      <c r="FF1073" s="1"/>
      <c r="FG1073" s="1"/>
      <c r="FH1073" s="1"/>
      <c r="FI1073" s="1"/>
      <c r="FJ1073" s="1"/>
      <c r="FK1073" s="1"/>
      <c r="FL1073" s="1"/>
      <c r="FM1073" s="1"/>
      <c r="FN1073" s="1"/>
      <c r="FO1073" s="1"/>
      <c r="FP1073" s="1"/>
      <c r="FQ1073" s="1"/>
      <c r="FR1073" s="1"/>
      <c r="FS1073" s="1"/>
      <c r="FT1073" s="1"/>
      <c r="FU1073" s="1"/>
      <c r="FV1073" s="1"/>
      <c r="FW1073" s="1"/>
      <c r="FX1073" s="1"/>
      <c r="FY1073" s="1"/>
      <c r="FZ1073" s="1"/>
      <c r="GA1073" s="1"/>
      <c r="GB1073" s="1"/>
      <c r="GC1073" s="1"/>
      <c r="GD1073" s="1"/>
      <c r="GE1073" s="1"/>
      <c r="GF1073" s="1"/>
      <c r="GG1073" s="1"/>
      <c r="GH1073" s="1"/>
      <c r="GI1073" s="1"/>
      <c r="GJ1073" s="1"/>
      <c r="GK1073" s="1"/>
      <c r="GL1073" s="1"/>
      <c r="GM1073" s="1"/>
      <c r="GN1073" s="1"/>
      <c r="GO1073" s="1"/>
      <c r="GP1073" s="1"/>
      <c r="GQ1073" s="1"/>
      <c r="GR1073" s="1"/>
      <c r="GS1073" s="1"/>
      <c r="GT1073" s="1"/>
      <c r="GU1073" s="1"/>
      <c r="GV1073" s="1"/>
      <c r="GW1073" s="1"/>
      <c r="GX1073" s="1"/>
      <c r="GY1073" s="1"/>
      <c r="GZ1073" s="1"/>
      <c r="HA1073" s="1"/>
      <c r="HB1073" s="1"/>
      <c r="HC1073" s="1"/>
      <c r="HD1073" s="1"/>
      <c r="HE1073" s="1"/>
      <c r="HF1073" s="1"/>
      <c r="HG1073" s="1"/>
      <c r="HH1073" s="1"/>
      <c r="HI1073" s="1"/>
      <c r="HJ1073" s="1"/>
      <c r="HK1073" s="1"/>
      <c r="HL1073" s="1"/>
      <c r="HM1073" s="1"/>
      <c r="HN1073" s="1"/>
      <c r="HO1073" s="1"/>
      <c r="HP1073" s="1"/>
      <c r="HQ1073" s="1"/>
      <c r="HR1073" s="1"/>
      <c r="HS1073" s="1"/>
      <c r="HT1073" s="1"/>
      <c r="HU1073" s="1"/>
      <c r="HV1073" s="1"/>
      <c r="HW1073" s="1"/>
      <c r="HX1073" s="1"/>
      <c r="HY1073" s="1"/>
      <c r="HZ1073" s="1"/>
      <c r="IA1073" s="1"/>
      <c r="IB1073" s="1"/>
      <c r="IC1073" s="1"/>
      <c r="ID1073" s="1"/>
      <c r="IE1073" s="1"/>
    </row>
    <row r="1074" spans="1:239" s="6" customFormat="1" x14ac:dyDescent="0.25">
      <c r="A1074" s="125"/>
      <c r="B1074" s="124" t="s">
        <v>27</v>
      </c>
      <c r="C1074" s="91" t="s">
        <v>20</v>
      </c>
      <c r="D1074" s="10">
        <v>3.7</v>
      </c>
      <c r="E1074" s="10">
        <f>D1074*E1071</f>
        <v>0.59570000000000001</v>
      </c>
      <c r="F1074" s="10"/>
      <c r="G1074" s="10"/>
      <c r="H1074" s="10"/>
      <c r="I1074" s="10"/>
      <c r="J1074" s="5"/>
      <c r="K1074" s="10">
        <f t="shared" si="160"/>
        <v>0</v>
      </c>
      <c r="L1074" s="10">
        <f t="shared" si="159"/>
        <v>0</v>
      </c>
      <c r="M1074" s="105"/>
      <c r="N1074" s="14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  <c r="EA1074" s="1"/>
      <c r="EB1074" s="1"/>
      <c r="EC1074" s="1"/>
      <c r="ED1074" s="1"/>
      <c r="EE1074" s="1"/>
      <c r="EF1074" s="1"/>
      <c r="EG1074" s="1"/>
      <c r="EH1074" s="1"/>
      <c r="EI1074" s="1"/>
      <c r="EJ1074" s="1"/>
      <c r="EK1074" s="1"/>
      <c r="EL1074" s="1"/>
      <c r="EM1074" s="1"/>
      <c r="EN1074" s="1"/>
      <c r="EO1074" s="1"/>
      <c r="EP1074" s="1"/>
      <c r="EQ1074" s="1"/>
      <c r="ER1074" s="1"/>
      <c r="ES1074" s="1"/>
      <c r="ET1074" s="1"/>
      <c r="EU1074" s="1"/>
      <c r="EV1074" s="1"/>
      <c r="EW1074" s="1"/>
      <c r="EX1074" s="1"/>
      <c r="EY1074" s="1"/>
      <c r="EZ1074" s="1"/>
      <c r="FA1074" s="1"/>
      <c r="FB1074" s="1"/>
      <c r="FC1074" s="1"/>
      <c r="FD1074" s="1"/>
      <c r="FE1074" s="1"/>
      <c r="FF1074" s="1"/>
      <c r="FG1074" s="1"/>
      <c r="FH1074" s="1"/>
      <c r="FI1074" s="1"/>
      <c r="FJ1074" s="1"/>
      <c r="FK1074" s="1"/>
      <c r="FL1074" s="1"/>
      <c r="FM1074" s="1"/>
      <c r="FN1074" s="1"/>
      <c r="FO1074" s="1"/>
      <c r="FP1074" s="1"/>
      <c r="FQ1074" s="1"/>
      <c r="FR1074" s="1"/>
      <c r="FS1074" s="1"/>
      <c r="FT1074" s="1"/>
      <c r="FU1074" s="1"/>
      <c r="FV1074" s="1"/>
      <c r="FW1074" s="1"/>
      <c r="FX1074" s="1"/>
      <c r="FY1074" s="1"/>
      <c r="FZ1074" s="1"/>
      <c r="GA1074" s="1"/>
      <c r="GB1074" s="1"/>
      <c r="GC1074" s="1"/>
      <c r="GD1074" s="1"/>
      <c r="GE1074" s="1"/>
      <c r="GF1074" s="1"/>
      <c r="GG1074" s="1"/>
      <c r="GH1074" s="1"/>
      <c r="GI1074" s="1"/>
      <c r="GJ1074" s="1"/>
      <c r="GK1074" s="1"/>
      <c r="GL1074" s="1"/>
      <c r="GM1074" s="1"/>
      <c r="GN1074" s="1"/>
      <c r="GO1074" s="1"/>
      <c r="GP1074" s="1"/>
      <c r="GQ1074" s="1"/>
      <c r="GR1074" s="1"/>
      <c r="GS1074" s="1"/>
      <c r="GT1074" s="1"/>
      <c r="GU1074" s="1"/>
      <c r="GV1074" s="1"/>
      <c r="GW1074" s="1"/>
      <c r="GX1074" s="1"/>
      <c r="GY1074" s="1"/>
      <c r="GZ1074" s="1"/>
      <c r="HA1074" s="1"/>
      <c r="HB1074" s="1"/>
      <c r="HC1074" s="1"/>
      <c r="HD1074" s="1"/>
      <c r="HE1074" s="1"/>
      <c r="HF1074" s="1"/>
      <c r="HG1074" s="1"/>
      <c r="HH1074" s="1"/>
      <c r="HI1074" s="1"/>
      <c r="HJ1074" s="1"/>
      <c r="HK1074" s="1"/>
      <c r="HL1074" s="1"/>
      <c r="HM1074" s="1"/>
      <c r="HN1074" s="1"/>
      <c r="HO1074" s="1"/>
      <c r="HP1074" s="1"/>
      <c r="HQ1074" s="1"/>
      <c r="HR1074" s="1"/>
      <c r="HS1074" s="1"/>
      <c r="HT1074" s="1"/>
      <c r="HU1074" s="1"/>
      <c r="HV1074" s="1"/>
      <c r="HW1074" s="1"/>
      <c r="HX1074" s="1"/>
      <c r="HY1074" s="1"/>
      <c r="HZ1074" s="1"/>
      <c r="IA1074" s="1"/>
      <c r="IB1074" s="1"/>
      <c r="IC1074" s="1"/>
      <c r="ID1074" s="1"/>
      <c r="IE1074" s="1"/>
    </row>
    <row r="1075" spans="1:239" s="6" customFormat="1" x14ac:dyDescent="0.25">
      <c r="A1075" s="125"/>
      <c r="B1075" s="124" t="s">
        <v>28</v>
      </c>
      <c r="C1075" s="91" t="s">
        <v>20</v>
      </c>
      <c r="D1075" s="10">
        <v>11.1</v>
      </c>
      <c r="E1075" s="5">
        <f>D1075*E1071</f>
        <v>1.7870999999999999</v>
      </c>
      <c r="F1075" s="10"/>
      <c r="G1075" s="10"/>
      <c r="H1075" s="10"/>
      <c r="I1075" s="10"/>
      <c r="J1075" s="5"/>
      <c r="K1075" s="10">
        <f t="shared" si="160"/>
        <v>0</v>
      </c>
      <c r="L1075" s="10">
        <f t="shared" si="159"/>
        <v>0</v>
      </c>
      <c r="M1075" s="105"/>
      <c r="N1075" s="14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  <c r="EA1075" s="1"/>
      <c r="EB1075" s="1"/>
      <c r="EC1075" s="1"/>
      <c r="ED1075" s="1"/>
      <c r="EE1075" s="1"/>
      <c r="EF1075" s="1"/>
      <c r="EG1075" s="1"/>
      <c r="EH1075" s="1"/>
      <c r="EI1075" s="1"/>
      <c r="EJ1075" s="1"/>
      <c r="EK1075" s="1"/>
      <c r="EL1075" s="1"/>
      <c r="EM1075" s="1"/>
      <c r="EN1075" s="1"/>
      <c r="EO1075" s="1"/>
      <c r="EP1075" s="1"/>
      <c r="EQ1075" s="1"/>
      <c r="ER1075" s="1"/>
      <c r="ES1075" s="1"/>
      <c r="ET1075" s="1"/>
      <c r="EU1075" s="1"/>
      <c r="EV1075" s="1"/>
      <c r="EW1075" s="1"/>
      <c r="EX1075" s="1"/>
      <c r="EY1075" s="1"/>
      <c r="EZ1075" s="1"/>
      <c r="FA1075" s="1"/>
      <c r="FB1075" s="1"/>
      <c r="FC1075" s="1"/>
      <c r="FD1075" s="1"/>
      <c r="FE1075" s="1"/>
      <c r="FF1075" s="1"/>
      <c r="FG1075" s="1"/>
      <c r="FH1075" s="1"/>
      <c r="FI1075" s="1"/>
      <c r="FJ1075" s="1"/>
      <c r="FK1075" s="1"/>
      <c r="FL1075" s="1"/>
      <c r="FM1075" s="1"/>
      <c r="FN1075" s="1"/>
      <c r="FO1075" s="1"/>
      <c r="FP1075" s="1"/>
      <c r="FQ1075" s="1"/>
      <c r="FR1075" s="1"/>
      <c r="FS1075" s="1"/>
      <c r="FT1075" s="1"/>
      <c r="FU1075" s="1"/>
      <c r="FV1075" s="1"/>
      <c r="FW1075" s="1"/>
      <c r="FX1075" s="1"/>
      <c r="FY1075" s="1"/>
      <c r="FZ1075" s="1"/>
      <c r="GA1075" s="1"/>
      <c r="GB1075" s="1"/>
      <c r="GC1075" s="1"/>
      <c r="GD1075" s="1"/>
      <c r="GE1075" s="1"/>
      <c r="GF1075" s="1"/>
      <c r="GG1075" s="1"/>
      <c r="GH1075" s="1"/>
      <c r="GI1075" s="1"/>
      <c r="GJ1075" s="1"/>
      <c r="GK1075" s="1"/>
      <c r="GL1075" s="1"/>
      <c r="GM1075" s="1"/>
      <c r="GN1075" s="1"/>
      <c r="GO1075" s="1"/>
      <c r="GP1075" s="1"/>
      <c r="GQ1075" s="1"/>
      <c r="GR1075" s="1"/>
      <c r="GS1075" s="1"/>
      <c r="GT1075" s="1"/>
      <c r="GU1075" s="1"/>
      <c r="GV1075" s="1"/>
      <c r="GW1075" s="1"/>
      <c r="GX1075" s="1"/>
      <c r="GY1075" s="1"/>
      <c r="GZ1075" s="1"/>
      <c r="HA1075" s="1"/>
      <c r="HB1075" s="1"/>
      <c r="HC1075" s="1"/>
      <c r="HD1075" s="1"/>
      <c r="HE1075" s="1"/>
      <c r="HF1075" s="1"/>
      <c r="HG1075" s="1"/>
      <c r="HH1075" s="1"/>
      <c r="HI1075" s="1"/>
      <c r="HJ1075" s="1"/>
      <c r="HK1075" s="1"/>
      <c r="HL1075" s="1"/>
      <c r="HM1075" s="1"/>
      <c r="HN1075" s="1"/>
      <c r="HO1075" s="1"/>
      <c r="HP1075" s="1"/>
      <c r="HQ1075" s="1"/>
      <c r="HR1075" s="1"/>
      <c r="HS1075" s="1"/>
      <c r="HT1075" s="1"/>
      <c r="HU1075" s="1"/>
      <c r="HV1075" s="1"/>
      <c r="HW1075" s="1"/>
      <c r="HX1075" s="1"/>
      <c r="HY1075" s="1"/>
      <c r="HZ1075" s="1"/>
      <c r="IA1075" s="1"/>
      <c r="IB1075" s="1"/>
      <c r="IC1075" s="1"/>
      <c r="ID1075" s="1"/>
      <c r="IE1075" s="1"/>
    </row>
    <row r="1076" spans="1:239" s="6" customFormat="1" x14ac:dyDescent="0.25">
      <c r="A1076" s="125"/>
      <c r="B1076" s="126" t="s">
        <v>22</v>
      </c>
      <c r="C1076" s="11" t="s">
        <v>0</v>
      </c>
      <c r="D1076" s="10">
        <v>2.2999999999999998</v>
      </c>
      <c r="E1076" s="5">
        <f>D1076*E1071</f>
        <v>0.37029999999999996</v>
      </c>
      <c r="F1076" s="4"/>
      <c r="G1076" s="4"/>
      <c r="H1076" s="4"/>
      <c r="I1076" s="5"/>
      <c r="J1076" s="10"/>
      <c r="K1076" s="10">
        <f>E1076*J1076</f>
        <v>0</v>
      </c>
      <c r="L1076" s="10">
        <f t="shared" si="159"/>
        <v>0</v>
      </c>
      <c r="M1076" s="105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  <c r="EA1076" s="1"/>
      <c r="EB1076" s="1"/>
      <c r="EC1076" s="1"/>
      <c r="ED1076" s="1"/>
      <c r="EE1076" s="1"/>
      <c r="EF1076" s="1"/>
      <c r="EG1076" s="1"/>
      <c r="EH1076" s="1"/>
      <c r="EI1076" s="1"/>
      <c r="EJ1076" s="1"/>
      <c r="EK1076" s="1"/>
      <c r="EL1076" s="1"/>
      <c r="EM1076" s="1"/>
      <c r="EN1076" s="1"/>
      <c r="EO1076" s="1"/>
      <c r="EP1076" s="1"/>
      <c r="EQ1076" s="1"/>
      <c r="ER1076" s="1"/>
      <c r="ES1076" s="1"/>
      <c r="ET1076" s="1"/>
      <c r="EU1076" s="1"/>
      <c r="EV1076" s="1"/>
      <c r="EW1076" s="1"/>
      <c r="EX1076" s="1"/>
      <c r="EY1076" s="1"/>
      <c r="EZ1076" s="1"/>
      <c r="FA1076" s="1"/>
      <c r="FB1076" s="1"/>
      <c r="FC1076" s="1"/>
      <c r="FD1076" s="1"/>
      <c r="FE1076" s="1"/>
      <c r="FF1076" s="1"/>
      <c r="FG1076" s="1"/>
      <c r="FH1076" s="1"/>
      <c r="FI1076" s="1"/>
      <c r="FJ1076" s="1"/>
      <c r="FK1076" s="1"/>
      <c r="FL1076" s="1"/>
      <c r="FM1076" s="1"/>
      <c r="FN1076" s="1"/>
      <c r="FO1076" s="1"/>
      <c r="FP1076" s="1"/>
      <c r="FQ1076" s="1"/>
      <c r="FR1076" s="1"/>
      <c r="FS1076" s="1"/>
      <c r="FT1076" s="1"/>
      <c r="FU1076" s="1"/>
      <c r="FV1076" s="1"/>
      <c r="FW1076" s="1"/>
      <c r="FX1076" s="1"/>
      <c r="FY1076" s="1"/>
      <c r="FZ1076" s="1"/>
      <c r="GA1076" s="1"/>
      <c r="GB1076" s="1"/>
      <c r="GC1076" s="1"/>
      <c r="GD1076" s="1"/>
      <c r="GE1076" s="1"/>
      <c r="GF1076" s="1"/>
      <c r="GG1076" s="1"/>
      <c r="GH1076" s="1"/>
      <c r="GI1076" s="1"/>
      <c r="GJ1076" s="1"/>
      <c r="GK1076" s="1"/>
      <c r="GL1076" s="1"/>
      <c r="GM1076" s="1"/>
      <c r="GN1076" s="1"/>
      <c r="GO1076" s="1"/>
      <c r="GP1076" s="1"/>
      <c r="GQ1076" s="1"/>
      <c r="GR1076" s="1"/>
      <c r="GS1076" s="1"/>
      <c r="GT1076" s="1"/>
      <c r="GU1076" s="1"/>
      <c r="GV1076" s="1"/>
      <c r="GW1076" s="1"/>
      <c r="GX1076" s="1"/>
      <c r="GY1076" s="1"/>
      <c r="GZ1076" s="1"/>
      <c r="HA1076" s="1"/>
      <c r="HB1076" s="1"/>
      <c r="HC1076" s="1"/>
      <c r="HD1076" s="1"/>
      <c r="HE1076" s="1"/>
      <c r="HF1076" s="1"/>
      <c r="HG1076" s="1"/>
      <c r="HH1076" s="1"/>
      <c r="HI1076" s="1"/>
      <c r="HJ1076" s="1"/>
      <c r="HK1076" s="1"/>
      <c r="HL1076" s="1"/>
      <c r="HM1076" s="1"/>
      <c r="HN1076" s="1"/>
      <c r="HO1076" s="1"/>
      <c r="HP1076" s="1"/>
      <c r="HQ1076" s="1"/>
      <c r="HR1076" s="1"/>
      <c r="HS1076" s="1"/>
      <c r="HT1076" s="1"/>
      <c r="HU1076" s="1"/>
      <c r="HV1076" s="1"/>
      <c r="HW1076" s="1"/>
      <c r="HX1076" s="1"/>
      <c r="HY1076" s="1"/>
      <c r="HZ1076" s="1"/>
      <c r="IA1076" s="1"/>
      <c r="IB1076" s="1"/>
      <c r="IC1076" s="1"/>
      <c r="ID1076" s="1"/>
      <c r="IE1076" s="1"/>
    </row>
    <row r="1077" spans="1:239" s="6" customFormat="1" x14ac:dyDescent="0.25">
      <c r="A1077" s="125"/>
      <c r="B1077" s="13" t="s">
        <v>39</v>
      </c>
      <c r="C1077" s="11" t="s">
        <v>18</v>
      </c>
      <c r="D1077" s="10">
        <f>97.4+4*12.1</f>
        <v>145.80000000000001</v>
      </c>
      <c r="E1077" s="10">
        <f>D1077*E1071</f>
        <v>23.473800000000004</v>
      </c>
      <c r="F1077" s="10"/>
      <c r="G1077" s="5">
        <f>E1077*F1077</f>
        <v>0</v>
      </c>
      <c r="H1077" s="5"/>
      <c r="I1077" s="5"/>
      <c r="J1077" s="10"/>
      <c r="K1077" s="10"/>
      <c r="L1077" s="10">
        <f t="shared" si="159"/>
        <v>0</v>
      </c>
      <c r="M1077" s="105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O1077" s="1"/>
      <c r="DP1077" s="1"/>
      <c r="DQ1077" s="1"/>
      <c r="DR1077" s="1"/>
      <c r="DS1077" s="1"/>
      <c r="DT1077" s="1"/>
      <c r="DU1077" s="1"/>
      <c r="DV1077" s="1"/>
      <c r="DW1077" s="1"/>
      <c r="DX1077" s="1"/>
      <c r="DY1077" s="1"/>
      <c r="DZ1077" s="1"/>
      <c r="EA1077" s="1"/>
      <c r="EB1077" s="1"/>
      <c r="EC1077" s="1"/>
      <c r="ED1077" s="1"/>
      <c r="EE1077" s="1"/>
      <c r="EF1077" s="1"/>
      <c r="EG1077" s="1"/>
      <c r="EH1077" s="1"/>
      <c r="EI1077" s="1"/>
      <c r="EJ1077" s="1"/>
      <c r="EK1077" s="1"/>
      <c r="EL1077" s="1"/>
      <c r="EM1077" s="1"/>
      <c r="EN1077" s="1"/>
      <c r="EO1077" s="1"/>
      <c r="EP1077" s="1"/>
      <c r="EQ1077" s="1"/>
      <c r="ER1077" s="1"/>
      <c r="ES1077" s="1"/>
      <c r="ET1077" s="1"/>
      <c r="EU1077" s="1"/>
      <c r="EV1077" s="1"/>
      <c r="EW1077" s="1"/>
      <c r="EX1077" s="1"/>
      <c r="EY1077" s="1"/>
      <c r="EZ1077" s="1"/>
      <c r="FA1077" s="1"/>
      <c r="FB1077" s="1"/>
      <c r="FC1077" s="1"/>
      <c r="FD1077" s="1"/>
      <c r="FE1077" s="1"/>
      <c r="FF1077" s="1"/>
      <c r="FG1077" s="1"/>
      <c r="FH1077" s="1"/>
      <c r="FI1077" s="1"/>
      <c r="FJ1077" s="1"/>
      <c r="FK1077" s="1"/>
      <c r="FL1077" s="1"/>
      <c r="FM1077" s="1"/>
      <c r="FN1077" s="1"/>
      <c r="FO1077" s="1"/>
      <c r="FP1077" s="1"/>
      <c r="FQ1077" s="1"/>
      <c r="FR1077" s="1"/>
      <c r="FS1077" s="1"/>
      <c r="FT1077" s="1"/>
      <c r="FU1077" s="1"/>
      <c r="FV1077" s="1"/>
      <c r="FW1077" s="1"/>
      <c r="FX1077" s="1"/>
      <c r="FY1077" s="1"/>
      <c r="FZ1077" s="1"/>
      <c r="GA1077" s="1"/>
      <c r="GB1077" s="1"/>
      <c r="GC1077" s="1"/>
      <c r="GD1077" s="1"/>
      <c r="GE1077" s="1"/>
      <c r="GF1077" s="1"/>
      <c r="GG1077" s="1"/>
      <c r="GH1077" s="1"/>
      <c r="GI1077" s="1"/>
      <c r="GJ1077" s="1"/>
      <c r="GK1077" s="1"/>
      <c r="GL1077" s="1"/>
      <c r="GM1077" s="1"/>
      <c r="GN1077" s="1"/>
      <c r="GO1077" s="1"/>
      <c r="GP1077" s="1"/>
      <c r="GQ1077" s="1"/>
      <c r="GR1077" s="1"/>
      <c r="GS1077" s="1"/>
      <c r="GT1077" s="1"/>
      <c r="GU1077" s="1"/>
      <c r="GV1077" s="1"/>
      <c r="GW1077" s="1"/>
      <c r="GX1077" s="1"/>
      <c r="GY1077" s="1"/>
      <c r="GZ1077" s="1"/>
      <c r="HA1077" s="1"/>
      <c r="HB1077" s="1"/>
      <c r="HC1077" s="1"/>
      <c r="HD1077" s="1"/>
      <c r="HE1077" s="1"/>
      <c r="HF1077" s="1"/>
      <c r="HG1077" s="1"/>
      <c r="HH1077" s="1"/>
      <c r="HI1077" s="1"/>
      <c r="HJ1077" s="1"/>
      <c r="HK1077" s="1"/>
      <c r="HL1077" s="1"/>
      <c r="HM1077" s="1"/>
      <c r="HN1077" s="1"/>
      <c r="HO1077" s="1"/>
      <c r="HP1077" s="1"/>
      <c r="HQ1077" s="1"/>
      <c r="HR1077" s="1"/>
      <c r="HS1077" s="1"/>
      <c r="HT1077" s="1"/>
      <c r="HU1077" s="1"/>
      <c r="HV1077" s="1"/>
      <c r="HW1077" s="1"/>
      <c r="HX1077" s="1"/>
      <c r="HY1077" s="1"/>
      <c r="HZ1077" s="1"/>
      <c r="IA1077" s="1"/>
      <c r="IB1077" s="1"/>
      <c r="IC1077" s="1"/>
      <c r="ID1077" s="1"/>
      <c r="IE1077" s="1"/>
    </row>
    <row r="1078" spans="1:239" s="6" customFormat="1" x14ac:dyDescent="0.25">
      <c r="A1078" s="125"/>
      <c r="B1078" s="126" t="s">
        <v>35</v>
      </c>
      <c r="C1078" s="11" t="s">
        <v>0</v>
      </c>
      <c r="D1078" s="10">
        <f>14.5+4*0.2</f>
        <v>15.3</v>
      </c>
      <c r="E1078" s="10">
        <f>D1078*E1071</f>
        <v>2.4633000000000003</v>
      </c>
      <c r="F1078" s="5"/>
      <c r="G1078" s="5">
        <f>E1078*F1078</f>
        <v>0</v>
      </c>
      <c r="H1078" s="5"/>
      <c r="I1078" s="5"/>
      <c r="J1078" s="10"/>
      <c r="K1078" s="10"/>
      <c r="L1078" s="10">
        <f t="shared" si="159"/>
        <v>0</v>
      </c>
      <c r="M1078" s="105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  <c r="EG1078" s="1"/>
      <c r="EH1078" s="1"/>
      <c r="EI1078" s="1"/>
      <c r="EJ1078" s="1"/>
      <c r="EK1078" s="1"/>
      <c r="EL1078" s="1"/>
      <c r="EM1078" s="1"/>
      <c r="EN1078" s="1"/>
      <c r="EO1078" s="1"/>
      <c r="EP1078" s="1"/>
      <c r="EQ1078" s="1"/>
      <c r="ER1078" s="1"/>
      <c r="ES1078" s="1"/>
      <c r="ET1078" s="1"/>
      <c r="EU1078" s="1"/>
      <c r="EV1078" s="1"/>
      <c r="EW1078" s="1"/>
      <c r="EX1078" s="1"/>
      <c r="EY1078" s="1"/>
      <c r="EZ1078" s="1"/>
      <c r="FA1078" s="1"/>
      <c r="FB1078" s="1"/>
      <c r="FC1078" s="1"/>
      <c r="FD1078" s="1"/>
      <c r="FE1078" s="1"/>
      <c r="FF1078" s="1"/>
      <c r="FG1078" s="1"/>
      <c r="FH1078" s="1"/>
      <c r="FI1078" s="1"/>
      <c r="FJ1078" s="1"/>
      <c r="FK1078" s="1"/>
      <c r="FL1078" s="1"/>
      <c r="FM1078" s="1"/>
      <c r="FN1078" s="1"/>
      <c r="FO1078" s="1"/>
      <c r="FP1078" s="1"/>
      <c r="FQ1078" s="1"/>
      <c r="FR1078" s="1"/>
      <c r="FS1078" s="1"/>
      <c r="FT1078" s="1"/>
      <c r="FU1078" s="1"/>
      <c r="FV1078" s="1"/>
      <c r="FW1078" s="1"/>
      <c r="FX1078" s="1"/>
      <c r="FY1078" s="1"/>
      <c r="FZ1078" s="1"/>
      <c r="GA1078" s="1"/>
      <c r="GB1078" s="1"/>
      <c r="GC1078" s="1"/>
      <c r="GD1078" s="1"/>
      <c r="GE1078" s="1"/>
      <c r="GF1078" s="1"/>
      <c r="GG1078" s="1"/>
      <c r="GH1078" s="1"/>
      <c r="GI1078" s="1"/>
      <c r="GJ1078" s="1"/>
      <c r="GK1078" s="1"/>
      <c r="GL1078" s="1"/>
      <c r="GM1078" s="1"/>
      <c r="GN1078" s="1"/>
      <c r="GO1078" s="1"/>
      <c r="GP1078" s="1"/>
      <c r="GQ1078" s="1"/>
      <c r="GR1078" s="1"/>
      <c r="GS1078" s="1"/>
      <c r="GT1078" s="1"/>
      <c r="GU1078" s="1"/>
      <c r="GV1078" s="1"/>
      <c r="GW1078" s="1"/>
      <c r="GX1078" s="1"/>
      <c r="GY1078" s="1"/>
      <c r="GZ1078" s="1"/>
      <c r="HA1078" s="1"/>
      <c r="HB1078" s="1"/>
      <c r="HC1078" s="1"/>
      <c r="HD1078" s="1"/>
      <c r="HE1078" s="1"/>
      <c r="HF1078" s="1"/>
      <c r="HG1078" s="1"/>
      <c r="HH1078" s="1"/>
      <c r="HI1078" s="1"/>
      <c r="HJ1078" s="1"/>
      <c r="HK1078" s="1"/>
      <c r="HL1078" s="1"/>
      <c r="HM1078" s="1"/>
      <c r="HN1078" s="1"/>
      <c r="HO1078" s="1"/>
      <c r="HP1078" s="1"/>
      <c r="HQ1078" s="1"/>
      <c r="HR1078" s="1"/>
      <c r="HS1078" s="1"/>
      <c r="HT1078" s="1"/>
      <c r="HU1078" s="1"/>
      <c r="HV1078" s="1"/>
      <c r="HW1078" s="1"/>
      <c r="HX1078" s="1"/>
      <c r="HY1078" s="1"/>
      <c r="HZ1078" s="1"/>
      <c r="IA1078" s="1"/>
      <c r="IB1078" s="1"/>
      <c r="IC1078" s="1"/>
      <c r="ID1078" s="1"/>
      <c r="IE1078" s="1"/>
    </row>
    <row r="1079" spans="1:239" s="6" customFormat="1" x14ac:dyDescent="0.25">
      <c r="A1079" s="11"/>
      <c r="B1079" s="126"/>
      <c r="C1079" s="11"/>
      <c r="D1079" s="10"/>
      <c r="E1079" s="10"/>
      <c r="F1079" s="5"/>
      <c r="G1079" s="5"/>
      <c r="H1079" s="5"/>
      <c r="I1079" s="5"/>
      <c r="J1079" s="10"/>
      <c r="K1079" s="10"/>
      <c r="L1079" s="10"/>
      <c r="M1079" s="105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F1079" s="14"/>
      <c r="AG1079" s="14"/>
      <c r="AH1079" s="14"/>
      <c r="AI1079" s="14"/>
      <c r="AJ1079" s="14"/>
      <c r="AK1079" s="14"/>
      <c r="AL1079" s="14"/>
      <c r="AM1079" s="14"/>
      <c r="AN1079" s="14"/>
      <c r="AO1079" s="14"/>
      <c r="AP1079" s="14"/>
      <c r="AQ1079" s="14"/>
      <c r="AR1079" s="14"/>
      <c r="AS1079" s="14"/>
      <c r="AT1079" s="14"/>
      <c r="AU1079" s="14"/>
      <c r="AV1079" s="14"/>
      <c r="AW1079" s="14"/>
      <c r="AX1079" s="14"/>
      <c r="AY1079" s="14"/>
      <c r="AZ1079" s="14"/>
      <c r="BA1079" s="14"/>
      <c r="BB1079" s="14"/>
      <c r="BC1079" s="14"/>
      <c r="BD1079" s="14"/>
      <c r="BE1079" s="14"/>
      <c r="BF1079" s="14"/>
      <c r="BG1079" s="14"/>
      <c r="BH1079" s="14"/>
      <c r="BI1079" s="14"/>
      <c r="BJ1079" s="14"/>
      <c r="BK1079" s="14"/>
      <c r="BL1079" s="14"/>
      <c r="BM1079" s="14"/>
      <c r="BN1079" s="14"/>
      <c r="BO1079" s="14"/>
      <c r="BP1079" s="14"/>
      <c r="BQ1079" s="14"/>
      <c r="BR1079" s="14"/>
      <c r="BS1079" s="14"/>
      <c r="BT1079" s="14"/>
      <c r="BU1079" s="14"/>
      <c r="BV1079" s="14"/>
      <c r="BW1079" s="14"/>
      <c r="BX1079" s="14"/>
      <c r="BY1079" s="14"/>
      <c r="BZ1079" s="14"/>
      <c r="CA1079" s="14"/>
      <c r="CB1079" s="14"/>
      <c r="CC1079" s="14"/>
      <c r="CD1079" s="14"/>
      <c r="CE1079" s="14"/>
      <c r="CF1079" s="14"/>
      <c r="CG1079" s="14"/>
      <c r="CH1079" s="14"/>
      <c r="CI1079" s="14"/>
      <c r="CJ1079" s="14"/>
      <c r="CK1079" s="14"/>
      <c r="CL1079" s="14"/>
      <c r="CM1079" s="14"/>
      <c r="CN1079" s="14"/>
      <c r="CO1079" s="14"/>
      <c r="CP1079" s="14"/>
      <c r="CQ1079" s="14"/>
      <c r="CR1079" s="14"/>
      <c r="CS1079" s="14"/>
      <c r="CT1079" s="14"/>
      <c r="CU1079" s="14"/>
      <c r="CV1079" s="14"/>
      <c r="CW1079" s="14"/>
      <c r="CX1079" s="14"/>
      <c r="CY1079" s="14"/>
      <c r="CZ1079" s="14"/>
      <c r="DA1079" s="14"/>
      <c r="DB1079" s="14"/>
      <c r="DC1079" s="14"/>
      <c r="DD1079" s="14"/>
      <c r="DE1079" s="14"/>
      <c r="DF1079" s="14"/>
      <c r="DG1079" s="14"/>
      <c r="DH1079" s="14"/>
      <c r="DI1079" s="14"/>
      <c r="DJ1079" s="14"/>
      <c r="DK1079" s="14"/>
      <c r="DL1079" s="14"/>
      <c r="DM1079" s="14"/>
      <c r="DN1079" s="14"/>
      <c r="DO1079" s="14"/>
      <c r="DP1079" s="14"/>
      <c r="DQ1079" s="14"/>
      <c r="DR1079" s="14"/>
      <c r="DS1079" s="14"/>
      <c r="DT1079" s="14"/>
      <c r="DU1079" s="14"/>
      <c r="DV1079" s="14"/>
      <c r="DW1079" s="14"/>
      <c r="DX1079" s="14"/>
      <c r="DY1079" s="14"/>
      <c r="DZ1079" s="14"/>
      <c r="EA1079" s="14"/>
      <c r="EB1079" s="14"/>
      <c r="EC1079" s="14"/>
      <c r="ED1079" s="14"/>
      <c r="EE1079" s="14"/>
      <c r="EF1079" s="14"/>
      <c r="EG1079" s="14"/>
      <c r="EH1079" s="14"/>
      <c r="EI1079" s="14"/>
      <c r="EJ1079" s="14"/>
      <c r="EK1079" s="14"/>
      <c r="EL1079" s="14"/>
      <c r="EM1079" s="14"/>
      <c r="EN1079" s="14"/>
      <c r="EO1079" s="14"/>
      <c r="EP1079" s="14"/>
      <c r="EQ1079" s="14"/>
      <c r="ER1079" s="14"/>
      <c r="ES1079" s="14"/>
      <c r="ET1079" s="14"/>
      <c r="EU1079" s="14"/>
      <c r="EV1079" s="14"/>
      <c r="EW1079" s="14"/>
      <c r="EX1079" s="14"/>
      <c r="EY1079" s="14"/>
      <c r="EZ1079" s="14"/>
      <c r="FA1079" s="14"/>
      <c r="FB1079" s="14"/>
      <c r="FC1079" s="14"/>
      <c r="FD1079" s="14"/>
      <c r="FE1079" s="14"/>
      <c r="FF1079" s="14"/>
      <c r="FG1079" s="14"/>
      <c r="FH1079" s="14"/>
      <c r="FI1079" s="14"/>
      <c r="FJ1079" s="14"/>
      <c r="FK1079" s="14"/>
      <c r="FL1079" s="14"/>
      <c r="FM1079" s="14"/>
      <c r="FN1079" s="14"/>
      <c r="FO1079" s="14"/>
      <c r="FP1079" s="14"/>
      <c r="FQ1079" s="14"/>
      <c r="FR1079" s="14"/>
      <c r="FS1079" s="14"/>
      <c r="FT1079" s="14"/>
      <c r="FU1079" s="14"/>
      <c r="FV1079" s="14"/>
      <c r="FW1079" s="14"/>
      <c r="FX1079" s="14"/>
      <c r="FY1079" s="14"/>
      <c r="FZ1079" s="14"/>
      <c r="GA1079" s="14"/>
      <c r="GB1079" s="14"/>
      <c r="GC1079" s="14"/>
      <c r="GD1079" s="14"/>
      <c r="GE1079" s="14"/>
      <c r="GF1079" s="14"/>
      <c r="GG1079" s="14"/>
      <c r="GH1079" s="14"/>
      <c r="GI1079" s="14"/>
      <c r="GJ1079" s="14"/>
      <c r="GK1079" s="14"/>
      <c r="GL1079" s="14"/>
      <c r="GM1079" s="14"/>
      <c r="GN1079" s="14"/>
      <c r="GO1079" s="14"/>
      <c r="GP1079" s="14"/>
      <c r="GQ1079" s="14"/>
      <c r="GR1079" s="14"/>
      <c r="GS1079" s="14"/>
      <c r="GT1079" s="14"/>
      <c r="GU1079" s="14"/>
      <c r="GV1079" s="14"/>
      <c r="GW1079" s="14"/>
      <c r="GX1079" s="14"/>
      <c r="GY1079" s="14"/>
      <c r="GZ1079" s="14"/>
      <c r="HA1079" s="14"/>
      <c r="HB1079" s="14"/>
      <c r="HC1079" s="14"/>
      <c r="HD1079" s="14"/>
      <c r="HE1079" s="14"/>
      <c r="HF1079" s="14"/>
      <c r="HG1079" s="14"/>
      <c r="HH1079" s="14"/>
      <c r="HI1079" s="14"/>
      <c r="HJ1079" s="14"/>
      <c r="HK1079" s="14"/>
      <c r="HL1079" s="14"/>
      <c r="HM1079" s="14"/>
      <c r="HN1079" s="14"/>
      <c r="HO1079" s="14"/>
      <c r="HP1079" s="14"/>
      <c r="HQ1079" s="14"/>
      <c r="HR1079" s="14"/>
      <c r="HS1079" s="14"/>
      <c r="HT1079" s="14"/>
      <c r="HU1079" s="14"/>
      <c r="HV1079" s="14"/>
      <c r="HW1079" s="14"/>
      <c r="HX1079" s="14"/>
      <c r="HY1079" s="14"/>
      <c r="HZ1079" s="14"/>
      <c r="IA1079" s="14"/>
      <c r="IB1079" s="14"/>
      <c r="IC1079" s="14"/>
      <c r="ID1079" s="14"/>
      <c r="IE1079" s="14"/>
    </row>
    <row r="1080" spans="1:239" s="2" customFormat="1" x14ac:dyDescent="0.25">
      <c r="A1080" s="7">
        <v>45</v>
      </c>
      <c r="B1080" s="127" t="s">
        <v>40</v>
      </c>
      <c r="C1080" s="8" t="s">
        <v>18</v>
      </c>
      <c r="D1080" s="9"/>
      <c r="E1080" s="9">
        <f>E1071*0.3</f>
        <v>4.8300000000000003E-2</v>
      </c>
      <c r="F1080" s="9"/>
      <c r="G1080" s="9"/>
      <c r="H1080" s="9"/>
      <c r="I1080" s="9"/>
      <c r="J1080" s="9"/>
      <c r="K1080" s="130"/>
      <c r="L1080" s="9"/>
      <c r="M1080" s="105"/>
      <c r="N1080" s="105"/>
      <c r="O1080" s="105"/>
      <c r="P1080" s="105"/>
      <c r="Q1080" s="105"/>
      <c r="R1080" s="105"/>
      <c r="S1080" s="105"/>
      <c r="T1080" s="105"/>
      <c r="U1080" s="105"/>
      <c r="V1080" s="105"/>
      <c r="W1080" s="105"/>
      <c r="X1080" s="105"/>
      <c r="Y1080" s="105"/>
      <c r="Z1080" s="105"/>
      <c r="AA1080" s="105"/>
      <c r="AB1080" s="105"/>
      <c r="AC1080" s="105"/>
      <c r="AD1080" s="105"/>
      <c r="AE1080" s="105"/>
      <c r="AF1080" s="105"/>
      <c r="AG1080" s="105"/>
      <c r="AH1080" s="105"/>
      <c r="AI1080" s="105"/>
      <c r="AJ1080" s="105"/>
      <c r="AK1080" s="105"/>
      <c r="AL1080" s="105"/>
      <c r="AM1080" s="105"/>
      <c r="AN1080" s="105"/>
      <c r="AO1080" s="105"/>
      <c r="AP1080" s="105"/>
      <c r="AQ1080" s="105"/>
      <c r="AR1080" s="105"/>
      <c r="AS1080" s="105"/>
      <c r="AT1080" s="105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  <c r="BT1080" s="105"/>
      <c r="BU1080" s="105"/>
      <c r="BV1080" s="105"/>
      <c r="BW1080" s="105"/>
      <c r="BX1080" s="105"/>
      <c r="BY1080" s="105"/>
      <c r="BZ1080" s="105"/>
      <c r="CA1080" s="105"/>
      <c r="CB1080" s="105"/>
      <c r="CC1080" s="105"/>
      <c r="CD1080" s="105"/>
      <c r="CE1080" s="105"/>
      <c r="CF1080" s="105"/>
      <c r="CG1080" s="105"/>
      <c r="CH1080" s="105"/>
      <c r="CI1080" s="105"/>
      <c r="CJ1080" s="105"/>
      <c r="CK1080" s="105"/>
      <c r="CL1080" s="105"/>
      <c r="CM1080" s="105"/>
      <c r="CN1080" s="105"/>
      <c r="CO1080" s="105"/>
      <c r="CP1080" s="105"/>
      <c r="CQ1080" s="105"/>
      <c r="CR1080" s="105"/>
      <c r="CS1080" s="105"/>
      <c r="CT1080" s="105"/>
      <c r="CU1080" s="105"/>
      <c r="CV1080" s="105"/>
      <c r="CW1080" s="105"/>
      <c r="CX1080" s="105"/>
      <c r="CY1080" s="105"/>
      <c r="CZ1080" s="105"/>
      <c r="DA1080" s="105"/>
      <c r="DB1080" s="105"/>
      <c r="DC1080" s="105"/>
      <c r="DD1080" s="105"/>
      <c r="DE1080" s="105"/>
      <c r="DF1080" s="105"/>
      <c r="DG1080" s="105"/>
      <c r="DH1080" s="105"/>
      <c r="DI1080" s="105"/>
      <c r="DJ1080" s="105"/>
      <c r="DK1080" s="105"/>
      <c r="DL1080" s="105"/>
      <c r="DM1080" s="105"/>
      <c r="DN1080" s="105"/>
      <c r="DO1080" s="105"/>
      <c r="DP1080" s="105"/>
      <c r="DQ1080" s="105"/>
      <c r="DR1080" s="105"/>
      <c r="DS1080" s="105"/>
      <c r="DT1080" s="105"/>
      <c r="DU1080" s="105"/>
      <c r="DV1080" s="105"/>
      <c r="DW1080" s="105"/>
      <c r="DX1080" s="105"/>
      <c r="DY1080" s="105"/>
      <c r="DZ1080" s="105"/>
      <c r="EA1080" s="105"/>
      <c r="EB1080" s="105"/>
      <c r="EC1080" s="105"/>
      <c r="ED1080" s="105"/>
      <c r="EE1080" s="105"/>
      <c r="EF1080" s="105"/>
      <c r="EG1080" s="105"/>
      <c r="EH1080" s="105"/>
      <c r="EI1080" s="105"/>
      <c r="EJ1080" s="105"/>
      <c r="EK1080" s="105"/>
      <c r="EL1080" s="105"/>
      <c r="EM1080" s="105"/>
      <c r="EN1080" s="105"/>
      <c r="EO1080" s="105"/>
      <c r="EP1080" s="105"/>
      <c r="EQ1080" s="105"/>
      <c r="ER1080" s="105"/>
      <c r="ES1080" s="105"/>
      <c r="ET1080" s="105"/>
      <c r="EU1080" s="105"/>
      <c r="EV1080" s="105"/>
      <c r="EW1080" s="105"/>
      <c r="EX1080" s="105"/>
      <c r="EY1080" s="105"/>
      <c r="EZ1080" s="105"/>
      <c r="FA1080" s="105"/>
      <c r="FB1080" s="105"/>
      <c r="FC1080" s="105"/>
      <c r="FD1080" s="105"/>
      <c r="FE1080" s="105"/>
      <c r="FF1080" s="105"/>
      <c r="FG1080" s="105"/>
      <c r="FH1080" s="105"/>
      <c r="FI1080" s="105"/>
      <c r="FJ1080" s="105"/>
      <c r="FK1080" s="105"/>
      <c r="FL1080" s="105"/>
      <c r="FM1080" s="105"/>
      <c r="FN1080" s="105"/>
      <c r="FO1080" s="105"/>
      <c r="FP1080" s="105"/>
      <c r="FQ1080" s="105"/>
      <c r="FR1080" s="105"/>
      <c r="FS1080" s="105"/>
      <c r="FT1080" s="105"/>
      <c r="FU1080" s="105"/>
      <c r="FV1080" s="105"/>
      <c r="FW1080" s="105"/>
      <c r="FX1080" s="105"/>
      <c r="FY1080" s="105"/>
      <c r="FZ1080" s="105"/>
      <c r="GA1080" s="105"/>
      <c r="GB1080" s="105"/>
      <c r="GC1080" s="105"/>
      <c r="GD1080" s="105"/>
      <c r="GE1080" s="105"/>
      <c r="GF1080" s="105"/>
      <c r="GG1080" s="105"/>
      <c r="GH1080" s="105"/>
      <c r="GI1080" s="105"/>
      <c r="GJ1080" s="105"/>
      <c r="GK1080" s="105"/>
      <c r="GL1080" s="105"/>
      <c r="GM1080" s="105"/>
      <c r="GN1080" s="105"/>
      <c r="GO1080" s="105"/>
      <c r="GP1080" s="105"/>
      <c r="GQ1080" s="105"/>
      <c r="GR1080" s="105"/>
      <c r="GS1080" s="105"/>
      <c r="GT1080" s="105"/>
      <c r="GU1080" s="105"/>
      <c r="GV1080" s="105"/>
      <c r="GW1080" s="105"/>
      <c r="GX1080" s="105"/>
      <c r="GY1080" s="105"/>
      <c r="GZ1080" s="105"/>
      <c r="HA1080" s="105"/>
      <c r="HB1080" s="105"/>
      <c r="HC1080" s="105"/>
      <c r="HD1080" s="105"/>
      <c r="HE1080" s="105"/>
      <c r="HF1080" s="105"/>
      <c r="HG1080" s="105"/>
      <c r="HH1080" s="105"/>
      <c r="HI1080" s="105"/>
      <c r="HJ1080" s="105"/>
      <c r="HK1080" s="105"/>
      <c r="HL1080" s="105"/>
      <c r="HM1080" s="105"/>
      <c r="HN1080" s="105"/>
      <c r="HO1080" s="105"/>
      <c r="HP1080" s="105"/>
      <c r="HQ1080" s="105"/>
      <c r="HR1080" s="105"/>
      <c r="HS1080" s="105"/>
      <c r="HT1080" s="105"/>
      <c r="HU1080" s="105"/>
      <c r="HV1080" s="105"/>
      <c r="HW1080" s="105"/>
      <c r="HX1080" s="105"/>
      <c r="HY1080" s="105"/>
      <c r="HZ1080" s="105"/>
      <c r="IA1080" s="105"/>
      <c r="IB1080" s="105"/>
      <c r="IC1080" s="105"/>
      <c r="ID1080" s="105"/>
      <c r="IE1080" s="105"/>
    </row>
    <row r="1081" spans="1:239" s="6" customFormat="1" x14ac:dyDescent="0.25">
      <c r="A1081" s="11"/>
      <c r="B1081" s="13"/>
      <c r="C1081" s="11" t="s">
        <v>19</v>
      </c>
      <c r="D1081" s="10"/>
      <c r="E1081" s="92">
        <f>E1080</f>
        <v>4.8300000000000003E-2</v>
      </c>
      <c r="F1081" s="10"/>
      <c r="G1081" s="10"/>
      <c r="H1081" s="10"/>
      <c r="I1081" s="10"/>
      <c r="J1081" s="10"/>
      <c r="K1081" s="110"/>
      <c r="L1081" s="110"/>
      <c r="M1081" s="105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F1081" s="14"/>
      <c r="AG1081" s="14"/>
      <c r="AH1081" s="14"/>
      <c r="AI1081" s="14"/>
      <c r="AJ1081" s="14"/>
      <c r="AK1081" s="14"/>
      <c r="AL1081" s="14"/>
      <c r="AM1081" s="14"/>
      <c r="AN1081" s="14"/>
      <c r="AO1081" s="14"/>
      <c r="AP1081" s="14"/>
      <c r="AQ1081" s="14"/>
      <c r="AR1081" s="14"/>
      <c r="AS1081" s="14"/>
      <c r="AT1081" s="14"/>
      <c r="AU1081" s="14"/>
      <c r="AV1081" s="14"/>
      <c r="AW1081" s="14"/>
      <c r="AX1081" s="14"/>
      <c r="AY1081" s="14"/>
      <c r="AZ1081" s="14"/>
      <c r="BA1081" s="14"/>
      <c r="BB1081" s="14"/>
      <c r="BC1081" s="14"/>
      <c r="BD1081" s="14"/>
      <c r="BE1081" s="14"/>
      <c r="BF1081" s="14"/>
      <c r="BG1081" s="14"/>
      <c r="BH1081" s="14"/>
      <c r="BI1081" s="14"/>
      <c r="BJ1081" s="14"/>
      <c r="BK1081" s="14"/>
      <c r="BL1081" s="14"/>
      <c r="BM1081" s="14"/>
      <c r="BN1081" s="14"/>
      <c r="BO1081" s="14"/>
      <c r="BP1081" s="14"/>
      <c r="BQ1081" s="14"/>
      <c r="BR1081" s="14"/>
      <c r="BS1081" s="14"/>
      <c r="BT1081" s="14"/>
      <c r="BU1081" s="14"/>
      <c r="BV1081" s="14"/>
      <c r="BW1081" s="14"/>
      <c r="BX1081" s="14"/>
      <c r="BY1081" s="14"/>
      <c r="BZ1081" s="14"/>
      <c r="CA1081" s="14"/>
      <c r="CB1081" s="14"/>
      <c r="CC1081" s="14"/>
      <c r="CD1081" s="14"/>
      <c r="CE1081" s="14"/>
      <c r="CF1081" s="14"/>
      <c r="CG1081" s="14"/>
      <c r="CH1081" s="14"/>
      <c r="CI1081" s="14"/>
      <c r="CJ1081" s="14"/>
      <c r="CK1081" s="14"/>
      <c r="CL1081" s="14"/>
      <c r="CM1081" s="14"/>
      <c r="CN1081" s="14"/>
      <c r="CO1081" s="14"/>
      <c r="CP1081" s="14"/>
      <c r="CQ1081" s="14"/>
      <c r="CR1081" s="14"/>
      <c r="CS1081" s="14"/>
      <c r="CT1081" s="14"/>
      <c r="CU1081" s="14"/>
      <c r="CV1081" s="14"/>
      <c r="CW1081" s="14"/>
      <c r="CX1081" s="14"/>
      <c r="CY1081" s="14"/>
      <c r="CZ1081" s="14"/>
      <c r="DA1081" s="14"/>
      <c r="DB1081" s="14"/>
      <c r="DC1081" s="14"/>
      <c r="DD1081" s="14"/>
      <c r="DE1081" s="14"/>
      <c r="DF1081" s="14"/>
      <c r="DG1081" s="14"/>
      <c r="DH1081" s="14"/>
      <c r="DI1081" s="14"/>
      <c r="DJ1081" s="14"/>
      <c r="DK1081" s="14"/>
      <c r="DL1081" s="14"/>
      <c r="DM1081" s="14"/>
      <c r="DN1081" s="14"/>
      <c r="DO1081" s="14"/>
      <c r="DP1081" s="14"/>
      <c r="DQ1081" s="14"/>
      <c r="DR1081" s="14"/>
      <c r="DS1081" s="14"/>
      <c r="DT1081" s="14"/>
      <c r="DU1081" s="14"/>
      <c r="DV1081" s="14"/>
      <c r="DW1081" s="14"/>
      <c r="DX1081" s="14"/>
      <c r="DY1081" s="14"/>
      <c r="DZ1081" s="14"/>
      <c r="EA1081" s="14"/>
      <c r="EB1081" s="14"/>
      <c r="EC1081" s="14"/>
      <c r="ED1081" s="14"/>
      <c r="EE1081" s="14"/>
      <c r="EF1081" s="14"/>
      <c r="EG1081" s="14"/>
      <c r="EH1081" s="14"/>
      <c r="EI1081" s="14"/>
      <c r="EJ1081" s="14"/>
      <c r="EK1081" s="14"/>
      <c r="EL1081" s="14"/>
      <c r="EM1081" s="14"/>
      <c r="EN1081" s="14"/>
      <c r="EO1081" s="14"/>
      <c r="EP1081" s="14"/>
      <c r="EQ1081" s="14"/>
      <c r="ER1081" s="14"/>
      <c r="ES1081" s="14"/>
      <c r="ET1081" s="14"/>
      <c r="EU1081" s="14"/>
      <c r="EV1081" s="14"/>
      <c r="EW1081" s="14"/>
      <c r="EX1081" s="14"/>
      <c r="EY1081" s="14"/>
      <c r="EZ1081" s="14"/>
      <c r="FA1081" s="14"/>
      <c r="FB1081" s="14"/>
      <c r="FC1081" s="14"/>
      <c r="FD1081" s="14"/>
      <c r="FE1081" s="14"/>
      <c r="FF1081" s="14"/>
      <c r="FG1081" s="14"/>
      <c r="FH1081" s="14"/>
      <c r="FI1081" s="14"/>
      <c r="FJ1081" s="14"/>
      <c r="FK1081" s="14"/>
      <c r="FL1081" s="14"/>
      <c r="FM1081" s="14"/>
      <c r="FN1081" s="14"/>
      <c r="FO1081" s="14"/>
      <c r="FP1081" s="14"/>
      <c r="FQ1081" s="14"/>
      <c r="FR1081" s="14"/>
      <c r="FS1081" s="14"/>
      <c r="FT1081" s="14"/>
      <c r="FU1081" s="14"/>
      <c r="FV1081" s="14"/>
      <c r="FW1081" s="14"/>
      <c r="FX1081" s="14"/>
      <c r="FY1081" s="14"/>
      <c r="FZ1081" s="14"/>
      <c r="GA1081" s="14"/>
      <c r="GB1081" s="14"/>
      <c r="GC1081" s="14"/>
      <c r="GD1081" s="14"/>
      <c r="GE1081" s="14"/>
      <c r="GF1081" s="14"/>
      <c r="GG1081" s="14"/>
      <c r="GH1081" s="14"/>
      <c r="GI1081" s="14"/>
      <c r="GJ1081" s="14"/>
      <c r="GK1081" s="14"/>
      <c r="GL1081" s="14"/>
      <c r="GM1081" s="14"/>
      <c r="GN1081" s="14"/>
      <c r="GO1081" s="14"/>
      <c r="GP1081" s="14"/>
      <c r="GQ1081" s="14"/>
      <c r="GR1081" s="14"/>
      <c r="GS1081" s="14"/>
      <c r="GT1081" s="14"/>
      <c r="GU1081" s="14"/>
      <c r="GV1081" s="14"/>
      <c r="GW1081" s="14"/>
      <c r="GX1081" s="14"/>
      <c r="GY1081" s="14"/>
      <c r="GZ1081" s="14"/>
      <c r="HA1081" s="14"/>
      <c r="HB1081" s="14"/>
      <c r="HC1081" s="14"/>
      <c r="HD1081" s="14"/>
      <c r="HE1081" s="14"/>
      <c r="HF1081" s="14"/>
      <c r="HG1081" s="14"/>
      <c r="HH1081" s="14"/>
      <c r="HI1081" s="14"/>
      <c r="HJ1081" s="14"/>
      <c r="HK1081" s="14"/>
      <c r="HL1081" s="14"/>
      <c r="HM1081" s="14"/>
      <c r="HN1081" s="14"/>
      <c r="HO1081" s="14"/>
      <c r="HP1081" s="14"/>
      <c r="HQ1081" s="14"/>
      <c r="HR1081" s="14"/>
      <c r="HS1081" s="14"/>
      <c r="HT1081" s="14"/>
      <c r="HU1081" s="14"/>
      <c r="HV1081" s="14"/>
      <c r="HW1081" s="14"/>
      <c r="HX1081" s="14"/>
      <c r="HY1081" s="14"/>
      <c r="HZ1081" s="14"/>
      <c r="IA1081" s="14"/>
      <c r="IB1081" s="14"/>
      <c r="IC1081" s="14"/>
      <c r="ID1081" s="14"/>
      <c r="IE1081" s="14"/>
    </row>
    <row r="1082" spans="1:239" s="6" customFormat="1" x14ac:dyDescent="0.25">
      <c r="A1082" s="125"/>
      <c r="B1082" s="126" t="s">
        <v>37</v>
      </c>
      <c r="C1082" s="91" t="s">
        <v>20</v>
      </c>
      <c r="D1082" s="110">
        <v>0.3</v>
      </c>
      <c r="E1082" s="10">
        <f>E1081*D1082</f>
        <v>1.4489999999999999E-2</v>
      </c>
      <c r="F1082" s="10"/>
      <c r="G1082" s="10"/>
      <c r="H1082" s="10"/>
      <c r="I1082" s="10"/>
      <c r="J1082" s="5"/>
      <c r="K1082" s="10">
        <f>E1082*J1082</f>
        <v>0</v>
      </c>
      <c r="L1082" s="10">
        <f t="shared" ref="L1082:L1083" si="161">G1082+I1082+K1082</f>
        <v>0</v>
      </c>
      <c r="M1082" s="14"/>
      <c r="N1082" s="14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O1082" s="1"/>
      <c r="DP1082" s="1"/>
      <c r="DQ1082" s="1"/>
      <c r="DR1082" s="1"/>
      <c r="DS1082" s="1"/>
      <c r="DT1082" s="1"/>
      <c r="DU1082" s="1"/>
      <c r="DV1082" s="1"/>
      <c r="DW1082" s="1"/>
      <c r="DX1082" s="1"/>
      <c r="DY1082" s="1"/>
      <c r="DZ1082" s="1"/>
      <c r="EA1082" s="1"/>
      <c r="EB1082" s="1"/>
      <c r="EC1082" s="1"/>
      <c r="ED1082" s="1"/>
      <c r="EE1082" s="1"/>
      <c r="EF1082" s="1"/>
      <c r="EG1082" s="1"/>
      <c r="EH1082" s="1"/>
      <c r="EI1082" s="1"/>
      <c r="EJ1082" s="1"/>
      <c r="EK1082" s="1"/>
      <c r="EL1082" s="1"/>
      <c r="EM1082" s="1"/>
      <c r="EN1082" s="1"/>
      <c r="EO1082" s="1"/>
      <c r="EP1082" s="1"/>
      <c r="EQ1082" s="1"/>
      <c r="ER1082" s="1"/>
      <c r="ES1082" s="1"/>
      <c r="ET1082" s="1"/>
      <c r="EU1082" s="1"/>
      <c r="EV1082" s="1"/>
      <c r="EW1082" s="1"/>
      <c r="EX1082" s="1"/>
      <c r="EY1082" s="1"/>
      <c r="EZ1082" s="1"/>
      <c r="FA1082" s="1"/>
      <c r="FB1082" s="1"/>
      <c r="FC1082" s="1"/>
      <c r="FD1082" s="1"/>
      <c r="FE1082" s="1"/>
      <c r="FF1082" s="1"/>
      <c r="FG1082" s="1"/>
      <c r="FH1082" s="1"/>
      <c r="FI1082" s="1"/>
      <c r="FJ1082" s="1"/>
      <c r="FK1082" s="1"/>
      <c r="FL1082" s="1"/>
      <c r="FM1082" s="1"/>
      <c r="FN1082" s="1"/>
      <c r="FO1082" s="1"/>
      <c r="FP1082" s="1"/>
      <c r="FQ1082" s="1"/>
      <c r="FR1082" s="1"/>
      <c r="FS1082" s="1"/>
      <c r="FT1082" s="1"/>
      <c r="FU1082" s="1"/>
      <c r="FV1082" s="1"/>
      <c r="FW1082" s="1"/>
      <c r="FX1082" s="1"/>
      <c r="FY1082" s="1"/>
      <c r="FZ1082" s="1"/>
      <c r="GA1082" s="1"/>
      <c r="GB1082" s="1"/>
      <c r="GC1082" s="1"/>
      <c r="GD1082" s="1"/>
      <c r="GE1082" s="1"/>
      <c r="GF1082" s="1"/>
      <c r="GG1082" s="1"/>
      <c r="GH1082" s="1"/>
      <c r="GI1082" s="1"/>
      <c r="GJ1082" s="1"/>
      <c r="GK1082" s="1"/>
      <c r="GL1082" s="1"/>
      <c r="GM1082" s="1"/>
      <c r="GN1082" s="1"/>
      <c r="GO1082" s="1"/>
      <c r="GP1082" s="1"/>
      <c r="GQ1082" s="1"/>
      <c r="GR1082" s="1"/>
      <c r="GS1082" s="1"/>
      <c r="GT1082" s="1"/>
      <c r="GU1082" s="1"/>
      <c r="GV1082" s="1"/>
      <c r="GW1082" s="1"/>
      <c r="GX1082" s="1"/>
      <c r="GY1082" s="1"/>
      <c r="GZ1082" s="1"/>
      <c r="HA1082" s="1"/>
      <c r="HB1082" s="1"/>
      <c r="HC1082" s="1"/>
      <c r="HD1082" s="1"/>
      <c r="HE1082" s="1"/>
      <c r="HF1082" s="1"/>
      <c r="HG1082" s="1"/>
      <c r="HH1082" s="1"/>
      <c r="HI1082" s="1"/>
      <c r="HJ1082" s="1"/>
      <c r="HK1082" s="1"/>
      <c r="HL1082" s="1"/>
      <c r="HM1082" s="1"/>
      <c r="HN1082" s="1"/>
      <c r="HO1082" s="1"/>
      <c r="HP1082" s="1"/>
      <c r="HQ1082" s="1"/>
      <c r="HR1082" s="1"/>
      <c r="HS1082" s="1"/>
      <c r="HT1082" s="1"/>
      <c r="HU1082" s="1"/>
      <c r="HV1082" s="1"/>
      <c r="HW1082" s="1"/>
      <c r="HX1082" s="1"/>
      <c r="HY1082" s="1"/>
      <c r="HZ1082" s="1"/>
      <c r="IA1082" s="1"/>
      <c r="IB1082" s="1"/>
      <c r="IC1082" s="1"/>
      <c r="ID1082" s="1"/>
      <c r="IE1082" s="1"/>
    </row>
    <row r="1083" spans="1:239" s="6" customFormat="1" x14ac:dyDescent="0.25">
      <c r="A1083" s="125"/>
      <c r="B1083" s="126" t="s">
        <v>32</v>
      </c>
      <c r="C1083" s="11" t="s">
        <v>18</v>
      </c>
      <c r="D1083" s="110">
        <v>1.03</v>
      </c>
      <c r="E1083" s="10">
        <f>D1083*E1081</f>
        <v>4.9749000000000002E-2</v>
      </c>
      <c r="F1083" s="10"/>
      <c r="G1083" s="10">
        <f>E1083*F1083</f>
        <v>0</v>
      </c>
      <c r="H1083" s="10"/>
      <c r="I1083" s="10"/>
      <c r="J1083" s="10"/>
      <c r="K1083" s="10"/>
      <c r="L1083" s="10">
        <f t="shared" si="161"/>
        <v>0</v>
      </c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  <c r="DJ1083" s="1"/>
      <c r="DK1083" s="1"/>
      <c r="DL1083" s="1"/>
      <c r="DM1083" s="1"/>
      <c r="DN1083" s="1"/>
      <c r="DO1083" s="1"/>
      <c r="DP1083" s="1"/>
      <c r="DQ1083" s="1"/>
      <c r="DR1083" s="1"/>
      <c r="DS1083" s="1"/>
      <c r="DT1083" s="1"/>
      <c r="DU1083" s="1"/>
      <c r="DV1083" s="1"/>
      <c r="DW1083" s="1"/>
      <c r="DX1083" s="1"/>
      <c r="DY1083" s="1"/>
      <c r="DZ1083" s="1"/>
      <c r="EA1083" s="1"/>
      <c r="EB1083" s="1"/>
      <c r="EC1083" s="1"/>
      <c r="ED1083" s="1"/>
      <c r="EE1083" s="1"/>
      <c r="EF1083" s="1"/>
      <c r="EG1083" s="1"/>
      <c r="EH1083" s="1"/>
      <c r="EI1083" s="1"/>
      <c r="EJ1083" s="1"/>
      <c r="EK1083" s="1"/>
      <c r="EL1083" s="1"/>
      <c r="EM1083" s="1"/>
      <c r="EN1083" s="1"/>
      <c r="EO1083" s="1"/>
      <c r="EP1083" s="1"/>
      <c r="EQ1083" s="1"/>
      <c r="ER1083" s="1"/>
      <c r="ES1083" s="1"/>
      <c r="ET1083" s="1"/>
      <c r="EU1083" s="1"/>
      <c r="EV1083" s="1"/>
      <c r="EW1083" s="1"/>
      <c r="EX1083" s="1"/>
      <c r="EY1083" s="1"/>
      <c r="EZ1083" s="1"/>
      <c r="FA1083" s="1"/>
      <c r="FB1083" s="1"/>
      <c r="FC1083" s="1"/>
      <c r="FD1083" s="1"/>
      <c r="FE1083" s="1"/>
      <c r="FF1083" s="1"/>
      <c r="FG1083" s="1"/>
      <c r="FH1083" s="1"/>
      <c r="FI1083" s="1"/>
      <c r="FJ1083" s="1"/>
      <c r="FK1083" s="1"/>
      <c r="FL1083" s="1"/>
      <c r="FM1083" s="1"/>
      <c r="FN1083" s="1"/>
      <c r="FO1083" s="1"/>
      <c r="FP1083" s="1"/>
      <c r="FQ1083" s="1"/>
      <c r="FR1083" s="1"/>
      <c r="FS1083" s="1"/>
      <c r="FT1083" s="1"/>
      <c r="FU1083" s="1"/>
      <c r="FV1083" s="1"/>
      <c r="FW1083" s="1"/>
      <c r="FX1083" s="1"/>
      <c r="FY1083" s="1"/>
      <c r="FZ1083" s="1"/>
      <c r="GA1083" s="1"/>
      <c r="GB1083" s="1"/>
      <c r="GC1083" s="1"/>
      <c r="GD1083" s="1"/>
      <c r="GE1083" s="1"/>
      <c r="GF1083" s="1"/>
      <c r="GG1083" s="1"/>
      <c r="GH1083" s="1"/>
      <c r="GI1083" s="1"/>
      <c r="GJ1083" s="1"/>
      <c r="GK1083" s="1"/>
      <c r="GL1083" s="1"/>
      <c r="GM1083" s="1"/>
      <c r="GN1083" s="1"/>
      <c r="GO1083" s="1"/>
      <c r="GP1083" s="1"/>
      <c r="GQ1083" s="1"/>
      <c r="GR1083" s="1"/>
      <c r="GS1083" s="1"/>
      <c r="GT1083" s="1"/>
      <c r="GU1083" s="1"/>
      <c r="GV1083" s="1"/>
      <c r="GW1083" s="1"/>
      <c r="GX1083" s="1"/>
      <c r="GY1083" s="1"/>
      <c r="GZ1083" s="1"/>
      <c r="HA1083" s="1"/>
      <c r="HB1083" s="1"/>
      <c r="HC1083" s="1"/>
      <c r="HD1083" s="1"/>
      <c r="HE1083" s="1"/>
      <c r="HF1083" s="1"/>
      <c r="HG1083" s="1"/>
      <c r="HH1083" s="1"/>
      <c r="HI1083" s="1"/>
      <c r="HJ1083" s="1"/>
      <c r="HK1083" s="1"/>
      <c r="HL1083" s="1"/>
      <c r="HM1083" s="1"/>
      <c r="HN1083" s="1"/>
      <c r="HO1083" s="1"/>
      <c r="HP1083" s="1"/>
      <c r="HQ1083" s="1"/>
      <c r="HR1083" s="1"/>
      <c r="HS1083" s="1"/>
      <c r="HT1083" s="1"/>
      <c r="HU1083" s="1"/>
      <c r="HV1083" s="1"/>
      <c r="HW1083" s="1"/>
      <c r="HX1083" s="1"/>
      <c r="HY1083" s="1"/>
      <c r="HZ1083" s="1"/>
      <c r="IA1083" s="1"/>
      <c r="IB1083" s="1"/>
      <c r="IC1083" s="1"/>
      <c r="ID1083" s="1"/>
      <c r="IE1083" s="1"/>
    </row>
    <row r="1084" spans="1:239" s="6" customFormat="1" x14ac:dyDescent="0.25">
      <c r="A1084" s="11"/>
      <c r="B1084" s="126"/>
      <c r="C1084" s="11"/>
      <c r="D1084" s="110"/>
      <c r="E1084" s="10"/>
      <c r="F1084" s="10"/>
      <c r="G1084" s="10"/>
      <c r="H1084" s="10"/>
      <c r="I1084" s="10"/>
      <c r="J1084" s="10"/>
      <c r="K1084" s="10"/>
      <c r="L1084" s="10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F1084" s="14"/>
      <c r="AG1084" s="14"/>
      <c r="AH1084" s="14"/>
      <c r="AI1084" s="14"/>
      <c r="AJ1084" s="14"/>
      <c r="AK1084" s="14"/>
      <c r="AL1084" s="14"/>
      <c r="AM1084" s="14"/>
      <c r="AN1084" s="14"/>
      <c r="AO1084" s="14"/>
      <c r="AP1084" s="14"/>
      <c r="AQ1084" s="14"/>
      <c r="AR1084" s="14"/>
      <c r="AS1084" s="14"/>
      <c r="AT1084" s="14"/>
      <c r="AU1084" s="14"/>
      <c r="AV1084" s="14"/>
      <c r="AW1084" s="14"/>
      <c r="AX1084" s="14"/>
      <c r="AY1084" s="14"/>
      <c r="AZ1084" s="14"/>
      <c r="BA1084" s="14"/>
      <c r="BB1084" s="14"/>
      <c r="BC1084" s="14"/>
      <c r="BD1084" s="14"/>
      <c r="BE1084" s="14"/>
      <c r="BF1084" s="14"/>
      <c r="BG1084" s="14"/>
      <c r="BH1084" s="14"/>
      <c r="BI1084" s="14"/>
      <c r="BJ1084" s="14"/>
      <c r="BK1084" s="14"/>
      <c r="BL1084" s="14"/>
      <c r="BM1084" s="14"/>
      <c r="BN1084" s="14"/>
      <c r="BO1084" s="14"/>
      <c r="BP1084" s="14"/>
      <c r="BQ1084" s="14"/>
      <c r="BR1084" s="14"/>
      <c r="BS1084" s="14"/>
      <c r="BT1084" s="14"/>
      <c r="BU1084" s="14"/>
      <c r="BV1084" s="14"/>
      <c r="BW1084" s="14"/>
      <c r="BX1084" s="14"/>
      <c r="BY1084" s="14"/>
      <c r="BZ1084" s="14"/>
      <c r="CA1084" s="14"/>
      <c r="CB1084" s="14"/>
      <c r="CC1084" s="14"/>
      <c r="CD1084" s="14"/>
      <c r="CE1084" s="14"/>
      <c r="CF1084" s="14"/>
      <c r="CG1084" s="14"/>
      <c r="CH1084" s="14"/>
      <c r="CI1084" s="14"/>
      <c r="CJ1084" s="14"/>
      <c r="CK1084" s="14"/>
      <c r="CL1084" s="14"/>
      <c r="CM1084" s="14"/>
      <c r="CN1084" s="14"/>
      <c r="CO1084" s="14"/>
      <c r="CP1084" s="14"/>
      <c r="CQ1084" s="14"/>
      <c r="CR1084" s="14"/>
      <c r="CS1084" s="14"/>
      <c r="CT1084" s="14"/>
      <c r="CU1084" s="14"/>
      <c r="CV1084" s="14"/>
      <c r="CW1084" s="14"/>
      <c r="CX1084" s="14"/>
      <c r="CY1084" s="14"/>
      <c r="CZ1084" s="14"/>
      <c r="DA1084" s="14"/>
      <c r="DB1084" s="14"/>
      <c r="DC1084" s="14"/>
      <c r="DD1084" s="14"/>
      <c r="DE1084" s="14"/>
      <c r="DF1084" s="14"/>
      <c r="DG1084" s="14"/>
      <c r="DH1084" s="14"/>
      <c r="DI1084" s="14"/>
      <c r="DJ1084" s="14"/>
      <c r="DK1084" s="14"/>
      <c r="DL1084" s="14"/>
      <c r="DM1084" s="14"/>
      <c r="DN1084" s="14"/>
      <c r="DO1084" s="14"/>
      <c r="DP1084" s="14"/>
      <c r="DQ1084" s="14"/>
      <c r="DR1084" s="14"/>
      <c r="DS1084" s="14"/>
      <c r="DT1084" s="14"/>
      <c r="DU1084" s="14"/>
      <c r="DV1084" s="14"/>
      <c r="DW1084" s="14"/>
      <c r="DX1084" s="14"/>
      <c r="DY1084" s="14"/>
      <c r="DZ1084" s="14"/>
      <c r="EA1084" s="14"/>
      <c r="EB1084" s="14"/>
      <c r="EC1084" s="14"/>
      <c r="ED1084" s="14"/>
      <c r="EE1084" s="14"/>
      <c r="EF1084" s="14"/>
      <c r="EG1084" s="14"/>
      <c r="EH1084" s="14"/>
      <c r="EI1084" s="14"/>
      <c r="EJ1084" s="14"/>
      <c r="EK1084" s="14"/>
      <c r="EL1084" s="14"/>
      <c r="EM1084" s="14"/>
      <c r="EN1084" s="14"/>
      <c r="EO1084" s="14"/>
      <c r="EP1084" s="14"/>
      <c r="EQ1084" s="14"/>
      <c r="ER1084" s="14"/>
      <c r="ES1084" s="14"/>
      <c r="ET1084" s="14"/>
      <c r="EU1084" s="14"/>
      <c r="EV1084" s="14"/>
      <c r="EW1084" s="14"/>
      <c r="EX1084" s="14"/>
      <c r="EY1084" s="14"/>
      <c r="EZ1084" s="14"/>
      <c r="FA1084" s="14"/>
      <c r="FB1084" s="14"/>
      <c r="FC1084" s="14"/>
      <c r="FD1084" s="14"/>
      <c r="FE1084" s="14"/>
      <c r="FF1084" s="14"/>
      <c r="FG1084" s="14"/>
      <c r="FH1084" s="14"/>
      <c r="FI1084" s="14"/>
      <c r="FJ1084" s="14"/>
      <c r="FK1084" s="14"/>
      <c r="FL1084" s="14"/>
      <c r="FM1084" s="14"/>
      <c r="FN1084" s="14"/>
      <c r="FO1084" s="14"/>
      <c r="FP1084" s="14"/>
      <c r="FQ1084" s="14"/>
      <c r="FR1084" s="14"/>
      <c r="FS1084" s="14"/>
      <c r="FT1084" s="14"/>
      <c r="FU1084" s="14"/>
      <c r="FV1084" s="14"/>
      <c r="FW1084" s="14"/>
      <c r="FX1084" s="14"/>
      <c r="FY1084" s="14"/>
      <c r="FZ1084" s="14"/>
      <c r="GA1084" s="14"/>
      <c r="GB1084" s="14"/>
      <c r="GC1084" s="14"/>
      <c r="GD1084" s="14"/>
      <c r="GE1084" s="14"/>
      <c r="GF1084" s="14"/>
      <c r="GG1084" s="14"/>
      <c r="GH1084" s="14"/>
      <c r="GI1084" s="14"/>
      <c r="GJ1084" s="14"/>
      <c r="GK1084" s="14"/>
      <c r="GL1084" s="14"/>
      <c r="GM1084" s="14"/>
      <c r="GN1084" s="14"/>
      <c r="GO1084" s="14"/>
      <c r="GP1084" s="14"/>
      <c r="GQ1084" s="14"/>
      <c r="GR1084" s="14"/>
      <c r="GS1084" s="14"/>
      <c r="GT1084" s="14"/>
      <c r="GU1084" s="14"/>
      <c r="GV1084" s="14"/>
      <c r="GW1084" s="14"/>
      <c r="GX1084" s="14"/>
      <c r="GY1084" s="14"/>
      <c r="GZ1084" s="14"/>
      <c r="HA1084" s="14"/>
      <c r="HB1084" s="14"/>
      <c r="HC1084" s="14"/>
      <c r="HD1084" s="14"/>
      <c r="HE1084" s="14"/>
      <c r="HF1084" s="14"/>
      <c r="HG1084" s="14"/>
      <c r="HH1084" s="14"/>
      <c r="HI1084" s="14"/>
      <c r="HJ1084" s="14"/>
      <c r="HK1084" s="14"/>
      <c r="HL1084" s="14"/>
      <c r="HM1084" s="14"/>
      <c r="HN1084" s="14"/>
      <c r="HO1084" s="14"/>
      <c r="HP1084" s="14"/>
      <c r="HQ1084" s="14"/>
      <c r="HR1084" s="14"/>
      <c r="HS1084" s="14"/>
      <c r="HT1084" s="14"/>
      <c r="HU1084" s="14"/>
      <c r="HV1084" s="14"/>
      <c r="HW1084" s="14"/>
      <c r="HX1084" s="14"/>
      <c r="HY1084" s="14"/>
      <c r="HZ1084" s="14"/>
      <c r="IA1084" s="14"/>
      <c r="IB1084" s="14"/>
      <c r="IC1084" s="14"/>
      <c r="ID1084" s="14"/>
      <c r="IE1084" s="14"/>
    </row>
    <row r="1085" spans="1:239" s="2" customFormat="1" ht="25.5" x14ac:dyDescent="0.25">
      <c r="A1085" s="7">
        <v>46</v>
      </c>
      <c r="B1085" s="131" t="s">
        <v>48</v>
      </c>
      <c r="C1085" s="8" t="s">
        <v>23</v>
      </c>
      <c r="D1085" s="9"/>
      <c r="E1085" s="9">
        <f>E1070</f>
        <v>161</v>
      </c>
      <c r="F1085" s="9"/>
      <c r="G1085" s="9"/>
      <c r="H1085" s="9"/>
      <c r="I1085" s="9"/>
      <c r="J1085" s="9"/>
      <c r="K1085" s="9"/>
      <c r="L1085" s="9"/>
      <c r="M1085" s="105"/>
      <c r="N1085" s="105"/>
      <c r="O1085" s="105"/>
      <c r="P1085" s="105"/>
      <c r="Q1085" s="105"/>
      <c r="R1085" s="105"/>
      <c r="S1085" s="105"/>
      <c r="T1085" s="105"/>
      <c r="U1085" s="105"/>
      <c r="V1085" s="105"/>
      <c r="W1085" s="105"/>
      <c r="X1085" s="105"/>
      <c r="Y1085" s="105"/>
      <c r="Z1085" s="105"/>
      <c r="AA1085" s="105"/>
      <c r="AB1085" s="105"/>
      <c r="AC1085" s="105"/>
      <c r="AD1085" s="105"/>
      <c r="AE1085" s="105"/>
      <c r="AF1085" s="105"/>
      <c r="AG1085" s="105"/>
      <c r="AH1085" s="105"/>
      <c r="AI1085" s="105"/>
      <c r="AJ1085" s="105"/>
      <c r="AK1085" s="105"/>
      <c r="AL1085" s="105"/>
      <c r="AM1085" s="105"/>
      <c r="AN1085" s="105"/>
      <c r="AO1085" s="105"/>
      <c r="AP1085" s="105"/>
      <c r="AQ1085" s="105"/>
      <c r="AR1085" s="105"/>
      <c r="AS1085" s="105"/>
      <c r="AT1085" s="105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  <c r="BT1085" s="105"/>
      <c r="BU1085" s="105"/>
      <c r="BV1085" s="105"/>
      <c r="BW1085" s="105"/>
      <c r="BX1085" s="105"/>
      <c r="BY1085" s="105"/>
      <c r="BZ1085" s="105"/>
      <c r="CA1085" s="105"/>
      <c r="CB1085" s="105"/>
      <c r="CC1085" s="105"/>
      <c r="CD1085" s="105"/>
      <c r="CE1085" s="105"/>
      <c r="CF1085" s="105"/>
      <c r="CG1085" s="105"/>
      <c r="CH1085" s="105"/>
      <c r="CI1085" s="105"/>
      <c r="CJ1085" s="105"/>
      <c r="CK1085" s="105"/>
      <c r="CL1085" s="105"/>
      <c r="CM1085" s="105"/>
      <c r="CN1085" s="105"/>
      <c r="CO1085" s="105"/>
      <c r="CP1085" s="105"/>
      <c r="CQ1085" s="105"/>
      <c r="CR1085" s="105"/>
      <c r="CS1085" s="105"/>
      <c r="CT1085" s="105"/>
      <c r="CU1085" s="105"/>
      <c r="CV1085" s="105"/>
      <c r="CW1085" s="105"/>
      <c r="CX1085" s="105"/>
      <c r="CY1085" s="105"/>
      <c r="CZ1085" s="105"/>
      <c r="DA1085" s="105"/>
      <c r="DB1085" s="105"/>
      <c r="DC1085" s="105"/>
      <c r="DD1085" s="105"/>
      <c r="DE1085" s="105"/>
      <c r="DF1085" s="105"/>
      <c r="DG1085" s="105"/>
      <c r="DH1085" s="105"/>
      <c r="DI1085" s="105"/>
      <c r="DJ1085" s="105"/>
      <c r="DK1085" s="105"/>
      <c r="DL1085" s="105"/>
      <c r="DM1085" s="105"/>
      <c r="DN1085" s="105"/>
      <c r="DO1085" s="105"/>
      <c r="DP1085" s="105"/>
      <c r="DQ1085" s="105"/>
      <c r="DR1085" s="105"/>
      <c r="DS1085" s="105"/>
      <c r="DT1085" s="105"/>
      <c r="DU1085" s="105"/>
      <c r="DV1085" s="105"/>
      <c r="DW1085" s="105"/>
      <c r="DX1085" s="105"/>
      <c r="DY1085" s="105"/>
      <c r="DZ1085" s="105"/>
      <c r="EA1085" s="105"/>
      <c r="EB1085" s="105"/>
      <c r="EC1085" s="105"/>
      <c r="ED1085" s="105"/>
      <c r="EE1085" s="105"/>
      <c r="EF1085" s="105"/>
      <c r="EG1085" s="105"/>
      <c r="EH1085" s="105"/>
      <c r="EI1085" s="105"/>
      <c r="EJ1085" s="105"/>
      <c r="EK1085" s="105"/>
      <c r="EL1085" s="105"/>
      <c r="EM1085" s="105"/>
      <c r="EN1085" s="105"/>
      <c r="EO1085" s="105"/>
      <c r="EP1085" s="105"/>
      <c r="EQ1085" s="105"/>
      <c r="ER1085" s="105"/>
      <c r="ES1085" s="105"/>
      <c r="ET1085" s="105"/>
      <c r="EU1085" s="105"/>
      <c r="EV1085" s="105"/>
      <c r="EW1085" s="105"/>
      <c r="EX1085" s="105"/>
      <c r="EY1085" s="105"/>
      <c r="EZ1085" s="105"/>
      <c r="FA1085" s="105"/>
      <c r="FB1085" s="105"/>
      <c r="FC1085" s="105"/>
      <c r="FD1085" s="105"/>
      <c r="FE1085" s="105"/>
      <c r="FF1085" s="105"/>
      <c r="FG1085" s="105"/>
      <c r="FH1085" s="105"/>
      <c r="FI1085" s="105"/>
      <c r="FJ1085" s="105"/>
      <c r="FK1085" s="105"/>
      <c r="FL1085" s="105"/>
      <c r="FM1085" s="105"/>
      <c r="FN1085" s="105"/>
      <c r="FO1085" s="105"/>
      <c r="FP1085" s="105"/>
      <c r="FQ1085" s="105"/>
      <c r="FR1085" s="105"/>
      <c r="FS1085" s="105"/>
      <c r="FT1085" s="105"/>
      <c r="FU1085" s="105"/>
      <c r="FV1085" s="105"/>
      <c r="FW1085" s="105"/>
      <c r="FX1085" s="105"/>
      <c r="FY1085" s="105"/>
      <c r="FZ1085" s="105"/>
      <c r="GA1085" s="105"/>
      <c r="GB1085" s="105"/>
      <c r="GC1085" s="105"/>
      <c r="GD1085" s="105"/>
      <c r="GE1085" s="105"/>
      <c r="GF1085" s="105"/>
      <c r="GG1085" s="105"/>
      <c r="GH1085" s="105"/>
      <c r="GI1085" s="105"/>
      <c r="GJ1085" s="105"/>
      <c r="GK1085" s="105"/>
      <c r="GL1085" s="105"/>
      <c r="GM1085" s="105"/>
      <c r="GN1085" s="105"/>
      <c r="GO1085" s="105"/>
      <c r="GP1085" s="105"/>
      <c r="GQ1085" s="105"/>
      <c r="GR1085" s="105"/>
      <c r="GS1085" s="105"/>
      <c r="GT1085" s="105"/>
      <c r="GU1085" s="105"/>
      <c r="GV1085" s="105"/>
      <c r="GW1085" s="105"/>
      <c r="GX1085" s="105"/>
      <c r="GY1085" s="105"/>
      <c r="GZ1085" s="105"/>
      <c r="HA1085" s="105"/>
      <c r="HB1085" s="105"/>
      <c r="HC1085" s="105"/>
      <c r="HD1085" s="105"/>
      <c r="HE1085" s="105"/>
      <c r="HF1085" s="105"/>
      <c r="HG1085" s="105"/>
      <c r="HH1085" s="105"/>
      <c r="HI1085" s="105"/>
      <c r="HJ1085" s="105"/>
      <c r="HK1085" s="105"/>
      <c r="HL1085" s="105"/>
      <c r="HM1085" s="105"/>
      <c r="HN1085" s="105"/>
      <c r="HO1085" s="105"/>
      <c r="HP1085" s="105"/>
      <c r="HQ1085" s="105"/>
      <c r="HR1085" s="105"/>
      <c r="HS1085" s="105"/>
      <c r="HT1085" s="105"/>
      <c r="HU1085" s="105"/>
      <c r="HV1085" s="105"/>
      <c r="HW1085" s="105"/>
      <c r="HX1085" s="105"/>
      <c r="HY1085" s="105"/>
      <c r="HZ1085" s="105"/>
      <c r="IA1085" s="105"/>
      <c r="IB1085" s="105"/>
      <c r="IC1085" s="105"/>
      <c r="ID1085" s="105"/>
      <c r="IE1085" s="105"/>
    </row>
    <row r="1086" spans="1:239" s="6" customFormat="1" x14ac:dyDescent="0.25">
      <c r="A1086" s="11"/>
      <c r="B1086" s="13"/>
      <c r="C1086" s="11" t="s">
        <v>24</v>
      </c>
      <c r="D1086" s="10"/>
      <c r="E1086" s="92">
        <f>E1085/1000</f>
        <v>0.161</v>
      </c>
      <c r="F1086" s="10"/>
      <c r="G1086" s="10"/>
      <c r="H1086" s="10"/>
      <c r="I1086" s="10"/>
      <c r="J1086" s="10"/>
      <c r="K1086" s="10"/>
      <c r="L1086" s="10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F1086" s="14"/>
      <c r="AG1086" s="14"/>
      <c r="AH1086" s="14"/>
      <c r="AI1086" s="14"/>
      <c r="AJ1086" s="14"/>
      <c r="AK1086" s="14"/>
      <c r="AL1086" s="14"/>
      <c r="AM1086" s="14"/>
      <c r="AN1086" s="14"/>
      <c r="AO1086" s="14"/>
      <c r="AP1086" s="14"/>
      <c r="AQ1086" s="14"/>
      <c r="AR1086" s="14"/>
      <c r="AS1086" s="14"/>
      <c r="AT1086" s="14"/>
      <c r="AU1086" s="14"/>
      <c r="AV1086" s="14"/>
      <c r="AW1086" s="14"/>
      <c r="AX1086" s="14"/>
      <c r="AY1086" s="14"/>
      <c r="AZ1086" s="14"/>
      <c r="BA1086" s="14"/>
      <c r="BB1086" s="14"/>
      <c r="BC1086" s="14"/>
      <c r="BD1086" s="14"/>
      <c r="BE1086" s="14"/>
      <c r="BF1086" s="14"/>
      <c r="BG1086" s="14"/>
      <c r="BH1086" s="14"/>
      <c r="BI1086" s="14"/>
      <c r="BJ1086" s="14"/>
      <c r="BK1086" s="14"/>
      <c r="BL1086" s="14"/>
      <c r="BM1086" s="14"/>
      <c r="BN1086" s="14"/>
      <c r="BO1086" s="14"/>
      <c r="BP1086" s="14"/>
      <c r="BQ1086" s="14"/>
      <c r="BR1086" s="14"/>
      <c r="BS1086" s="14"/>
      <c r="BT1086" s="14"/>
      <c r="BU1086" s="14"/>
      <c r="BV1086" s="14"/>
      <c r="BW1086" s="14"/>
      <c r="BX1086" s="14"/>
      <c r="BY1086" s="14"/>
      <c r="BZ1086" s="14"/>
      <c r="CA1086" s="14"/>
      <c r="CB1086" s="14"/>
      <c r="CC1086" s="14"/>
      <c r="CD1086" s="14"/>
      <c r="CE1086" s="14"/>
      <c r="CF1086" s="14"/>
      <c r="CG1086" s="14"/>
      <c r="CH1086" s="14"/>
      <c r="CI1086" s="14"/>
      <c r="CJ1086" s="14"/>
      <c r="CK1086" s="14"/>
      <c r="CL1086" s="14"/>
      <c r="CM1086" s="14"/>
      <c r="CN1086" s="14"/>
      <c r="CO1086" s="14"/>
      <c r="CP1086" s="14"/>
      <c r="CQ1086" s="14"/>
      <c r="CR1086" s="14"/>
      <c r="CS1086" s="14"/>
      <c r="CT1086" s="14"/>
      <c r="CU1086" s="14"/>
      <c r="CV1086" s="14"/>
      <c r="CW1086" s="14"/>
      <c r="CX1086" s="14"/>
      <c r="CY1086" s="14"/>
      <c r="CZ1086" s="14"/>
      <c r="DA1086" s="14"/>
      <c r="DB1086" s="14"/>
      <c r="DC1086" s="14"/>
      <c r="DD1086" s="14"/>
      <c r="DE1086" s="14"/>
      <c r="DF1086" s="14"/>
      <c r="DG1086" s="14"/>
      <c r="DH1086" s="14"/>
      <c r="DI1086" s="14"/>
      <c r="DJ1086" s="14"/>
      <c r="DK1086" s="14"/>
      <c r="DL1086" s="14"/>
      <c r="DM1086" s="14"/>
      <c r="DN1086" s="14"/>
      <c r="DO1086" s="14"/>
      <c r="DP1086" s="14"/>
      <c r="DQ1086" s="14"/>
      <c r="DR1086" s="14"/>
      <c r="DS1086" s="14"/>
      <c r="DT1086" s="14"/>
      <c r="DU1086" s="14"/>
      <c r="DV1086" s="14"/>
      <c r="DW1086" s="14"/>
      <c r="DX1086" s="14"/>
      <c r="DY1086" s="14"/>
      <c r="DZ1086" s="14"/>
      <c r="EA1086" s="14"/>
      <c r="EB1086" s="14"/>
      <c r="EC1086" s="14"/>
      <c r="ED1086" s="14"/>
      <c r="EE1086" s="14"/>
      <c r="EF1086" s="14"/>
      <c r="EG1086" s="14"/>
      <c r="EH1086" s="14"/>
      <c r="EI1086" s="14"/>
      <c r="EJ1086" s="14"/>
      <c r="EK1086" s="14"/>
      <c r="EL1086" s="14"/>
      <c r="EM1086" s="14"/>
      <c r="EN1086" s="14"/>
      <c r="EO1086" s="14"/>
      <c r="EP1086" s="14"/>
      <c r="EQ1086" s="14"/>
      <c r="ER1086" s="14"/>
      <c r="ES1086" s="14"/>
      <c r="ET1086" s="14"/>
      <c r="EU1086" s="14"/>
      <c r="EV1086" s="14"/>
      <c r="EW1086" s="14"/>
      <c r="EX1086" s="14"/>
      <c r="EY1086" s="14"/>
      <c r="EZ1086" s="14"/>
      <c r="FA1086" s="14"/>
      <c r="FB1086" s="14"/>
      <c r="FC1086" s="14"/>
      <c r="FD1086" s="14"/>
      <c r="FE1086" s="14"/>
      <c r="FF1086" s="14"/>
      <c r="FG1086" s="14"/>
      <c r="FH1086" s="14"/>
      <c r="FI1086" s="14"/>
      <c r="FJ1086" s="14"/>
      <c r="FK1086" s="14"/>
      <c r="FL1086" s="14"/>
      <c r="FM1086" s="14"/>
      <c r="FN1086" s="14"/>
      <c r="FO1086" s="14"/>
      <c r="FP1086" s="14"/>
      <c r="FQ1086" s="14"/>
      <c r="FR1086" s="14"/>
      <c r="FS1086" s="14"/>
      <c r="FT1086" s="14"/>
      <c r="FU1086" s="14"/>
      <c r="FV1086" s="14"/>
      <c r="FW1086" s="14"/>
      <c r="FX1086" s="14"/>
      <c r="FY1086" s="14"/>
      <c r="FZ1086" s="14"/>
      <c r="GA1086" s="14"/>
      <c r="GB1086" s="14"/>
      <c r="GC1086" s="14"/>
      <c r="GD1086" s="14"/>
      <c r="GE1086" s="14"/>
      <c r="GF1086" s="14"/>
      <c r="GG1086" s="14"/>
      <c r="GH1086" s="14"/>
      <c r="GI1086" s="14"/>
      <c r="GJ1086" s="14"/>
      <c r="GK1086" s="14"/>
      <c r="GL1086" s="14"/>
      <c r="GM1086" s="14"/>
      <c r="GN1086" s="14"/>
      <c r="GO1086" s="14"/>
      <c r="GP1086" s="14"/>
      <c r="GQ1086" s="14"/>
      <c r="GR1086" s="14"/>
      <c r="GS1086" s="14"/>
      <c r="GT1086" s="14"/>
      <c r="GU1086" s="14"/>
      <c r="GV1086" s="14"/>
      <c r="GW1086" s="14"/>
      <c r="GX1086" s="14"/>
      <c r="GY1086" s="14"/>
      <c r="GZ1086" s="14"/>
      <c r="HA1086" s="14"/>
      <c r="HB1086" s="14"/>
      <c r="HC1086" s="14"/>
      <c r="HD1086" s="14"/>
      <c r="HE1086" s="14"/>
      <c r="HF1086" s="14"/>
      <c r="HG1086" s="14"/>
      <c r="HH1086" s="14"/>
      <c r="HI1086" s="14"/>
      <c r="HJ1086" s="14"/>
      <c r="HK1086" s="14"/>
      <c r="HL1086" s="14"/>
      <c r="HM1086" s="14"/>
      <c r="HN1086" s="14"/>
      <c r="HO1086" s="14"/>
      <c r="HP1086" s="14"/>
      <c r="HQ1086" s="14"/>
      <c r="HR1086" s="14"/>
      <c r="HS1086" s="14"/>
      <c r="HT1086" s="14"/>
      <c r="HU1086" s="14"/>
      <c r="HV1086" s="14"/>
      <c r="HW1086" s="14"/>
      <c r="HX1086" s="14"/>
      <c r="HY1086" s="14"/>
      <c r="HZ1086" s="14"/>
      <c r="IA1086" s="14"/>
      <c r="IB1086" s="14"/>
      <c r="IC1086" s="14"/>
      <c r="ID1086" s="14"/>
      <c r="IE1086" s="14"/>
    </row>
    <row r="1087" spans="1:239" s="6" customFormat="1" x14ac:dyDescent="0.25">
      <c r="A1087" s="125"/>
      <c r="B1087" s="124" t="s">
        <v>21</v>
      </c>
      <c r="C1087" s="91" t="s">
        <v>17</v>
      </c>
      <c r="D1087" s="10">
        <f>37.5</f>
        <v>37.5</v>
      </c>
      <c r="E1087" s="10">
        <f>E1086*D1087</f>
        <v>6.0375000000000005</v>
      </c>
      <c r="F1087" s="10"/>
      <c r="G1087" s="10"/>
      <c r="H1087" s="10"/>
      <c r="I1087" s="10">
        <f>E1087*H1087</f>
        <v>0</v>
      </c>
      <c r="J1087" s="10"/>
      <c r="K1087" s="10"/>
      <c r="L1087" s="10">
        <f t="shared" ref="L1087:L1093" si="162">G1087+I1087+K1087</f>
        <v>0</v>
      </c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  <c r="DJ1087" s="1"/>
      <c r="DK1087" s="1"/>
      <c r="DL1087" s="1"/>
      <c r="DM1087" s="1"/>
      <c r="DN1087" s="1"/>
      <c r="DO1087" s="1"/>
      <c r="DP1087" s="1"/>
      <c r="DQ1087" s="1"/>
      <c r="DR1087" s="1"/>
      <c r="DS1087" s="1"/>
      <c r="DT1087" s="1"/>
      <c r="DU1087" s="1"/>
      <c r="DV1087" s="1"/>
      <c r="DW1087" s="1"/>
      <c r="DX1087" s="1"/>
      <c r="DY1087" s="1"/>
      <c r="DZ1087" s="1"/>
      <c r="EA1087" s="1"/>
      <c r="EB1087" s="1"/>
      <c r="EC1087" s="1"/>
      <c r="ED1087" s="1"/>
      <c r="EE1087" s="1"/>
      <c r="EF1087" s="1"/>
      <c r="EG1087" s="1"/>
      <c r="EH1087" s="1"/>
      <c r="EI1087" s="1"/>
      <c r="EJ1087" s="1"/>
      <c r="EK1087" s="1"/>
      <c r="EL1087" s="1"/>
      <c r="EM1087" s="1"/>
      <c r="EN1087" s="1"/>
      <c r="EO1087" s="1"/>
      <c r="EP1087" s="1"/>
      <c r="EQ1087" s="1"/>
      <c r="ER1087" s="1"/>
      <c r="ES1087" s="1"/>
      <c r="ET1087" s="1"/>
      <c r="EU1087" s="1"/>
      <c r="EV1087" s="1"/>
      <c r="EW1087" s="1"/>
      <c r="EX1087" s="1"/>
      <c r="EY1087" s="1"/>
      <c r="EZ1087" s="1"/>
      <c r="FA1087" s="1"/>
      <c r="FB1087" s="1"/>
      <c r="FC1087" s="1"/>
      <c r="FD1087" s="1"/>
      <c r="FE1087" s="1"/>
      <c r="FF1087" s="1"/>
      <c r="FG1087" s="1"/>
      <c r="FH1087" s="1"/>
      <c r="FI1087" s="1"/>
      <c r="FJ1087" s="1"/>
      <c r="FK1087" s="1"/>
      <c r="FL1087" s="1"/>
      <c r="FM1087" s="1"/>
      <c r="FN1087" s="1"/>
      <c r="FO1087" s="1"/>
      <c r="FP1087" s="1"/>
      <c r="FQ1087" s="1"/>
      <c r="FR1087" s="1"/>
      <c r="FS1087" s="1"/>
      <c r="FT1087" s="1"/>
      <c r="FU1087" s="1"/>
      <c r="FV1087" s="1"/>
      <c r="FW1087" s="1"/>
      <c r="FX1087" s="1"/>
      <c r="FY1087" s="1"/>
      <c r="FZ1087" s="1"/>
      <c r="GA1087" s="1"/>
      <c r="GB1087" s="1"/>
      <c r="GC1087" s="1"/>
      <c r="GD1087" s="1"/>
      <c r="GE1087" s="1"/>
      <c r="GF1087" s="1"/>
      <c r="GG1087" s="1"/>
      <c r="GH1087" s="1"/>
      <c r="GI1087" s="1"/>
      <c r="GJ1087" s="1"/>
      <c r="GK1087" s="1"/>
      <c r="GL1087" s="1"/>
      <c r="GM1087" s="1"/>
      <c r="GN1087" s="1"/>
      <c r="GO1087" s="1"/>
      <c r="GP1087" s="1"/>
      <c r="GQ1087" s="1"/>
      <c r="GR1087" s="1"/>
      <c r="GS1087" s="1"/>
      <c r="GT1087" s="1"/>
      <c r="GU1087" s="1"/>
      <c r="GV1087" s="1"/>
      <c r="GW1087" s="1"/>
      <c r="GX1087" s="1"/>
      <c r="GY1087" s="1"/>
      <c r="GZ1087" s="1"/>
      <c r="HA1087" s="1"/>
      <c r="HB1087" s="1"/>
      <c r="HC1087" s="1"/>
      <c r="HD1087" s="1"/>
      <c r="HE1087" s="1"/>
      <c r="HF1087" s="1"/>
      <c r="HG1087" s="1"/>
      <c r="HH1087" s="1"/>
      <c r="HI1087" s="1"/>
      <c r="HJ1087" s="1"/>
      <c r="HK1087" s="1"/>
      <c r="HL1087" s="1"/>
      <c r="HM1087" s="1"/>
      <c r="HN1087" s="1"/>
      <c r="HO1087" s="1"/>
      <c r="HP1087" s="1"/>
      <c r="HQ1087" s="1"/>
      <c r="HR1087" s="1"/>
      <c r="HS1087" s="1"/>
      <c r="HT1087" s="1"/>
      <c r="HU1087" s="1"/>
      <c r="HV1087" s="1"/>
      <c r="HW1087" s="1"/>
      <c r="HX1087" s="1"/>
      <c r="HY1087" s="1"/>
      <c r="HZ1087" s="1"/>
      <c r="IA1087" s="1"/>
      <c r="IB1087" s="1"/>
      <c r="IC1087" s="1"/>
      <c r="ID1087" s="1"/>
      <c r="IE1087" s="1"/>
    </row>
    <row r="1088" spans="1:239" s="6" customFormat="1" x14ac:dyDescent="0.25">
      <c r="A1088" s="125"/>
      <c r="B1088" s="13" t="s">
        <v>33</v>
      </c>
      <c r="C1088" s="91" t="s">
        <v>20</v>
      </c>
      <c r="D1088" s="10">
        <v>3.02</v>
      </c>
      <c r="E1088" s="10">
        <f>E1086*D1088</f>
        <v>0.48622000000000004</v>
      </c>
      <c r="F1088" s="10"/>
      <c r="G1088" s="10"/>
      <c r="H1088" s="10"/>
      <c r="I1088" s="10"/>
      <c r="J1088" s="10"/>
      <c r="K1088" s="10">
        <f t="shared" ref="K1088:K1090" si="163">E1088*J1088</f>
        <v>0</v>
      </c>
      <c r="L1088" s="10">
        <f t="shared" si="162"/>
        <v>0</v>
      </c>
      <c r="M1088" s="14"/>
      <c r="N1088" s="14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  <c r="DG1088" s="1"/>
      <c r="DH1088" s="1"/>
      <c r="DI1088" s="1"/>
      <c r="DJ1088" s="1"/>
      <c r="DK1088" s="1"/>
      <c r="DL1088" s="1"/>
      <c r="DM1088" s="1"/>
      <c r="DN1088" s="1"/>
      <c r="DO1088" s="1"/>
      <c r="DP1088" s="1"/>
      <c r="DQ1088" s="1"/>
      <c r="DR1088" s="1"/>
      <c r="DS1088" s="1"/>
      <c r="DT1088" s="1"/>
      <c r="DU1088" s="1"/>
      <c r="DV1088" s="1"/>
      <c r="DW1088" s="1"/>
      <c r="DX1088" s="1"/>
      <c r="DY1088" s="1"/>
      <c r="DZ1088" s="1"/>
      <c r="EA1088" s="1"/>
      <c r="EB1088" s="1"/>
      <c r="EC1088" s="1"/>
      <c r="ED1088" s="1"/>
      <c r="EE1088" s="1"/>
      <c r="EF1088" s="1"/>
      <c r="EG1088" s="1"/>
      <c r="EH1088" s="1"/>
      <c r="EI1088" s="1"/>
      <c r="EJ1088" s="1"/>
      <c r="EK1088" s="1"/>
      <c r="EL1088" s="1"/>
      <c r="EM1088" s="1"/>
      <c r="EN1088" s="1"/>
      <c r="EO1088" s="1"/>
      <c r="EP1088" s="1"/>
      <c r="EQ1088" s="1"/>
      <c r="ER1088" s="1"/>
      <c r="ES1088" s="1"/>
      <c r="ET1088" s="1"/>
      <c r="EU1088" s="1"/>
      <c r="EV1088" s="1"/>
      <c r="EW1088" s="1"/>
      <c r="EX1088" s="1"/>
      <c r="EY1088" s="1"/>
      <c r="EZ1088" s="1"/>
      <c r="FA1088" s="1"/>
      <c r="FB1088" s="1"/>
      <c r="FC1088" s="1"/>
      <c r="FD1088" s="1"/>
      <c r="FE1088" s="1"/>
      <c r="FF1088" s="1"/>
      <c r="FG1088" s="1"/>
      <c r="FH1088" s="1"/>
      <c r="FI1088" s="1"/>
      <c r="FJ1088" s="1"/>
      <c r="FK1088" s="1"/>
      <c r="FL1088" s="1"/>
      <c r="FM1088" s="1"/>
      <c r="FN1088" s="1"/>
      <c r="FO1088" s="1"/>
      <c r="FP1088" s="1"/>
      <c r="FQ1088" s="1"/>
      <c r="FR1088" s="1"/>
      <c r="FS1088" s="1"/>
      <c r="FT1088" s="1"/>
      <c r="FU1088" s="1"/>
      <c r="FV1088" s="1"/>
      <c r="FW1088" s="1"/>
      <c r="FX1088" s="1"/>
      <c r="FY1088" s="1"/>
      <c r="FZ1088" s="1"/>
      <c r="GA1088" s="1"/>
      <c r="GB1088" s="1"/>
      <c r="GC1088" s="1"/>
      <c r="GD1088" s="1"/>
      <c r="GE1088" s="1"/>
      <c r="GF1088" s="1"/>
      <c r="GG1088" s="1"/>
      <c r="GH1088" s="1"/>
      <c r="GI1088" s="1"/>
      <c r="GJ1088" s="1"/>
      <c r="GK1088" s="1"/>
      <c r="GL1088" s="1"/>
      <c r="GM1088" s="1"/>
      <c r="GN1088" s="1"/>
      <c r="GO1088" s="1"/>
      <c r="GP1088" s="1"/>
      <c r="GQ1088" s="1"/>
      <c r="GR1088" s="1"/>
      <c r="GS1088" s="1"/>
      <c r="GT1088" s="1"/>
      <c r="GU1088" s="1"/>
      <c r="GV1088" s="1"/>
      <c r="GW1088" s="1"/>
      <c r="GX1088" s="1"/>
      <c r="GY1088" s="1"/>
      <c r="GZ1088" s="1"/>
      <c r="HA1088" s="1"/>
      <c r="HB1088" s="1"/>
      <c r="HC1088" s="1"/>
      <c r="HD1088" s="1"/>
      <c r="HE1088" s="1"/>
      <c r="HF1088" s="1"/>
      <c r="HG1088" s="1"/>
      <c r="HH1088" s="1"/>
      <c r="HI1088" s="1"/>
      <c r="HJ1088" s="1"/>
      <c r="HK1088" s="1"/>
      <c r="HL1088" s="1"/>
      <c r="HM1088" s="1"/>
      <c r="HN1088" s="1"/>
      <c r="HO1088" s="1"/>
      <c r="HP1088" s="1"/>
      <c r="HQ1088" s="1"/>
      <c r="HR1088" s="1"/>
      <c r="HS1088" s="1"/>
      <c r="HT1088" s="1"/>
      <c r="HU1088" s="1"/>
      <c r="HV1088" s="1"/>
      <c r="HW1088" s="1"/>
      <c r="HX1088" s="1"/>
      <c r="HY1088" s="1"/>
      <c r="HZ1088" s="1"/>
      <c r="IA1088" s="1"/>
      <c r="IB1088" s="1"/>
      <c r="IC1088" s="1"/>
      <c r="ID1088" s="1"/>
      <c r="IE1088" s="1"/>
    </row>
    <row r="1089" spans="1:239" s="6" customFormat="1" x14ac:dyDescent="0.25">
      <c r="A1089" s="125"/>
      <c r="B1089" s="124" t="s">
        <v>27</v>
      </c>
      <c r="C1089" s="91" t="s">
        <v>20</v>
      </c>
      <c r="D1089" s="10">
        <v>3.7</v>
      </c>
      <c r="E1089" s="10">
        <f>D1089*E1086</f>
        <v>0.59570000000000001</v>
      </c>
      <c r="F1089" s="10"/>
      <c r="G1089" s="10"/>
      <c r="H1089" s="10"/>
      <c r="I1089" s="10"/>
      <c r="J1089" s="5"/>
      <c r="K1089" s="10">
        <f t="shared" si="163"/>
        <v>0</v>
      </c>
      <c r="L1089" s="10">
        <f t="shared" si="162"/>
        <v>0</v>
      </c>
      <c r="M1089" s="14"/>
      <c r="N1089" s="14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  <c r="DJ1089" s="1"/>
      <c r="DK1089" s="1"/>
      <c r="DL1089" s="1"/>
      <c r="DM1089" s="1"/>
      <c r="DN1089" s="1"/>
      <c r="DO1089" s="1"/>
      <c r="DP1089" s="1"/>
      <c r="DQ1089" s="1"/>
      <c r="DR1089" s="1"/>
      <c r="DS1089" s="1"/>
      <c r="DT1089" s="1"/>
      <c r="DU1089" s="1"/>
      <c r="DV1089" s="1"/>
      <c r="DW1089" s="1"/>
      <c r="DX1089" s="1"/>
      <c r="DY1089" s="1"/>
      <c r="DZ1089" s="1"/>
      <c r="EA1089" s="1"/>
      <c r="EB1089" s="1"/>
      <c r="EC1089" s="1"/>
      <c r="ED1089" s="1"/>
      <c r="EE1089" s="1"/>
      <c r="EF1089" s="1"/>
      <c r="EG1089" s="1"/>
      <c r="EH1089" s="1"/>
      <c r="EI1089" s="1"/>
      <c r="EJ1089" s="1"/>
      <c r="EK1089" s="1"/>
      <c r="EL1089" s="1"/>
      <c r="EM1089" s="1"/>
      <c r="EN1089" s="1"/>
      <c r="EO1089" s="1"/>
      <c r="EP1089" s="1"/>
      <c r="EQ1089" s="1"/>
      <c r="ER1089" s="1"/>
      <c r="ES1089" s="1"/>
      <c r="ET1089" s="1"/>
      <c r="EU1089" s="1"/>
      <c r="EV1089" s="1"/>
      <c r="EW1089" s="1"/>
      <c r="EX1089" s="1"/>
      <c r="EY1089" s="1"/>
      <c r="EZ1089" s="1"/>
      <c r="FA1089" s="1"/>
      <c r="FB1089" s="1"/>
      <c r="FC1089" s="1"/>
      <c r="FD1089" s="1"/>
      <c r="FE1089" s="1"/>
      <c r="FF1089" s="1"/>
      <c r="FG1089" s="1"/>
      <c r="FH1089" s="1"/>
      <c r="FI1089" s="1"/>
      <c r="FJ1089" s="1"/>
      <c r="FK1089" s="1"/>
      <c r="FL1089" s="1"/>
      <c r="FM1089" s="1"/>
      <c r="FN1089" s="1"/>
      <c r="FO1089" s="1"/>
      <c r="FP1089" s="1"/>
      <c r="FQ1089" s="1"/>
      <c r="FR1089" s="1"/>
      <c r="FS1089" s="1"/>
      <c r="FT1089" s="1"/>
      <c r="FU1089" s="1"/>
      <c r="FV1089" s="1"/>
      <c r="FW1089" s="1"/>
      <c r="FX1089" s="1"/>
      <c r="FY1089" s="1"/>
      <c r="FZ1089" s="1"/>
      <c r="GA1089" s="1"/>
      <c r="GB1089" s="1"/>
      <c r="GC1089" s="1"/>
      <c r="GD1089" s="1"/>
      <c r="GE1089" s="1"/>
      <c r="GF1089" s="1"/>
      <c r="GG1089" s="1"/>
      <c r="GH1089" s="1"/>
      <c r="GI1089" s="1"/>
      <c r="GJ1089" s="1"/>
      <c r="GK1089" s="1"/>
      <c r="GL1089" s="1"/>
      <c r="GM1089" s="1"/>
      <c r="GN1089" s="1"/>
      <c r="GO1089" s="1"/>
      <c r="GP1089" s="1"/>
      <c r="GQ1089" s="1"/>
      <c r="GR1089" s="1"/>
      <c r="GS1089" s="1"/>
      <c r="GT1089" s="1"/>
      <c r="GU1089" s="1"/>
      <c r="GV1089" s="1"/>
      <c r="GW1089" s="1"/>
      <c r="GX1089" s="1"/>
      <c r="GY1089" s="1"/>
      <c r="GZ1089" s="1"/>
      <c r="HA1089" s="1"/>
      <c r="HB1089" s="1"/>
      <c r="HC1089" s="1"/>
      <c r="HD1089" s="1"/>
      <c r="HE1089" s="1"/>
      <c r="HF1089" s="1"/>
      <c r="HG1089" s="1"/>
      <c r="HH1089" s="1"/>
      <c r="HI1089" s="1"/>
      <c r="HJ1089" s="1"/>
      <c r="HK1089" s="1"/>
      <c r="HL1089" s="1"/>
      <c r="HM1089" s="1"/>
      <c r="HN1089" s="1"/>
      <c r="HO1089" s="1"/>
      <c r="HP1089" s="1"/>
      <c r="HQ1089" s="1"/>
      <c r="HR1089" s="1"/>
      <c r="HS1089" s="1"/>
      <c r="HT1089" s="1"/>
      <c r="HU1089" s="1"/>
      <c r="HV1089" s="1"/>
      <c r="HW1089" s="1"/>
      <c r="HX1089" s="1"/>
      <c r="HY1089" s="1"/>
      <c r="HZ1089" s="1"/>
      <c r="IA1089" s="1"/>
      <c r="IB1089" s="1"/>
      <c r="IC1089" s="1"/>
      <c r="ID1089" s="1"/>
      <c r="IE1089" s="1"/>
    </row>
    <row r="1090" spans="1:239" s="6" customFormat="1" x14ac:dyDescent="0.25">
      <c r="A1090" s="125"/>
      <c r="B1090" s="124" t="s">
        <v>28</v>
      </c>
      <c r="C1090" s="91" t="s">
        <v>20</v>
      </c>
      <c r="D1090" s="10">
        <v>11.1</v>
      </c>
      <c r="E1090" s="5">
        <f>D1090*E1086</f>
        <v>1.7870999999999999</v>
      </c>
      <c r="F1090" s="10"/>
      <c r="G1090" s="10"/>
      <c r="H1090" s="10"/>
      <c r="I1090" s="10"/>
      <c r="J1090" s="5"/>
      <c r="K1090" s="10">
        <f t="shared" si="163"/>
        <v>0</v>
      </c>
      <c r="L1090" s="10">
        <f t="shared" si="162"/>
        <v>0</v>
      </c>
      <c r="M1090" s="14"/>
      <c r="N1090" s="14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  <c r="DG1090" s="1"/>
      <c r="DH1090" s="1"/>
      <c r="DI1090" s="1"/>
      <c r="DJ1090" s="1"/>
      <c r="DK1090" s="1"/>
      <c r="DL1090" s="1"/>
      <c r="DM1090" s="1"/>
      <c r="DN1090" s="1"/>
      <c r="DO1090" s="1"/>
      <c r="DP1090" s="1"/>
      <c r="DQ1090" s="1"/>
      <c r="DR1090" s="1"/>
      <c r="DS1090" s="1"/>
      <c r="DT1090" s="1"/>
      <c r="DU1090" s="1"/>
      <c r="DV1090" s="1"/>
      <c r="DW1090" s="1"/>
      <c r="DX1090" s="1"/>
      <c r="DY1090" s="1"/>
      <c r="DZ1090" s="1"/>
      <c r="EA1090" s="1"/>
      <c r="EB1090" s="1"/>
      <c r="EC1090" s="1"/>
      <c r="ED1090" s="1"/>
      <c r="EE1090" s="1"/>
      <c r="EF1090" s="1"/>
      <c r="EG1090" s="1"/>
      <c r="EH1090" s="1"/>
      <c r="EI1090" s="1"/>
      <c r="EJ1090" s="1"/>
      <c r="EK1090" s="1"/>
      <c r="EL1090" s="1"/>
      <c r="EM1090" s="1"/>
      <c r="EN1090" s="1"/>
      <c r="EO1090" s="1"/>
      <c r="EP1090" s="1"/>
      <c r="EQ1090" s="1"/>
      <c r="ER1090" s="1"/>
      <c r="ES1090" s="1"/>
      <c r="ET1090" s="1"/>
      <c r="EU1090" s="1"/>
      <c r="EV1090" s="1"/>
      <c r="EW1090" s="1"/>
      <c r="EX1090" s="1"/>
      <c r="EY1090" s="1"/>
      <c r="EZ1090" s="1"/>
      <c r="FA1090" s="1"/>
      <c r="FB1090" s="1"/>
      <c r="FC1090" s="1"/>
      <c r="FD1090" s="1"/>
      <c r="FE1090" s="1"/>
      <c r="FF1090" s="1"/>
      <c r="FG1090" s="1"/>
      <c r="FH1090" s="1"/>
      <c r="FI1090" s="1"/>
      <c r="FJ1090" s="1"/>
      <c r="FK1090" s="1"/>
      <c r="FL1090" s="1"/>
      <c r="FM1090" s="1"/>
      <c r="FN1090" s="1"/>
      <c r="FO1090" s="1"/>
      <c r="FP1090" s="1"/>
      <c r="FQ1090" s="1"/>
      <c r="FR1090" s="1"/>
      <c r="FS1090" s="1"/>
      <c r="FT1090" s="1"/>
      <c r="FU1090" s="1"/>
      <c r="FV1090" s="1"/>
      <c r="FW1090" s="1"/>
      <c r="FX1090" s="1"/>
      <c r="FY1090" s="1"/>
      <c r="FZ1090" s="1"/>
      <c r="GA1090" s="1"/>
      <c r="GB1090" s="1"/>
      <c r="GC1090" s="1"/>
      <c r="GD1090" s="1"/>
      <c r="GE1090" s="1"/>
      <c r="GF1090" s="1"/>
      <c r="GG1090" s="1"/>
      <c r="GH1090" s="1"/>
      <c r="GI1090" s="1"/>
      <c r="GJ1090" s="1"/>
      <c r="GK1090" s="1"/>
      <c r="GL1090" s="1"/>
      <c r="GM1090" s="1"/>
      <c r="GN1090" s="1"/>
      <c r="GO1090" s="1"/>
      <c r="GP1090" s="1"/>
      <c r="GQ1090" s="1"/>
      <c r="GR1090" s="1"/>
      <c r="GS1090" s="1"/>
      <c r="GT1090" s="1"/>
      <c r="GU1090" s="1"/>
      <c r="GV1090" s="1"/>
      <c r="GW1090" s="1"/>
      <c r="GX1090" s="1"/>
      <c r="GY1090" s="1"/>
      <c r="GZ1090" s="1"/>
      <c r="HA1090" s="1"/>
      <c r="HB1090" s="1"/>
      <c r="HC1090" s="1"/>
      <c r="HD1090" s="1"/>
      <c r="HE1090" s="1"/>
      <c r="HF1090" s="1"/>
      <c r="HG1090" s="1"/>
      <c r="HH1090" s="1"/>
      <c r="HI1090" s="1"/>
      <c r="HJ1090" s="1"/>
      <c r="HK1090" s="1"/>
      <c r="HL1090" s="1"/>
      <c r="HM1090" s="1"/>
      <c r="HN1090" s="1"/>
      <c r="HO1090" s="1"/>
      <c r="HP1090" s="1"/>
      <c r="HQ1090" s="1"/>
      <c r="HR1090" s="1"/>
      <c r="HS1090" s="1"/>
      <c r="HT1090" s="1"/>
      <c r="HU1090" s="1"/>
      <c r="HV1090" s="1"/>
      <c r="HW1090" s="1"/>
      <c r="HX1090" s="1"/>
      <c r="HY1090" s="1"/>
      <c r="HZ1090" s="1"/>
      <c r="IA1090" s="1"/>
      <c r="IB1090" s="1"/>
      <c r="IC1090" s="1"/>
      <c r="ID1090" s="1"/>
      <c r="IE1090" s="1"/>
    </row>
    <row r="1091" spans="1:239" s="6" customFormat="1" x14ac:dyDescent="0.25">
      <c r="A1091" s="125"/>
      <c r="B1091" s="126" t="s">
        <v>22</v>
      </c>
      <c r="C1091" s="11" t="s">
        <v>0</v>
      </c>
      <c r="D1091" s="10">
        <v>2.2999999999999998</v>
      </c>
      <c r="E1091" s="5">
        <f>D1091*E1086</f>
        <v>0.37029999999999996</v>
      </c>
      <c r="F1091" s="4"/>
      <c r="G1091" s="4"/>
      <c r="H1091" s="4"/>
      <c r="I1091" s="5"/>
      <c r="J1091" s="10"/>
      <c r="K1091" s="10">
        <f>E1091*J1091</f>
        <v>0</v>
      </c>
      <c r="L1091" s="10">
        <f t="shared" si="162"/>
        <v>0</v>
      </c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  <c r="DG1091" s="1"/>
      <c r="DH1091" s="1"/>
      <c r="DI1091" s="1"/>
      <c r="DJ1091" s="1"/>
      <c r="DK1091" s="1"/>
      <c r="DL1091" s="1"/>
      <c r="DM1091" s="1"/>
      <c r="DN1091" s="1"/>
      <c r="DO1091" s="1"/>
      <c r="DP1091" s="1"/>
      <c r="DQ1091" s="1"/>
      <c r="DR1091" s="1"/>
      <c r="DS1091" s="1"/>
      <c r="DT1091" s="1"/>
      <c r="DU1091" s="1"/>
      <c r="DV1091" s="1"/>
      <c r="DW1091" s="1"/>
      <c r="DX1091" s="1"/>
      <c r="DY1091" s="1"/>
      <c r="DZ1091" s="1"/>
      <c r="EA1091" s="1"/>
      <c r="EB1091" s="1"/>
      <c r="EC1091" s="1"/>
      <c r="ED1091" s="1"/>
      <c r="EE1091" s="1"/>
      <c r="EF1091" s="1"/>
      <c r="EG1091" s="1"/>
      <c r="EH1091" s="1"/>
      <c r="EI1091" s="1"/>
      <c r="EJ1091" s="1"/>
      <c r="EK1091" s="1"/>
      <c r="EL1091" s="1"/>
      <c r="EM1091" s="1"/>
      <c r="EN1091" s="1"/>
      <c r="EO1091" s="1"/>
      <c r="EP1091" s="1"/>
      <c r="EQ1091" s="1"/>
      <c r="ER1091" s="1"/>
      <c r="ES1091" s="1"/>
      <c r="ET1091" s="1"/>
      <c r="EU1091" s="1"/>
      <c r="EV1091" s="1"/>
      <c r="EW1091" s="1"/>
      <c r="EX1091" s="1"/>
      <c r="EY1091" s="1"/>
      <c r="EZ1091" s="1"/>
      <c r="FA1091" s="1"/>
      <c r="FB1091" s="1"/>
      <c r="FC1091" s="1"/>
      <c r="FD1091" s="1"/>
      <c r="FE1091" s="1"/>
      <c r="FF1091" s="1"/>
      <c r="FG1091" s="1"/>
      <c r="FH1091" s="1"/>
      <c r="FI1091" s="1"/>
      <c r="FJ1091" s="1"/>
      <c r="FK1091" s="1"/>
      <c r="FL1091" s="1"/>
      <c r="FM1091" s="1"/>
      <c r="FN1091" s="1"/>
      <c r="FO1091" s="1"/>
      <c r="FP1091" s="1"/>
      <c r="FQ1091" s="1"/>
      <c r="FR1091" s="1"/>
      <c r="FS1091" s="1"/>
      <c r="FT1091" s="1"/>
      <c r="FU1091" s="1"/>
      <c r="FV1091" s="1"/>
      <c r="FW1091" s="1"/>
      <c r="FX1091" s="1"/>
      <c r="FY1091" s="1"/>
      <c r="FZ1091" s="1"/>
      <c r="GA1091" s="1"/>
      <c r="GB1091" s="1"/>
      <c r="GC1091" s="1"/>
      <c r="GD1091" s="1"/>
      <c r="GE1091" s="1"/>
      <c r="GF1091" s="1"/>
      <c r="GG1091" s="1"/>
      <c r="GH1091" s="1"/>
      <c r="GI1091" s="1"/>
      <c r="GJ1091" s="1"/>
      <c r="GK1091" s="1"/>
      <c r="GL1091" s="1"/>
      <c r="GM1091" s="1"/>
      <c r="GN1091" s="1"/>
      <c r="GO1091" s="1"/>
      <c r="GP1091" s="1"/>
      <c r="GQ1091" s="1"/>
      <c r="GR1091" s="1"/>
      <c r="GS1091" s="1"/>
      <c r="GT1091" s="1"/>
      <c r="GU1091" s="1"/>
      <c r="GV1091" s="1"/>
      <c r="GW1091" s="1"/>
      <c r="GX1091" s="1"/>
      <c r="GY1091" s="1"/>
      <c r="GZ1091" s="1"/>
      <c r="HA1091" s="1"/>
      <c r="HB1091" s="1"/>
      <c r="HC1091" s="1"/>
      <c r="HD1091" s="1"/>
      <c r="HE1091" s="1"/>
      <c r="HF1091" s="1"/>
      <c r="HG1091" s="1"/>
      <c r="HH1091" s="1"/>
      <c r="HI1091" s="1"/>
      <c r="HJ1091" s="1"/>
      <c r="HK1091" s="1"/>
      <c r="HL1091" s="1"/>
      <c r="HM1091" s="1"/>
      <c r="HN1091" s="1"/>
      <c r="HO1091" s="1"/>
      <c r="HP1091" s="1"/>
      <c r="HQ1091" s="1"/>
      <c r="HR1091" s="1"/>
      <c r="HS1091" s="1"/>
      <c r="HT1091" s="1"/>
      <c r="HU1091" s="1"/>
      <c r="HV1091" s="1"/>
      <c r="HW1091" s="1"/>
      <c r="HX1091" s="1"/>
      <c r="HY1091" s="1"/>
      <c r="HZ1091" s="1"/>
      <c r="IA1091" s="1"/>
      <c r="IB1091" s="1"/>
      <c r="IC1091" s="1"/>
      <c r="ID1091" s="1"/>
      <c r="IE1091" s="1"/>
    </row>
    <row r="1092" spans="1:239" s="6" customFormat="1" x14ac:dyDescent="0.25">
      <c r="A1092" s="125"/>
      <c r="B1092" s="13" t="s">
        <v>34</v>
      </c>
      <c r="C1092" s="11" t="s">
        <v>18</v>
      </c>
      <c r="D1092" s="10">
        <f>97.4</f>
        <v>97.4</v>
      </c>
      <c r="E1092" s="10">
        <f>D1092*E1086</f>
        <v>15.681400000000002</v>
      </c>
      <c r="F1092" s="10"/>
      <c r="G1092" s="5">
        <f>E1092*F1092</f>
        <v>0</v>
      </c>
      <c r="H1092" s="5"/>
      <c r="I1092" s="5"/>
      <c r="J1092" s="10"/>
      <c r="K1092" s="10"/>
      <c r="L1092" s="10">
        <f t="shared" si="162"/>
        <v>0</v>
      </c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  <c r="DK1092" s="1"/>
      <c r="DL1092" s="1"/>
      <c r="DM1092" s="1"/>
      <c r="DN1092" s="1"/>
      <c r="DO1092" s="1"/>
      <c r="DP1092" s="1"/>
      <c r="DQ1092" s="1"/>
      <c r="DR1092" s="1"/>
      <c r="DS1092" s="1"/>
      <c r="DT1092" s="1"/>
      <c r="DU1092" s="1"/>
      <c r="DV1092" s="1"/>
      <c r="DW1092" s="1"/>
      <c r="DX1092" s="1"/>
      <c r="DY1092" s="1"/>
      <c r="DZ1092" s="1"/>
      <c r="EA1092" s="1"/>
      <c r="EB1092" s="1"/>
      <c r="EC1092" s="1"/>
      <c r="ED1092" s="1"/>
      <c r="EE1092" s="1"/>
      <c r="EF1092" s="1"/>
      <c r="EG1092" s="1"/>
      <c r="EH1092" s="1"/>
      <c r="EI1092" s="1"/>
      <c r="EJ1092" s="1"/>
      <c r="EK1092" s="1"/>
      <c r="EL1092" s="1"/>
      <c r="EM1092" s="1"/>
      <c r="EN1092" s="1"/>
      <c r="EO1092" s="1"/>
      <c r="EP1092" s="1"/>
      <c r="EQ1092" s="1"/>
      <c r="ER1092" s="1"/>
      <c r="ES1092" s="1"/>
      <c r="ET1092" s="1"/>
      <c r="EU1092" s="1"/>
      <c r="EV1092" s="1"/>
      <c r="EW1092" s="1"/>
      <c r="EX1092" s="1"/>
      <c r="EY1092" s="1"/>
      <c r="EZ1092" s="1"/>
      <c r="FA1092" s="1"/>
      <c r="FB1092" s="1"/>
      <c r="FC1092" s="1"/>
      <c r="FD1092" s="1"/>
      <c r="FE1092" s="1"/>
      <c r="FF1092" s="1"/>
      <c r="FG1092" s="1"/>
      <c r="FH1092" s="1"/>
      <c r="FI1092" s="1"/>
      <c r="FJ1092" s="1"/>
      <c r="FK1092" s="1"/>
      <c r="FL1092" s="1"/>
      <c r="FM1092" s="1"/>
      <c r="FN1092" s="1"/>
      <c r="FO1092" s="1"/>
      <c r="FP1092" s="1"/>
      <c r="FQ1092" s="1"/>
      <c r="FR1092" s="1"/>
      <c r="FS1092" s="1"/>
      <c r="FT1092" s="1"/>
      <c r="FU1092" s="1"/>
      <c r="FV1092" s="1"/>
      <c r="FW1092" s="1"/>
      <c r="FX1092" s="1"/>
      <c r="FY1092" s="1"/>
      <c r="FZ1092" s="1"/>
      <c r="GA1092" s="1"/>
      <c r="GB1092" s="1"/>
      <c r="GC1092" s="1"/>
      <c r="GD1092" s="1"/>
      <c r="GE1092" s="1"/>
      <c r="GF1092" s="1"/>
      <c r="GG1092" s="1"/>
      <c r="GH1092" s="1"/>
      <c r="GI1092" s="1"/>
      <c r="GJ1092" s="1"/>
      <c r="GK1092" s="1"/>
      <c r="GL1092" s="1"/>
      <c r="GM1092" s="1"/>
      <c r="GN1092" s="1"/>
      <c r="GO1092" s="1"/>
      <c r="GP1092" s="1"/>
      <c r="GQ1092" s="1"/>
      <c r="GR1092" s="1"/>
      <c r="GS1092" s="1"/>
      <c r="GT1092" s="1"/>
      <c r="GU1092" s="1"/>
      <c r="GV1092" s="1"/>
      <c r="GW1092" s="1"/>
      <c r="GX1092" s="1"/>
      <c r="GY1092" s="1"/>
      <c r="GZ1092" s="1"/>
      <c r="HA1092" s="1"/>
      <c r="HB1092" s="1"/>
      <c r="HC1092" s="1"/>
      <c r="HD1092" s="1"/>
      <c r="HE1092" s="1"/>
      <c r="HF1092" s="1"/>
      <c r="HG1092" s="1"/>
      <c r="HH1092" s="1"/>
      <c r="HI1092" s="1"/>
      <c r="HJ1092" s="1"/>
      <c r="HK1092" s="1"/>
      <c r="HL1092" s="1"/>
      <c r="HM1092" s="1"/>
      <c r="HN1092" s="1"/>
      <c r="HO1092" s="1"/>
      <c r="HP1092" s="1"/>
      <c r="HQ1092" s="1"/>
      <c r="HR1092" s="1"/>
      <c r="HS1092" s="1"/>
      <c r="HT1092" s="1"/>
      <c r="HU1092" s="1"/>
      <c r="HV1092" s="1"/>
      <c r="HW1092" s="1"/>
      <c r="HX1092" s="1"/>
      <c r="HY1092" s="1"/>
      <c r="HZ1092" s="1"/>
      <c r="IA1092" s="1"/>
      <c r="IB1092" s="1"/>
      <c r="IC1092" s="1"/>
      <c r="ID1092" s="1"/>
      <c r="IE1092" s="1"/>
    </row>
    <row r="1093" spans="1:239" s="6" customFormat="1" x14ac:dyDescent="0.25">
      <c r="A1093" s="125"/>
      <c r="B1093" s="126" t="s">
        <v>35</v>
      </c>
      <c r="C1093" s="11" t="s">
        <v>0</v>
      </c>
      <c r="D1093" s="10">
        <f>14.5-2*0.2</f>
        <v>14.1</v>
      </c>
      <c r="E1093" s="10">
        <f>D1093*E1086</f>
        <v>2.2700999999999998</v>
      </c>
      <c r="F1093" s="5"/>
      <c r="G1093" s="5">
        <f>E1093*F1093</f>
        <v>0</v>
      </c>
      <c r="H1093" s="5"/>
      <c r="I1093" s="5"/>
      <c r="J1093" s="10"/>
      <c r="K1093" s="10"/>
      <c r="L1093" s="10">
        <f t="shared" si="162"/>
        <v>0</v>
      </c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  <c r="DG1093" s="1"/>
      <c r="DH1093" s="1"/>
      <c r="DI1093" s="1"/>
      <c r="DJ1093" s="1"/>
      <c r="DK1093" s="1"/>
      <c r="DL1093" s="1"/>
      <c r="DM1093" s="1"/>
      <c r="DN1093" s="1"/>
      <c r="DO1093" s="1"/>
      <c r="DP1093" s="1"/>
      <c r="DQ1093" s="1"/>
      <c r="DR1093" s="1"/>
      <c r="DS1093" s="1"/>
      <c r="DT1093" s="1"/>
      <c r="DU1093" s="1"/>
      <c r="DV1093" s="1"/>
      <c r="DW1093" s="1"/>
      <c r="DX1093" s="1"/>
      <c r="DY1093" s="1"/>
      <c r="DZ1093" s="1"/>
      <c r="EA1093" s="1"/>
      <c r="EB1093" s="1"/>
      <c r="EC1093" s="1"/>
      <c r="ED1093" s="1"/>
      <c r="EE1093" s="1"/>
      <c r="EF1093" s="1"/>
      <c r="EG1093" s="1"/>
      <c r="EH1093" s="1"/>
      <c r="EI1093" s="1"/>
      <c r="EJ1093" s="1"/>
      <c r="EK1093" s="1"/>
      <c r="EL1093" s="1"/>
      <c r="EM1093" s="1"/>
      <c r="EN1093" s="1"/>
      <c r="EO1093" s="1"/>
      <c r="EP1093" s="1"/>
      <c r="EQ1093" s="1"/>
      <c r="ER1093" s="1"/>
      <c r="ES1093" s="1"/>
      <c r="ET1093" s="1"/>
      <c r="EU1093" s="1"/>
      <c r="EV1093" s="1"/>
      <c r="EW1093" s="1"/>
      <c r="EX1093" s="1"/>
      <c r="EY1093" s="1"/>
      <c r="EZ1093" s="1"/>
      <c r="FA1093" s="1"/>
      <c r="FB1093" s="1"/>
      <c r="FC1093" s="1"/>
      <c r="FD1093" s="1"/>
      <c r="FE1093" s="1"/>
      <c r="FF1093" s="1"/>
      <c r="FG1093" s="1"/>
      <c r="FH1093" s="1"/>
      <c r="FI1093" s="1"/>
      <c r="FJ1093" s="1"/>
      <c r="FK1093" s="1"/>
      <c r="FL1093" s="1"/>
      <c r="FM1093" s="1"/>
      <c r="FN1093" s="1"/>
      <c r="FO1093" s="1"/>
      <c r="FP1093" s="1"/>
      <c r="FQ1093" s="1"/>
      <c r="FR1093" s="1"/>
      <c r="FS1093" s="1"/>
      <c r="FT1093" s="1"/>
      <c r="FU1093" s="1"/>
      <c r="FV1093" s="1"/>
      <c r="FW1093" s="1"/>
      <c r="FX1093" s="1"/>
      <c r="FY1093" s="1"/>
      <c r="FZ1093" s="1"/>
      <c r="GA1093" s="1"/>
      <c r="GB1093" s="1"/>
      <c r="GC1093" s="1"/>
      <c r="GD1093" s="1"/>
      <c r="GE1093" s="1"/>
      <c r="GF1093" s="1"/>
      <c r="GG1093" s="1"/>
      <c r="GH1093" s="1"/>
      <c r="GI1093" s="1"/>
      <c r="GJ1093" s="1"/>
      <c r="GK1093" s="1"/>
      <c r="GL1093" s="1"/>
      <c r="GM1093" s="1"/>
      <c r="GN1093" s="1"/>
      <c r="GO1093" s="1"/>
      <c r="GP1093" s="1"/>
      <c r="GQ1093" s="1"/>
      <c r="GR1093" s="1"/>
      <c r="GS1093" s="1"/>
      <c r="GT1093" s="1"/>
      <c r="GU1093" s="1"/>
      <c r="GV1093" s="1"/>
      <c r="GW1093" s="1"/>
      <c r="GX1093" s="1"/>
      <c r="GY1093" s="1"/>
      <c r="GZ1093" s="1"/>
      <c r="HA1093" s="1"/>
      <c r="HB1093" s="1"/>
      <c r="HC1093" s="1"/>
      <c r="HD1093" s="1"/>
      <c r="HE1093" s="1"/>
      <c r="HF1093" s="1"/>
      <c r="HG1093" s="1"/>
      <c r="HH1093" s="1"/>
      <c r="HI1093" s="1"/>
      <c r="HJ1093" s="1"/>
      <c r="HK1093" s="1"/>
      <c r="HL1093" s="1"/>
      <c r="HM1093" s="1"/>
      <c r="HN1093" s="1"/>
      <c r="HO1093" s="1"/>
      <c r="HP1093" s="1"/>
      <c r="HQ1093" s="1"/>
      <c r="HR1093" s="1"/>
      <c r="HS1093" s="1"/>
      <c r="HT1093" s="1"/>
      <c r="HU1093" s="1"/>
      <c r="HV1093" s="1"/>
      <c r="HW1093" s="1"/>
      <c r="HX1093" s="1"/>
      <c r="HY1093" s="1"/>
      <c r="HZ1093" s="1"/>
      <c r="IA1093" s="1"/>
      <c r="IB1093" s="1"/>
      <c r="IC1093" s="1"/>
      <c r="ID1093" s="1"/>
      <c r="IE1093" s="1"/>
    </row>
    <row r="1094" spans="1:239" s="6" customFormat="1" x14ac:dyDescent="0.25">
      <c r="A1094" s="125"/>
      <c r="B1094" s="126"/>
      <c r="C1094" s="11"/>
      <c r="D1094" s="10"/>
      <c r="E1094" s="10"/>
      <c r="F1094" s="5"/>
      <c r="G1094" s="5"/>
      <c r="H1094" s="5"/>
      <c r="I1094" s="5"/>
      <c r="J1094" s="10"/>
      <c r="K1094" s="10"/>
      <c r="L1094" s="10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  <c r="DK1094" s="1"/>
      <c r="DL1094" s="1"/>
      <c r="DM1094" s="1"/>
      <c r="DN1094" s="1"/>
      <c r="DO1094" s="1"/>
      <c r="DP1094" s="1"/>
      <c r="DQ1094" s="1"/>
      <c r="DR1094" s="1"/>
      <c r="DS1094" s="1"/>
      <c r="DT1094" s="1"/>
      <c r="DU1094" s="1"/>
      <c r="DV1094" s="1"/>
      <c r="DW1094" s="1"/>
      <c r="DX1094" s="1"/>
      <c r="DY1094" s="1"/>
      <c r="DZ1094" s="1"/>
      <c r="EA1094" s="1"/>
      <c r="EB1094" s="1"/>
      <c r="EC1094" s="1"/>
      <c r="ED1094" s="1"/>
      <c r="EE1094" s="1"/>
      <c r="EF1094" s="1"/>
      <c r="EG1094" s="1"/>
      <c r="EH1094" s="1"/>
      <c r="EI1094" s="1"/>
      <c r="EJ1094" s="1"/>
      <c r="EK1094" s="1"/>
      <c r="EL1094" s="1"/>
      <c r="EM1094" s="1"/>
      <c r="EN1094" s="1"/>
      <c r="EO1094" s="1"/>
      <c r="EP1094" s="1"/>
      <c r="EQ1094" s="1"/>
      <c r="ER1094" s="1"/>
      <c r="ES1094" s="1"/>
      <c r="ET1094" s="1"/>
      <c r="EU1094" s="1"/>
      <c r="EV1094" s="1"/>
      <c r="EW1094" s="1"/>
      <c r="EX1094" s="1"/>
      <c r="EY1094" s="1"/>
      <c r="EZ1094" s="1"/>
      <c r="FA1094" s="1"/>
      <c r="FB1094" s="1"/>
      <c r="FC1094" s="1"/>
      <c r="FD1094" s="1"/>
      <c r="FE1094" s="1"/>
      <c r="FF1094" s="1"/>
      <c r="FG1094" s="1"/>
      <c r="FH1094" s="1"/>
      <c r="FI1094" s="1"/>
      <c r="FJ1094" s="1"/>
      <c r="FK1094" s="1"/>
      <c r="FL1094" s="1"/>
      <c r="FM1094" s="1"/>
      <c r="FN1094" s="1"/>
      <c r="FO1094" s="1"/>
      <c r="FP1094" s="1"/>
      <c r="FQ1094" s="1"/>
      <c r="FR1094" s="1"/>
      <c r="FS1094" s="1"/>
      <c r="FT1094" s="1"/>
      <c r="FU1094" s="1"/>
      <c r="FV1094" s="1"/>
      <c r="FW1094" s="1"/>
      <c r="FX1094" s="1"/>
      <c r="FY1094" s="1"/>
      <c r="FZ1094" s="1"/>
      <c r="GA1094" s="1"/>
      <c r="GB1094" s="1"/>
      <c r="GC1094" s="1"/>
      <c r="GD1094" s="1"/>
      <c r="GE1094" s="1"/>
      <c r="GF1094" s="1"/>
      <c r="GG1094" s="1"/>
      <c r="GH1094" s="1"/>
      <c r="GI1094" s="1"/>
      <c r="GJ1094" s="1"/>
      <c r="GK1094" s="1"/>
      <c r="GL1094" s="1"/>
      <c r="GM1094" s="1"/>
      <c r="GN1094" s="1"/>
      <c r="GO1094" s="1"/>
      <c r="GP1094" s="1"/>
      <c r="GQ1094" s="1"/>
      <c r="GR1094" s="1"/>
      <c r="GS1094" s="1"/>
      <c r="GT1094" s="1"/>
      <c r="GU1094" s="1"/>
      <c r="GV1094" s="1"/>
      <c r="GW1094" s="1"/>
      <c r="GX1094" s="1"/>
      <c r="GY1094" s="1"/>
      <c r="GZ1094" s="1"/>
      <c r="HA1094" s="1"/>
      <c r="HB1094" s="1"/>
      <c r="HC1094" s="1"/>
      <c r="HD1094" s="1"/>
      <c r="HE1094" s="1"/>
      <c r="HF1094" s="1"/>
      <c r="HG1094" s="1"/>
      <c r="HH1094" s="1"/>
      <c r="HI1094" s="1"/>
      <c r="HJ1094" s="1"/>
      <c r="HK1094" s="1"/>
      <c r="HL1094" s="1"/>
      <c r="HM1094" s="1"/>
      <c r="HN1094" s="1"/>
      <c r="HO1094" s="1"/>
      <c r="HP1094" s="1"/>
      <c r="HQ1094" s="1"/>
      <c r="HR1094" s="1"/>
      <c r="HS1094" s="1"/>
      <c r="HT1094" s="1"/>
      <c r="HU1094" s="1"/>
      <c r="HV1094" s="1"/>
      <c r="HW1094" s="1"/>
      <c r="HX1094" s="1"/>
      <c r="HY1094" s="1"/>
      <c r="HZ1094" s="1"/>
      <c r="IA1094" s="1"/>
      <c r="IB1094" s="1"/>
      <c r="IC1094" s="1"/>
      <c r="ID1094" s="1"/>
      <c r="IE1094" s="1"/>
    </row>
    <row r="1095" spans="1:239" s="74" customFormat="1" ht="15.75" x14ac:dyDescent="0.25">
      <c r="A1095" s="71"/>
      <c r="B1095" s="72" t="s">
        <v>180</v>
      </c>
      <c r="C1095" s="71"/>
      <c r="D1095" s="73"/>
      <c r="E1095" s="73"/>
      <c r="F1095" s="73"/>
      <c r="G1095" s="73"/>
      <c r="H1095" s="73"/>
      <c r="I1095" s="73"/>
      <c r="J1095" s="73"/>
      <c r="K1095" s="73"/>
      <c r="L1095" s="73"/>
    </row>
    <row r="1096" spans="1:239" s="66" customFormat="1" ht="12.75" customHeight="1" x14ac:dyDescent="0.25">
      <c r="A1096" s="59"/>
      <c r="B1096" s="60"/>
      <c r="C1096" s="60"/>
      <c r="D1096" s="61"/>
      <c r="E1096" s="62"/>
      <c r="F1096" s="62"/>
      <c r="G1096" s="62"/>
      <c r="H1096" s="62"/>
      <c r="I1096" s="62"/>
      <c r="J1096" s="63"/>
      <c r="K1096" s="63"/>
      <c r="L1096" s="63"/>
      <c r="M1096" s="64"/>
      <c r="N1096" s="64"/>
      <c r="O1096" s="65"/>
      <c r="P1096" s="64"/>
      <c r="Q1096" s="64"/>
      <c r="R1096" s="64"/>
      <c r="S1096" s="64"/>
      <c r="T1096" s="64"/>
      <c r="U1096" s="64"/>
      <c r="V1096" s="64"/>
      <c r="W1096" s="64"/>
      <c r="X1096" s="64"/>
      <c r="Y1096" s="64"/>
      <c r="Z1096" s="64"/>
      <c r="AA1096" s="64"/>
      <c r="AB1096" s="64"/>
      <c r="AC1096" s="64"/>
      <c r="AD1096" s="64"/>
      <c r="AE1096" s="64"/>
      <c r="AF1096" s="64"/>
      <c r="AG1096" s="64"/>
      <c r="AH1096" s="64"/>
      <c r="AI1096" s="64"/>
      <c r="AJ1096" s="64"/>
      <c r="AK1096" s="64"/>
      <c r="AL1096" s="64"/>
      <c r="AM1096" s="64"/>
      <c r="AN1096" s="64"/>
      <c r="AO1096" s="64"/>
      <c r="AP1096" s="64"/>
      <c r="AQ1096" s="64"/>
      <c r="AR1096" s="64"/>
      <c r="AS1096" s="64"/>
      <c r="AT1096" s="64"/>
      <c r="AU1096" s="64"/>
      <c r="AV1096" s="64"/>
      <c r="AW1096" s="64"/>
      <c r="AX1096" s="64"/>
      <c r="AY1096" s="64"/>
      <c r="AZ1096" s="64"/>
      <c r="BA1096" s="64"/>
      <c r="BB1096" s="64"/>
      <c r="BC1096" s="64"/>
      <c r="BD1096" s="64"/>
      <c r="BE1096" s="64"/>
      <c r="BF1096" s="64"/>
      <c r="BG1096" s="64"/>
      <c r="BH1096" s="64"/>
      <c r="BI1096" s="64"/>
      <c r="BJ1096" s="64"/>
      <c r="BK1096" s="64"/>
      <c r="BL1096" s="64"/>
      <c r="BM1096" s="64"/>
      <c r="BN1096" s="64"/>
      <c r="BO1096" s="64"/>
      <c r="BP1096" s="64"/>
      <c r="BQ1096" s="64"/>
      <c r="BR1096" s="64"/>
      <c r="BS1096" s="64"/>
      <c r="BT1096" s="64"/>
      <c r="BU1096" s="64"/>
      <c r="BV1096" s="64"/>
      <c r="BW1096" s="64"/>
      <c r="BX1096" s="64"/>
      <c r="BY1096" s="64"/>
      <c r="BZ1096" s="64"/>
      <c r="CA1096" s="64"/>
      <c r="CB1096" s="64"/>
      <c r="CC1096" s="64"/>
      <c r="CD1096" s="64"/>
      <c r="CE1096" s="64"/>
      <c r="CF1096" s="64"/>
      <c r="CG1096" s="64"/>
      <c r="CH1096" s="64"/>
      <c r="CI1096" s="64"/>
      <c r="CJ1096" s="64"/>
      <c r="CK1096" s="64"/>
      <c r="CL1096" s="64"/>
      <c r="CM1096" s="64"/>
      <c r="CN1096" s="64"/>
      <c r="CO1096" s="64"/>
      <c r="CP1096" s="64"/>
      <c r="CQ1096" s="64"/>
      <c r="CR1096" s="64"/>
      <c r="CS1096" s="64"/>
      <c r="CT1096" s="64"/>
      <c r="CU1096" s="64"/>
      <c r="CV1096" s="64"/>
      <c r="CW1096" s="64"/>
      <c r="CX1096" s="64"/>
      <c r="CY1096" s="64"/>
      <c r="CZ1096" s="64"/>
      <c r="DA1096" s="64"/>
      <c r="DB1096" s="64"/>
      <c r="DC1096" s="64"/>
      <c r="DD1096" s="64"/>
      <c r="DE1096" s="64"/>
      <c r="DF1096" s="64"/>
      <c r="DG1096" s="64"/>
      <c r="DH1096" s="64"/>
      <c r="DI1096" s="64"/>
      <c r="DJ1096" s="64"/>
      <c r="DK1096" s="64"/>
      <c r="DL1096" s="64"/>
      <c r="DM1096" s="64"/>
      <c r="DN1096" s="64"/>
      <c r="DO1096" s="64"/>
      <c r="DP1096" s="64"/>
      <c r="DQ1096" s="64"/>
      <c r="DR1096" s="64"/>
      <c r="DS1096" s="64"/>
      <c r="DT1096" s="64"/>
      <c r="DU1096" s="64"/>
      <c r="DV1096" s="64"/>
      <c r="DW1096" s="64"/>
      <c r="DX1096" s="64"/>
      <c r="DY1096" s="64"/>
      <c r="DZ1096" s="64"/>
      <c r="EA1096" s="64"/>
      <c r="EB1096" s="64"/>
      <c r="EC1096" s="64"/>
      <c r="ED1096" s="64"/>
      <c r="EE1096" s="64"/>
      <c r="EF1096" s="64"/>
      <c r="EG1096" s="64"/>
      <c r="EH1096" s="64"/>
      <c r="EI1096" s="64"/>
      <c r="EJ1096" s="64"/>
      <c r="EK1096" s="64"/>
      <c r="EL1096" s="64"/>
      <c r="EM1096" s="64"/>
      <c r="EN1096" s="64"/>
      <c r="EO1096" s="64"/>
      <c r="EP1096" s="64"/>
      <c r="EQ1096" s="64"/>
      <c r="ER1096" s="64"/>
      <c r="ES1096" s="64"/>
      <c r="ET1096" s="64"/>
      <c r="EU1096" s="64"/>
      <c r="EV1096" s="64"/>
      <c r="EW1096" s="64"/>
      <c r="EX1096" s="64"/>
      <c r="EY1096" s="64"/>
      <c r="EZ1096" s="64"/>
      <c r="FA1096" s="64"/>
      <c r="FB1096" s="64"/>
      <c r="FC1096" s="64"/>
      <c r="FD1096" s="64"/>
      <c r="FE1096" s="64"/>
      <c r="FF1096" s="64"/>
      <c r="FG1096" s="64"/>
      <c r="FH1096" s="64"/>
      <c r="FI1096" s="64"/>
      <c r="FJ1096" s="64"/>
      <c r="FK1096" s="64"/>
      <c r="FL1096" s="64"/>
      <c r="FM1096" s="64"/>
      <c r="FN1096" s="64"/>
      <c r="FO1096" s="64"/>
      <c r="FP1096" s="64"/>
      <c r="FQ1096" s="64"/>
      <c r="FR1096" s="64"/>
      <c r="FS1096" s="64"/>
      <c r="FT1096" s="64"/>
      <c r="FU1096" s="64"/>
      <c r="FV1096" s="64"/>
      <c r="FW1096" s="64"/>
      <c r="FX1096" s="64"/>
      <c r="FY1096" s="64"/>
      <c r="FZ1096" s="64"/>
      <c r="GA1096" s="64"/>
      <c r="GB1096" s="64"/>
      <c r="GC1096" s="64"/>
      <c r="GD1096" s="64"/>
      <c r="GE1096" s="64"/>
      <c r="GF1096" s="64"/>
      <c r="GG1096" s="64"/>
      <c r="GH1096" s="64"/>
      <c r="GI1096" s="64"/>
      <c r="GJ1096" s="64"/>
      <c r="GK1096" s="64"/>
      <c r="GL1096" s="64"/>
      <c r="GM1096" s="64"/>
      <c r="GN1096" s="64"/>
      <c r="GO1096" s="64"/>
      <c r="GP1096" s="64"/>
      <c r="GQ1096" s="64"/>
      <c r="GR1096" s="64"/>
      <c r="GS1096" s="64"/>
      <c r="GT1096" s="64"/>
      <c r="GU1096" s="64"/>
      <c r="GV1096" s="64"/>
      <c r="GW1096" s="64"/>
      <c r="GX1096" s="64"/>
      <c r="GY1096" s="64"/>
      <c r="GZ1096" s="64"/>
      <c r="HA1096" s="64"/>
      <c r="HB1096" s="64"/>
      <c r="HC1096" s="64"/>
      <c r="HD1096" s="64"/>
      <c r="HE1096" s="64"/>
      <c r="HF1096" s="64"/>
      <c r="HG1096" s="64"/>
      <c r="HH1096" s="64"/>
      <c r="HI1096" s="64"/>
      <c r="HJ1096" s="64"/>
      <c r="HK1096" s="64"/>
      <c r="HL1096" s="64"/>
      <c r="HM1096" s="64"/>
      <c r="HN1096" s="64"/>
      <c r="HO1096" s="64"/>
    </row>
    <row r="1097" spans="1:239" s="2" customFormat="1" ht="25.5" x14ac:dyDescent="0.25">
      <c r="A1097" s="118">
        <v>47</v>
      </c>
      <c r="B1097" s="201" t="s">
        <v>144</v>
      </c>
      <c r="C1097" s="79" t="s">
        <v>64</v>
      </c>
      <c r="D1097" s="202"/>
      <c r="E1097" s="203">
        <f>(336.65+571+600+213+560+187+570+175)*0.15</f>
        <v>481.89749999999998</v>
      </c>
      <c r="F1097" s="4"/>
      <c r="G1097" s="204"/>
      <c r="H1097" s="204"/>
      <c r="I1097" s="4"/>
      <c r="J1097" s="4"/>
      <c r="K1097" s="4"/>
      <c r="L1097" s="4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21"/>
      <c r="AV1097" s="121"/>
      <c r="AW1097" s="121"/>
      <c r="AX1097" s="121"/>
      <c r="AY1097" s="121"/>
      <c r="AZ1097" s="121"/>
      <c r="BA1097" s="121"/>
      <c r="BB1097" s="121"/>
      <c r="BC1097" s="121"/>
      <c r="BD1097" s="121"/>
      <c r="BE1097" s="121"/>
      <c r="BF1097" s="121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21"/>
      <c r="BS1097" s="121"/>
      <c r="BT1097" s="121"/>
      <c r="BU1097" s="121"/>
      <c r="BV1097" s="121"/>
      <c r="BW1097" s="121"/>
      <c r="BX1097" s="121"/>
      <c r="BY1097" s="121"/>
      <c r="BZ1097" s="121"/>
      <c r="CA1097" s="121"/>
      <c r="CB1097" s="121"/>
      <c r="CC1097" s="121"/>
      <c r="CD1097" s="121"/>
      <c r="CE1097" s="121"/>
      <c r="CF1097" s="121"/>
      <c r="CG1097" s="121"/>
      <c r="CH1097" s="121"/>
      <c r="CI1097" s="121"/>
      <c r="CJ1097" s="121"/>
      <c r="CK1097" s="121"/>
      <c r="CL1097" s="121"/>
      <c r="CM1097" s="121"/>
      <c r="CN1097" s="121"/>
      <c r="CO1097" s="121"/>
      <c r="CP1097" s="121"/>
      <c r="CQ1097" s="121"/>
      <c r="CR1097" s="121"/>
      <c r="CS1097" s="121"/>
      <c r="CT1097" s="121"/>
      <c r="CU1097" s="121"/>
      <c r="CV1097" s="121"/>
      <c r="CW1097" s="121"/>
      <c r="CX1097" s="121"/>
      <c r="CY1097" s="121"/>
      <c r="CZ1097" s="121"/>
      <c r="DA1097" s="121"/>
      <c r="DB1097" s="121"/>
      <c r="DC1097" s="121"/>
      <c r="DD1097" s="121"/>
      <c r="DE1097" s="121"/>
      <c r="DF1097" s="121"/>
      <c r="DG1097" s="121"/>
      <c r="DH1097" s="121"/>
      <c r="DI1097" s="121"/>
      <c r="DJ1097" s="121"/>
      <c r="DK1097" s="121"/>
      <c r="DL1097" s="121"/>
      <c r="DM1097" s="121"/>
      <c r="DN1097" s="121"/>
      <c r="DO1097" s="121"/>
      <c r="DP1097" s="121"/>
      <c r="DQ1097" s="121"/>
      <c r="DR1097" s="121"/>
      <c r="DS1097" s="121"/>
      <c r="DT1097" s="121"/>
      <c r="DU1097" s="121"/>
      <c r="DV1097" s="121"/>
      <c r="DW1097" s="121"/>
      <c r="DX1097" s="121"/>
      <c r="DY1097" s="121"/>
      <c r="DZ1097" s="121"/>
      <c r="EA1097" s="121"/>
      <c r="EB1097" s="121"/>
      <c r="EC1097" s="121"/>
      <c r="ED1097" s="121"/>
      <c r="EE1097" s="121"/>
      <c r="EF1097" s="121"/>
      <c r="EG1097" s="121"/>
      <c r="EH1097" s="121"/>
      <c r="EI1097" s="121"/>
      <c r="EJ1097" s="121"/>
      <c r="EK1097" s="121"/>
      <c r="EL1097" s="121"/>
      <c r="EM1097" s="121"/>
      <c r="EN1097" s="121"/>
      <c r="EO1097" s="121"/>
      <c r="EP1097" s="121"/>
      <c r="EQ1097" s="121"/>
      <c r="ER1097" s="121"/>
      <c r="ES1097" s="121"/>
      <c r="ET1097" s="121"/>
      <c r="EU1097" s="121"/>
      <c r="EV1097" s="121"/>
      <c r="EW1097" s="121"/>
      <c r="EX1097" s="121"/>
      <c r="EY1097" s="121"/>
      <c r="EZ1097" s="121"/>
      <c r="FA1097" s="121"/>
      <c r="FB1097" s="121"/>
      <c r="FC1097" s="121"/>
      <c r="FD1097" s="121"/>
      <c r="FE1097" s="121"/>
      <c r="FF1097" s="121"/>
      <c r="FG1097" s="121"/>
      <c r="FH1097" s="121"/>
      <c r="FI1097" s="121"/>
      <c r="FJ1097" s="121"/>
      <c r="FK1097" s="121"/>
      <c r="FL1097" s="121"/>
      <c r="FM1097" s="121"/>
      <c r="FN1097" s="121"/>
      <c r="FO1097" s="121"/>
      <c r="FP1097" s="121"/>
      <c r="FQ1097" s="121"/>
      <c r="FR1097" s="121"/>
      <c r="FS1097" s="121"/>
      <c r="FT1097" s="121"/>
      <c r="FU1097" s="121"/>
      <c r="FV1097" s="121"/>
      <c r="FW1097" s="121"/>
      <c r="FX1097" s="121"/>
      <c r="FY1097" s="121"/>
      <c r="FZ1097" s="121"/>
      <c r="GA1097" s="121"/>
      <c r="GB1097" s="121"/>
      <c r="GC1097" s="121"/>
      <c r="GD1097" s="121"/>
      <c r="GE1097" s="121"/>
      <c r="GF1097" s="121"/>
      <c r="GG1097" s="121"/>
      <c r="GH1097" s="121"/>
      <c r="GI1097" s="121"/>
      <c r="GJ1097" s="121"/>
      <c r="GK1097" s="121"/>
      <c r="GL1097" s="121"/>
      <c r="GM1097" s="121"/>
      <c r="GN1097" s="121"/>
      <c r="GO1097" s="121"/>
      <c r="GP1097" s="121"/>
      <c r="GQ1097" s="121"/>
      <c r="GR1097" s="121"/>
      <c r="GS1097" s="121"/>
      <c r="GT1097" s="121"/>
      <c r="GU1097" s="121"/>
      <c r="GV1097" s="121"/>
      <c r="GW1097" s="121"/>
      <c r="GX1097" s="121"/>
      <c r="GY1097" s="121"/>
      <c r="GZ1097" s="121"/>
      <c r="HA1097" s="121"/>
      <c r="HB1097" s="121"/>
      <c r="HC1097" s="121"/>
      <c r="HD1097" s="121"/>
      <c r="HE1097" s="121"/>
      <c r="HF1097" s="121"/>
      <c r="HG1097" s="121"/>
      <c r="HH1097" s="121"/>
      <c r="HI1097" s="121"/>
      <c r="HJ1097" s="121"/>
      <c r="HK1097" s="121"/>
    </row>
    <row r="1098" spans="1:239" s="6" customFormat="1" x14ac:dyDescent="0.25">
      <c r="A1098" s="77"/>
      <c r="B1098" s="108" t="s">
        <v>21</v>
      </c>
      <c r="C1098" s="91" t="s">
        <v>17</v>
      </c>
      <c r="D1098" s="205">
        <v>4.9299999999999997E-2</v>
      </c>
      <c r="E1098" s="10">
        <f>E1097*D1098</f>
        <v>23.757546749999996</v>
      </c>
      <c r="F1098" s="5"/>
      <c r="G1098" s="204"/>
      <c r="H1098" s="5"/>
      <c r="I1098" s="10">
        <f>E1098*H1098</f>
        <v>0</v>
      </c>
      <c r="J1098" s="10"/>
      <c r="K1098" s="10"/>
      <c r="L1098" s="10">
        <f>G1098+I1098+K1098</f>
        <v>0</v>
      </c>
      <c r="M1098" s="121"/>
    </row>
    <row r="1099" spans="1:239" s="2" customFormat="1" x14ac:dyDescent="0.25">
      <c r="A1099" s="77"/>
      <c r="B1099" s="108" t="s">
        <v>104</v>
      </c>
      <c r="C1099" s="91" t="s">
        <v>20</v>
      </c>
      <c r="D1099" s="205">
        <v>3.9800000000000002E-2</v>
      </c>
      <c r="E1099" s="10">
        <f>E1097*D1099</f>
        <v>19.179520499999999</v>
      </c>
      <c r="F1099" s="5"/>
      <c r="G1099" s="204"/>
      <c r="H1099" s="204"/>
      <c r="I1099" s="5"/>
      <c r="J1099" s="5"/>
      <c r="K1099" s="10">
        <f t="shared" ref="K1099:K1100" si="164">E1099*J1099</f>
        <v>0</v>
      </c>
      <c r="L1099" s="10">
        <f t="shared" ref="L1099:L1101" si="165">G1099+I1099+K1099</f>
        <v>0</v>
      </c>
      <c r="M1099" s="121"/>
      <c r="N1099" s="93"/>
      <c r="O1099" s="93"/>
      <c r="P1099" s="93"/>
      <c r="Q1099" s="93"/>
      <c r="R1099" s="93"/>
      <c r="S1099" s="93"/>
      <c r="T1099" s="93"/>
      <c r="U1099" s="93"/>
      <c r="V1099" s="93"/>
      <c r="W1099" s="93"/>
      <c r="X1099" s="93"/>
      <c r="Y1099" s="93"/>
      <c r="Z1099" s="93"/>
      <c r="AA1099" s="93"/>
      <c r="AB1099" s="93"/>
      <c r="AC1099" s="93"/>
      <c r="AD1099" s="93"/>
      <c r="AE1099" s="93"/>
      <c r="AF1099" s="93"/>
      <c r="AG1099" s="93"/>
      <c r="AH1099" s="93"/>
      <c r="AI1099" s="93"/>
      <c r="AJ1099" s="93"/>
      <c r="AK1099" s="93"/>
      <c r="AL1099" s="93"/>
      <c r="AM1099" s="93"/>
      <c r="AN1099" s="93"/>
      <c r="AO1099" s="93"/>
      <c r="AP1099" s="93"/>
      <c r="AQ1099" s="93"/>
      <c r="AR1099" s="93"/>
      <c r="AS1099" s="93"/>
      <c r="AT1099" s="93"/>
      <c r="AU1099" s="93"/>
      <c r="AV1099" s="93"/>
      <c r="AW1099" s="93"/>
      <c r="AX1099" s="93"/>
      <c r="AY1099" s="93"/>
      <c r="AZ1099" s="93"/>
      <c r="BA1099" s="93"/>
      <c r="BB1099" s="93"/>
      <c r="BC1099" s="93"/>
      <c r="BD1099" s="93"/>
      <c r="BE1099" s="93"/>
      <c r="BF1099" s="93"/>
      <c r="BG1099" s="93"/>
      <c r="BH1099" s="93"/>
      <c r="BI1099" s="93"/>
      <c r="BJ1099" s="93"/>
      <c r="BK1099" s="93"/>
      <c r="BL1099" s="93"/>
      <c r="BM1099" s="93"/>
      <c r="BN1099" s="93"/>
      <c r="BO1099" s="93"/>
      <c r="BP1099" s="93"/>
      <c r="BQ1099" s="93"/>
      <c r="BR1099" s="93"/>
      <c r="BS1099" s="93"/>
      <c r="BT1099" s="93"/>
      <c r="BU1099" s="93"/>
      <c r="BV1099" s="93"/>
      <c r="BW1099" s="93"/>
      <c r="BX1099" s="93"/>
      <c r="BY1099" s="93"/>
      <c r="BZ1099" s="93"/>
      <c r="CA1099" s="93"/>
      <c r="CB1099" s="93"/>
      <c r="CC1099" s="93"/>
      <c r="CD1099" s="93"/>
      <c r="CE1099" s="93"/>
      <c r="CF1099" s="93"/>
      <c r="CG1099" s="93"/>
      <c r="CH1099" s="93"/>
      <c r="CI1099" s="93"/>
      <c r="CJ1099" s="93"/>
      <c r="CK1099" s="93"/>
      <c r="CL1099" s="93"/>
      <c r="CM1099" s="93"/>
      <c r="CN1099" s="93"/>
      <c r="CO1099" s="93"/>
      <c r="CP1099" s="93"/>
      <c r="CQ1099" s="93"/>
      <c r="CR1099" s="93"/>
      <c r="CS1099" s="93"/>
      <c r="CT1099" s="93"/>
      <c r="CU1099" s="93"/>
      <c r="CV1099" s="93"/>
      <c r="CW1099" s="93"/>
      <c r="CX1099" s="93"/>
      <c r="CY1099" s="93"/>
      <c r="CZ1099" s="93"/>
      <c r="DA1099" s="93"/>
      <c r="DB1099" s="93"/>
      <c r="DC1099" s="93"/>
      <c r="DD1099" s="93"/>
      <c r="DE1099" s="93"/>
      <c r="DF1099" s="93"/>
      <c r="DG1099" s="93"/>
      <c r="DH1099" s="93"/>
      <c r="DI1099" s="93"/>
      <c r="DJ1099" s="93"/>
      <c r="DK1099" s="93"/>
      <c r="DL1099" s="93"/>
      <c r="DM1099" s="93"/>
      <c r="DN1099" s="93"/>
      <c r="DO1099" s="93"/>
      <c r="DP1099" s="93"/>
      <c r="DQ1099" s="93"/>
      <c r="DR1099" s="93"/>
      <c r="DS1099" s="93"/>
      <c r="DT1099" s="93"/>
      <c r="DU1099" s="93"/>
      <c r="DV1099" s="93"/>
      <c r="DW1099" s="93"/>
      <c r="DX1099" s="93"/>
      <c r="DY1099" s="93"/>
      <c r="DZ1099" s="93"/>
      <c r="EA1099" s="93"/>
      <c r="EB1099" s="93"/>
      <c r="EC1099" s="93"/>
      <c r="ED1099" s="93"/>
      <c r="EE1099" s="93"/>
      <c r="EF1099" s="93"/>
      <c r="EG1099" s="93"/>
      <c r="EH1099" s="93"/>
      <c r="EI1099" s="93"/>
      <c r="EJ1099" s="93"/>
      <c r="EK1099" s="93"/>
      <c r="EL1099" s="93"/>
      <c r="EM1099" s="93"/>
      <c r="EN1099" s="93"/>
      <c r="EO1099" s="93"/>
      <c r="EP1099" s="93"/>
      <c r="EQ1099" s="93"/>
      <c r="ER1099" s="93"/>
      <c r="ES1099" s="93"/>
      <c r="ET1099" s="93"/>
      <c r="EU1099" s="93"/>
      <c r="EV1099" s="93"/>
      <c r="EW1099" s="93"/>
      <c r="EX1099" s="93"/>
      <c r="EY1099" s="93"/>
      <c r="EZ1099" s="93"/>
      <c r="FA1099" s="93"/>
      <c r="FB1099" s="93"/>
      <c r="FC1099" s="93"/>
      <c r="FD1099" s="93"/>
      <c r="FE1099" s="93"/>
      <c r="FF1099" s="93"/>
      <c r="FG1099" s="93"/>
      <c r="FH1099" s="93"/>
      <c r="FI1099" s="93"/>
      <c r="FJ1099" s="93"/>
      <c r="FK1099" s="93"/>
      <c r="FL1099" s="93"/>
      <c r="FM1099" s="93"/>
      <c r="FN1099" s="93"/>
      <c r="FO1099" s="93"/>
      <c r="FP1099" s="93"/>
      <c r="FQ1099" s="93"/>
      <c r="FR1099" s="93"/>
      <c r="FS1099" s="93"/>
      <c r="FT1099" s="93"/>
      <c r="FU1099" s="93"/>
      <c r="FV1099" s="93"/>
      <c r="FW1099" s="93"/>
      <c r="FX1099" s="93"/>
      <c r="FY1099" s="93"/>
      <c r="FZ1099" s="93"/>
      <c r="GA1099" s="93"/>
      <c r="GB1099" s="93"/>
      <c r="GC1099" s="93"/>
      <c r="GD1099" s="93"/>
      <c r="GE1099" s="93"/>
      <c r="GF1099" s="93"/>
      <c r="GG1099" s="93"/>
      <c r="GH1099" s="93"/>
      <c r="GI1099" s="93"/>
      <c r="GJ1099" s="93"/>
      <c r="GK1099" s="93"/>
      <c r="GL1099" s="93"/>
      <c r="GM1099" s="93"/>
      <c r="GN1099" s="93"/>
      <c r="GO1099" s="93"/>
      <c r="GP1099" s="93"/>
      <c r="GQ1099" s="93"/>
      <c r="GR1099" s="93"/>
      <c r="GS1099" s="93"/>
      <c r="GT1099" s="93"/>
      <c r="GU1099" s="93"/>
      <c r="GV1099" s="93"/>
      <c r="GW1099" s="93"/>
      <c r="GX1099" s="93"/>
      <c r="GY1099" s="93"/>
      <c r="GZ1099" s="93"/>
      <c r="HA1099" s="93"/>
      <c r="HB1099" s="93"/>
      <c r="HC1099" s="93"/>
      <c r="HD1099" s="93"/>
      <c r="HE1099" s="93"/>
      <c r="HF1099" s="93"/>
      <c r="HG1099" s="93"/>
      <c r="HH1099" s="93"/>
      <c r="HI1099" s="93"/>
      <c r="HJ1099" s="93"/>
      <c r="HK1099" s="93"/>
      <c r="HL1099" s="93"/>
      <c r="HM1099" s="93"/>
      <c r="HN1099" s="93"/>
      <c r="HO1099" s="93"/>
      <c r="HP1099" s="93"/>
      <c r="HQ1099" s="93"/>
      <c r="HR1099" s="93"/>
      <c r="HS1099" s="93"/>
      <c r="HT1099" s="93"/>
      <c r="HU1099" s="93"/>
      <c r="HV1099" s="93"/>
      <c r="HW1099" s="93"/>
      <c r="HX1099" s="93"/>
      <c r="HY1099" s="93"/>
      <c r="HZ1099" s="93"/>
      <c r="IA1099" s="93"/>
      <c r="IB1099" s="93"/>
      <c r="IC1099" s="93"/>
      <c r="ID1099" s="93"/>
      <c r="IE1099" s="93"/>
    </row>
    <row r="1100" spans="1:239" s="2" customFormat="1" x14ac:dyDescent="0.25">
      <c r="A1100" s="77"/>
      <c r="B1100" s="108" t="s">
        <v>26</v>
      </c>
      <c r="C1100" s="91" t="s">
        <v>20</v>
      </c>
      <c r="D1100" s="205">
        <v>9.4999999999999998E-3</v>
      </c>
      <c r="E1100" s="10">
        <f>D1100*E1097</f>
        <v>4.5780262499999997</v>
      </c>
      <c r="F1100" s="5"/>
      <c r="G1100" s="204"/>
      <c r="H1100" s="204"/>
      <c r="I1100" s="5"/>
      <c r="J1100" s="5"/>
      <c r="K1100" s="10">
        <f t="shared" si="164"/>
        <v>0</v>
      </c>
      <c r="L1100" s="10">
        <f t="shared" si="165"/>
        <v>0</v>
      </c>
      <c r="M1100" s="121"/>
      <c r="N1100" s="93"/>
      <c r="O1100" s="93"/>
      <c r="P1100" s="93"/>
      <c r="Q1100" s="93"/>
      <c r="R1100" s="93"/>
      <c r="S1100" s="93"/>
      <c r="T1100" s="93"/>
      <c r="U1100" s="93"/>
      <c r="V1100" s="93"/>
      <c r="W1100" s="93"/>
      <c r="X1100" s="93"/>
      <c r="Y1100" s="93"/>
      <c r="Z1100" s="93"/>
      <c r="AA1100" s="93"/>
      <c r="AB1100" s="93"/>
      <c r="AC1100" s="93"/>
      <c r="AD1100" s="93"/>
      <c r="AE1100" s="93"/>
      <c r="AF1100" s="93"/>
      <c r="AG1100" s="93"/>
      <c r="AH1100" s="93"/>
      <c r="AI1100" s="93"/>
      <c r="AJ1100" s="93"/>
      <c r="AK1100" s="93"/>
      <c r="AL1100" s="93"/>
      <c r="AM1100" s="93"/>
      <c r="AN1100" s="93"/>
      <c r="AO1100" s="93"/>
      <c r="AP1100" s="93"/>
      <c r="AQ1100" s="93"/>
      <c r="AR1100" s="93"/>
      <c r="AS1100" s="93"/>
      <c r="AT1100" s="93"/>
      <c r="AU1100" s="93"/>
      <c r="AV1100" s="93"/>
      <c r="AW1100" s="93"/>
      <c r="AX1100" s="93"/>
      <c r="AY1100" s="93"/>
      <c r="AZ1100" s="93"/>
      <c r="BA1100" s="93"/>
      <c r="BB1100" s="93"/>
      <c r="BC1100" s="93"/>
      <c r="BD1100" s="93"/>
      <c r="BE1100" s="93"/>
      <c r="BF1100" s="93"/>
      <c r="BG1100" s="93"/>
      <c r="BH1100" s="93"/>
      <c r="BI1100" s="93"/>
      <c r="BJ1100" s="93"/>
      <c r="BK1100" s="93"/>
      <c r="BL1100" s="93"/>
      <c r="BM1100" s="93"/>
      <c r="BN1100" s="93"/>
      <c r="BO1100" s="93"/>
      <c r="BP1100" s="93"/>
      <c r="BQ1100" s="93"/>
      <c r="BR1100" s="93"/>
      <c r="BS1100" s="93"/>
      <c r="BT1100" s="93"/>
      <c r="BU1100" s="93"/>
      <c r="BV1100" s="93"/>
      <c r="BW1100" s="93"/>
      <c r="BX1100" s="93"/>
      <c r="BY1100" s="93"/>
      <c r="BZ1100" s="93"/>
      <c r="CA1100" s="93"/>
      <c r="CB1100" s="93"/>
      <c r="CC1100" s="93"/>
      <c r="CD1100" s="93"/>
      <c r="CE1100" s="93"/>
      <c r="CF1100" s="93"/>
      <c r="CG1100" s="93"/>
      <c r="CH1100" s="93"/>
      <c r="CI1100" s="93"/>
      <c r="CJ1100" s="93"/>
      <c r="CK1100" s="93"/>
      <c r="CL1100" s="93"/>
      <c r="CM1100" s="93"/>
      <c r="CN1100" s="93"/>
      <c r="CO1100" s="93"/>
      <c r="CP1100" s="93"/>
      <c r="CQ1100" s="93"/>
      <c r="CR1100" s="93"/>
      <c r="CS1100" s="93"/>
      <c r="CT1100" s="93"/>
      <c r="CU1100" s="93"/>
      <c r="CV1100" s="93"/>
      <c r="CW1100" s="93"/>
      <c r="CX1100" s="93"/>
      <c r="CY1100" s="93"/>
      <c r="CZ1100" s="93"/>
      <c r="DA1100" s="93"/>
      <c r="DB1100" s="93"/>
      <c r="DC1100" s="93"/>
      <c r="DD1100" s="93"/>
      <c r="DE1100" s="93"/>
      <c r="DF1100" s="93"/>
      <c r="DG1100" s="93"/>
      <c r="DH1100" s="93"/>
      <c r="DI1100" s="93"/>
      <c r="DJ1100" s="93"/>
      <c r="DK1100" s="93"/>
      <c r="DL1100" s="93"/>
      <c r="DM1100" s="93"/>
      <c r="DN1100" s="93"/>
      <c r="DO1100" s="93"/>
      <c r="DP1100" s="93"/>
      <c r="DQ1100" s="93"/>
      <c r="DR1100" s="93"/>
      <c r="DS1100" s="93"/>
      <c r="DT1100" s="93"/>
      <c r="DU1100" s="93"/>
      <c r="DV1100" s="93"/>
      <c r="DW1100" s="93"/>
      <c r="DX1100" s="93"/>
      <c r="DY1100" s="93"/>
      <c r="DZ1100" s="93"/>
      <c r="EA1100" s="93"/>
      <c r="EB1100" s="93"/>
      <c r="EC1100" s="93"/>
      <c r="ED1100" s="93"/>
      <c r="EE1100" s="93"/>
      <c r="EF1100" s="93"/>
      <c r="EG1100" s="93"/>
      <c r="EH1100" s="93"/>
      <c r="EI1100" s="93"/>
      <c r="EJ1100" s="93"/>
      <c r="EK1100" s="93"/>
      <c r="EL1100" s="93"/>
      <c r="EM1100" s="93"/>
      <c r="EN1100" s="93"/>
      <c r="EO1100" s="93"/>
      <c r="EP1100" s="93"/>
      <c r="EQ1100" s="93"/>
      <c r="ER1100" s="93"/>
      <c r="ES1100" s="93"/>
      <c r="ET1100" s="93"/>
      <c r="EU1100" s="93"/>
      <c r="EV1100" s="93"/>
      <c r="EW1100" s="93"/>
      <c r="EX1100" s="93"/>
      <c r="EY1100" s="93"/>
      <c r="EZ1100" s="93"/>
      <c r="FA1100" s="93"/>
      <c r="FB1100" s="93"/>
      <c r="FC1100" s="93"/>
      <c r="FD1100" s="93"/>
      <c r="FE1100" s="93"/>
      <c r="FF1100" s="93"/>
      <c r="FG1100" s="93"/>
      <c r="FH1100" s="93"/>
      <c r="FI1100" s="93"/>
      <c r="FJ1100" s="93"/>
      <c r="FK1100" s="93"/>
      <c r="FL1100" s="93"/>
      <c r="FM1100" s="93"/>
      <c r="FN1100" s="93"/>
      <c r="FO1100" s="93"/>
      <c r="FP1100" s="93"/>
      <c r="FQ1100" s="93"/>
      <c r="FR1100" s="93"/>
      <c r="FS1100" s="93"/>
      <c r="FT1100" s="93"/>
      <c r="FU1100" s="93"/>
      <c r="FV1100" s="93"/>
      <c r="FW1100" s="93"/>
      <c r="FX1100" s="93"/>
      <c r="FY1100" s="93"/>
      <c r="FZ1100" s="93"/>
      <c r="GA1100" s="93"/>
      <c r="GB1100" s="93"/>
      <c r="GC1100" s="93"/>
      <c r="GD1100" s="93"/>
      <c r="GE1100" s="93"/>
      <c r="GF1100" s="93"/>
      <c r="GG1100" s="93"/>
      <c r="GH1100" s="93"/>
      <c r="GI1100" s="93"/>
      <c r="GJ1100" s="93"/>
      <c r="GK1100" s="93"/>
      <c r="GL1100" s="93"/>
      <c r="GM1100" s="93"/>
      <c r="GN1100" s="93"/>
      <c r="GO1100" s="93"/>
      <c r="GP1100" s="93"/>
      <c r="GQ1100" s="93"/>
      <c r="GR1100" s="93"/>
      <c r="GS1100" s="93"/>
      <c r="GT1100" s="93"/>
      <c r="GU1100" s="93"/>
      <c r="GV1100" s="93"/>
      <c r="GW1100" s="93"/>
      <c r="GX1100" s="93"/>
      <c r="GY1100" s="93"/>
      <c r="GZ1100" s="93"/>
      <c r="HA1100" s="93"/>
      <c r="HB1100" s="93"/>
      <c r="HC1100" s="93"/>
      <c r="HD1100" s="93"/>
      <c r="HE1100" s="93"/>
      <c r="HF1100" s="93"/>
      <c r="HG1100" s="93"/>
      <c r="HH1100" s="93"/>
      <c r="HI1100" s="93"/>
      <c r="HJ1100" s="93"/>
      <c r="HK1100" s="93"/>
      <c r="HL1100" s="93"/>
      <c r="HM1100" s="93"/>
      <c r="HN1100" s="93"/>
      <c r="HO1100" s="93"/>
      <c r="HP1100" s="93"/>
      <c r="HQ1100" s="93"/>
      <c r="HR1100" s="93"/>
      <c r="HS1100" s="93"/>
      <c r="HT1100" s="93"/>
      <c r="HU1100" s="93"/>
      <c r="HV1100" s="93"/>
      <c r="HW1100" s="93"/>
      <c r="HX1100" s="93"/>
      <c r="HY1100" s="93"/>
      <c r="HZ1100" s="93"/>
      <c r="IA1100" s="93"/>
      <c r="IB1100" s="93"/>
      <c r="IC1100" s="93"/>
      <c r="ID1100" s="93"/>
      <c r="IE1100" s="93"/>
    </row>
    <row r="1101" spans="1:239" s="2" customFormat="1" x14ac:dyDescent="0.25">
      <c r="A1101" s="77"/>
      <c r="B1101" s="116" t="s">
        <v>105</v>
      </c>
      <c r="C1101" s="91" t="s">
        <v>16</v>
      </c>
      <c r="D1101" s="102">
        <v>1.02</v>
      </c>
      <c r="E1101" s="10">
        <f>E1097*D1101</f>
        <v>491.53544999999997</v>
      </c>
      <c r="F1101" s="5"/>
      <c r="G1101" s="10">
        <f>E1101*F1101</f>
        <v>0</v>
      </c>
      <c r="H1101" s="10"/>
      <c r="I1101" s="10"/>
      <c r="J1101" s="10"/>
      <c r="K1101" s="10"/>
      <c r="L1101" s="10">
        <f t="shared" si="165"/>
        <v>0</v>
      </c>
      <c r="M1101" s="121"/>
      <c r="N1101" s="93"/>
      <c r="O1101" s="93"/>
      <c r="P1101" s="93"/>
      <c r="Q1101" s="93"/>
      <c r="R1101" s="93"/>
      <c r="S1101" s="93"/>
      <c r="T1101" s="93"/>
      <c r="U1101" s="93"/>
      <c r="V1101" s="93"/>
      <c r="W1101" s="93"/>
      <c r="X1101" s="93"/>
      <c r="Y1101" s="93"/>
      <c r="Z1101" s="93"/>
      <c r="AA1101" s="93"/>
      <c r="AB1101" s="93"/>
      <c r="AC1101" s="93"/>
      <c r="AD1101" s="93"/>
      <c r="AE1101" s="93"/>
      <c r="AF1101" s="93"/>
      <c r="AG1101" s="93"/>
      <c r="AH1101" s="93"/>
      <c r="AI1101" s="93"/>
      <c r="AJ1101" s="93"/>
      <c r="AK1101" s="93"/>
      <c r="AL1101" s="93"/>
      <c r="AM1101" s="93"/>
      <c r="AN1101" s="93"/>
      <c r="AO1101" s="93"/>
      <c r="AP1101" s="93"/>
      <c r="AQ1101" s="93"/>
      <c r="AR1101" s="93"/>
      <c r="AS1101" s="93"/>
      <c r="AT1101" s="93"/>
      <c r="AU1101" s="93"/>
      <c r="AV1101" s="93"/>
      <c r="AW1101" s="93"/>
      <c r="AX1101" s="93"/>
      <c r="AY1101" s="93"/>
      <c r="AZ1101" s="93"/>
      <c r="BA1101" s="93"/>
      <c r="BB1101" s="93"/>
      <c r="BC1101" s="93"/>
      <c r="BD1101" s="93"/>
      <c r="BE1101" s="93"/>
      <c r="BF1101" s="93"/>
      <c r="BG1101" s="93"/>
      <c r="BH1101" s="93"/>
      <c r="BI1101" s="93"/>
      <c r="BJ1101" s="93"/>
      <c r="BK1101" s="93"/>
      <c r="BL1101" s="93"/>
      <c r="BM1101" s="93"/>
      <c r="BN1101" s="93"/>
      <c r="BO1101" s="93"/>
      <c r="BP1101" s="93"/>
      <c r="BQ1101" s="93"/>
      <c r="BR1101" s="93"/>
      <c r="BS1101" s="93"/>
      <c r="BT1101" s="93"/>
      <c r="BU1101" s="93"/>
      <c r="BV1101" s="93"/>
      <c r="BW1101" s="93"/>
      <c r="BX1101" s="93"/>
      <c r="BY1101" s="93"/>
      <c r="BZ1101" s="93"/>
      <c r="CA1101" s="93"/>
      <c r="CB1101" s="93"/>
      <c r="CC1101" s="93"/>
      <c r="CD1101" s="93"/>
      <c r="CE1101" s="93"/>
      <c r="CF1101" s="93"/>
      <c r="CG1101" s="93"/>
      <c r="CH1101" s="93"/>
      <c r="CI1101" s="93"/>
      <c r="CJ1101" s="93"/>
      <c r="CK1101" s="93"/>
      <c r="CL1101" s="93"/>
      <c r="CM1101" s="93"/>
      <c r="CN1101" s="93"/>
      <c r="CO1101" s="93"/>
      <c r="CP1101" s="93"/>
      <c r="CQ1101" s="93"/>
      <c r="CR1101" s="93"/>
      <c r="CS1101" s="93"/>
      <c r="CT1101" s="93"/>
      <c r="CU1101" s="93"/>
      <c r="CV1101" s="93"/>
      <c r="CW1101" s="93"/>
      <c r="CX1101" s="93"/>
      <c r="CY1101" s="93"/>
      <c r="CZ1101" s="93"/>
      <c r="DA1101" s="93"/>
      <c r="DB1101" s="93"/>
      <c r="DC1101" s="93"/>
      <c r="DD1101" s="93"/>
      <c r="DE1101" s="93"/>
      <c r="DF1101" s="93"/>
      <c r="DG1101" s="93"/>
      <c r="DH1101" s="93"/>
      <c r="DI1101" s="93"/>
      <c r="DJ1101" s="93"/>
      <c r="DK1101" s="93"/>
      <c r="DL1101" s="93"/>
      <c r="DM1101" s="93"/>
      <c r="DN1101" s="93"/>
      <c r="DO1101" s="93"/>
      <c r="DP1101" s="93"/>
      <c r="DQ1101" s="93"/>
      <c r="DR1101" s="93"/>
      <c r="DS1101" s="93"/>
      <c r="DT1101" s="93"/>
      <c r="DU1101" s="93"/>
      <c r="DV1101" s="93"/>
      <c r="DW1101" s="93"/>
      <c r="DX1101" s="93"/>
      <c r="DY1101" s="93"/>
      <c r="DZ1101" s="93"/>
      <c r="EA1101" s="93"/>
      <c r="EB1101" s="93"/>
      <c r="EC1101" s="93"/>
      <c r="ED1101" s="93"/>
      <c r="EE1101" s="93"/>
      <c r="EF1101" s="93"/>
      <c r="EG1101" s="93"/>
      <c r="EH1101" s="93"/>
      <c r="EI1101" s="93"/>
      <c r="EJ1101" s="93"/>
      <c r="EK1101" s="93"/>
      <c r="EL1101" s="93"/>
      <c r="EM1101" s="93"/>
      <c r="EN1101" s="93"/>
      <c r="EO1101" s="93"/>
      <c r="EP1101" s="93"/>
      <c r="EQ1101" s="93"/>
      <c r="ER1101" s="93"/>
      <c r="ES1101" s="93"/>
      <c r="ET1101" s="93"/>
      <c r="EU1101" s="93"/>
      <c r="EV1101" s="93"/>
      <c r="EW1101" s="93"/>
      <c r="EX1101" s="93"/>
      <c r="EY1101" s="93"/>
      <c r="EZ1101" s="93"/>
      <c r="FA1101" s="93"/>
      <c r="FB1101" s="93"/>
      <c r="FC1101" s="93"/>
      <c r="FD1101" s="93"/>
      <c r="FE1101" s="93"/>
      <c r="FF1101" s="93"/>
      <c r="FG1101" s="93"/>
      <c r="FH1101" s="93"/>
      <c r="FI1101" s="93"/>
      <c r="FJ1101" s="93"/>
      <c r="FK1101" s="93"/>
      <c r="FL1101" s="93"/>
      <c r="FM1101" s="93"/>
      <c r="FN1101" s="93"/>
      <c r="FO1101" s="93"/>
      <c r="FP1101" s="93"/>
      <c r="FQ1101" s="93"/>
      <c r="FR1101" s="93"/>
      <c r="FS1101" s="93"/>
      <c r="FT1101" s="93"/>
      <c r="FU1101" s="93"/>
      <c r="FV1101" s="93"/>
      <c r="FW1101" s="93"/>
      <c r="FX1101" s="93"/>
      <c r="FY1101" s="93"/>
      <c r="FZ1101" s="93"/>
      <c r="GA1101" s="93"/>
      <c r="GB1101" s="93"/>
      <c r="GC1101" s="93"/>
      <c r="GD1101" s="93"/>
      <c r="GE1101" s="93"/>
      <c r="GF1101" s="93"/>
      <c r="GG1101" s="93"/>
      <c r="GH1101" s="93"/>
      <c r="GI1101" s="93"/>
      <c r="GJ1101" s="93"/>
      <c r="GK1101" s="93"/>
      <c r="GL1101" s="93"/>
      <c r="GM1101" s="93"/>
      <c r="GN1101" s="93"/>
      <c r="GO1101" s="93"/>
      <c r="GP1101" s="93"/>
      <c r="GQ1101" s="93"/>
      <c r="GR1101" s="93"/>
      <c r="GS1101" s="93"/>
      <c r="GT1101" s="93"/>
      <c r="GU1101" s="93"/>
      <c r="GV1101" s="93"/>
      <c r="GW1101" s="93"/>
      <c r="GX1101" s="93"/>
      <c r="GY1101" s="93"/>
      <c r="GZ1101" s="93"/>
      <c r="HA1101" s="93"/>
      <c r="HB1101" s="93"/>
      <c r="HC1101" s="93"/>
      <c r="HD1101" s="93"/>
      <c r="HE1101" s="93"/>
      <c r="HF1101" s="93"/>
      <c r="HG1101" s="93"/>
      <c r="HH1101" s="93"/>
      <c r="HI1101" s="93"/>
      <c r="HJ1101" s="93"/>
      <c r="HK1101" s="93"/>
      <c r="HL1101" s="93"/>
      <c r="HM1101" s="93"/>
      <c r="HN1101" s="93"/>
      <c r="HO1101" s="93"/>
      <c r="HP1101" s="93"/>
      <c r="HQ1101" s="93"/>
      <c r="HR1101" s="93"/>
      <c r="HS1101" s="93"/>
      <c r="HT1101" s="93"/>
      <c r="HU1101" s="93"/>
      <c r="HV1101" s="93"/>
      <c r="HW1101" s="93"/>
      <c r="HX1101" s="93"/>
      <c r="HY1101" s="93"/>
      <c r="HZ1101" s="93"/>
      <c r="IA1101" s="93"/>
      <c r="IB1101" s="93"/>
      <c r="IC1101" s="93"/>
      <c r="ID1101" s="93"/>
      <c r="IE1101" s="93"/>
    </row>
    <row r="1102" spans="1:239" s="2" customFormat="1" x14ac:dyDescent="0.25">
      <c r="A1102" s="118"/>
      <c r="B1102" s="201"/>
      <c r="C1102" s="79"/>
      <c r="D1102" s="202"/>
      <c r="E1102" s="203"/>
      <c r="F1102" s="4"/>
      <c r="G1102" s="204"/>
      <c r="H1102" s="204"/>
      <c r="I1102" s="4"/>
      <c r="J1102" s="4"/>
      <c r="K1102" s="4"/>
      <c r="L1102" s="4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21"/>
      <c r="AV1102" s="121"/>
      <c r="AW1102" s="121"/>
      <c r="AX1102" s="121"/>
      <c r="AY1102" s="121"/>
      <c r="AZ1102" s="121"/>
      <c r="BA1102" s="121"/>
      <c r="BB1102" s="121"/>
      <c r="BC1102" s="121"/>
      <c r="BD1102" s="121"/>
      <c r="BE1102" s="121"/>
      <c r="BF1102" s="121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21"/>
      <c r="BS1102" s="121"/>
      <c r="BT1102" s="121"/>
      <c r="BU1102" s="121"/>
      <c r="BV1102" s="121"/>
      <c r="BW1102" s="121"/>
      <c r="BX1102" s="121"/>
      <c r="BY1102" s="121"/>
      <c r="BZ1102" s="121"/>
      <c r="CA1102" s="121"/>
      <c r="CB1102" s="121"/>
      <c r="CC1102" s="121"/>
      <c r="CD1102" s="121"/>
      <c r="CE1102" s="121"/>
      <c r="CF1102" s="121"/>
      <c r="CG1102" s="121"/>
      <c r="CH1102" s="121"/>
      <c r="CI1102" s="121"/>
      <c r="CJ1102" s="121"/>
      <c r="CK1102" s="121"/>
      <c r="CL1102" s="121"/>
      <c r="CM1102" s="121"/>
      <c r="CN1102" s="121"/>
      <c r="CO1102" s="121"/>
      <c r="CP1102" s="121"/>
      <c r="CQ1102" s="121"/>
      <c r="CR1102" s="121"/>
      <c r="CS1102" s="121"/>
      <c r="CT1102" s="121"/>
      <c r="CU1102" s="121"/>
      <c r="CV1102" s="121"/>
      <c r="CW1102" s="121"/>
      <c r="CX1102" s="121"/>
      <c r="CY1102" s="121"/>
      <c r="CZ1102" s="121"/>
      <c r="DA1102" s="121"/>
      <c r="DB1102" s="121"/>
      <c r="DC1102" s="121"/>
      <c r="DD1102" s="121"/>
      <c r="DE1102" s="121"/>
      <c r="DF1102" s="121"/>
      <c r="DG1102" s="121"/>
      <c r="DH1102" s="121"/>
      <c r="DI1102" s="121"/>
      <c r="DJ1102" s="121"/>
      <c r="DK1102" s="121"/>
      <c r="DL1102" s="121"/>
      <c r="DM1102" s="121"/>
      <c r="DN1102" s="121"/>
      <c r="DO1102" s="121"/>
      <c r="DP1102" s="121"/>
      <c r="DQ1102" s="121"/>
      <c r="DR1102" s="121"/>
      <c r="DS1102" s="121"/>
      <c r="DT1102" s="121"/>
      <c r="DU1102" s="121"/>
      <c r="DV1102" s="121"/>
      <c r="DW1102" s="121"/>
      <c r="DX1102" s="121"/>
      <c r="DY1102" s="121"/>
      <c r="DZ1102" s="121"/>
      <c r="EA1102" s="121"/>
      <c r="EB1102" s="121"/>
      <c r="EC1102" s="121"/>
      <c r="ED1102" s="121"/>
      <c r="EE1102" s="121"/>
      <c r="EF1102" s="121"/>
      <c r="EG1102" s="121"/>
      <c r="EH1102" s="121"/>
      <c r="EI1102" s="121"/>
      <c r="EJ1102" s="121"/>
      <c r="EK1102" s="121"/>
      <c r="EL1102" s="121"/>
      <c r="EM1102" s="121"/>
      <c r="EN1102" s="121"/>
      <c r="EO1102" s="121"/>
      <c r="EP1102" s="121"/>
      <c r="EQ1102" s="121"/>
      <c r="ER1102" s="121"/>
      <c r="ES1102" s="121"/>
      <c r="ET1102" s="121"/>
      <c r="EU1102" s="121"/>
      <c r="EV1102" s="121"/>
      <c r="EW1102" s="121"/>
      <c r="EX1102" s="121"/>
      <c r="EY1102" s="121"/>
      <c r="EZ1102" s="121"/>
      <c r="FA1102" s="121"/>
      <c r="FB1102" s="121"/>
      <c r="FC1102" s="121"/>
      <c r="FD1102" s="121"/>
      <c r="FE1102" s="121"/>
      <c r="FF1102" s="121"/>
      <c r="FG1102" s="121"/>
      <c r="FH1102" s="121"/>
      <c r="FI1102" s="121"/>
      <c r="FJ1102" s="121"/>
      <c r="FK1102" s="121"/>
      <c r="FL1102" s="121"/>
      <c r="FM1102" s="121"/>
      <c r="FN1102" s="121"/>
      <c r="FO1102" s="121"/>
      <c r="FP1102" s="121"/>
      <c r="FQ1102" s="121"/>
      <c r="FR1102" s="121"/>
      <c r="FS1102" s="121"/>
      <c r="FT1102" s="121"/>
      <c r="FU1102" s="121"/>
      <c r="FV1102" s="121"/>
      <c r="FW1102" s="121"/>
      <c r="FX1102" s="121"/>
      <c r="FY1102" s="121"/>
      <c r="FZ1102" s="121"/>
      <c r="GA1102" s="121"/>
      <c r="GB1102" s="121"/>
      <c r="GC1102" s="121"/>
      <c r="GD1102" s="121"/>
      <c r="GE1102" s="121"/>
      <c r="GF1102" s="121"/>
      <c r="GG1102" s="121"/>
      <c r="GH1102" s="121"/>
      <c r="GI1102" s="121"/>
      <c r="GJ1102" s="121"/>
      <c r="GK1102" s="121"/>
      <c r="GL1102" s="121"/>
      <c r="GM1102" s="121"/>
      <c r="GN1102" s="121"/>
      <c r="GO1102" s="121"/>
      <c r="GP1102" s="121"/>
      <c r="GQ1102" s="121"/>
      <c r="GR1102" s="121"/>
      <c r="GS1102" s="121"/>
      <c r="GT1102" s="121"/>
      <c r="GU1102" s="121"/>
      <c r="GV1102" s="121"/>
      <c r="GW1102" s="121"/>
      <c r="GX1102" s="121"/>
      <c r="GY1102" s="121"/>
      <c r="GZ1102" s="121"/>
      <c r="HA1102" s="121"/>
      <c r="HB1102" s="121"/>
      <c r="HC1102" s="121"/>
      <c r="HD1102" s="121"/>
      <c r="HE1102" s="121"/>
      <c r="HF1102" s="121"/>
      <c r="HG1102" s="121"/>
      <c r="HH1102" s="121"/>
      <c r="HI1102" s="121"/>
      <c r="HJ1102" s="121"/>
      <c r="HK1102" s="121"/>
    </row>
    <row r="1103" spans="1:239" s="2" customFormat="1" ht="25.5" x14ac:dyDescent="0.25">
      <c r="A1103" s="118">
        <v>48</v>
      </c>
      <c r="B1103" s="201" t="s">
        <v>185</v>
      </c>
      <c r="C1103" s="79" t="s">
        <v>83</v>
      </c>
      <c r="D1103" s="202"/>
      <c r="E1103" s="203">
        <v>1</v>
      </c>
      <c r="F1103" s="4"/>
      <c r="G1103" s="9">
        <f>E1103*F1103</f>
        <v>0</v>
      </c>
      <c r="H1103" s="9"/>
      <c r="I1103" s="9"/>
      <c r="J1103" s="9"/>
      <c r="K1103" s="9"/>
      <c r="L1103" s="9">
        <f t="shared" ref="L1103" si="166">G1103+I1103+K1103</f>
        <v>0</v>
      </c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21"/>
      <c r="AV1103" s="121"/>
      <c r="AW1103" s="121"/>
      <c r="AX1103" s="121"/>
      <c r="AY1103" s="121"/>
      <c r="AZ1103" s="121"/>
      <c r="BA1103" s="121"/>
      <c r="BB1103" s="121"/>
      <c r="BC1103" s="121"/>
      <c r="BD1103" s="121"/>
      <c r="BE1103" s="121"/>
      <c r="BF1103" s="121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21"/>
      <c r="BS1103" s="121"/>
      <c r="BT1103" s="121"/>
      <c r="BU1103" s="121"/>
      <c r="BV1103" s="121"/>
      <c r="BW1103" s="121"/>
      <c r="BX1103" s="121"/>
      <c r="BY1103" s="121"/>
      <c r="BZ1103" s="121"/>
      <c r="CA1103" s="121"/>
      <c r="CB1103" s="121"/>
      <c r="CC1103" s="121"/>
      <c r="CD1103" s="121"/>
      <c r="CE1103" s="121"/>
      <c r="CF1103" s="121"/>
      <c r="CG1103" s="121"/>
      <c r="CH1103" s="121"/>
      <c r="CI1103" s="121"/>
      <c r="CJ1103" s="121"/>
      <c r="CK1103" s="121"/>
      <c r="CL1103" s="121"/>
      <c r="CM1103" s="121"/>
      <c r="CN1103" s="121"/>
      <c r="CO1103" s="121"/>
      <c r="CP1103" s="121"/>
      <c r="CQ1103" s="121"/>
      <c r="CR1103" s="121"/>
      <c r="CS1103" s="121"/>
      <c r="CT1103" s="121"/>
      <c r="CU1103" s="121"/>
      <c r="CV1103" s="121"/>
      <c r="CW1103" s="121"/>
      <c r="CX1103" s="121"/>
      <c r="CY1103" s="121"/>
      <c r="CZ1103" s="121"/>
      <c r="DA1103" s="121"/>
      <c r="DB1103" s="121"/>
      <c r="DC1103" s="121"/>
      <c r="DD1103" s="121"/>
      <c r="DE1103" s="121"/>
      <c r="DF1103" s="121"/>
      <c r="DG1103" s="121"/>
      <c r="DH1103" s="121"/>
      <c r="DI1103" s="121"/>
      <c r="DJ1103" s="121"/>
      <c r="DK1103" s="121"/>
      <c r="DL1103" s="121"/>
      <c r="DM1103" s="121"/>
      <c r="DN1103" s="121"/>
      <c r="DO1103" s="121"/>
      <c r="DP1103" s="121"/>
      <c r="DQ1103" s="121"/>
      <c r="DR1103" s="121"/>
      <c r="DS1103" s="121"/>
      <c r="DT1103" s="121"/>
      <c r="DU1103" s="121"/>
      <c r="DV1103" s="121"/>
      <c r="DW1103" s="121"/>
      <c r="DX1103" s="121"/>
      <c r="DY1103" s="121"/>
      <c r="DZ1103" s="121"/>
      <c r="EA1103" s="121"/>
      <c r="EB1103" s="121"/>
      <c r="EC1103" s="121"/>
      <c r="ED1103" s="121"/>
      <c r="EE1103" s="121"/>
      <c r="EF1103" s="121"/>
      <c r="EG1103" s="121"/>
      <c r="EH1103" s="121"/>
      <c r="EI1103" s="121"/>
      <c r="EJ1103" s="121"/>
      <c r="EK1103" s="121"/>
      <c r="EL1103" s="121"/>
      <c r="EM1103" s="121"/>
      <c r="EN1103" s="121"/>
      <c r="EO1103" s="121"/>
      <c r="EP1103" s="121"/>
      <c r="EQ1103" s="121"/>
      <c r="ER1103" s="121"/>
      <c r="ES1103" s="121"/>
      <c r="ET1103" s="121"/>
      <c r="EU1103" s="121"/>
      <c r="EV1103" s="121"/>
      <c r="EW1103" s="121"/>
      <c r="EX1103" s="121"/>
      <c r="EY1103" s="121"/>
      <c r="EZ1103" s="121"/>
      <c r="FA1103" s="121"/>
      <c r="FB1103" s="121"/>
      <c r="FC1103" s="121"/>
      <c r="FD1103" s="121"/>
      <c r="FE1103" s="121"/>
      <c r="FF1103" s="121"/>
      <c r="FG1103" s="121"/>
      <c r="FH1103" s="121"/>
      <c r="FI1103" s="121"/>
      <c r="FJ1103" s="121"/>
      <c r="FK1103" s="121"/>
      <c r="FL1103" s="121"/>
      <c r="FM1103" s="121"/>
      <c r="FN1103" s="121"/>
      <c r="FO1103" s="121"/>
      <c r="FP1103" s="121"/>
      <c r="FQ1103" s="121"/>
      <c r="FR1103" s="121"/>
      <c r="FS1103" s="121"/>
      <c r="FT1103" s="121"/>
      <c r="FU1103" s="121"/>
      <c r="FV1103" s="121"/>
      <c r="FW1103" s="121"/>
      <c r="FX1103" s="121"/>
      <c r="FY1103" s="121"/>
      <c r="FZ1103" s="121"/>
      <c r="GA1103" s="121"/>
      <c r="GB1103" s="121"/>
      <c r="GC1103" s="121"/>
      <c r="GD1103" s="121"/>
      <c r="GE1103" s="121"/>
      <c r="GF1103" s="121"/>
      <c r="GG1103" s="121"/>
      <c r="GH1103" s="121"/>
      <c r="GI1103" s="121"/>
      <c r="GJ1103" s="121"/>
      <c r="GK1103" s="121"/>
      <c r="GL1103" s="121"/>
      <c r="GM1103" s="121"/>
      <c r="GN1103" s="121"/>
      <c r="GO1103" s="121"/>
      <c r="GP1103" s="121"/>
      <c r="GQ1103" s="121"/>
      <c r="GR1103" s="121"/>
      <c r="GS1103" s="121"/>
      <c r="GT1103" s="121"/>
      <c r="GU1103" s="121"/>
      <c r="GV1103" s="121"/>
      <c r="GW1103" s="121"/>
      <c r="GX1103" s="121"/>
      <c r="GY1103" s="121"/>
      <c r="GZ1103" s="121"/>
      <c r="HA1103" s="121"/>
      <c r="HB1103" s="121"/>
      <c r="HC1103" s="121"/>
      <c r="HD1103" s="121"/>
      <c r="HE1103" s="121"/>
      <c r="HF1103" s="121"/>
      <c r="HG1103" s="121"/>
      <c r="HH1103" s="121"/>
      <c r="HI1103" s="121"/>
      <c r="HJ1103" s="121"/>
      <c r="HK1103" s="121"/>
    </row>
    <row r="1104" spans="1:239" s="6" customFormat="1" ht="16.5" customHeight="1" x14ac:dyDescent="0.25">
      <c r="A1104" s="224"/>
      <c r="B1104" s="108"/>
      <c r="C1104" s="91"/>
      <c r="D1104" s="205"/>
      <c r="E1104" s="10"/>
      <c r="F1104" s="5"/>
      <c r="G1104" s="204"/>
      <c r="H1104" s="5"/>
      <c r="I1104" s="10"/>
      <c r="J1104" s="10"/>
      <c r="K1104" s="10"/>
      <c r="L1104" s="10"/>
      <c r="M1104" s="121"/>
    </row>
    <row r="1105" spans="1:239" s="74" customFormat="1" ht="15.75" x14ac:dyDescent="0.25">
      <c r="A1105" s="71"/>
      <c r="B1105" s="72" t="s">
        <v>181</v>
      </c>
      <c r="C1105" s="71"/>
      <c r="D1105" s="73"/>
      <c r="E1105" s="73"/>
      <c r="F1105" s="73"/>
      <c r="G1105" s="73"/>
      <c r="H1105" s="73"/>
      <c r="I1105" s="73"/>
      <c r="J1105" s="73"/>
      <c r="K1105" s="73"/>
      <c r="L1105" s="73"/>
    </row>
    <row r="1106" spans="1:239" s="70" customFormat="1" ht="12" customHeight="1" x14ac:dyDescent="0.25">
      <c r="A1106" s="56"/>
      <c r="B1106" s="69"/>
      <c r="C1106" s="3"/>
      <c r="D1106" s="57"/>
      <c r="E1106" s="4"/>
      <c r="F1106" s="4"/>
      <c r="G1106" s="4"/>
      <c r="H1106" s="4"/>
      <c r="I1106" s="4"/>
      <c r="J1106" s="4"/>
      <c r="K1106" s="4"/>
      <c r="L1106" s="4"/>
    </row>
    <row r="1107" spans="1:239" s="2" customFormat="1" x14ac:dyDescent="0.25">
      <c r="A1107" s="118">
        <v>55</v>
      </c>
      <c r="B1107" s="206" t="s">
        <v>108</v>
      </c>
      <c r="C1107" s="8" t="s">
        <v>60</v>
      </c>
      <c r="D1107" s="9"/>
      <c r="E1107" s="9">
        <v>6</v>
      </c>
      <c r="F1107" s="9"/>
      <c r="G1107" s="9"/>
      <c r="H1107" s="9"/>
      <c r="I1107" s="9"/>
      <c r="J1107" s="9"/>
      <c r="K1107" s="9"/>
      <c r="L1107" s="9"/>
      <c r="M1107" s="105"/>
      <c r="N1107" s="105"/>
      <c r="O1107" s="105"/>
      <c r="P1107" s="105"/>
      <c r="Q1107" s="105"/>
      <c r="R1107" s="105"/>
      <c r="S1107" s="105"/>
      <c r="T1107" s="105"/>
      <c r="U1107" s="105"/>
      <c r="V1107" s="105"/>
      <c r="W1107" s="105"/>
      <c r="X1107" s="105"/>
      <c r="Y1107" s="105"/>
      <c r="Z1107" s="105"/>
      <c r="AA1107" s="105"/>
      <c r="AB1107" s="105"/>
      <c r="AC1107" s="105"/>
      <c r="AD1107" s="105"/>
      <c r="AE1107" s="105"/>
      <c r="AF1107" s="105"/>
      <c r="AG1107" s="105"/>
      <c r="AH1107" s="105"/>
      <c r="AI1107" s="105"/>
      <c r="AJ1107" s="105"/>
      <c r="AK1107" s="105"/>
      <c r="AL1107" s="105"/>
      <c r="AM1107" s="105"/>
      <c r="AN1107" s="105"/>
      <c r="AO1107" s="105"/>
      <c r="AP1107" s="105"/>
      <c r="AQ1107" s="105"/>
      <c r="AR1107" s="105"/>
      <c r="AS1107" s="105"/>
      <c r="AT1107" s="105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  <c r="BT1107" s="105"/>
      <c r="BU1107" s="105"/>
      <c r="BV1107" s="105"/>
      <c r="BW1107" s="105"/>
      <c r="BX1107" s="105"/>
      <c r="BY1107" s="105"/>
      <c r="BZ1107" s="105"/>
      <c r="CA1107" s="105"/>
      <c r="CB1107" s="105"/>
      <c r="CC1107" s="105"/>
      <c r="CD1107" s="105"/>
      <c r="CE1107" s="105"/>
      <c r="CF1107" s="105"/>
      <c r="CG1107" s="105"/>
      <c r="CH1107" s="105"/>
      <c r="CI1107" s="105"/>
      <c r="CJ1107" s="105"/>
      <c r="CK1107" s="105"/>
      <c r="CL1107" s="105"/>
      <c r="CM1107" s="105"/>
      <c r="CN1107" s="105"/>
      <c r="CO1107" s="105"/>
      <c r="CP1107" s="105"/>
      <c r="CQ1107" s="105"/>
      <c r="CR1107" s="105"/>
      <c r="CS1107" s="105"/>
      <c r="CT1107" s="105"/>
      <c r="CU1107" s="105"/>
      <c r="CV1107" s="105"/>
      <c r="CW1107" s="105"/>
      <c r="CX1107" s="105"/>
      <c r="CY1107" s="105"/>
      <c r="CZ1107" s="105"/>
      <c r="DA1107" s="105"/>
      <c r="DB1107" s="105"/>
      <c r="DC1107" s="105"/>
      <c r="DD1107" s="105"/>
      <c r="DE1107" s="105"/>
      <c r="DF1107" s="105"/>
      <c r="DG1107" s="105"/>
      <c r="DH1107" s="105"/>
      <c r="DI1107" s="105"/>
      <c r="DJ1107" s="105"/>
      <c r="DK1107" s="105"/>
      <c r="DL1107" s="105"/>
      <c r="DM1107" s="105"/>
      <c r="DN1107" s="105"/>
      <c r="DO1107" s="105"/>
      <c r="DP1107" s="105"/>
      <c r="DQ1107" s="105"/>
      <c r="DR1107" s="105"/>
      <c r="DS1107" s="105"/>
      <c r="DT1107" s="105"/>
      <c r="DU1107" s="105"/>
      <c r="DV1107" s="105"/>
      <c r="DW1107" s="105"/>
      <c r="DX1107" s="105"/>
      <c r="DY1107" s="105"/>
      <c r="DZ1107" s="105"/>
      <c r="EA1107" s="105"/>
      <c r="EB1107" s="105"/>
      <c r="EC1107" s="105"/>
      <c r="ED1107" s="105"/>
      <c r="EE1107" s="105"/>
      <c r="EF1107" s="105"/>
      <c r="EG1107" s="105"/>
      <c r="EH1107" s="105"/>
      <c r="EI1107" s="105"/>
      <c r="EJ1107" s="105"/>
      <c r="EK1107" s="105"/>
      <c r="EL1107" s="105"/>
      <c r="EM1107" s="105"/>
      <c r="EN1107" s="105"/>
      <c r="EO1107" s="105"/>
      <c r="EP1107" s="105"/>
      <c r="EQ1107" s="105"/>
      <c r="ER1107" s="105"/>
      <c r="ES1107" s="105"/>
      <c r="ET1107" s="105"/>
      <c r="EU1107" s="105"/>
      <c r="EV1107" s="105"/>
      <c r="EW1107" s="105"/>
      <c r="EX1107" s="105"/>
      <c r="EY1107" s="105"/>
      <c r="EZ1107" s="105"/>
      <c r="FA1107" s="105"/>
      <c r="FB1107" s="105"/>
      <c r="FC1107" s="105"/>
      <c r="FD1107" s="105"/>
      <c r="FE1107" s="105"/>
      <c r="FF1107" s="105"/>
      <c r="FG1107" s="105"/>
      <c r="FH1107" s="105"/>
      <c r="FI1107" s="105"/>
      <c r="FJ1107" s="105"/>
      <c r="FK1107" s="105"/>
      <c r="FL1107" s="105"/>
      <c r="FM1107" s="105"/>
      <c r="FN1107" s="105"/>
      <c r="FO1107" s="105"/>
      <c r="FP1107" s="105"/>
      <c r="FQ1107" s="105"/>
      <c r="FR1107" s="105"/>
      <c r="FS1107" s="105"/>
      <c r="FT1107" s="105"/>
      <c r="FU1107" s="105"/>
      <c r="FV1107" s="105"/>
      <c r="FW1107" s="105"/>
      <c r="FX1107" s="105"/>
      <c r="FY1107" s="105"/>
      <c r="FZ1107" s="105"/>
      <c r="GA1107" s="105"/>
      <c r="GB1107" s="105"/>
      <c r="GC1107" s="105"/>
      <c r="GD1107" s="105"/>
      <c r="GE1107" s="105"/>
      <c r="GF1107" s="105"/>
      <c r="GG1107" s="105"/>
      <c r="GH1107" s="105"/>
      <c r="GI1107" s="105"/>
      <c r="GJ1107" s="105"/>
      <c r="GK1107" s="105"/>
      <c r="GL1107" s="105"/>
      <c r="GM1107" s="105"/>
      <c r="GN1107" s="105"/>
      <c r="GO1107" s="105"/>
      <c r="GP1107" s="105"/>
      <c r="GQ1107" s="105"/>
      <c r="GR1107" s="105"/>
      <c r="GS1107" s="105"/>
      <c r="GT1107" s="105"/>
      <c r="GU1107" s="105"/>
      <c r="GV1107" s="105"/>
      <c r="GW1107" s="105"/>
      <c r="GX1107" s="105"/>
      <c r="GY1107" s="105"/>
      <c r="GZ1107" s="105"/>
      <c r="HA1107" s="105"/>
      <c r="HB1107" s="105"/>
      <c r="HC1107" s="105"/>
      <c r="HD1107" s="105"/>
      <c r="HE1107" s="105"/>
      <c r="HF1107" s="105"/>
      <c r="HG1107" s="105"/>
      <c r="HH1107" s="105"/>
      <c r="HI1107" s="105"/>
      <c r="HJ1107" s="105"/>
      <c r="HK1107" s="105"/>
      <c r="HL1107" s="105"/>
      <c r="HM1107" s="105"/>
      <c r="HN1107" s="105"/>
      <c r="HO1107" s="105"/>
      <c r="HP1107" s="105"/>
      <c r="HQ1107" s="105"/>
      <c r="HR1107" s="105"/>
      <c r="HS1107" s="105"/>
      <c r="HT1107" s="105"/>
      <c r="HU1107" s="105"/>
      <c r="HV1107" s="105"/>
      <c r="HW1107" s="105"/>
      <c r="HX1107" s="105"/>
      <c r="HY1107" s="105"/>
      <c r="HZ1107" s="105"/>
      <c r="IA1107" s="105"/>
      <c r="IB1107" s="105"/>
      <c r="IC1107" s="105"/>
      <c r="ID1107" s="105"/>
      <c r="IE1107" s="105"/>
    </row>
    <row r="1108" spans="1:239" s="6" customFormat="1" x14ac:dyDescent="0.25">
      <c r="A1108" s="11"/>
      <c r="B1108" s="207"/>
      <c r="C1108" s="11" t="s">
        <v>61</v>
      </c>
      <c r="D1108" s="10"/>
      <c r="E1108" s="92">
        <f>E1107/1000</f>
        <v>6.0000000000000001E-3</v>
      </c>
      <c r="F1108" s="10"/>
      <c r="G1108" s="10"/>
      <c r="H1108" s="10"/>
      <c r="I1108" s="10"/>
      <c r="J1108" s="10"/>
      <c r="K1108" s="10"/>
      <c r="L1108" s="10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F1108" s="14"/>
      <c r="AG1108" s="14"/>
      <c r="AH1108" s="14"/>
      <c r="AI1108" s="14"/>
      <c r="AJ1108" s="14"/>
      <c r="AK1108" s="14"/>
      <c r="AL1108" s="14"/>
      <c r="AM1108" s="14"/>
      <c r="AN1108" s="14"/>
      <c r="AO1108" s="14"/>
      <c r="AP1108" s="14"/>
      <c r="AQ1108" s="14"/>
      <c r="AR1108" s="14"/>
      <c r="AS1108" s="14"/>
      <c r="AT1108" s="14"/>
      <c r="AU1108" s="14"/>
      <c r="AV1108" s="14"/>
      <c r="AW1108" s="14"/>
      <c r="AX1108" s="14"/>
      <c r="AY1108" s="14"/>
      <c r="AZ1108" s="14"/>
      <c r="BA1108" s="14"/>
      <c r="BB1108" s="14"/>
      <c r="BC1108" s="14"/>
      <c r="BD1108" s="14"/>
      <c r="BE1108" s="14"/>
      <c r="BF1108" s="14"/>
      <c r="BG1108" s="14"/>
      <c r="BH1108" s="14"/>
      <c r="BI1108" s="14"/>
      <c r="BJ1108" s="14"/>
      <c r="BK1108" s="14"/>
      <c r="BL1108" s="14"/>
      <c r="BM1108" s="14"/>
      <c r="BN1108" s="14"/>
      <c r="BO1108" s="14"/>
      <c r="BP1108" s="14"/>
      <c r="BQ1108" s="14"/>
      <c r="BR1108" s="14"/>
      <c r="BS1108" s="14"/>
      <c r="BT1108" s="14"/>
      <c r="BU1108" s="14"/>
      <c r="BV1108" s="14"/>
      <c r="BW1108" s="14"/>
      <c r="BX1108" s="14"/>
      <c r="BY1108" s="14"/>
      <c r="BZ1108" s="14"/>
      <c r="CA1108" s="14"/>
      <c r="CB1108" s="14"/>
      <c r="CC1108" s="14"/>
      <c r="CD1108" s="14"/>
      <c r="CE1108" s="14"/>
      <c r="CF1108" s="14"/>
      <c r="CG1108" s="14"/>
      <c r="CH1108" s="14"/>
      <c r="CI1108" s="14"/>
      <c r="CJ1108" s="14"/>
      <c r="CK1108" s="14"/>
      <c r="CL1108" s="14"/>
      <c r="CM1108" s="14"/>
      <c r="CN1108" s="14"/>
      <c r="CO1108" s="14"/>
      <c r="CP1108" s="14"/>
      <c r="CQ1108" s="14"/>
      <c r="CR1108" s="14"/>
      <c r="CS1108" s="14"/>
      <c r="CT1108" s="14"/>
      <c r="CU1108" s="14"/>
      <c r="CV1108" s="14"/>
      <c r="CW1108" s="14"/>
      <c r="CX1108" s="14"/>
      <c r="CY1108" s="14"/>
      <c r="CZ1108" s="14"/>
      <c r="DA1108" s="14"/>
      <c r="DB1108" s="14"/>
      <c r="DC1108" s="14"/>
      <c r="DD1108" s="14"/>
      <c r="DE1108" s="14"/>
      <c r="DF1108" s="14"/>
      <c r="DG1108" s="14"/>
      <c r="DH1108" s="14"/>
      <c r="DI1108" s="14"/>
      <c r="DJ1108" s="14"/>
      <c r="DK1108" s="14"/>
      <c r="DL1108" s="14"/>
      <c r="DM1108" s="14"/>
      <c r="DN1108" s="14"/>
      <c r="DO1108" s="14"/>
      <c r="DP1108" s="14"/>
      <c r="DQ1108" s="14"/>
      <c r="DR1108" s="14"/>
      <c r="DS1108" s="14"/>
      <c r="DT1108" s="14"/>
      <c r="DU1108" s="14"/>
      <c r="DV1108" s="14"/>
      <c r="DW1108" s="14"/>
      <c r="DX1108" s="14"/>
      <c r="DY1108" s="14"/>
      <c r="DZ1108" s="14"/>
      <c r="EA1108" s="14"/>
      <c r="EB1108" s="14"/>
      <c r="EC1108" s="14"/>
      <c r="ED1108" s="14"/>
      <c r="EE1108" s="14"/>
      <c r="EF1108" s="14"/>
      <c r="EG1108" s="14"/>
      <c r="EH1108" s="14"/>
      <c r="EI1108" s="14"/>
      <c r="EJ1108" s="14"/>
      <c r="EK1108" s="14"/>
      <c r="EL1108" s="14"/>
      <c r="EM1108" s="14"/>
      <c r="EN1108" s="14"/>
      <c r="EO1108" s="14"/>
      <c r="EP1108" s="14"/>
      <c r="EQ1108" s="14"/>
      <c r="ER1108" s="14"/>
      <c r="ES1108" s="14"/>
      <c r="ET1108" s="14"/>
      <c r="EU1108" s="14"/>
      <c r="EV1108" s="14"/>
      <c r="EW1108" s="14"/>
      <c r="EX1108" s="14"/>
      <c r="EY1108" s="14"/>
      <c r="EZ1108" s="14"/>
      <c r="FA1108" s="14"/>
      <c r="FB1108" s="14"/>
      <c r="FC1108" s="14"/>
      <c r="FD1108" s="14"/>
      <c r="FE1108" s="14"/>
      <c r="FF1108" s="14"/>
      <c r="FG1108" s="14"/>
      <c r="FH1108" s="14"/>
      <c r="FI1108" s="14"/>
      <c r="FJ1108" s="14"/>
      <c r="FK1108" s="14"/>
      <c r="FL1108" s="14"/>
      <c r="FM1108" s="14"/>
      <c r="FN1108" s="14"/>
      <c r="FO1108" s="14"/>
      <c r="FP1108" s="14"/>
      <c r="FQ1108" s="14"/>
      <c r="FR1108" s="14"/>
      <c r="FS1108" s="14"/>
      <c r="FT1108" s="14"/>
      <c r="FU1108" s="14"/>
      <c r="FV1108" s="14"/>
      <c r="FW1108" s="14"/>
      <c r="FX1108" s="14"/>
      <c r="FY1108" s="14"/>
      <c r="FZ1108" s="14"/>
      <c r="GA1108" s="14"/>
      <c r="GB1108" s="14"/>
      <c r="GC1108" s="14"/>
      <c r="GD1108" s="14"/>
      <c r="GE1108" s="14"/>
      <c r="GF1108" s="14"/>
      <c r="GG1108" s="14"/>
      <c r="GH1108" s="14"/>
      <c r="GI1108" s="14"/>
      <c r="GJ1108" s="14"/>
      <c r="GK1108" s="14"/>
      <c r="GL1108" s="14"/>
      <c r="GM1108" s="14"/>
      <c r="GN1108" s="14"/>
      <c r="GO1108" s="14"/>
      <c r="GP1108" s="14"/>
      <c r="GQ1108" s="14"/>
      <c r="GR1108" s="14"/>
      <c r="GS1108" s="14"/>
      <c r="GT1108" s="14"/>
      <c r="GU1108" s="14"/>
      <c r="GV1108" s="14"/>
      <c r="GW1108" s="14"/>
      <c r="GX1108" s="14"/>
      <c r="GY1108" s="14"/>
      <c r="GZ1108" s="14"/>
      <c r="HA1108" s="14"/>
      <c r="HB1108" s="14"/>
      <c r="HC1108" s="14"/>
      <c r="HD1108" s="14"/>
      <c r="HE1108" s="14"/>
      <c r="HF1108" s="14"/>
      <c r="HG1108" s="14"/>
      <c r="HH1108" s="14"/>
      <c r="HI1108" s="14"/>
      <c r="HJ1108" s="14"/>
      <c r="HK1108" s="14"/>
      <c r="HL1108" s="14"/>
      <c r="HM1108" s="14"/>
      <c r="HN1108" s="14"/>
      <c r="HO1108" s="14"/>
      <c r="HP1108" s="14"/>
      <c r="HQ1108" s="14"/>
      <c r="HR1108" s="14"/>
      <c r="HS1108" s="14"/>
      <c r="HT1108" s="14"/>
      <c r="HU1108" s="14"/>
      <c r="HV1108" s="14"/>
      <c r="HW1108" s="14"/>
      <c r="HX1108" s="14"/>
      <c r="HY1108" s="14"/>
      <c r="HZ1108" s="14"/>
      <c r="IA1108" s="14"/>
      <c r="IB1108" s="14"/>
      <c r="IC1108" s="14"/>
      <c r="ID1108" s="14"/>
      <c r="IE1108" s="14"/>
    </row>
    <row r="1109" spans="1:239" s="6" customFormat="1" x14ac:dyDescent="0.25">
      <c r="A1109" s="125"/>
      <c r="B1109" s="124" t="s">
        <v>21</v>
      </c>
      <c r="C1109" s="91" t="s">
        <v>17</v>
      </c>
      <c r="D1109" s="10">
        <f>745*0.6</f>
        <v>447</v>
      </c>
      <c r="E1109" s="10">
        <f>E1108*D1109</f>
        <v>2.6819999999999999</v>
      </c>
      <c r="F1109" s="10"/>
      <c r="G1109" s="10"/>
      <c r="H1109" s="10"/>
      <c r="I1109" s="10">
        <f>E1109*H1109</f>
        <v>0</v>
      </c>
      <c r="J1109" s="10"/>
      <c r="K1109" s="10"/>
      <c r="L1109" s="10">
        <f>G1109+I1109+K1109</f>
        <v>0</v>
      </c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  <c r="CX1109" s="1"/>
      <c r="CY1109" s="1"/>
      <c r="CZ1109" s="1"/>
      <c r="DA1109" s="1"/>
      <c r="DB1109" s="1"/>
      <c r="DC1109" s="1"/>
      <c r="DD1109" s="1"/>
      <c r="DE1109" s="1"/>
      <c r="DF1109" s="1"/>
      <c r="DG1109" s="1"/>
      <c r="DH1109" s="1"/>
      <c r="DI1109" s="1"/>
      <c r="DJ1109" s="1"/>
      <c r="DK1109" s="1"/>
      <c r="DL1109" s="1"/>
      <c r="DM1109" s="1"/>
      <c r="DN1109" s="1"/>
      <c r="DO1109" s="1"/>
      <c r="DP1109" s="1"/>
      <c r="DQ1109" s="1"/>
      <c r="DR1109" s="1"/>
      <c r="DS1109" s="1"/>
      <c r="DT1109" s="1"/>
      <c r="DU1109" s="1"/>
      <c r="DV1109" s="1"/>
      <c r="DW1109" s="1"/>
      <c r="DX1109" s="1"/>
      <c r="DY1109" s="1"/>
      <c r="DZ1109" s="1"/>
      <c r="EA1109" s="1"/>
      <c r="EB1109" s="1"/>
      <c r="EC1109" s="1"/>
      <c r="ED1109" s="1"/>
      <c r="EE1109" s="1"/>
      <c r="EF1109" s="1"/>
      <c r="EG1109" s="1"/>
      <c r="EH1109" s="1"/>
      <c r="EI1109" s="1"/>
      <c r="EJ1109" s="1"/>
      <c r="EK1109" s="1"/>
      <c r="EL1109" s="1"/>
      <c r="EM1109" s="1"/>
      <c r="EN1109" s="1"/>
      <c r="EO1109" s="1"/>
      <c r="EP1109" s="1"/>
      <c r="EQ1109" s="1"/>
      <c r="ER1109" s="1"/>
      <c r="ES1109" s="1"/>
      <c r="ET1109" s="1"/>
      <c r="EU1109" s="1"/>
      <c r="EV1109" s="1"/>
      <c r="EW1109" s="1"/>
      <c r="EX1109" s="1"/>
      <c r="EY1109" s="1"/>
      <c r="EZ1109" s="1"/>
      <c r="FA1109" s="1"/>
      <c r="FB1109" s="1"/>
      <c r="FC1109" s="1"/>
      <c r="FD1109" s="1"/>
      <c r="FE1109" s="1"/>
      <c r="FF1109" s="1"/>
      <c r="FG1109" s="1"/>
      <c r="FH1109" s="1"/>
      <c r="FI1109" s="1"/>
      <c r="FJ1109" s="1"/>
      <c r="FK1109" s="1"/>
      <c r="FL1109" s="1"/>
      <c r="FM1109" s="1"/>
      <c r="FN1109" s="1"/>
      <c r="FO1109" s="1"/>
      <c r="FP1109" s="1"/>
      <c r="FQ1109" s="1"/>
      <c r="FR1109" s="1"/>
      <c r="FS1109" s="1"/>
      <c r="FT1109" s="1"/>
      <c r="FU1109" s="1"/>
      <c r="FV1109" s="1"/>
      <c r="FW1109" s="1"/>
      <c r="FX1109" s="1"/>
      <c r="FY1109" s="1"/>
      <c r="FZ1109" s="1"/>
      <c r="GA1109" s="1"/>
      <c r="GB1109" s="1"/>
      <c r="GC1109" s="1"/>
      <c r="GD1109" s="1"/>
      <c r="GE1109" s="1"/>
      <c r="GF1109" s="1"/>
      <c r="GG1109" s="1"/>
      <c r="GH1109" s="1"/>
      <c r="GI1109" s="1"/>
      <c r="GJ1109" s="1"/>
      <c r="GK1109" s="1"/>
      <c r="GL1109" s="1"/>
      <c r="GM1109" s="1"/>
      <c r="GN1109" s="1"/>
      <c r="GO1109" s="1"/>
      <c r="GP1109" s="1"/>
      <c r="GQ1109" s="1"/>
      <c r="GR1109" s="1"/>
      <c r="GS1109" s="1"/>
      <c r="GT1109" s="1"/>
      <c r="GU1109" s="1"/>
      <c r="GV1109" s="1"/>
      <c r="GW1109" s="1"/>
      <c r="GX1109" s="1"/>
      <c r="GY1109" s="1"/>
      <c r="GZ1109" s="1"/>
      <c r="HA1109" s="1"/>
      <c r="HB1109" s="1"/>
      <c r="HC1109" s="1"/>
      <c r="HD1109" s="1"/>
      <c r="HE1109" s="1"/>
      <c r="HF1109" s="1"/>
      <c r="HG1109" s="1"/>
      <c r="HH1109" s="1"/>
      <c r="HI1109" s="1"/>
      <c r="HJ1109" s="1"/>
      <c r="HK1109" s="1"/>
      <c r="HL1109" s="1"/>
      <c r="HM1109" s="1"/>
      <c r="HN1109" s="1"/>
      <c r="HO1109" s="1"/>
      <c r="HP1109" s="1"/>
      <c r="HQ1109" s="1"/>
      <c r="HR1109" s="1"/>
      <c r="HS1109" s="1"/>
      <c r="HT1109" s="1"/>
      <c r="HU1109" s="1"/>
      <c r="HV1109" s="1"/>
      <c r="HW1109" s="1"/>
      <c r="HX1109" s="1"/>
      <c r="HY1109" s="1"/>
      <c r="HZ1109" s="1"/>
      <c r="IA1109" s="1"/>
      <c r="IB1109" s="1"/>
      <c r="IC1109" s="1"/>
      <c r="ID1109" s="1"/>
      <c r="IE1109" s="1"/>
    </row>
    <row r="1110" spans="1:239" s="6" customFormat="1" x14ac:dyDescent="0.25">
      <c r="A1110" s="125"/>
      <c r="B1110" s="169" t="s">
        <v>22</v>
      </c>
      <c r="C1110" s="11" t="s">
        <v>0</v>
      </c>
      <c r="D1110" s="10">
        <f>380*0.6</f>
        <v>228</v>
      </c>
      <c r="E1110" s="10">
        <f>D1110*E1108</f>
        <v>1.3680000000000001</v>
      </c>
      <c r="F1110" s="10"/>
      <c r="G1110" s="10"/>
      <c r="H1110" s="10"/>
      <c r="I1110" s="10"/>
      <c r="J1110" s="10"/>
      <c r="K1110" s="10">
        <f>E1110*J1110</f>
        <v>0</v>
      </c>
      <c r="L1110" s="10">
        <f>G1110+I1110+K1110</f>
        <v>0</v>
      </c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  <c r="CZ1110" s="1"/>
      <c r="DA1110" s="1"/>
      <c r="DB1110" s="1"/>
      <c r="DC1110" s="1"/>
      <c r="DD1110" s="1"/>
      <c r="DE1110" s="1"/>
      <c r="DF1110" s="1"/>
      <c r="DG1110" s="1"/>
      <c r="DH1110" s="1"/>
      <c r="DI1110" s="1"/>
      <c r="DJ1110" s="1"/>
      <c r="DK1110" s="1"/>
      <c r="DL1110" s="1"/>
      <c r="DM1110" s="1"/>
      <c r="DN1110" s="1"/>
      <c r="DO1110" s="1"/>
      <c r="DP1110" s="1"/>
      <c r="DQ1110" s="1"/>
      <c r="DR1110" s="1"/>
      <c r="DS1110" s="1"/>
      <c r="DT1110" s="1"/>
      <c r="DU1110" s="1"/>
      <c r="DV1110" s="1"/>
      <c r="DW1110" s="1"/>
      <c r="DX1110" s="1"/>
      <c r="DY1110" s="1"/>
      <c r="DZ1110" s="1"/>
      <c r="EA1110" s="1"/>
      <c r="EB1110" s="1"/>
      <c r="EC1110" s="1"/>
      <c r="ED1110" s="1"/>
      <c r="EE1110" s="1"/>
      <c r="EF1110" s="1"/>
      <c r="EG1110" s="1"/>
      <c r="EH1110" s="1"/>
      <c r="EI1110" s="1"/>
      <c r="EJ1110" s="1"/>
      <c r="EK1110" s="1"/>
      <c r="EL1110" s="1"/>
      <c r="EM1110" s="1"/>
      <c r="EN1110" s="1"/>
      <c r="EO1110" s="1"/>
      <c r="EP1110" s="1"/>
      <c r="EQ1110" s="1"/>
      <c r="ER1110" s="1"/>
      <c r="ES1110" s="1"/>
      <c r="ET1110" s="1"/>
      <c r="EU1110" s="1"/>
      <c r="EV1110" s="1"/>
      <c r="EW1110" s="1"/>
      <c r="EX1110" s="1"/>
      <c r="EY1110" s="1"/>
      <c r="EZ1110" s="1"/>
      <c r="FA1110" s="1"/>
      <c r="FB1110" s="1"/>
      <c r="FC1110" s="1"/>
      <c r="FD1110" s="1"/>
      <c r="FE1110" s="1"/>
      <c r="FF1110" s="1"/>
      <c r="FG1110" s="1"/>
      <c r="FH1110" s="1"/>
      <c r="FI1110" s="1"/>
      <c r="FJ1110" s="1"/>
      <c r="FK1110" s="1"/>
      <c r="FL1110" s="1"/>
      <c r="FM1110" s="1"/>
      <c r="FN1110" s="1"/>
      <c r="FO1110" s="1"/>
      <c r="FP1110" s="1"/>
      <c r="FQ1110" s="1"/>
      <c r="FR1110" s="1"/>
      <c r="FS1110" s="1"/>
      <c r="FT1110" s="1"/>
      <c r="FU1110" s="1"/>
      <c r="FV1110" s="1"/>
      <c r="FW1110" s="1"/>
      <c r="FX1110" s="1"/>
      <c r="FY1110" s="1"/>
      <c r="FZ1110" s="1"/>
      <c r="GA1110" s="1"/>
      <c r="GB1110" s="1"/>
      <c r="GC1110" s="1"/>
      <c r="GD1110" s="1"/>
      <c r="GE1110" s="1"/>
      <c r="GF1110" s="1"/>
      <c r="GG1110" s="1"/>
      <c r="GH1110" s="1"/>
      <c r="GI1110" s="1"/>
      <c r="GJ1110" s="1"/>
      <c r="GK1110" s="1"/>
      <c r="GL1110" s="1"/>
      <c r="GM1110" s="1"/>
      <c r="GN1110" s="1"/>
      <c r="GO1110" s="1"/>
      <c r="GP1110" s="1"/>
      <c r="GQ1110" s="1"/>
      <c r="GR1110" s="1"/>
      <c r="GS1110" s="1"/>
      <c r="GT1110" s="1"/>
      <c r="GU1110" s="1"/>
      <c r="GV1110" s="1"/>
      <c r="GW1110" s="1"/>
      <c r="GX1110" s="1"/>
      <c r="GY1110" s="1"/>
      <c r="GZ1110" s="1"/>
      <c r="HA1110" s="1"/>
      <c r="HB1110" s="1"/>
      <c r="HC1110" s="1"/>
      <c r="HD1110" s="1"/>
      <c r="HE1110" s="1"/>
      <c r="HF1110" s="1"/>
      <c r="HG1110" s="1"/>
      <c r="HH1110" s="1"/>
      <c r="HI1110" s="1"/>
      <c r="HJ1110" s="1"/>
      <c r="HK1110" s="1"/>
      <c r="HL1110" s="1"/>
      <c r="HM1110" s="1"/>
      <c r="HN1110" s="1"/>
      <c r="HO1110" s="1"/>
      <c r="HP1110" s="1"/>
      <c r="HQ1110" s="1"/>
      <c r="HR1110" s="1"/>
      <c r="HS1110" s="1"/>
      <c r="HT1110" s="1"/>
      <c r="HU1110" s="1"/>
      <c r="HV1110" s="1"/>
      <c r="HW1110" s="1"/>
      <c r="HX1110" s="1"/>
      <c r="HY1110" s="1"/>
      <c r="HZ1110" s="1"/>
      <c r="IA1110" s="1"/>
      <c r="IB1110" s="1"/>
      <c r="IC1110" s="1"/>
      <c r="ID1110" s="1"/>
      <c r="IE1110" s="1"/>
    </row>
    <row r="1111" spans="1:239" s="6" customFormat="1" x14ac:dyDescent="0.25">
      <c r="A1111" s="125"/>
      <c r="B1111" s="169"/>
      <c r="C1111" s="11"/>
      <c r="D1111" s="10"/>
      <c r="E1111" s="10"/>
      <c r="F1111" s="10"/>
      <c r="G1111" s="10"/>
      <c r="H1111" s="10"/>
      <c r="I1111" s="10"/>
      <c r="J1111" s="10"/>
      <c r="K1111" s="10"/>
      <c r="L1111" s="10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1"/>
      <c r="DD1111" s="1"/>
      <c r="DE1111" s="1"/>
      <c r="DF1111" s="1"/>
      <c r="DG1111" s="1"/>
      <c r="DH1111" s="1"/>
      <c r="DI1111" s="1"/>
      <c r="DJ1111" s="1"/>
      <c r="DK1111" s="1"/>
      <c r="DL1111" s="1"/>
      <c r="DM1111" s="1"/>
      <c r="DN1111" s="1"/>
      <c r="DO1111" s="1"/>
      <c r="DP1111" s="1"/>
      <c r="DQ1111" s="1"/>
      <c r="DR1111" s="1"/>
      <c r="DS1111" s="1"/>
      <c r="DT1111" s="1"/>
      <c r="DU1111" s="1"/>
      <c r="DV1111" s="1"/>
      <c r="DW1111" s="1"/>
      <c r="DX1111" s="1"/>
      <c r="DY1111" s="1"/>
      <c r="DZ1111" s="1"/>
      <c r="EA1111" s="1"/>
      <c r="EB1111" s="1"/>
      <c r="EC1111" s="1"/>
      <c r="ED1111" s="1"/>
      <c r="EE1111" s="1"/>
      <c r="EF1111" s="1"/>
      <c r="EG1111" s="1"/>
      <c r="EH1111" s="1"/>
      <c r="EI1111" s="1"/>
      <c r="EJ1111" s="1"/>
      <c r="EK1111" s="1"/>
      <c r="EL1111" s="1"/>
      <c r="EM1111" s="1"/>
      <c r="EN1111" s="1"/>
      <c r="EO1111" s="1"/>
      <c r="EP1111" s="1"/>
      <c r="EQ1111" s="1"/>
      <c r="ER1111" s="1"/>
      <c r="ES1111" s="1"/>
      <c r="ET1111" s="1"/>
      <c r="EU1111" s="1"/>
      <c r="EV1111" s="1"/>
      <c r="EW1111" s="1"/>
      <c r="EX1111" s="1"/>
      <c r="EY1111" s="1"/>
      <c r="EZ1111" s="1"/>
      <c r="FA1111" s="1"/>
      <c r="FB1111" s="1"/>
      <c r="FC1111" s="1"/>
      <c r="FD1111" s="1"/>
      <c r="FE1111" s="1"/>
      <c r="FF1111" s="1"/>
      <c r="FG1111" s="1"/>
      <c r="FH1111" s="1"/>
      <c r="FI1111" s="1"/>
      <c r="FJ1111" s="1"/>
      <c r="FK1111" s="1"/>
      <c r="FL1111" s="1"/>
      <c r="FM1111" s="1"/>
      <c r="FN1111" s="1"/>
      <c r="FO1111" s="1"/>
      <c r="FP1111" s="1"/>
      <c r="FQ1111" s="1"/>
      <c r="FR1111" s="1"/>
      <c r="FS1111" s="1"/>
      <c r="FT1111" s="1"/>
      <c r="FU1111" s="1"/>
      <c r="FV1111" s="1"/>
      <c r="FW1111" s="1"/>
      <c r="FX1111" s="1"/>
      <c r="FY1111" s="1"/>
      <c r="FZ1111" s="1"/>
      <c r="GA1111" s="1"/>
      <c r="GB1111" s="1"/>
      <c r="GC1111" s="1"/>
      <c r="GD1111" s="1"/>
      <c r="GE1111" s="1"/>
      <c r="GF1111" s="1"/>
      <c r="GG1111" s="1"/>
      <c r="GH1111" s="1"/>
      <c r="GI1111" s="1"/>
      <c r="GJ1111" s="1"/>
      <c r="GK1111" s="1"/>
      <c r="GL1111" s="1"/>
      <c r="GM1111" s="1"/>
      <c r="GN1111" s="1"/>
      <c r="GO1111" s="1"/>
      <c r="GP1111" s="1"/>
      <c r="GQ1111" s="1"/>
      <c r="GR1111" s="1"/>
      <c r="GS1111" s="1"/>
      <c r="GT1111" s="1"/>
      <c r="GU1111" s="1"/>
      <c r="GV1111" s="1"/>
      <c r="GW1111" s="1"/>
      <c r="GX1111" s="1"/>
      <c r="GY1111" s="1"/>
      <c r="GZ1111" s="1"/>
      <c r="HA1111" s="1"/>
      <c r="HB1111" s="1"/>
      <c r="HC1111" s="1"/>
      <c r="HD1111" s="1"/>
      <c r="HE1111" s="1"/>
      <c r="HF1111" s="1"/>
      <c r="HG1111" s="1"/>
      <c r="HH1111" s="1"/>
      <c r="HI1111" s="1"/>
      <c r="HJ1111" s="1"/>
      <c r="HK1111" s="1"/>
      <c r="HL1111" s="1"/>
      <c r="HM1111" s="1"/>
      <c r="HN1111" s="1"/>
      <c r="HO1111" s="1"/>
      <c r="HP1111" s="1"/>
      <c r="HQ1111" s="1"/>
      <c r="HR1111" s="1"/>
      <c r="HS1111" s="1"/>
      <c r="HT1111" s="1"/>
      <c r="HU1111" s="1"/>
      <c r="HV1111" s="1"/>
      <c r="HW1111" s="1"/>
      <c r="HX1111" s="1"/>
      <c r="HY1111" s="1"/>
      <c r="HZ1111" s="1"/>
      <c r="IA1111" s="1"/>
      <c r="IB1111" s="1"/>
      <c r="IC1111" s="1"/>
      <c r="ID1111" s="1"/>
      <c r="IE1111" s="1"/>
    </row>
    <row r="1112" spans="1:239" s="2" customFormat="1" x14ac:dyDescent="0.25">
      <c r="A1112" s="118">
        <v>56</v>
      </c>
      <c r="B1112" s="206" t="s">
        <v>109</v>
      </c>
      <c r="C1112" s="8" t="s">
        <v>60</v>
      </c>
      <c r="D1112" s="9"/>
      <c r="E1112" s="9">
        <v>6</v>
      </c>
      <c r="F1112" s="9"/>
      <c r="G1112" s="9"/>
      <c r="H1112" s="9"/>
      <c r="I1112" s="9"/>
      <c r="J1112" s="9"/>
      <c r="K1112" s="9"/>
      <c r="L1112" s="9"/>
      <c r="M1112" s="105"/>
      <c r="N1112" s="105"/>
      <c r="O1112" s="105"/>
      <c r="P1112" s="105"/>
      <c r="Q1112" s="105"/>
      <c r="R1112" s="105"/>
      <c r="S1112" s="105"/>
      <c r="T1112" s="105"/>
      <c r="U1112" s="105"/>
      <c r="V1112" s="105"/>
      <c r="W1112" s="105"/>
      <c r="X1112" s="105"/>
      <c r="Y1112" s="105"/>
      <c r="Z1112" s="105"/>
      <c r="AA1112" s="105"/>
      <c r="AB1112" s="105"/>
      <c r="AC1112" s="105"/>
      <c r="AD1112" s="105"/>
      <c r="AE1112" s="105"/>
      <c r="AF1112" s="105"/>
      <c r="AG1112" s="105"/>
      <c r="AH1112" s="105"/>
      <c r="AI1112" s="105"/>
      <c r="AJ1112" s="105"/>
      <c r="AK1112" s="105"/>
      <c r="AL1112" s="105"/>
      <c r="AM1112" s="105"/>
      <c r="AN1112" s="105"/>
      <c r="AO1112" s="105"/>
      <c r="AP1112" s="105"/>
      <c r="AQ1112" s="105"/>
      <c r="AR1112" s="105"/>
      <c r="AS1112" s="105"/>
      <c r="AT1112" s="105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  <c r="BT1112" s="105"/>
      <c r="BU1112" s="105"/>
      <c r="BV1112" s="105"/>
      <c r="BW1112" s="105"/>
      <c r="BX1112" s="105"/>
      <c r="BY1112" s="105"/>
      <c r="BZ1112" s="105"/>
      <c r="CA1112" s="105"/>
      <c r="CB1112" s="105"/>
      <c r="CC1112" s="105"/>
      <c r="CD1112" s="105"/>
      <c r="CE1112" s="105"/>
      <c r="CF1112" s="105"/>
      <c r="CG1112" s="105"/>
      <c r="CH1112" s="105"/>
      <c r="CI1112" s="105"/>
      <c r="CJ1112" s="105"/>
      <c r="CK1112" s="105"/>
      <c r="CL1112" s="105"/>
      <c r="CM1112" s="105"/>
      <c r="CN1112" s="105"/>
      <c r="CO1112" s="105"/>
      <c r="CP1112" s="105"/>
      <c r="CQ1112" s="105"/>
      <c r="CR1112" s="105"/>
      <c r="CS1112" s="105"/>
      <c r="CT1112" s="105"/>
      <c r="CU1112" s="105"/>
      <c r="CV1112" s="105"/>
      <c r="CW1112" s="105"/>
      <c r="CX1112" s="105"/>
      <c r="CY1112" s="105"/>
      <c r="CZ1112" s="105"/>
      <c r="DA1112" s="105"/>
      <c r="DB1112" s="105"/>
      <c r="DC1112" s="105"/>
      <c r="DD1112" s="105"/>
      <c r="DE1112" s="105"/>
      <c r="DF1112" s="105"/>
      <c r="DG1112" s="105"/>
      <c r="DH1112" s="105"/>
      <c r="DI1112" s="105"/>
      <c r="DJ1112" s="105"/>
      <c r="DK1112" s="105"/>
      <c r="DL1112" s="105"/>
      <c r="DM1112" s="105"/>
      <c r="DN1112" s="105"/>
      <c r="DO1112" s="105"/>
      <c r="DP1112" s="105"/>
      <c r="DQ1112" s="105"/>
      <c r="DR1112" s="105"/>
      <c r="DS1112" s="105"/>
      <c r="DT1112" s="105"/>
      <c r="DU1112" s="105"/>
      <c r="DV1112" s="105"/>
      <c r="DW1112" s="105"/>
      <c r="DX1112" s="105"/>
      <c r="DY1112" s="105"/>
      <c r="DZ1112" s="105"/>
      <c r="EA1112" s="105"/>
      <c r="EB1112" s="105"/>
      <c r="EC1112" s="105"/>
      <c r="ED1112" s="105"/>
      <c r="EE1112" s="105"/>
      <c r="EF1112" s="105"/>
      <c r="EG1112" s="105"/>
      <c r="EH1112" s="105"/>
      <c r="EI1112" s="105"/>
      <c r="EJ1112" s="105"/>
      <c r="EK1112" s="105"/>
      <c r="EL1112" s="105"/>
      <c r="EM1112" s="105"/>
      <c r="EN1112" s="105"/>
      <c r="EO1112" s="105"/>
      <c r="EP1112" s="105"/>
      <c r="EQ1112" s="105"/>
      <c r="ER1112" s="105"/>
      <c r="ES1112" s="105"/>
      <c r="ET1112" s="105"/>
      <c r="EU1112" s="105"/>
      <c r="EV1112" s="105"/>
      <c r="EW1112" s="105"/>
      <c r="EX1112" s="105"/>
      <c r="EY1112" s="105"/>
      <c r="EZ1112" s="105"/>
      <c r="FA1112" s="105"/>
      <c r="FB1112" s="105"/>
      <c r="FC1112" s="105"/>
      <c r="FD1112" s="105"/>
      <c r="FE1112" s="105"/>
      <c r="FF1112" s="105"/>
      <c r="FG1112" s="105"/>
      <c r="FH1112" s="105"/>
      <c r="FI1112" s="105"/>
      <c r="FJ1112" s="105"/>
      <c r="FK1112" s="105"/>
      <c r="FL1112" s="105"/>
      <c r="FM1112" s="105"/>
      <c r="FN1112" s="105"/>
      <c r="FO1112" s="105"/>
      <c r="FP1112" s="105"/>
      <c r="FQ1112" s="105"/>
      <c r="FR1112" s="105"/>
      <c r="FS1112" s="105"/>
      <c r="FT1112" s="105"/>
      <c r="FU1112" s="105"/>
      <c r="FV1112" s="105"/>
      <c r="FW1112" s="105"/>
      <c r="FX1112" s="105"/>
      <c r="FY1112" s="105"/>
      <c r="FZ1112" s="105"/>
      <c r="GA1112" s="105"/>
      <c r="GB1112" s="105"/>
      <c r="GC1112" s="105"/>
      <c r="GD1112" s="105"/>
      <c r="GE1112" s="105"/>
      <c r="GF1112" s="105"/>
      <c r="GG1112" s="105"/>
      <c r="GH1112" s="105"/>
      <c r="GI1112" s="105"/>
      <c r="GJ1112" s="105"/>
      <c r="GK1112" s="105"/>
      <c r="GL1112" s="105"/>
      <c r="GM1112" s="105"/>
      <c r="GN1112" s="105"/>
      <c r="GO1112" s="105"/>
      <c r="GP1112" s="105"/>
      <c r="GQ1112" s="105"/>
      <c r="GR1112" s="105"/>
      <c r="GS1112" s="105"/>
      <c r="GT1112" s="105"/>
      <c r="GU1112" s="105"/>
      <c r="GV1112" s="105"/>
      <c r="GW1112" s="105"/>
      <c r="GX1112" s="105"/>
      <c r="GY1112" s="105"/>
      <c r="GZ1112" s="105"/>
      <c r="HA1112" s="105"/>
      <c r="HB1112" s="105"/>
      <c r="HC1112" s="105"/>
      <c r="HD1112" s="105"/>
      <c r="HE1112" s="105"/>
      <c r="HF1112" s="105"/>
      <c r="HG1112" s="105"/>
      <c r="HH1112" s="105"/>
      <c r="HI1112" s="105"/>
      <c r="HJ1112" s="105"/>
      <c r="HK1112" s="105"/>
      <c r="HL1112" s="105"/>
      <c r="HM1112" s="105"/>
      <c r="HN1112" s="105"/>
      <c r="HO1112" s="105"/>
      <c r="HP1112" s="105"/>
      <c r="HQ1112" s="105"/>
      <c r="HR1112" s="105"/>
      <c r="HS1112" s="105"/>
      <c r="HT1112" s="105"/>
      <c r="HU1112" s="105"/>
      <c r="HV1112" s="105"/>
      <c r="HW1112" s="105"/>
      <c r="HX1112" s="105"/>
      <c r="HY1112" s="105"/>
      <c r="HZ1112" s="105"/>
      <c r="IA1112" s="105"/>
      <c r="IB1112" s="105"/>
      <c r="IC1112" s="105"/>
      <c r="ID1112" s="105"/>
      <c r="IE1112" s="105"/>
    </row>
    <row r="1113" spans="1:239" s="6" customFormat="1" x14ac:dyDescent="0.25">
      <c r="A1113" s="11"/>
      <c r="B1113" s="207"/>
      <c r="C1113" s="11" t="s">
        <v>61</v>
      </c>
      <c r="D1113" s="10"/>
      <c r="E1113" s="92">
        <f>E1112/1000</f>
        <v>6.0000000000000001E-3</v>
      </c>
      <c r="F1113" s="10"/>
      <c r="G1113" s="10"/>
      <c r="H1113" s="10"/>
      <c r="I1113" s="10"/>
      <c r="J1113" s="10"/>
      <c r="K1113" s="10"/>
      <c r="L1113" s="10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F1113" s="14"/>
      <c r="AG1113" s="14"/>
      <c r="AH1113" s="14"/>
      <c r="AI1113" s="14"/>
      <c r="AJ1113" s="14"/>
      <c r="AK1113" s="14"/>
      <c r="AL1113" s="14"/>
      <c r="AM1113" s="14"/>
      <c r="AN1113" s="14"/>
      <c r="AO1113" s="14"/>
      <c r="AP1113" s="14"/>
      <c r="AQ1113" s="14"/>
      <c r="AR1113" s="14"/>
      <c r="AS1113" s="14"/>
      <c r="AT1113" s="14"/>
      <c r="AU1113" s="14"/>
      <c r="AV1113" s="14"/>
      <c r="AW1113" s="14"/>
      <c r="AX1113" s="14"/>
      <c r="AY1113" s="14"/>
      <c r="AZ1113" s="14"/>
      <c r="BA1113" s="14"/>
      <c r="BB1113" s="14"/>
      <c r="BC1113" s="14"/>
      <c r="BD1113" s="14"/>
      <c r="BE1113" s="14"/>
      <c r="BF1113" s="14"/>
      <c r="BG1113" s="14"/>
      <c r="BH1113" s="14"/>
      <c r="BI1113" s="14"/>
      <c r="BJ1113" s="14"/>
      <c r="BK1113" s="14"/>
      <c r="BL1113" s="14"/>
      <c r="BM1113" s="14"/>
      <c r="BN1113" s="14"/>
      <c r="BO1113" s="14"/>
      <c r="BP1113" s="14"/>
      <c r="BQ1113" s="14"/>
      <c r="BR1113" s="14"/>
      <c r="BS1113" s="14"/>
      <c r="BT1113" s="14"/>
      <c r="BU1113" s="14"/>
      <c r="BV1113" s="14"/>
      <c r="BW1113" s="14"/>
      <c r="BX1113" s="14"/>
      <c r="BY1113" s="14"/>
      <c r="BZ1113" s="14"/>
      <c r="CA1113" s="14"/>
      <c r="CB1113" s="14"/>
      <c r="CC1113" s="14"/>
      <c r="CD1113" s="14"/>
      <c r="CE1113" s="14"/>
      <c r="CF1113" s="14"/>
      <c r="CG1113" s="14"/>
      <c r="CH1113" s="14"/>
      <c r="CI1113" s="14"/>
      <c r="CJ1113" s="14"/>
      <c r="CK1113" s="14"/>
      <c r="CL1113" s="14"/>
      <c r="CM1113" s="14"/>
      <c r="CN1113" s="14"/>
      <c r="CO1113" s="14"/>
      <c r="CP1113" s="14"/>
      <c r="CQ1113" s="14"/>
      <c r="CR1113" s="14"/>
      <c r="CS1113" s="14"/>
      <c r="CT1113" s="14"/>
      <c r="CU1113" s="14"/>
      <c r="CV1113" s="14"/>
      <c r="CW1113" s="14"/>
      <c r="CX1113" s="14"/>
      <c r="CY1113" s="14"/>
      <c r="CZ1113" s="14"/>
      <c r="DA1113" s="14"/>
      <c r="DB1113" s="14"/>
      <c r="DC1113" s="14"/>
      <c r="DD1113" s="14"/>
      <c r="DE1113" s="14"/>
      <c r="DF1113" s="14"/>
      <c r="DG1113" s="14"/>
      <c r="DH1113" s="14"/>
      <c r="DI1113" s="14"/>
      <c r="DJ1113" s="14"/>
      <c r="DK1113" s="14"/>
      <c r="DL1113" s="14"/>
      <c r="DM1113" s="14"/>
      <c r="DN1113" s="14"/>
      <c r="DO1113" s="14"/>
      <c r="DP1113" s="14"/>
      <c r="DQ1113" s="14"/>
      <c r="DR1113" s="14"/>
      <c r="DS1113" s="14"/>
      <c r="DT1113" s="14"/>
      <c r="DU1113" s="14"/>
      <c r="DV1113" s="14"/>
      <c r="DW1113" s="14"/>
      <c r="DX1113" s="14"/>
      <c r="DY1113" s="14"/>
      <c r="DZ1113" s="14"/>
      <c r="EA1113" s="14"/>
      <c r="EB1113" s="14"/>
      <c r="EC1113" s="14"/>
      <c r="ED1113" s="14"/>
      <c r="EE1113" s="14"/>
      <c r="EF1113" s="14"/>
      <c r="EG1113" s="14"/>
      <c r="EH1113" s="14"/>
      <c r="EI1113" s="14"/>
      <c r="EJ1113" s="14"/>
      <c r="EK1113" s="14"/>
      <c r="EL1113" s="14"/>
      <c r="EM1113" s="14"/>
      <c r="EN1113" s="14"/>
      <c r="EO1113" s="14"/>
      <c r="EP1113" s="14"/>
      <c r="EQ1113" s="14"/>
      <c r="ER1113" s="14"/>
      <c r="ES1113" s="14"/>
      <c r="ET1113" s="14"/>
      <c r="EU1113" s="14"/>
      <c r="EV1113" s="14"/>
      <c r="EW1113" s="14"/>
      <c r="EX1113" s="14"/>
      <c r="EY1113" s="14"/>
      <c r="EZ1113" s="14"/>
      <c r="FA1113" s="14"/>
      <c r="FB1113" s="14"/>
      <c r="FC1113" s="14"/>
      <c r="FD1113" s="14"/>
      <c r="FE1113" s="14"/>
      <c r="FF1113" s="14"/>
      <c r="FG1113" s="14"/>
      <c r="FH1113" s="14"/>
      <c r="FI1113" s="14"/>
      <c r="FJ1113" s="14"/>
      <c r="FK1113" s="14"/>
      <c r="FL1113" s="14"/>
      <c r="FM1113" s="14"/>
      <c r="FN1113" s="14"/>
      <c r="FO1113" s="14"/>
      <c r="FP1113" s="14"/>
      <c r="FQ1113" s="14"/>
      <c r="FR1113" s="14"/>
      <c r="FS1113" s="14"/>
      <c r="FT1113" s="14"/>
      <c r="FU1113" s="14"/>
      <c r="FV1113" s="14"/>
      <c r="FW1113" s="14"/>
      <c r="FX1113" s="14"/>
      <c r="FY1113" s="14"/>
      <c r="FZ1113" s="14"/>
      <c r="GA1113" s="14"/>
      <c r="GB1113" s="14"/>
      <c r="GC1113" s="14"/>
      <c r="GD1113" s="14"/>
      <c r="GE1113" s="14"/>
      <c r="GF1113" s="14"/>
      <c r="GG1113" s="14"/>
      <c r="GH1113" s="14"/>
      <c r="GI1113" s="14"/>
      <c r="GJ1113" s="14"/>
      <c r="GK1113" s="14"/>
      <c r="GL1113" s="14"/>
      <c r="GM1113" s="14"/>
      <c r="GN1113" s="14"/>
      <c r="GO1113" s="14"/>
      <c r="GP1113" s="14"/>
      <c r="GQ1113" s="14"/>
      <c r="GR1113" s="14"/>
      <c r="GS1113" s="14"/>
      <c r="GT1113" s="14"/>
      <c r="GU1113" s="14"/>
      <c r="GV1113" s="14"/>
      <c r="GW1113" s="14"/>
      <c r="GX1113" s="14"/>
      <c r="GY1113" s="14"/>
      <c r="GZ1113" s="14"/>
      <c r="HA1113" s="14"/>
      <c r="HB1113" s="14"/>
      <c r="HC1113" s="14"/>
      <c r="HD1113" s="14"/>
      <c r="HE1113" s="14"/>
      <c r="HF1113" s="14"/>
      <c r="HG1113" s="14"/>
      <c r="HH1113" s="14"/>
      <c r="HI1113" s="14"/>
      <c r="HJ1113" s="14"/>
      <c r="HK1113" s="14"/>
      <c r="HL1113" s="14"/>
      <c r="HM1113" s="14"/>
      <c r="HN1113" s="14"/>
      <c r="HO1113" s="14"/>
      <c r="HP1113" s="14"/>
      <c r="HQ1113" s="14"/>
      <c r="HR1113" s="14"/>
      <c r="HS1113" s="14"/>
      <c r="HT1113" s="14"/>
      <c r="HU1113" s="14"/>
      <c r="HV1113" s="14"/>
      <c r="HW1113" s="14"/>
      <c r="HX1113" s="14"/>
      <c r="HY1113" s="14"/>
      <c r="HZ1113" s="14"/>
      <c r="IA1113" s="14"/>
      <c r="IB1113" s="14"/>
      <c r="IC1113" s="14"/>
      <c r="ID1113" s="14"/>
      <c r="IE1113" s="14"/>
    </row>
    <row r="1114" spans="1:239" s="6" customFormat="1" x14ac:dyDescent="0.25">
      <c r="A1114" s="125"/>
      <c r="B1114" s="124" t="s">
        <v>21</v>
      </c>
      <c r="C1114" s="91" t="s">
        <v>17</v>
      </c>
      <c r="D1114" s="10">
        <f>1150*0.6</f>
        <v>690</v>
      </c>
      <c r="E1114" s="10">
        <f>E1113*D1114</f>
        <v>4.1399999999999997</v>
      </c>
      <c r="F1114" s="10"/>
      <c r="G1114" s="10"/>
      <c r="H1114" s="10"/>
      <c r="I1114" s="10">
        <f>E1114*H1114</f>
        <v>0</v>
      </c>
      <c r="J1114" s="10"/>
      <c r="K1114" s="10"/>
      <c r="L1114" s="10">
        <f>G1114+I1114+K1114</f>
        <v>0</v>
      </c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  <c r="CX1114" s="1"/>
      <c r="CY1114" s="1"/>
      <c r="CZ1114" s="1"/>
      <c r="DA1114" s="1"/>
      <c r="DB1114" s="1"/>
      <c r="DC1114" s="1"/>
      <c r="DD1114" s="1"/>
      <c r="DE1114" s="1"/>
      <c r="DF1114" s="1"/>
      <c r="DG1114" s="1"/>
      <c r="DH1114" s="1"/>
      <c r="DI1114" s="1"/>
      <c r="DJ1114" s="1"/>
      <c r="DK1114" s="1"/>
      <c r="DL1114" s="1"/>
      <c r="DM1114" s="1"/>
      <c r="DN1114" s="1"/>
      <c r="DO1114" s="1"/>
      <c r="DP1114" s="1"/>
      <c r="DQ1114" s="1"/>
      <c r="DR1114" s="1"/>
      <c r="DS1114" s="1"/>
      <c r="DT1114" s="1"/>
      <c r="DU1114" s="1"/>
      <c r="DV1114" s="1"/>
      <c r="DW1114" s="1"/>
      <c r="DX1114" s="1"/>
      <c r="DY1114" s="1"/>
      <c r="DZ1114" s="1"/>
      <c r="EA1114" s="1"/>
      <c r="EB1114" s="1"/>
      <c r="EC1114" s="1"/>
      <c r="ED1114" s="1"/>
      <c r="EE1114" s="1"/>
      <c r="EF1114" s="1"/>
      <c r="EG1114" s="1"/>
      <c r="EH1114" s="1"/>
      <c r="EI1114" s="1"/>
      <c r="EJ1114" s="1"/>
      <c r="EK1114" s="1"/>
      <c r="EL1114" s="1"/>
      <c r="EM1114" s="1"/>
      <c r="EN1114" s="1"/>
      <c r="EO1114" s="1"/>
      <c r="EP1114" s="1"/>
      <c r="EQ1114" s="1"/>
      <c r="ER1114" s="1"/>
      <c r="ES1114" s="1"/>
      <c r="ET1114" s="1"/>
      <c r="EU1114" s="1"/>
      <c r="EV1114" s="1"/>
      <c r="EW1114" s="1"/>
      <c r="EX1114" s="1"/>
      <c r="EY1114" s="1"/>
      <c r="EZ1114" s="1"/>
      <c r="FA1114" s="1"/>
      <c r="FB1114" s="1"/>
      <c r="FC1114" s="1"/>
      <c r="FD1114" s="1"/>
      <c r="FE1114" s="1"/>
      <c r="FF1114" s="1"/>
      <c r="FG1114" s="1"/>
      <c r="FH1114" s="1"/>
      <c r="FI1114" s="1"/>
      <c r="FJ1114" s="1"/>
      <c r="FK1114" s="1"/>
      <c r="FL1114" s="1"/>
      <c r="FM1114" s="1"/>
      <c r="FN1114" s="1"/>
      <c r="FO1114" s="1"/>
      <c r="FP1114" s="1"/>
      <c r="FQ1114" s="1"/>
      <c r="FR1114" s="1"/>
      <c r="FS1114" s="1"/>
      <c r="FT1114" s="1"/>
      <c r="FU1114" s="1"/>
      <c r="FV1114" s="1"/>
      <c r="FW1114" s="1"/>
      <c r="FX1114" s="1"/>
      <c r="FY1114" s="1"/>
      <c r="FZ1114" s="1"/>
      <c r="GA1114" s="1"/>
      <c r="GB1114" s="1"/>
      <c r="GC1114" s="1"/>
      <c r="GD1114" s="1"/>
      <c r="GE1114" s="1"/>
      <c r="GF1114" s="1"/>
      <c r="GG1114" s="1"/>
      <c r="GH1114" s="1"/>
      <c r="GI1114" s="1"/>
      <c r="GJ1114" s="1"/>
      <c r="GK1114" s="1"/>
      <c r="GL1114" s="1"/>
      <c r="GM1114" s="1"/>
      <c r="GN1114" s="1"/>
      <c r="GO1114" s="1"/>
      <c r="GP1114" s="1"/>
      <c r="GQ1114" s="1"/>
      <c r="GR1114" s="1"/>
      <c r="GS1114" s="1"/>
      <c r="GT1114" s="1"/>
      <c r="GU1114" s="1"/>
      <c r="GV1114" s="1"/>
      <c r="GW1114" s="1"/>
      <c r="GX1114" s="1"/>
      <c r="GY1114" s="1"/>
      <c r="GZ1114" s="1"/>
      <c r="HA1114" s="1"/>
      <c r="HB1114" s="1"/>
      <c r="HC1114" s="1"/>
      <c r="HD1114" s="1"/>
      <c r="HE1114" s="1"/>
      <c r="HF1114" s="1"/>
      <c r="HG1114" s="1"/>
      <c r="HH1114" s="1"/>
      <c r="HI1114" s="1"/>
      <c r="HJ1114" s="1"/>
      <c r="HK1114" s="1"/>
      <c r="HL1114" s="1"/>
      <c r="HM1114" s="1"/>
      <c r="HN1114" s="1"/>
      <c r="HO1114" s="1"/>
      <c r="HP1114" s="1"/>
      <c r="HQ1114" s="1"/>
      <c r="HR1114" s="1"/>
      <c r="HS1114" s="1"/>
      <c r="HT1114" s="1"/>
      <c r="HU1114" s="1"/>
      <c r="HV1114" s="1"/>
      <c r="HW1114" s="1"/>
      <c r="HX1114" s="1"/>
      <c r="HY1114" s="1"/>
      <c r="HZ1114" s="1"/>
      <c r="IA1114" s="1"/>
      <c r="IB1114" s="1"/>
      <c r="IC1114" s="1"/>
      <c r="ID1114" s="1"/>
      <c r="IE1114" s="1"/>
    </row>
    <row r="1115" spans="1:239" s="6" customFormat="1" x14ac:dyDescent="0.25">
      <c r="A1115" s="125"/>
      <c r="B1115" s="169" t="s">
        <v>22</v>
      </c>
      <c r="C1115" s="11" t="s">
        <v>0</v>
      </c>
      <c r="D1115" s="10">
        <f>598*0.6</f>
        <v>358.8</v>
      </c>
      <c r="E1115" s="10">
        <f>D1115*E1113</f>
        <v>2.1528</v>
      </c>
      <c r="F1115" s="10"/>
      <c r="G1115" s="10"/>
      <c r="H1115" s="10"/>
      <c r="I1115" s="10"/>
      <c r="J1115" s="10"/>
      <c r="K1115" s="10">
        <f>E1115*J1115</f>
        <v>0</v>
      </c>
      <c r="L1115" s="10">
        <f>G1115+I1115+K1115</f>
        <v>0</v>
      </c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  <c r="DE1115" s="1"/>
      <c r="DF1115" s="1"/>
      <c r="DG1115" s="1"/>
      <c r="DH1115" s="1"/>
      <c r="DI1115" s="1"/>
      <c r="DJ1115" s="1"/>
      <c r="DK1115" s="1"/>
      <c r="DL1115" s="1"/>
      <c r="DM1115" s="1"/>
      <c r="DN1115" s="1"/>
      <c r="DO1115" s="1"/>
      <c r="DP1115" s="1"/>
      <c r="DQ1115" s="1"/>
      <c r="DR1115" s="1"/>
      <c r="DS1115" s="1"/>
      <c r="DT1115" s="1"/>
      <c r="DU1115" s="1"/>
      <c r="DV1115" s="1"/>
      <c r="DW1115" s="1"/>
      <c r="DX1115" s="1"/>
      <c r="DY1115" s="1"/>
      <c r="DZ1115" s="1"/>
      <c r="EA1115" s="1"/>
      <c r="EB1115" s="1"/>
      <c r="EC1115" s="1"/>
      <c r="ED1115" s="1"/>
      <c r="EE1115" s="1"/>
      <c r="EF1115" s="1"/>
      <c r="EG1115" s="1"/>
      <c r="EH1115" s="1"/>
      <c r="EI1115" s="1"/>
      <c r="EJ1115" s="1"/>
      <c r="EK1115" s="1"/>
      <c r="EL1115" s="1"/>
      <c r="EM1115" s="1"/>
      <c r="EN1115" s="1"/>
      <c r="EO1115" s="1"/>
      <c r="EP1115" s="1"/>
      <c r="EQ1115" s="1"/>
      <c r="ER1115" s="1"/>
      <c r="ES1115" s="1"/>
      <c r="ET1115" s="1"/>
      <c r="EU1115" s="1"/>
      <c r="EV1115" s="1"/>
      <c r="EW1115" s="1"/>
      <c r="EX1115" s="1"/>
      <c r="EY1115" s="1"/>
      <c r="EZ1115" s="1"/>
      <c r="FA1115" s="1"/>
      <c r="FB1115" s="1"/>
      <c r="FC1115" s="1"/>
      <c r="FD1115" s="1"/>
      <c r="FE1115" s="1"/>
      <c r="FF1115" s="1"/>
      <c r="FG1115" s="1"/>
      <c r="FH1115" s="1"/>
      <c r="FI1115" s="1"/>
      <c r="FJ1115" s="1"/>
      <c r="FK1115" s="1"/>
      <c r="FL1115" s="1"/>
      <c r="FM1115" s="1"/>
      <c r="FN1115" s="1"/>
      <c r="FO1115" s="1"/>
      <c r="FP1115" s="1"/>
      <c r="FQ1115" s="1"/>
      <c r="FR1115" s="1"/>
      <c r="FS1115" s="1"/>
      <c r="FT1115" s="1"/>
      <c r="FU1115" s="1"/>
      <c r="FV1115" s="1"/>
      <c r="FW1115" s="1"/>
      <c r="FX1115" s="1"/>
      <c r="FY1115" s="1"/>
      <c r="FZ1115" s="1"/>
      <c r="GA1115" s="1"/>
      <c r="GB1115" s="1"/>
      <c r="GC1115" s="1"/>
      <c r="GD1115" s="1"/>
      <c r="GE1115" s="1"/>
      <c r="GF1115" s="1"/>
      <c r="GG1115" s="1"/>
      <c r="GH1115" s="1"/>
      <c r="GI1115" s="1"/>
      <c r="GJ1115" s="1"/>
      <c r="GK1115" s="1"/>
      <c r="GL1115" s="1"/>
      <c r="GM1115" s="1"/>
      <c r="GN1115" s="1"/>
      <c r="GO1115" s="1"/>
      <c r="GP1115" s="1"/>
      <c r="GQ1115" s="1"/>
      <c r="GR1115" s="1"/>
      <c r="GS1115" s="1"/>
      <c r="GT1115" s="1"/>
      <c r="GU1115" s="1"/>
      <c r="GV1115" s="1"/>
      <c r="GW1115" s="1"/>
      <c r="GX1115" s="1"/>
      <c r="GY1115" s="1"/>
      <c r="GZ1115" s="1"/>
      <c r="HA1115" s="1"/>
      <c r="HB1115" s="1"/>
      <c r="HC1115" s="1"/>
      <c r="HD1115" s="1"/>
      <c r="HE1115" s="1"/>
      <c r="HF1115" s="1"/>
      <c r="HG1115" s="1"/>
      <c r="HH1115" s="1"/>
      <c r="HI1115" s="1"/>
      <c r="HJ1115" s="1"/>
      <c r="HK1115" s="1"/>
      <c r="HL1115" s="1"/>
      <c r="HM1115" s="1"/>
      <c r="HN1115" s="1"/>
      <c r="HO1115" s="1"/>
      <c r="HP1115" s="1"/>
      <c r="HQ1115" s="1"/>
      <c r="HR1115" s="1"/>
      <c r="HS1115" s="1"/>
      <c r="HT1115" s="1"/>
      <c r="HU1115" s="1"/>
      <c r="HV1115" s="1"/>
      <c r="HW1115" s="1"/>
      <c r="HX1115" s="1"/>
      <c r="HY1115" s="1"/>
      <c r="HZ1115" s="1"/>
      <c r="IA1115" s="1"/>
      <c r="IB1115" s="1"/>
      <c r="IC1115" s="1"/>
      <c r="ID1115" s="1"/>
      <c r="IE1115" s="1"/>
    </row>
    <row r="1116" spans="1:239" s="6" customFormat="1" x14ac:dyDescent="0.25">
      <c r="A1116" s="125"/>
      <c r="B1116" s="169"/>
      <c r="C1116" s="11"/>
      <c r="D1116" s="10"/>
      <c r="E1116" s="10"/>
      <c r="F1116" s="5"/>
      <c r="G1116" s="5"/>
      <c r="H1116" s="5"/>
      <c r="I1116" s="5"/>
      <c r="J1116" s="10"/>
      <c r="K1116" s="10"/>
      <c r="L1116" s="10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1"/>
      <c r="DD1116" s="1"/>
      <c r="DE1116" s="1"/>
      <c r="DF1116" s="1"/>
      <c r="DG1116" s="1"/>
      <c r="DH1116" s="1"/>
      <c r="DI1116" s="1"/>
      <c r="DJ1116" s="1"/>
      <c r="DK1116" s="1"/>
      <c r="DL1116" s="1"/>
      <c r="DM1116" s="1"/>
      <c r="DN1116" s="1"/>
      <c r="DO1116" s="1"/>
      <c r="DP1116" s="1"/>
      <c r="DQ1116" s="1"/>
      <c r="DR1116" s="1"/>
      <c r="DS1116" s="1"/>
      <c r="DT1116" s="1"/>
      <c r="DU1116" s="1"/>
      <c r="DV1116" s="1"/>
      <c r="DW1116" s="1"/>
      <c r="DX1116" s="1"/>
      <c r="DY1116" s="1"/>
      <c r="DZ1116" s="1"/>
      <c r="EA1116" s="1"/>
      <c r="EB1116" s="1"/>
      <c r="EC1116" s="1"/>
      <c r="ED1116" s="1"/>
      <c r="EE1116" s="1"/>
      <c r="EF1116" s="1"/>
      <c r="EG1116" s="1"/>
      <c r="EH1116" s="1"/>
      <c r="EI1116" s="1"/>
      <c r="EJ1116" s="1"/>
      <c r="EK1116" s="1"/>
      <c r="EL1116" s="1"/>
      <c r="EM1116" s="1"/>
      <c r="EN1116" s="1"/>
      <c r="EO1116" s="1"/>
      <c r="EP1116" s="1"/>
      <c r="EQ1116" s="1"/>
      <c r="ER1116" s="1"/>
      <c r="ES1116" s="1"/>
      <c r="ET1116" s="1"/>
      <c r="EU1116" s="1"/>
      <c r="EV1116" s="1"/>
      <c r="EW1116" s="1"/>
      <c r="EX1116" s="1"/>
      <c r="EY1116" s="1"/>
      <c r="EZ1116" s="1"/>
      <c r="FA1116" s="1"/>
      <c r="FB1116" s="1"/>
      <c r="FC1116" s="1"/>
      <c r="FD1116" s="1"/>
      <c r="FE1116" s="1"/>
      <c r="FF1116" s="1"/>
      <c r="FG1116" s="1"/>
      <c r="FH1116" s="1"/>
      <c r="FI1116" s="1"/>
      <c r="FJ1116" s="1"/>
      <c r="FK1116" s="1"/>
      <c r="FL1116" s="1"/>
      <c r="FM1116" s="1"/>
      <c r="FN1116" s="1"/>
      <c r="FO1116" s="1"/>
      <c r="FP1116" s="1"/>
      <c r="FQ1116" s="1"/>
      <c r="FR1116" s="1"/>
      <c r="FS1116" s="1"/>
      <c r="FT1116" s="1"/>
      <c r="FU1116" s="1"/>
      <c r="FV1116" s="1"/>
      <c r="FW1116" s="1"/>
      <c r="FX1116" s="1"/>
      <c r="FY1116" s="1"/>
      <c r="FZ1116" s="1"/>
      <c r="GA1116" s="1"/>
      <c r="GB1116" s="1"/>
      <c r="GC1116" s="1"/>
      <c r="GD1116" s="1"/>
      <c r="GE1116" s="1"/>
      <c r="GF1116" s="1"/>
      <c r="GG1116" s="1"/>
      <c r="GH1116" s="1"/>
      <c r="GI1116" s="1"/>
      <c r="GJ1116" s="1"/>
      <c r="GK1116" s="1"/>
      <c r="GL1116" s="1"/>
      <c r="GM1116" s="1"/>
      <c r="GN1116" s="1"/>
      <c r="GO1116" s="1"/>
      <c r="GP1116" s="1"/>
      <c r="GQ1116" s="1"/>
      <c r="GR1116" s="1"/>
      <c r="GS1116" s="1"/>
      <c r="GT1116" s="1"/>
      <c r="GU1116" s="1"/>
      <c r="GV1116" s="1"/>
      <c r="GW1116" s="1"/>
      <c r="GX1116" s="1"/>
      <c r="GY1116" s="1"/>
      <c r="GZ1116" s="1"/>
      <c r="HA1116" s="1"/>
      <c r="HB1116" s="1"/>
      <c r="HC1116" s="1"/>
      <c r="HD1116" s="1"/>
      <c r="HE1116" s="1"/>
      <c r="HF1116" s="1"/>
      <c r="HG1116" s="1"/>
      <c r="HH1116" s="1"/>
      <c r="HI1116" s="1"/>
      <c r="HJ1116" s="1"/>
      <c r="HK1116" s="1"/>
      <c r="HL1116" s="1"/>
      <c r="HM1116" s="1"/>
      <c r="HN1116" s="1"/>
      <c r="HO1116" s="1"/>
      <c r="HP1116" s="1"/>
      <c r="HQ1116" s="1"/>
      <c r="HR1116" s="1"/>
      <c r="HS1116" s="1"/>
      <c r="HT1116" s="1"/>
      <c r="HU1116" s="1"/>
      <c r="HV1116" s="1"/>
      <c r="HW1116" s="1"/>
      <c r="HX1116" s="1"/>
      <c r="HY1116" s="1"/>
      <c r="HZ1116" s="1"/>
      <c r="IA1116" s="1"/>
      <c r="IB1116" s="1"/>
      <c r="IC1116" s="1"/>
      <c r="ID1116" s="1"/>
      <c r="IE1116" s="1"/>
    </row>
    <row r="1117" spans="1:239" s="115" customFormat="1" x14ac:dyDescent="0.2">
      <c r="A1117" s="118">
        <v>57</v>
      </c>
      <c r="B1117" s="187" t="s">
        <v>102</v>
      </c>
      <c r="C1117" s="8" t="s">
        <v>18</v>
      </c>
      <c r="D1117" s="10"/>
      <c r="E1117" s="9">
        <f>12*51.91/1000</f>
        <v>0.62291999999999992</v>
      </c>
      <c r="F1117" s="9"/>
      <c r="G1117" s="9"/>
      <c r="H1117" s="9"/>
      <c r="I1117" s="9"/>
      <c r="J1117" s="4"/>
      <c r="K1117" s="9"/>
      <c r="L1117" s="9"/>
      <c r="M1117" s="193"/>
      <c r="N1117" s="105"/>
      <c r="O1117" s="105"/>
      <c r="P1117" s="105"/>
      <c r="Q1117" s="105"/>
      <c r="R1117" s="105"/>
      <c r="S1117" s="105"/>
      <c r="T1117" s="105"/>
      <c r="U1117" s="105"/>
      <c r="V1117" s="105"/>
      <c r="W1117" s="105"/>
      <c r="X1117" s="105"/>
      <c r="Y1117" s="105"/>
      <c r="Z1117" s="105"/>
      <c r="AA1117" s="105"/>
      <c r="AB1117" s="105"/>
      <c r="AC1117" s="105"/>
      <c r="AD1117" s="105"/>
      <c r="AE1117" s="105"/>
      <c r="AF1117" s="105"/>
      <c r="AG1117" s="105"/>
      <c r="AH1117" s="105"/>
      <c r="AI1117" s="105"/>
      <c r="AJ1117" s="105"/>
      <c r="AK1117" s="105"/>
      <c r="AL1117" s="105"/>
      <c r="AM1117" s="105"/>
      <c r="AN1117" s="105"/>
      <c r="AO1117" s="105"/>
      <c r="AP1117" s="105"/>
      <c r="AQ1117" s="105"/>
      <c r="AR1117" s="105"/>
      <c r="AS1117" s="105"/>
      <c r="AT1117" s="105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  <c r="BT1117" s="105"/>
      <c r="BU1117" s="105"/>
      <c r="BV1117" s="105"/>
      <c r="BW1117" s="105"/>
      <c r="BX1117" s="105"/>
      <c r="BY1117" s="105"/>
      <c r="BZ1117" s="105"/>
      <c r="CA1117" s="105"/>
      <c r="CB1117" s="105"/>
      <c r="CC1117" s="105"/>
      <c r="CD1117" s="105"/>
      <c r="CE1117" s="105"/>
      <c r="CF1117" s="105"/>
      <c r="CG1117" s="105"/>
      <c r="CH1117" s="105"/>
      <c r="CI1117" s="105"/>
      <c r="CJ1117" s="105"/>
      <c r="CK1117" s="105"/>
      <c r="CL1117" s="105"/>
      <c r="CM1117" s="105"/>
      <c r="CN1117" s="105"/>
      <c r="CO1117" s="105"/>
      <c r="CP1117" s="105"/>
      <c r="CQ1117" s="105"/>
      <c r="CR1117" s="105"/>
      <c r="CS1117" s="105"/>
      <c r="CT1117" s="105"/>
      <c r="CU1117" s="105"/>
      <c r="CV1117" s="105"/>
      <c r="CW1117" s="105"/>
      <c r="CX1117" s="105"/>
      <c r="CY1117" s="105"/>
      <c r="CZ1117" s="105"/>
      <c r="DA1117" s="105"/>
      <c r="DB1117" s="105"/>
      <c r="DC1117" s="105"/>
      <c r="DD1117" s="105"/>
      <c r="DE1117" s="105"/>
      <c r="DF1117" s="105"/>
      <c r="DG1117" s="105"/>
      <c r="DH1117" s="105"/>
      <c r="DI1117" s="105"/>
      <c r="DJ1117" s="105"/>
      <c r="DK1117" s="105"/>
      <c r="DL1117" s="105"/>
      <c r="DM1117" s="105"/>
      <c r="DN1117" s="105"/>
      <c r="DO1117" s="105"/>
      <c r="DP1117" s="105"/>
      <c r="DQ1117" s="105"/>
      <c r="DR1117" s="105"/>
      <c r="DS1117" s="105"/>
      <c r="DT1117" s="105"/>
      <c r="DU1117" s="105"/>
      <c r="DV1117" s="105"/>
      <c r="DW1117" s="105"/>
      <c r="DX1117" s="105"/>
      <c r="DY1117" s="105"/>
      <c r="DZ1117" s="105"/>
      <c r="EA1117" s="105"/>
      <c r="EB1117" s="105"/>
      <c r="EC1117" s="105"/>
      <c r="ED1117" s="105"/>
      <c r="EE1117" s="105"/>
      <c r="EF1117" s="105"/>
      <c r="EG1117" s="105"/>
      <c r="EH1117" s="105"/>
      <c r="EI1117" s="105"/>
      <c r="EJ1117" s="105"/>
      <c r="EK1117" s="105"/>
      <c r="EL1117" s="105"/>
      <c r="EM1117" s="105"/>
      <c r="EN1117" s="105"/>
      <c r="EO1117" s="105"/>
      <c r="EP1117" s="105"/>
      <c r="EQ1117" s="105"/>
      <c r="ER1117" s="105"/>
      <c r="ES1117" s="105"/>
      <c r="ET1117" s="105"/>
      <c r="EU1117" s="105"/>
      <c r="EV1117" s="105"/>
      <c r="EW1117" s="105"/>
      <c r="EX1117" s="105"/>
      <c r="EY1117" s="105"/>
      <c r="EZ1117" s="105"/>
      <c r="FA1117" s="105"/>
      <c r="FB1117" s="105"/>
      <c r="FC1117" s="105"/>
      <c r="FD1117" s="105"/>
      <c r="FE1117" s="105"/>
      <c r="FF1117" s="105"/>
      <c r="FG1117" s="105"/>
      <c r="FH1117" s="105"/>
      <c r="FI1117" s="105"/>
      <c r="FJ1117" s="105"/>
      <c r="FK1117" s="105"/>
      <c r="FL1117" s="105"/>
      <c r="FM1117" s="105"/>
      <c r="FN1117" s="105"/>
      <c r="FO1117" s="105"/>
      <c r="FP1117" s="105"/>
      <c r="FQ1117" s="105"/>
      <c r="FR1117" s="105"/>
      <c r="FS1117" s="105"/>
      <c r="FT1117" s="105"/>
      <c r="FU1117" s="105"/>
      <c r="FV1117" s="105"/>
      <c r="FW1117" s="105"/>
      <c r="FX1117" s="105"/>
      <c r="FY1117" s="105"/>
      <c r="FZ1117" s="105"/>
      <c r="GA1117" s="105"/>
      <c r="GB1117" s="105"/>
      <c r="GC1117" s="105"/>
      <c r="GD1117" s="105"/>
      <c r="GE1117" s="105"/>
      <c r="GF1117" s="105"/>
      <c r="GG1117" s="105"/>
      <c r="GH1117" s="105"/>
      <c r="GI1117" s="105"/>
      <c r="GJ1117" s="105"/>
      <c r="GK1117" s="105"/>
      <c r="GL1117" s="105"/>
      <c r="GM1117" s="105"/>
      <c r="GN1117" s="105"/>
      <c r="GO1117" s="105"/>
      <c r="GP1117" s="105"/>
      <c r="GQ1117" s="105"/>
      <c r="GR1117" s="105"/>
      <c r="GS1117" s="105"/>
      <c r="GT1117" s="105"/>
      <c r="GU1117" s="105"/>
      <c r="GV1117" s="105"/>
      <c r="GW1117" s="105"/>
    </row>
    <row r="1118" spans="1:239" s="6" customFormat="1" x14ac:dyDescent="0.25">
      <c r="A1118" s="8"/>
      <c r="B1118" s="76"/>
      <c r="C1118" s="11"/>
      <c r="D1118" s="10"/>
      <c r="E1118" s="10"/>
      <c r="F1118" s="10"/>
      <c r="G1118" s="10"/>
      <c r="H1118" s="10"/>
      <c r="I1118" s="10"/>
      <c r="J1118" s="5"/>
      <c r="K1118" s="10"/>
      <c r="L1118" s="10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F1118" s="14"/>
      <c r="AG1118" s="14"/>
      <c r="AH1118" s="14"/>
      <c r="AI1118" s="14"/>
      <c r="AJ1118" s="14"/>
      <c r="AK1118" s="14"/>
      <c r="AL1118" s="14"/>
      <c r="AM1118" s="14"/>
      <c r="AN1118" s="14"/>
      <c r="AO1118" s="14"/>
      <c r="AP1118" s="14"/>
      <c r="AQ1118" s="14"/>
      <c r="AR1118" s="14"/>
      <c r="AS1118" s="14"/>
      <c r="AT1118" s="14"/>
      <c r="AU1118" s="14"/>
      <c r="AV1118" s="14"/>
      <c r="AW1118" s="14"/>
      <c r="AX1118" s="14"/>
      <c r="AY1118" s="14"/>
      <c r="AZ1118" s="14"/>
      <c r="BA1118" s="14"/>
      <c r="BB1118" s="14"/>
      <c r="BC1118" s="14"/>
      <c r="BD1118" s="14"/>
      <c r="BE1118" s="14"/>
      <c r="BF1118" s="14"/>
      <c r="BG1118" s="14"/>
      <c r="BH1118" s="14"/>
      <c r="BI1118" s="14"/>
      <c r="BJ1118" s="14"/>
      <c r="BK1118" s="14"/>
      <c r="BL1118" s="14"/>
      <c r="BM1118" s="14"/>
      <c r="BN1118" s="14"/>
      <c r="BO1118" s="14"/>
      <c r="BP1118" s="14"/>
      <c r="BQ1118" s="14"/>
      <c r="BR1118" s="14"/>
      <c r="BS1118" s="14"/>
      <c r="BT1118" s="14"/>
      <c r="BU1118" s="14"/>
      <c r="BV1118" s="14"/>
      <c r="BW1118" s="14"/>
      <c r="BX1118" s="14"/>
      <c r="BY1118" s="14"/>
      <c r="BZ1118" s="14"/>
      <c r="CA1118" s="14"/>
      <c r="CB1118" s="14"/>
      <c r="CC1118" s="14"/>
      <c r="CD1118" s="14"/>
      <c r="CE1118" s="14"/>
      <c r="CF1118" s="14"/>
      <c r="CG1118" s="14"/>
      <c r="CH1118" s="14"/>
      <c r="CI1118" s="14"/>
      <c r="CJ1118" s="14"/>
      <c r="CK1118" s="14"/>
      <c r="CL1118" s="14"/>
      <c r="CM1118" s="14"/>
      <c r="CN1118" s="14"/>
      <c r="CO1118" s="14"/>
      <c r="CP1118" s="14"/>
      <c r="CQ1118" s="14"/>
      <c r="CR1118" s="14"/>
      <c r="CS1118" s="14"/>
      <c r="CT1118" s="14"/>
      <c r="CU1118" s="14"/>
      <c r="CV1118" s="14"/>
      <c r="CW1118" s="14"/>
      <c r="CX1118" s="14"/>
      <c r="CY1118" s="14"/>
      <c r="CZ1118" s="14"/>
      <c r="DA1118" s="14"/>
      <c r="DB1118" s="14"/>
      <c r="DC1118" s="14"/>
      <c r="DD1118" s="14"/>
      <c r="DE1118" s="14"/>
      <c r="DF1118" s="14"/>
      <c r="DG1118" s="14"/>
      <c r="DH1118" s="14"/>
      <c r="DI1118" s="14"/>
      <c r="DJ1118" s="14"/>
      <c r="DK1118" s="14"/>
      <c r="DL1118" s="14"/>
      <c r="DM1118" s="14"/>
      <c r="DN1118" s="14"/>
      <c r="DO1118" s="14"/>
      <c r="DP1118" s="14"/>
      <c r="DQ1118" s="14"/>
      <c r="DR1118" s="14"/>
      <c r="DS1118" s="14"/>
      <c r="DT1118" s="14"/>
      <c r="DU1118" s="14"/>
      <c r="DV1118" s="14"/>
      <c r="DW1118" s="14"/>
      <c r="DX1118" s="14"/>
      <c r="DY1118" s="14"/>
      <c r="DZ1118" s="14"/>
      <c r="EA1118" s="14"/>
      <c r="EB1118" s="14"/>
      <c r="EC1118" s="14"/>
      <c r="ED1118" s="14"/>
      <c r="EE1118" s="14"/>
      <c r="EF1118" s="14"/>
      <c r="EG1118" s="14"/>
      <c r="EH1118" s="14"/>
      <c r="EI1118" s="14"/>
      <c r="EJ1118" s="14"/>
      <c r="EK1118" s="14"/>
      <c r="EL1118" s="14"/>
      <c r="EM1118" s="14"/>
      <c r="EN1118" s="14"/>
      <c r="EO1118" s="14"/>
      <c r="EP1118" s="14"/>
      <c r="EQ1118" s="14"/>
      <c r="ER1118" s="14"/>
      <c r="ES1118" s="14"/>
      <c r="ET1118" s="14"/>
      <c r="EU1118" s="14"/>
      <c r="EV1118" s="14"/>
      <c r="EW1118" s="14"/>
      <c r="EX1118" s="14"/>
      <c r="EY1118" s="14"/>
      <c r="EZ1118" s="14"/>
      <c r="FA1118" s="14"/>
      <c r="FB1118" s="14"/>
      <c r="FC1118" s="14"/>
      <c r="FD1118" s="14"/>
      <c r="FE1118" s="14"/>
      <c r="FF1118" s="14"/>
      <c r="FG1118" s="14"/>
      <c r="FH1118" s="14"/>
      <c r="FI1118" s="14"/>
      <c r="FJ1118" s="14"/>
      <c r="FK1118" s="14"/>
      <c r="FL1118" s="14"/>
      <c r="FM1118" s="14"/>
      <c r="FN1118" s="14"/>
      <c r="FO1118" s="14"/>
      <c r="FP1118" s="14"/>
      <c r="FQ1118" s="14"/>
      <c r="FR1118" s="14"/>
      <c r="FS1118" s="14"/>
      <c r="FT1118" s="14"/>
      <c r="FU1118" s="14"/>
      <c r="FV1118" s="14"/>
      <c r="FW1118" s="14"/>
      <c r="FX1118" s="14"/>
      <c r="FY1118" s="14"/>
      <c r="FZ1118" s="14"/>
      <c r="GA1118" s="14"/>
      <c r="GB1118" s="14"/>
      <c r="GC1118" s="14"/>
      <c r="GD1118" s="14"/>
      <c r="GE1118" s="14"/>
      <c r="GF1118" s="14"/>
      <c r="GG1118" s="14"/>
      <c r="GH1118" s="14"/>
      <c r="GI1118" s="14"/>
      <c r="GJ1118" s="14"/>
      <c r="GK1118" s="14"/>
      <c r="GL1118" s="14"/>
      <c r="GM1118" s="14"/>
      <c r="GN1118" s="14"/>
      <c r="GO1118" s="14"/>
      <c r="GP1118" s="14"/>
      <c r="GQ1118" s="14"/>
      <c r="GR1118" s="14"/>
      <c r="GS1118" s="14"/>
      <c r="GT1118" s="14"/>
      <c r="GU1118" s="14"/>
      <c r="GV1118" s="14"/>
      <c r="GW1118" s="14"/>
      <c r="GX1118" s="14"/>
      <c r="GY1118" s="14"/>
      <c r="GZ1118" s="14"/>
      <c r="HA1118" s="14"/>
      <c r="HB1118" s="14"/>
      <c r="HC1118" s="14"/>
      <c r="HD1118" s="14"/>
      <c r="HE1118" s="14"/>
      <c r="HF1118" s="14"/>
      <c r="HG1118" s="14"/>
      <c r="HH1118" s="14"/>
      <c r="HI1118" s="14"/>
      <c r="HJ1118" s="14"/>
      <c r="HK1118" s="14"/>
      <c r="HL1118" s="14"/>
      <c r="HM1118" s="14"/>
      <c r="HN1118" s="14"/>
      <c r="HO1118" s="14"/>
      <c r="HP1118" s="14"/>
      <c r="HQ1118" s="14"/>
      <c r="HR1118" s="14"/>
      <c r="HS1118" s="14"/>
      <c r="HT1118" s="14"/>
      <c r="HU1118" s="14"/>
      <c r="HV1118" s="14"/>
      <c r="HW1118" s="14"/>
      <c r="HX1118" s="14"/>
      <c r="HY1118" s="14"/>
      <c r="HZ1118" s="14"/>
      <c r="IA1118" s="14"/>
      <c r="IB1118" s="14"/>
      <c r="IC1118" s="14"/>
      <c r="ID1118" s="14"/>
      <c r="IE1118" s="14"/>
    </row>
    <row r="1119" spans="1:239" s="6" customFormat="1" x14ac:dyDescent="0.25">
      <c r="A1119" s="8"/>
      <c r="B1119" s="76" t="s">
        <v>58</v>
      </c>
      <c r="C1119" s="11" t="s">
        <v>18</v>
      </c>
      <c r="D1119" s="10">
        <v>1</v>
      </c>
      <c r="E1119" s="10">
        <f>D1119*E1117</f>
        <v>0.62291999999999992</v>
      </c>
      <c r="F1119" s="10"/>
      <c r="G1119" s="10"/>
      <c r="H1119" s="10"/>
      <c r="I1119" s="10"/>
      <c r="J1119" s="10"/>
      <c r="K1119" s="10">
        <f>E1119*J1119</f>
        <v>0</v>
      </c>
      <c r="L1119" s="10">
        <f>G1119+I1119+K1119</f>
        <v>0</v>
      </c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F1119" s="14"/>
      <c r="AG1119" s="14"/>
      <c r="AH1119" s="14"/>
      <c r="AI1119" s="14"/>
      <c r="AJ1119" s="14"/>
      <c r="AK1119" s="14"/>
      <c r="AL1119" s="14"/>
      <c r="AM1119" s="14"/>
      <c r="AN1119" s="14"/>
      <c r="AO1119" s="14"/>
      <c r="AP1119" s="14"/>
      <c r="AQ1119" s="14"/>
      <c r="AR1119" s="14"/>
      <c r="AS1119" s="14"/>
      <c r="AT1119" s="14"/>
      <c r="AU1119" s="14"/>
      <c r="AV1119" s="14"/>
      <c r="AW1119" s="14"/>
      <c r="AX1119" s="14"/>
      <c r="AY1119" s="14"/>
      <c r="AZ1119" s="14"/>
      <c r="BA1119" s="14"/>
      <c r="BB1119" s="14"/>
      <c r="BC1119" s="14"/>
      <c r="BD1119" s="14"/>
      <c r="BE1119" s="14"/>
      <c r="BF1119" s="14"/>
      <c r="BG1119" s="14"/>
      <c r="BH1119" s="14"/>
      <c r="BI1119" s="14"/>
      <c r="BJ1119" s="14"/>
      <c r="BK1119" s="14"/>
      <c r="BL1119" s="14"/>
      <c r="BM1119" s="14"/>
      <c r="BN1119" s="14"/>
      <c r="BO1119" s="14"/>
      <c r="BP1119" s="14"/>
      <c r="BQ1119" s="14"/>
      <c r="BR1119" s="14"/>
      <c r="BS1119" s="14"/>
      <c r="BT1119" s="14"/>
      <c r="BU1119" s="14"/>
      <c r="BV1119" s="14"/>
      <c r="BW1119" s="14"/>
      <c r="BX1119" s="14"/>
      <c r="BY1119" s="14"/>
      <c r="BZ1119" s="14"/>
      <c r="CA1119" s="14"/>
      <c r="CB1119" s="14"/>
      <c r="CC1119" s="14"/>
      <c r="CD1119" s="14"/>
      <c r="CE1119" s="14"/>
      <c r="CF1119" s="14"/>
      <c r="CG1119" s="14"/>
      <c r="CH1119" s="14"/>
      <c r="CI1119" s="14"/>
      <c r="CJ1119" s="14"/>
      <c r="CK1119" s="14"/>
      <c r="CL1119" s="14"/>
      <c r="CM1119" s="14"/>
      <c r="CN1119" s="14"/>
      <c r="CO1119" s="14"/>
      <c r="CP1119" s="14"/>
      <c r="CQ1119" s="14"/>
      <c r="CR1119" s="14"/>
      <c r="CS1119" s="14"/>
      <c r="CT1119" s="14"/>
      <c r="CU1119" s="14"/>
      <c r="CV1119" s="14"/>
      <c r="CW1119" s="14"/>
      <c r="CX1119" s="14"/>
      <c r="CY1119" s="14"/>
      <c r="CZ1119" s="14"/>
      <c r="DA1119" s="14"/>
      <c r="DB1119" s="14"/>
      <c r="DC1119" s="14"/>
      <c r="DD1119" s="14"/>
      <c r="DE1119" s="14"/>
      <c r="DF1119" s="14"/>
      <c r="DG1119" s="14"/>
      <c r="DH1119" s="14"/>
      <c r="DI1119" s="14"/>
      <c r="DJ1119" s="14"/>
      <c r="DK1119" s="14"/>
      <c r="DL1119" s="14"/>
      <c r="DM1119" s="14"/>
      <c r="DN1119" s="14"/>
      <c r="DO1119" s="14"/>
      <c r="DP1119" s="14"/>
      <c r="DQ1119" s="14"/>
      <c r="DR1119" s="14"/>
      <c r="DS1119" s="14"/>
      <c r="DT1119" s="14"/>
      <c r="DU1119" s="14"/>
      <c r="DV1119" s="14"/>
      <c r="DW1119" s="14"/>
      <c r="DX1119" s="14"/>
      <c r="DY1119" s="14"/>
      <c r="DZ1119" s="14"/>
      <c r="EA1119" s="14"/>
      <c r="EB1119" s="14"/>
      <c r="EC1119" s="14"/>
      <c r="ED1119" s="14"/>
      <c r="EE1119" s="14"/>
      <c r="EF1119" s="14"/>
      <c r="EG1119" s="14"/>
      <c r="EH1119" s="14"/>
      <c r="EI1119" s="14"/>
      <c r="EJ1119" s="14"/>
      <c r="EK1119" s="14"/>
      <c r="EL1119" s="14"/>
      <c r="EM1119" s="14"/>
      <c r="EN1119" s="14"/>
      <c r="EO1119" s="14"/>
      <c r="EP1119" s="14"/>
      <c r="EQ1119" s="14"/>
      <c r="ER1119" s="14"/>
      <c r="ES1119" s="14"/>
      <c r="ET1119" s="14"/>
      <c r="EU1119" s="14"/>
      <c r="EV1119" s="14"/>
      <c r="EW1119" s="14"/>
      <c r="EX1119" s="14"/>
      <c r="EY1119" s="14"/>
      <c r="EZ1119" s="14"/>
      <c r="FA1119" s="14"/>
      <c r="FB1119" s="14"/>
      <c r="FC1119" s="14"/>
      <c r="FD1119" s="14"/>
      <c r="FE1119" s="14"/>
      <c r="FF1119" s="14"/>
      <c r="FG1119" s="14"/>
      <c r="FH1119" s="14"/>
      <c r="FI1119" s="14"/>
      <c r="FJ1119" s="14"/>
      <c r="FK1119" s="14"/>
      <c r="FL1119" s="14"/>
      <c r="FM1119" s="14"/>
      <c r="FN1119" s="14"/>
      <c r="FO1119" s="14"/>
      <c r="FP1119" s="14"/>
      <c r="FQ1119" s="14"/>
      <c r="FR1119" s="14"/>
      <c r="FS1119" s="14"/>
      <c r="FT1119" s="14"/>
      <c r="FU1119" s="14"/>
      <c r="FV1119" s="14"/>
      <c r="FW1119" s="14"/>
      <c r="FX1119" s="14"/>
      <c r="FY1119" s="14"/>
      <c r="FZ1119" s="14"/>
      <c r="GA1119" s="14"/>
      <c r="GB1119" s="14"/>
      <c r="GC1119" s="14"/>
      <c r="GD1119" s="14"/>
      <c r="GE1119" s="14"/>
      <c r="GF1119" s="14"/>
      <c r="GG1119" s="14"/>
      <c r="GH1119" s="14"/>
      <c r="GI1119" s="14"/>
      <c r="GJ1119" s="14"/>
      <c r="GK1119" s="14"/>
      <c r="GL1119" s="14"/>
      <c r="GM1119" s="14"/>
      <c r="GN1119" s="14"/>
      <c r="GO1119" s="14"/>
      <c r="GP1119" s="14"/>
      <c r="GQ1119" s="14"/>
      <c r="GR1119" s="14"/>
      <c r="GS1119" s="14"/>
      <c r="GT1119" s="14"/>
      <c r="GU1119" s="14"/>
      <c r="GV1119" s="14"/>
      <c r="GW1119" s="14"/>
      <c r="GX1119" s="14"/>
      <c r="GY1119" s="14"/>
      <c r="GZ1119" s="14"/>
      <c r="HA1119" s="14"/>
      <c r="HB1119" s="14"/>
      <c r="HC1119" s="14"/>
      <c r="HD1119" s="14"/>
      <c r="HE1119" s="14"/>
      <c r="HF1119" s="14"/>
      <c r="HG1119" s="14"/>
      <c r="HH1119" s="14"/>
      <c r="HI1119" s="14"/>
      <c r="HJ1119" s="14"/>
      <c r="HK1119" s="14"/>
      <c r="HL1119" s="14"/>
      <c r="HM1119" s="14"/>
      <c r="HN1119" s="14"/>
      <c r="HO1119" s="14"/>
      <c r="HP1119" s="14"/>
      <c r="HQ1119" s="14"/>
      <c r="HR1119" s="14"/>
      <c r="HS1119" s="14"/>
      <c r="HT1119" s="14"/>
      <c r="HU1119" s="14"/>
      <c r="HV1119" s="14"/>
      <c r="HW1119" s="14"/>
      <c r="HX1119" s="14"/>
      <c r="HY1119" s="14"/>
      <c r="HZ1119" s="14"/>
      <c r="IA1119" s="14"/>
      <c r="IB1119" s="14"/>
      <c r="IC1119" s="14"/>
      <c r="ID1119" s="14"/>
      <c r="IE1119" s="14"/>
    </row>
    <row r="1120" spans="1:239" s="6" customFormat="1" x14ac:dyDescent="0.25">
      <c r="A1120" s="8"/>
      <c r="B1120" s="76"/>
      <c r="C1120" s="11"/>
      <c r="D1120" s="10"/>
      <c r="E1120" s="10"/>
      <c r="F1120" s="10"/>
      <c r="G1120" s="10"/>
      <c r="H1120" s="10"/>
      <c r="I1120" s="10"/>
      <c r="J1120" s="5"/>
      <c r="K1120" s="10"/>
      <c r="L1120" s="10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F1120" s="14"/>
      <c r="AG1120" s="14"/>
      <c r="AH1120" s="14"/>
      <c r="AI1120" s="14"/>
      <c r="AJ1120" s="14"/>
      <c r="AK1120" s="14"/>
      <c r="AL1120" s="14"/>
      <c r="AM1120" s="14"/>
      <c r="AN1120" s="14"/>
      <c r="AO1120" s="14"/>
      <c r="AP1120" s="14"/>
      <c r="AQ1120" s="14"/>
      <c r="AR1120" s="14"/>
      <c r="AS1120" s="14"/>
      <c r="AT1120" s="14"/>
      <c r="AU1120" s="14"/>
      <c r="AV1120" s="14"/>
      <c r="AW1120" s="14"/>
      <c r="AX1120" s="14"/>
      <c r="AY1120" s="14"/>
      <c r="AZ1120" s="14"/>
      <c r="BA1120" s="14"/>
      <c r="BB1120" s="14"/>
      <c r="BC1120" s="14"/>
      <c r="BD1120" s="14"/>
      <c r="BE1120" s="14"/>
      <c r="BF1120" s="14"/>
      <c r="BG1120" s="14"/>
      <c r="BH1120" s="14"/>
      <c r="BI1120" s="14"/>
      <c r="BJ1120" s="14"/>
      <c r="BK1120" s="14"/>
      <c r="BL1120" s="14"/>
      <c r="BM1120" s="14"/>
      <c r="BN1120" s="14"/>
      <c r="BO1120" s="14"/>
      <c r="BP1120" s="14"/>
      <c r="BQ1120" s="14"/>
      <c r="BR1120" s="14"/>
      <c r="BS1120" s="14"/>
      <c r="BT1120" s="14"/>
      <c r="BU1120" s="14"/>
      <c r="BV1120" s="14"/>
      <c r="BW1120" s="14"/>
      <c r="BX1120" s="14"/>
      <c r="BY1120" s="14"/>
      <c r="BZ1120" s="14"/>
      <c r="CA1120" s="14"/>
      <c r="CB1120" s="14"/>
      <c r="CC1120" s="14"/>
      <c r="CD1120" s="14"/>
      <c r="CE1120" s="14"/>
      <c r="CF1120" s="14"/>
      <c r="CG1120" s="14"/>
      <c r="CH1120" s="14"/>
      <c r="CI1120" s="14"/>
      <c r="CJ1120" s="14"/>
      <c r="CK1120" s="14"/>
      <c r="CL1120" s="14"/>
      <c r="CM1120" s="14"/>
      <c r="CN1120" s="14"/>
      <c r="CO1120" s="14"/>
      <c r="CP1120" s="14"/>
      <c r="CQ1120" s="14"/>
      <c r="CR1120" s="14"/>
      <c r="CS1120" s="14"/>
      <c r="CT1120" s="14"/>
      <c r="CU1120" s="14"/>
      <c r="CV1120" s="14"/>
      <c r="CW1120" s="14"/>
      <c r="CX1120" s="14"/>
      <c r="CY1120" s="14"/>
      <c r="CZ1120" s="14"/>
      <c r="DA1120" s="14"/>
      <c r="DB1120" s="14"/>
      <c r="DC1120" s="14"/>
      <c r="DD1120" s="14"/>
      <c r="DE1120" s="14"/>
      <c r="DF1120" s="14"/>
      <c r="DG1120" s="14"/>
      <c r="DH1120" s="14"/>
      <c r="DI1120" s="14"/>
      <c r="DJ1120" s="14"/>
      <c r="DK1120" s="14"/>
      <c r="DL1120" s="14"/>
      <c r="DM1120" s="14"/>
      <c r="DN1120" s="14"/>
      <c r="DO1120" s="14"/>
      <c r="DP1120" s="14"/>
      <c r="DQ1120" s="14"/>
      <c r="DR1120" s="14"/>
      <c r="DS1120" s="14"/>
      <c r="DT1120" s="14"/>
      <c r="DU1120" s="14"/>
      <c r="DV1120" s="14"/>
      <c r="DW1120" s="14"/>
      <c r="DX1120" s="14"/>
      <c r="DY1120" s="14"/>
      <c r="DZ1120" s="14"/>
      <c r="EA1120" s="14"/>
      <c r="EB1120" s="14"/>
      <c r="EC1120" s="14"/>
      <c r="ED1120" s="14"/>
      <c r="EE1120" s="14"/>
      <c r="EF1120" s="14"/>
      <c r="EG1120" s="14"/>
      <c r="EH1120" s="14"/>
      <c r="EI1120" s="14"/>
      <c r="EJ1120" s="14"/>
      <c r="EK1120" s="14"/>
      <c r="EL1120" s="14"/>
      <c r="EM1120" s="14"/>
      <c r="EN1120" s="14"/>
      <c r="EO1120" s="14"/>
      <c r="EP1120" s="14"/>
      <c r="EQ1120" s="14"/>
      <c r="ER1120" s="14"/>
      <c r="ES1120" s="14"/>
      <c r="ET1120" s="14"/>
      <c r="EU1120" s="14"/>
      <c r="EV1120" s="14"/>
      <c r="EW1120" s="14"/>
      <c r="EX1120" s="14"/>
      <c r="EY1120" s="14"/>
      <c r="EZ1120" s="14"/>
      <c r="FA1120" s="14"/>
      <c r="FB1120" s="14"/>
      <c r="FC1120" s="14"/>
      <c r="FD1120" s="14"/>
      <c r="FE1120" s="14"/>
      <c r="FF1120" s="14"/>
      <c r="FG1120" s="14"/>
      <c r="FH1120" s="14"/>
      <c r="FI1120" s="14"/>
      <c r="FJ1120" s="14"/>
      <c r="FK1120" s="14"/>
      <c r="FL1120" s="14"/>
      <c r="FM1120" s="14"/>
      <c r="FN1120" s="14"/>
      <c r="FO1120" s="14"/>
      <c r="FP1120" s="14"/>
      <c r="FQ1120" s="14"/>
      <c r="FR1120" s="14"/>
      <c r="FS1120" s="14"/>
      <c r="FT1120" s="14"/>
      <c r="FU1120" s="14"/>
      <c r="FV1120" s="14"/>
      <c r="FW1120" s="14"/>
      <c r="FX1120" s="14"/>
      <c r="FY1120" s="14"/>
      <c r="FZ1120" s="14"/>
      <c r="GA1120" s="14"/>
      <c r="GB1120" s="14"/>
      <c r="GC1120" s="14"/>
      <c r="GD1120" s="14"/>
      <c r="GE1120" s="14"/>
      <c r="GF1120" s="14"/>
      <c r="GG1120" s="14"/>
      <c r="GH1120" s="14"/>
      <c r="GI1120" s="14"/>
      <c r="GJ1120" s="14"/>
      <c r="GK1120" s="14"/>
      <c r="GL1120" s="14"/>
      <c r="GM1120" s="14"/>
      <c r="GN1120" s="14"/>
      <c r="GO1120" s="14"/>
      <c r="GP1120" s="14"/>
      <c r="GQ1120" s="14"/>
      <c r="GR1120" s="14"/>
      <c r="GS1120" s="14"/>
      <c r="GT1120" s="14"/>
      <c r="GU1120" s="14"/>
      <c r="GV1120" s="14"/>
      <c r="GW1120" s="14"/>
      <c r="GX1120" s="14"/>
      <c r="GY1120" s="14"/>
      <c r="GZ1120" s="14"/>
      <c r="HA1120" s="14"/>
      <c r="HB1120" s="14"/>
      <c r="HC1120" s="14"/>
      <c r="HD1120" s="14"/>
      <c r="HE1120" s="14"/>
      <c r="HF1120" s="14"/>
      <c r="HG1120" s="14"/>
      <c r="HH1120" s="14"/>
      <c r="HI1120" s="14"/>
      <c r="HJ1120" s="14"/>
      <c r="HK1120" s="14"/>
      <c r="HL1120" s="14"/>
      <c r="HM1120" s="14"/>
      <c r="HN1120" s="14"/>
      <c r="HO1120" s="14"/>
      <c r="HP1120" s="14"/>
      <c r="HQ1120" s="14"/>
      <c r="HR1120" s="14"/>
      <c r="HS1120" s="14"/>
      <c r="HT1120" s="14"/>
      <c r="HU1120" s="14"/>
      <c r="HV1120" s="14"/>
      <c r="HW1120" s="14"/>
      <c r="HX1120" s="14"/>
      <c r="HY1120" s="14"/>
      <c r="HZ1120" s="14"/>
      <c r="IA1120" s="14"/>
      <c r="IB1120" s="14"/>
      <c r="IC1120" s="14"/>
      <c r="ID1120" s="14"/>
      <c r="IE1120" s="14"/>
    </row>
    <row r="1121" spans="1:239" s="74" customFormat="1" ht="15.75" x14ac:dyDescent="0.25">
      <c r="A1121" s="71"/>
      <c r="B1121" s="72" t="s">
        <v>182</v>
      </c>
      <c r="C1121" s="71"/>
      <c r="D1121" s="73"/>
      <c r="E1121" s="73"/>
      <c r="F1121" s="73"/>
      <c r="G1121" s="73"/>
      <c r="H1121" s="73"/>
      <c r="I1121" s="73"/>
      <c r="J1121" s="73"/>
      <c r="K1121" s="73"/>
      <c r="L1121" s="73"/>
    </row>
    <row r="1122" spans="1:239" s="2" customFormat="1" x14ac:dyDescent="0.25">
      <c r="A1122" s="15"/>
      <c r="B1122" s="41"/>
      <c r="C1122" s="15"/>
      <c r="D1122" s="4"/>
      <c r="E1122" s="4"/>
      <c r="F1122" s="4"/>
      <c r="G1122" s="4"/>
      <c r="H1122" s="4"/>
      <c r="I1122" s="4"/>
      <c r="J1122" s="4"/>
      <c r="K1122" s="4"/>
      <c r="L1122" s="4"/>
    </row>
    <row r="1123" spans="1:239" s="2" customFormat="1" x14ac:dyDescent="0.25">
      <c r="A1123" s="118">
        <v>58</v>
      </c>
      <c r="B1123" s="177" t="s">
        <v>70</v>
      </c>
      <c r="C1123" s="155" t="s">
        <v>64</v>
      </c>
      <c r="D1123" s="178"/>
      <c r="E1123" s="178">
        <f>5.6/8*10</f>
        <v>7</v>
      </c>
      <c r="F1123" s="178"/>
      <c r="G1123" s="178"/>
      <c r="H1123" s="178"/>
      <c r="I1123" s="178"/>
      <c r="J1123" s="178"/>
      <c r="K1123" s="178"/>
      <c r="L1123" s="178"/>
      <c r="M1123" s="179"/>
      <c r="N1123" s="179"/>
      <c r="O1123" s="179"/>
      <c r="P1123" s="179"/>
      <c r="Q1123" s="179"/>
      <c r="R1123" s="179"/>
      <c r="S1123" s="179"/>
      <c r="T1123" s="179"/>
      <c r="U1123" s="179"/>
      <c r="V1123" s="179"/>
      <c r="W1123" s="179"/>
      <c r="X1123" s="179"/>
      <c r="Y1123" s="179"/>
      <c r="Z1123" s="179"/>
      <c r="AA1123" s="179"/>
      <c r="AB1123" s="179"/>
      <c r="AC1123" s="179"/>
      <c r="AD1123" s="179"/>
      <c r="AE1123" s="179"/>
      <c r="AF1123" s="179"/>
      <c r="AG1123" s="179"/>
      <c r="AH1123" s="179"/>
      <c r="AI1123" s="179"/>
      <c r="AJ1123" s="179"/>
      <c r="AK1123" s="179"/>
      <c r="AL1123" s="179"/>
      <c r="AM1123" s="179"/>
      <c r="AN1123" s="179"/>
      <c r="AO1123" s="179"/>
      <c r="AP1123" s="179"/>
      <c r="AQ1123" s="179"/>
      <c r="AR1123" s="179"/>
      <c r="AS1123" s="179"/>
      <c r="AT1123" s="179"/>
      <c r="AU1123" s="179"/>
      <c r="AV1123" s="179"/>
      <c r="AW1123" s="179"/>
      <c r="AX1123" s="179"/>
      <c r="AY1123" s="179"/>
      <c r="AZ1123" s="179"/>
      <c r="BA1123" s="179"/>
      <c r="BB1123" s="179"/>
      <c r="BC1123" s="179"/>
      <c r="BD1123" s="179"/>
      <c r="BE1123" s="179"/>
      <c r="BF1123" s="179"/>
      <c r="BG1123" s="179"/>
      <c r="BH1123" s="179"/>
      <c r="BI1123" s="179"/>
      <c r="BJ1123" s="179"/>
      <c r="BK1123" s="179"/>
      <c r="BL1123" s="179"/>
      <c r="BM1123" s="179"/>
      <c r="BN1123" s="179"/>
      <c r="BO1123" s="179"/>
      <c r="BP1123" s="179"/>
      <c r="BQ1123" s="179"/>
      <c r="BR1123" s="179"/>
      <c r="BS1123" s="179"/>
      <c r="BT1123" s="179"/>
      <c r="BU1123" s="179"/>
      <c r="BV1123" s="179"/>
      <c r="BW1123" s="179"/>
      <c r="BX1123" s="179"/>
      <c r="BY1123" s="179"/>
      <c r="BZ1123" s="179"/>
      <c r="CA1123" s="179"/>
      <c r="CB1123" s="179"/>
      <c r="CC1123" s="179"/>
      <c r="CD1123" s="179"/>
      <c r="CE1123" s="179"/>
      <c r="CF1123" s="179"/>
      <c r="CG1123" s="179"/>
      <c r="CH1123" s="179"/>
      <c r="CI1123" s="179"/>
      <c r="CJ1123" s="179"/>
      <c r="CK1123" s="179"/>
      <c r="CL1123" s="179"/>
      <c r="CM1123" s="179"/>
      <c r="CN1123" s="179"/>
      <c r="CO1123" s="179"/>
      <c r="CP1123" s="179"/>
      <c r="CQ1123" s="179"/>
      <c r="CR1123" s="179"/>
      <c r="CS1123" s="179"/>
      <c r="CT1123" s="179"/>
      <c r="CU1123" s="179"/>
      <c r="CV1123" s="179"/>
      <c r="CW1123" s="179"/>
      <c r="CX1123" s="179"/>
      <c r="CY1123" s="179"/>
      <c r="CZ1123" s="179"/>
      <c r="DA1123" s="179"/>
      <c r="DB1123" s="179"/>
      <c r="DC1123" s="179"/>
      <c r="DD1123" s="179"/>
      <c r="DE1123" s="179"/>
      <c r="DF1123" s="179"/>
      <c r="DG1123" s="179"/>
      <c r="DH1123" s="179"/>
      <c r="DI1123" s="179"/>
      <c r="DJ1123" s="179"/>
      <c r="DK1123" s="179"/>
      <c r="DL1123" s="179"/>
      <c r="DM1123" s="179"/>
      <c r="DN1123" s="179"/>
      <c r="DO1123" s="179"/>
      <c r="DP1123" s="179"/>
      <c r="DQ1123" s="179"/>
      <c r="DR1123" s="179"/>
      <c r="DS1123" s="179"/>
      <c r="DT1123" s="179"/>
      <c r="DU1123" s="179"/>
      <c r="DV1123" s="179"/>
      <c r="DW1123" s="179"/>
      <c r="DX1123" s="179"/>
      <c r="DY1123" s="179"/>
      <c r="DZ1123" s="179"/>
      <c r="EA1123" s="179"/>
      <c r="EB1123" s="179"/>
      <c r="EC1123" s="179"/>
      <c r="ED1123" s="179"/>
      <c r="EE1123" s="179"/>
      <c r="EF1123" s="179"/>
      <c r="EG1123" s="179"/>
      <c r="EH1123" s="179"/>
      <c r="EI1123" s="179"/>
      <c r="EJ1123" s="179"/>
      <c r="EK1123" s="179"/>
      <c r="EL1123" s="179"/>
      <c r="EM1123" s="179"/>
      <c r="EN1123" s="179"/>
      <c r="EO1123" s="179"/>
      <c r="EP1123" s="179"/>
      <c r="EQ1123" s="179"/>
      <c r="ER1123" s="179"/>
      <c r="ES1123" s="179"/>
      <c r="ET1123" s="179"/>
      <c r="EU1123" s="179"/>
      <c r="EV1123" s="179"/>
      <c r="EW1123" s="179"/>
      <c r="EX1123" s="179"/>
      <c r="EY1123" s="179"/>
      <c r="EZ1123" s="179"/>
      <c r="FA1123" s="179"/>
      <c r="FB1123" s="179"/>
      <c r="FC1123" s="179"/>
      <c r="FD1123" s="179"/>
      <c r="FE1123" s="179"/>
      <c r="FF1123" s="179"/>
      <c r="FG1123" s="179"/>
      <c r="FH1123" s="179"/>
      <c r="FI1123" s="179"/>
      <c r="FJ1123" s="179"/>
      <c r="FK1123" s="179"/>
      <c r="FL1123" s="179"/>
      <c r="FM1123" s="179"/>
      <c r="FN1123" s="179"/>
      <c r="FO1123" s="179"/>
      <c r="FP1123" s="179"/>
      <c r="FQ1123" s="179"/>
      <c r="FR1123" s="179"/>
      <c r="FS1123" s="179"/>
      <c r="FT1123" s="179"/>
      <c r="FU1123" s="179"/>
      <c r="FV1123" s="179"/>
      <c r="FW1123" s="179"/>
      <c r="FX1123" s="179"/>
      <c r="FY1123" s="179"/>
      <c r="FZ1123" s="179"/>
      <c r="GA1123" s="179"/>
      <c r="GB1123" s="179"/>
      <c r="GC1123" s="179"/>
      <c r="GD1123" s="179"/>
      <c r="GE1123" s="179"/>
      <c r="GF1123" s="179"/>
      <c r="GG1123" s="179"/>
      <c r="GH1123" s="179"/>
      <c r="GI1123" s="179"/>
      <c r="GJ1123" s="179"/>
      <c r="GK1123" s="179"/>
      <c r="GL1123" s="179"/>
      <c r="GM1123" s="179"/>
      <c r="GN1123" s="179"/>
      <c r="GO1123" s="179"/>
      <c r="GP1123" s="179"/>
      <c r="GQ1123" s="179"/>
      <c r="GR1123" s="179"/>
      <c r="GS1123" s="179"/>
      <c r="GT1123" s="179"/>
      <c r="GU1123" s="179"/>
      <c r="GV1123" s="179"/>
      <c r="GW1123" s="179"/>
      <c r="GX1123" s="179"/>
      <c r="GY1123" s="179"/>
      <c r="GZ1123" s="179"/>
      <c r="HA1123" s="179"/>
      <c r="HB1123" s="179"/>
      <c r="HC1123" s="179"/>
      <c r="HD1123" s="179"/>
      <c r="HE1123" s="179"/>
      <c r="HF1123" s="179"/>
      <c r="HG1123" s="179"/>
      <c r="HH1123" s="179"/>
      <c r="HI1123" s="179"/>
      <c r="HJ1123" s="179"/>
      <c r="HK1123" s="179"/>
      <c r="HL1123" s="179"/>
      <c r="HM1123" s="179"/>
      <c r="HN1123" s="179"/>
      <c r="HO1123" s="179"/>
      <c r="HP1123" s="179"/>
      <c r="HQ1123" s="179"/>
      <c r="HR1123" s="179"/>
      <c r="HS1123" s="179"/>
      <c r="HT1123" s="179"/>
      <c r="HU1123" s="179"/>
      <c r="HV1123" s="179"/>
      <c r="HW1123" s="179"/>
      <c r="HX1123" s="179"/>
      <c r="HY1123" s="179"/>
      <c r="HZ1123" s="179"/>
      <c r="IA1123" s="179"/>
      <c r="IB1123" s="179"/>
      <c r="IC1123" s="179"/>
      <c r="ID1123" s="179"/>
      <c r="IE1123" s="179"/>
    </row>
    <row r="1124" spans="1:239" s="6" customFormat="1" x14ac:dyDescent="0.25">
      <c r="A1124" s="151"/>
      <c r="B1124" s="158"/>
      <c r="C1124" s="151" t="s">
        <v>59</v>
      </c>
      <c r="D1124" s="153"/>
      <c r="E1124" s="107">
        <f>E1123/100</f>
        <v>7.0000000000000007E-2</v>
      </c>
      <c r="F1124" s="153"/>
      <c r="G1124" s="153"/>
      <c r="H1124" s="153"/>
      <c r="I1124" s="153"/>
      <c r="J1124" s="153"/>
      <c r="K1124" s="153"/>
      <c r="L1124" s="153"/>
      <c r="M1124" s="154"/>
      <c r="N1124" s="154"/>
      <c r="O1124" s="154"/>
      <c r="P1124" s="154"/>
      <c r="Q1124" s="154"/>
      <c r="R1124" s="154"/>
      <c r="S1124" s="154"/>
      <c r="T1124" s="154"/>
      <c r="U1124" s="154"/>
      <c r="V1124" s="154"/>
      <c r="W1124" s="154"/>
      <c r="X1124" s="154"/>
      <c r="Y1124" s="154"/>
      <c r="Z1124" s="154"/>
      <c r="AA1124" s="154"/>
      <c r="AB1124" s="154"/>
      <c r="AC1124" s="154"/>
      <c r="AD1124" s="154"/>
      <c r="AE1124" s="154"/>
      <c r="AF1124" s="154"/>
      <c r="AG1124" s="154"/>
      <c r="AH1124" s="154"/>
      <c r="AI1124" s="154"/>
      <c r="AJ1124" s="154"/>
      <c r="AK1124" s="154"/>
      <c r="AL1124" s="154"/>
      <c r="AM1124" s="154"/>
      <c r="AN1124" s="154"/>
      <c r="AO1124" s="154"/>
      <c r="AP1124" s="154"/>
      <c r="AQ1124" s="154"/>
      <c r="AR1124" s="154"/>
      <c r="AS1124" s="154"/>
      <c r="AT1124" s="154"/>
      <c r="AU1124" s="154"/>
      <c r="AV1124" s="154"/>
      <c r="AW1124" s="154"/>
      <c r="AX1124" s="154"/>
      <c r="AY1124" s="154"/>
      <c r="AZ1124" s="154"/>
      <c r="BA1124" s="154"/>
      <c r="BB1124" s="154"/>
      <c r="BC1124" s="154"/>
      <c r="BD1124" s="154"/>
      <c r="BE1124" s="154"/>
      <c r="BF1124" s="154"/>
      <c r="BG1124" s="154"/>
      <c r="BH1124" s="154"/>
      <c r="BI1124" s="154"/>
      <c r="BJ1124" s="154"/>
      <c r="BK1124" s="154"/>
      <c r="BL1124" s="154"/>
      <c r="BM1124" s="154"/>
      <c r="BN1124" s="154"/>
      <c r="BO1124" s="154"/>
      <c r="BP1124" s="154"/>
      <c r="BQ1124" s="154"/>
      <c r="BR1124" s="154"/>
      <c r="BS1124" s="154"/>
      <c r="BT1124" s="154"/>
      <c r="BU1124" s="154"/>
      <c r="BV1124" s="154"/>
      <c r="BW1124" s="154"/>
      <c r="BX1124" s="154"/>
      <c r="BY1124" s="154"/>
      <c r="BZ1124" s="154"/>
      <c r="CA1124" s="154"/>
      <c r="CB1124" s="154"/>
      <c r="CC1124" s="154"/>
      <c r="CD1124" s="154"/>
      <c r="CE1124" s="154"/>
      <c r="CF1124" s="154"/>
      <c r="CG1124" s="154"/>
      <c r="CH1124" s="154"/>
      <c r="CI1124" s="154"/>
      <c r="CJ1124" s="154"/>
      <c r="CK1124" s="154"/>
      <c r="CL1124" s="154"/>
      <c r="CM1124" s="154"/>
      <c r="CN1124" s="154"/>
      <c r="CO1124" s="154"/>
      <c r="CP1124" s="154"/>
      <c r="CQ1124" s="154"/>
      <c r="CR1124" s="154"/>
      <c r="CS1124" s="154"/>
      <c r="CT1124" s="154"/>
      <c r="CU1124" s="154"/>
      <c r="CV1124" s="154"/>
      <c r="CW1124" s="154"/>
      <c r="CX1124" s="154"/>
      <c r="CY1124" s="154"/>
      <c r="CZ1124" s="154"/>
      <c r="DA1124" s="154"/>
      <c r="DB1124" s="154"/>
      <c r="DC1124" s="154"/>
      <c r="DD1124" s="154"/>
      <c r="DE1124" s="154"/>
      <c r="DF1124" s="154"/>
      <c r="DG1124" s="154"/>
      <c r="DH1124" s="154"/>
      <c r="DI1124" s="154"/>
      <c r="DJ1124" s="154"/>
      <c r="DK1124" s="154"/>
      <c r="DL1124" s="154"/>
      <c r="DM1124" s="154"/>
      <c r="DN1124" s="154"/>
      <c r="DO1124" s="154"/>
      <c r="DP1124" s="154"/>
      <c r="DQ1124" s="154"/>
      <c r="DR1124" s="154"/>
      <c r="DS1124" s="154"/>
      <c r="DT1124" s="154"/>
      <c r="DU1124" s="154"/>
      <c r="DV1124" s="154"/>
      <c r="DW1124" s="154"/>
      <c r="DX1124" s="154"/>
      <c r="DY1124" s="154"/>
      <c r="DZ1124" s="154"/>
      <c r="EA1124" s="154"/>
      <c r="EB1124" s="154"/>
      <c r="EC1124" s="154"/>
      <c r="ED1124" s="154"/>
      <c r="EE1124" s="154"/>
      <c r="EF1124" s="154"/>
      <c r="EG1124" s="154"/>
      <c r="EH1124" s="154"/>
      <c r="EI1124" s="154"/>
      <c r="EJ1124" s="154"/>
      <c r="EK1124" s="154"/>
      <c r="EL1124" s="154"/>
      <c r="EM1124" s="154"/>
      <c r="EN1124" s="154"/>
      <c r="EO1124" s="154"/>
      <c r="EP1124" s="154"/>
      <c r="EQ1124" s="154"/>
      <c r="ER1124" s="154"/>
      <c r="ES1124" s="154"/>
      <c r="ET1124" s="154"/>
      <c r="EU1124" s="154"/>
      <c r="EV1124" s="154"/>
      <c r="EW1124" s="154"/>
      <c r="EX1124" s="154"/>
      <c r="EY1124" s="154"/>
      <c r="EZ1124" s="154"/>
      <c r="FA1124" s="154"/>
      <c r="FB1124" s="154"/>
      <c r="FC1124" s="154"/>
      <c r="FD1124" s="154"/>
      <c r="FE1124" s="154"/>
      <c r="FF1124" s="154"/>
      <c r="FG1124" s="154"/>
      <c r="FH1124" s="154"/>
      <c r="FI1124" s="154"/>
      <c r="FJ1124" s="154"/>
      <c r="FK1124" s="154"/>
      <c r="FL1124" s="154"/>
      <c r="FM1124" s="154"/>
      <c r="FN1124" s="154"/>
      <c r="FO1124" s="154"/>
      <c r="FP1124" s="154"/>
      <c r="FQ1124" s="154"/>
      <c r="FR1124" s="154"/>
      <c r="FS1124" s="154"/>
      <c r="FT1124" s="154"/>
      <c r="FU1124" s="154"/>
      <c r="FV1124" s="154"/>
      <c r="FW1124" s="154"/>
      <c r="FX1124" s="154"/>
      <c r="FY1124" s="154"/>
      <c r="FZ1124" s="154"/>
      <c r="GA1124" s="154"/>
      <c r="GB1124" s="154"/>
      <c r="GC1124" s="154"/>
      <c r="GD1124" s="154"/>
      <c r="GE1124" s="154"/>
      <c r="GF1124" s="154"/>
      <c r="GG1124" s="154"/>
      <c r="GH1124" s="154"/>
      <c r="GI1124" s="154"/>
      <c r="GJ1124" s="154"/>
      <c r="GK1124" s="154"/>
      <c r="GL1124" s="154"/>
      <c r="GM1124" s="154"/>
      <c r="GN1124" s="154"/>
      <c r="GO1124" s="154"/>
      <c r="GP1124" s="154"/>
      <c r="GQ1124" s="154"/>
      <c r="GR1124" s="154"/>
      <c r="GS1124" s="154"/>
      <c r="GT1124" s="154"/>
      <c r="GU1124" s="154"/>
      <c r="GV1124" s="154"/>
      <c r="GW1124" s="154"/>
      <c r="GX1124" s="154"/>
      <c r="GY1124" s="154"/>
      <c r="GZ1124" s="154"/>
      <c r="HA1124" s="154"/>
      <c r="HB1124" s="154"/>
      <c r="HC1124" s="154"/>
      <c r="HD1124" s="154"/>
      <c r="HE1124" s="154"/>
      <c r="HF1124" s="154"/>
      <c r="HG1124" s="154"/>
      <c r="HH1124" s="154"/>
      <c r="HI1124" s="154"/>
      <c r="HJ1124" s="154"/>
      <c r="HK1124" s="154"/>
      <c r="HL1124" s="154"/>
      <c r="HM1124" s="154"/>
      <c r="HN1124" s="154"/>
      <c r="HO1124" s="154"/>
      <c r="HP1124" s="154"/>
      <c r="HQ1124" s="154"/>
      <c r="HR1124" s="154"/>
      <c r="HS1124" s="154"/>
      <c r="HT1124" s="154"/>
      <c r="HU1124" s="154"/>
      <c r="HV1124" s="154"/>
      <c r="HW1124" s="154"/>
      <c r="HX1124" s="154"/>
      <c r="HY1124" s="154"/>
      <c r="HZ1124" s="154"/>
      <c r="IA1124" s="154"/>
      <c r="IB1124" s="154"/>
      <c r="IC1124" s="154"/>
      <c r="ID1124" s="154"/>
      <c r="IE1124" s="154"/>
    </row>
    <row r="1125" spans="1:239" s="6" customFormat="1" x14ac:dyDescent="0.25">
      <c r="A1125" s="180"/>
      <c r="B1125" s="124" t="s">
        <v>21</v>
      </c>
      <c r="C1125" s="91" t="s">
        <v>17</v>
      </c>
      <c r="D1125" s="153">
        <v>206</v>
      </c>
      <c r="E1125" s="153">
        <f>D1125*E1124</f>
        <v>14.420000000000002</v>
      </c>
      <c r="F1125" s="153"/>
      <c r="G1125" s="153"/>
      <c r="H1125" s="10"/>
      <c r="I1125" s="10">
        <f>E1125*H1125</f>
        <v>0</v>
      </c>
      <c r="J1125" s="10"/>
      <c r="K1125" s="10"/>
      <c r="L1125" s="10">
        <f>G1125+I1125+K1125</f>
        <v>0</v>
      </c>
      <c r="M1125" s="156"/>
      <c r="N1125" s="156"/>
      <c r="O1125" s="156"/>
      <c r="P1125" s="156"/>
      <c r="Q1125" s="156"/>
      <c r="R1125" s="156"/>
      <c r="S1125" s="156"/>
      <c r="T1125" s="156"/>
      <c r="U1125" s="156"/>
      <c r="V1125" s="156"/>
      <c r="W1125" s="156"/>
      <c r="X1125" s="156"/>
      <c r="Y1125" s="156"/>
      <c r="Z1125" s="156"/>
      <c r="AA1125" s="156"/>
      <c r="AB1125" s="156"/>
      <c r="AC1125" s="156"/>
      <c r="AD1125" s="156"/>
      <c r="AE1125" s="156"/>
      <c r="AF1125" s="156"/>
      <c r="AG1125" s="156"/>
      <c r="AH1125" s="156"/>
      <c r="AI1125" s="156"/>
      <c r="AJ1125" s="156"/>
      <c r="AK1125" s="156"/>
      <c r="AL1125" s="156"/>
      <c r="AM1125" s="156"/>
      <c r="AN1125" s="156"/>
      <c r="AO1125" s="156"/>
      <c r="AP1125" s="156"/>
      <c r="AQ1125" s="156"/>
      <c r="AR1125" s="156"/>
      <c r="AS1125" s="156"/>
      <c r="AT1125" s="156"/>
      <c r="AU1125" s="156"/>
      <c r="AV1125" s="156"/>
      <c r="AW1125" s="156"/>
      <c r="AX1125" s="156"/>
      <c r="AY1125" s="156"/>
      <c r="AZ1125" s="156"/>
      <c r="BA1125" s="156"/>
      <c r="BB1125" s="156"/>
      <c r="BC1125" s="156"/>
      <c r="BD1125" s="156"/>
      <c r="BE1125" s="156"/>
      <c r="BF1125" s="156"/>
      <c r="BG1125" s="156"/>
      <c r="BH1125" s="156"/>
      <c r="BI1125" s="156"/>
      <c r="BJ1125" s="156"/>
      <c r="BK1125" s="156"/>
      <c r="BL1125" s="156"/>
      <c r="BM1125" s="156"/>
      <c r="BN1125" s="156"/>
      <c r="BO1125" s="156"/>
      <c r="BP1125" s="156"/>
      <c r="BQ1125" s="156"/>
      <c r="BR1125" s="156"/>
      <c r="BS1125" s="156"/>
      <c r="BT1125" s="156"/>
      <c r="BU1125" s="156"/>
      <c r="BV1125" s="156"/>
      <c r="BW1125" s="156"/>
      <c r="BX1125" s="156"/>
      <c r="BY1125" s="156"/>
      <c r="BZ1125" s="156"/>
      <c r="CA1125" s="156"/>
      <c r="CB1125" s="156"/>
      <c r="CC1125" s="156"/>
      <c r="CD1125" s="156"/>
      <c r="CE1125" s="156"/>
      <c r="CF1125" s="156"/>
      <c r="CG1125" s="156"/>
      <c r="CH1125" s="156"/>
      <c r="CI1125" s="156"/>
      <c r="CJ1125" s="156"/>
      <c r="CK1125" s="156"/>
      <c r="CL1125" s="156"/>
      <c r="CM1125" s="156"/>
      <c r="CN1125" s="156"/>
      <c r="CO1125" s="156"/>
      <c r="CP1125" s="156"/>
      <c r="CQ1125" s="156"/>
      <c r="CR1125" s="156"/>
      <c r="CS1125" s="156"/>
      <c r="CT1125" s="156"/>
      <c r="CU1125" s="156"/>
      <c r="CV1125" s="156"/>
      <c r="CW1125" s="156"/>
      <c r="CX1125" s="156"/>
      <c r="CY1125" s="156"/>
      <c r="CZ1125" s="156"/>
      <c r="DA1125" s="156"/>
      <c r="DB1125" s="156"/>
      <c r="DC1125" s="156"/>
      <c r="DD1125" s="156"/>
      <c r="DE1125" s="156"/>
      <c r="DF1125" s="156"/>
      <c r="DG1125" s="156"/>
      <c r="DH1125" s="156"/>
      <c r="DI1125" s="156"/>
      <c r="DJ1125" s="156"/>
      <c r="DK1125" s="156"/>
      <c r="DL1125" s="156"/>
      <c r="DM1125" s="156"/>
      <c r="DN1125" s="156"/>
      <c r="DO1125" s="156"/>
      <c r="DP1125" s="156"/>
      <c r="DQ1125" s="156"/>
      <c r="DR1125" s="156"/>
      <c r="DS1125" s="156"/>
      <c r="DT1125" s="156"/>
      <c r="DU1125" s="156"/>
      <c r="DV1125" s="156"/>
      <c r="DW1125" s="156"/>
      <c r="DX1125" s="156"/>
      <c r="DY1125" s="156"/>
      <c r="DZ1125" s="156"/>
      <c r="EA1125" s="156"/>
      <c r="EB1125" s="156"/>
      <c r="EC1125" s="156"/>
      <c r="ED1125" s="156"/>
      <c r="EE1125" s="156"/>
      <c r="EF1125" s="156"/>
      <c r="EG1125" s="156"/>
      <c r="EH1125" s="156"/>
      <c r="EI1125" s="156"/>
      <c r="EJ1125" s="156"/>
      <c r="EK1125" s="156"/>
      <c r="EL1125" s="156"/>
      <c r="EM1125" s="156"/>
      <c r="EN1125" s="156"/>
      <c r="EO1125" s="156"/>
      <c r="EP1125" s="156"/>
      <c r="EQ1125" s="156"/>
      <c r="ER1125" s="156"/>
      <c r="ES1125" s="156"/>
      <c r="ET1125" s="156"/>
      <c r="EU1125" s="156"/>
      <c r="EV1125" s="156"/>
      <c r="EW1125" s="156"/>
      <c r="EX1125" s="156"/>
      <c r="EY1125" s="156"/>
      <c r="EZ1125" s="156"/>
      <c r="FA1125" s="156"/>
      <c r="FB1125" s="156"/>
      <c r="FC1125" s="156"/>
      <c r="FD1125" s="156"/>
      <c r="FE1125" s="156"/>
      <c r="FF1125" s="156"/>
      <c r="FG1125" s="156"/>
      <c r="FH1125" s="156"/>
      <c r="FI1125" s="156"/>
      <c r="FJ1125" s="156"/>
      <c r="FK1125" s="156"/>
      <c r="FL1125" s="156"/>
      <c r="FM1125" s="156"/>
      <c r="FN1125" s="156"/>
      <c r="FO1125" s="156"/>
      <c r="FP1125" s="156"/>
      <c r="FQ1125" s="156"/>
      <c r="FR1125" s="156"/>
      <c r="FS1125" s="156"/>
      <c r="FT1125" s="156"/>
      <c r="FU1125" s="156"/>
      <c r="FV1125" s="156"/>
      <c r="FW1125" s="156"/>
      <c r="FX1125" s="156"/>
      <c r="FY1125" s="156"/>
      <c r="FZ1125" s="156"/>
      <c r="GA1125" s="156"/>
      <c r="GB1125" s="156"/>
      <c r="GC1125" s="156"/>
      <c r="GD1125" s="156"/>
      <c r="GE1125" s="156"/>
      <c r="GF1125" s="156"/>
      <c r="GG1125" s="156"/>
      <c r="GH1125" s="156"/>
      <c r="GI1125" s="156"/>
      <c r="GJ1125" s="156"/>
      <c r="GK1125" s="156"/>
      <c r="GL1125" s="156"/>
      <c r="GM1125" s="156"/>
      <c r="GN1125" s="156"/>
      <c r="GO1125" s="156"/>
      <c r="GP1125" s="156"/>
      <c r="GQ1125" s="156"/>
      <c r="GR1125" s="156"/>
      <c r="GS1125" s="156"/>
      <c r="GT1125" s="156"/>
      <c r="GU1125" s="156"/>
      <c r="GV1125" s="156"/>
      <c r="GW1125" s="156"/>
      <c r="GX1125" s="156"/>
      <c r="GY1125" s="156"/>
      <c r="GZ1125" s="156"/>
      <c r="HA1125" s="156"/>
      <c r="HB1125" s="156"/>
      <c r="HC1125" s="156"/>
      <c r="HD1125" s="156"/>
      <c r="HE1125" s="156"/>
      <c r="HF1125" s="156"/>
      <c r="HG1125" s="156"/>
      <c r="HH1125" s="156"/>
      <c r="HI1125" s="156"/>
      <c r="HJ1125" s="156"/>
      <c r="HK1125" s="156"/>
      <c r="HL1125" s="156"/>
      <c r="HM1125" s="156"/>
      <c r="HN1125" s="156"/>
      <c r="HO1125" s="156"/>
      <c r="HP1125" s="156"/>
      <c r="HQ1125" s="156"/>
      <c r="HR1125" s="156"/>
      <c r="HS1125" s="156"/>
      <c r="HT1125" s="156"/>
      <c r="HU1125" s="156"/>
      <c r="HV1125" s="156"/>
      <c r="HW1125" s="156"/>
      <c r="HX1125" s="156"/>
      <c r="HY1125" s="156"/>
      <c r="HZ1125" s="156"/>
      <c r="IA1125" s="156"/>
      <c r="IB1125" s="156"/>
      <c r="IC1125" s="156"/>
      <c r="ID1125" s="156"/>
      <c r="IE1125" s="156"/>
    </row>
    <row r="1126" spans="1:239" s="6" customFormat="1" x14ac:dyDescent="0.25">
      <c r="A1126" s="151"/>
      <c r="B1126" s="90"/>
      <c r="C1126" s="91"/>
      <c r="D1126" s="153"/>
      <c r="E1126" s="153"/>
      <c r="F1126" s="153"/>
      <c r="G1126" s="153"/>
      <c r="H1126" s="10"/>
      <c r="I1126" s="10"/>
      <c r="J1126" s="10"/>
      <c r="K1126" s="10"/>
      <c r="L1126" s="10"/>
      <c r="M1126" s="154"/>
      <c r="N1126" s="154"/>
      <c r="O1126" s="154"/>
      <c r="P1126" s="154"/>
      <c r="Q1126" s="154"/>
      <c r="R1126" s="154"/>
      <c r="S1126" s="154"/>
      <c r="T1126" s="154"/>
      <c r="U1126" s="154"/>
      <c r="V1126" s="154"/>
      <c r="W1126" s="154"/>
      <c r="X1126" s="154"/>
      <c r="Y1126" s="154"/>
      <c r="Z1126" s="154"/>
      <c r="AA1126" s="154"/>
      <c r="AB1126" s="154"/>
      <c r="AC1126" s="154"/>
      <c r="AD1126" s="154"/>
      <c r="AE1126" s="154"/>
      <c r="AF1126" s="154"/>
      <c r="AG1126" s="154"/>
      <c r="AH1126" s="154"/>
      <c r="AI1126" s="154"/>
      <c r="AJ1126" s="154"/>
      <c r="AK1126" s="154"/>
      <c r="AL1126" s="154"/>
      <c r="AM1126" s="154"/>
      <c r="AN1126" s="154"/>
      <c r="AO1126" s="154"/>
      <c r="AP1126" s="154"/>
      <c r="AQ1126" s="154"/>
      <c r="AR1126" s="154"/>
      <c r="AS1126" s="154"/>
      <c r="AT1126" s="154"/>
      <c r="AU1126" s="154"/>
      <c r="AV1126" s="154"/>
      <c r="AW1126" s="154"/>
      <c r="AX1126" s="154"/>
      <c r="AY1126" s="154"/>
      <c r="AZ1126" s="154"/>
      <c r="BA1126" s="154"/>
      <c r="BB1126" s="154"/>
      <c r="BC1126" s="154"/>
      <c r="BD1126" s="154"/>
      <c r="BE1126" s="154"/>
      <c r="BF1126" s="154"/>
      <c r="BG1126" s="154"/>
      <c r="BH1126" s="154"/>
      <c r="BI1126" s="154"/>
      <c r="BJ1126" s="154"/>
      <c r="BK1126" s="154"/>
      <c r="BL1126" s="154"/>
      <c r="BM1126" s="154"/>
      <c r="BN1126" s="154"/>
      <c r="BO1126" s="154"/>
      <c r="BP1126" s="154"/>
      <c r="BQ1126" s="154"/>
      <c r="BR1126" s="154"/>
      <c r="BS1126" s="154"/>
      <c r="BT1126" s="154"/>
      <c r="BU1126" s="154"/>
      <c r="BV1126" s="154"/>
      <c r="BW1126" s="154"/>
      <c r="BX1126" s="154"/>
      <c r="BY1126" s="154"/>
      <c r="BZ1126" s="154"/>
      <c r="CA1126" s="154"/>
      <c r="CB1126" s="154"/>
      <c r="CC1126" s="154"/>
      <c r="CD1126" s="154"/>
      <c r="CE1126" s="154"/>
      <c r="CF1126" s="154"/>
      <c r="CG1126" s="154"/>
      <c r="CH1126" s="154"/>
      <c r="CI1126" s="154"/>
      <c r="CJ1126" s="154"/>
      <c r="CK1126" s="154"/>
      <c r="CL1126" s="154"/>
      <c r="CM1126" s="154"/>
      <c r="CN1126" s="154"/>
      <c r="CO1126" s="154"/>
      <c r="CP1126" s="154"/>
      <c r="CQ1126" s="154"/>
      <c r="CR1126" s="154"/>
      <c r="CS1126" s="154"/>
      <c r="CT1126" s="154"/>
      <c r="CU1126" s="154"/>
      <c r="CV1126" s="154"/>
      <c r="CW1126" s="154"/>
      <c r="CX1126" s="154"/>
      <c r="CY1126" s="154"/>
      <c r="CZ1126" s="154"/>
      <c r="DA1126" s="154"/>
      <c r="DB1126" s="154"/>
      <c r="DC1126" s="154"/>
      <c r="DD1126" s="154"/>
      <c r="DE1126" s="154"/>
      <c r="DF1126" s="154"/>
      <c r="DG1126" s="154"/>
      <c r="DH1126" s="154"/>
      <c r="DI1126" s="154"/>
      <c r="DJ1126" s="154"/>
      <c r="DK1126" s="154"/>
      <c r="DL1126" s="154"/>
      <c r="DM1126" s="154"/>
      <c r="DN1126" s="154"/>
      <c r="DO1126" s="154"/>
      <c r="DP1126" s="154"/>
      <c r="DQ1126" s="154"/>
      <c r="DR1126" s="154"/>
      <c r="DS1126" s="154"/>
      <c r="DT1126" s="154"/>
      <c r="DU1126" s="154"/>
      <c r="DV1126" s="154"/>
      <c r="DW1126" s="154"/>
      <c r="DX1126" s="154"/>
      <c r="DY1126" s="154"/>
      <c r="DZ1126" s="154"/>
      <c r="EA1126" s="154"/>
      <c r="EB1126" s="154"/>
      <c r="EC1126" s="154"/>
      <c r="ED1126" s="154"/>
      <c r="EE1126" s="154"/>
      <c r="EF1126" s="154"/>
      <c r="EG1126" s="154"/>
      <c r="EH1126" s="154"/>
      <c r="EI1126" s="154"/>
      <c r="EJ1126" s="154"/>
      <c r="EK1126" s="154"/>
      <c r="EL1126" s="154"/>
      <c r="EM1126" s="154"/>
      <c r="EN1126" s="154"/>
      <c r="EO1126" s="154"/>
      <c r="EP1126" s="154"/>
      <c r="EQ1126" s="154"/>
      <c r="ER1126" s="154"/>
      <c r="ES1126" s="154"/>
      <c r="ET1126" s="154"/>
      <c r="EU1126" s="154"/>
      <c r="EV1126" s="154"/>
      <c r="EW1126" s="154"/>
      <c r="EX1126" s="154"/>
      <c r="EY1126" s="154"/>
      <c r="EZ1126" s="154"/>
      <c r="FA1126" s="154"/>
      <c r="FB1126" s="154"/>
      <c r="FC1126" s="154"/>
      <c r="FD1126" s="154"/>
      <c r="FE1126" s="154"/>
      <c r="FF1126" s="154"/>
      <c r="FG1126" s="154"/>
      <c r="FH1126" s="154"/>
      <c r="FI1126" s="154"/>
      <c r="FJ1126" s="154"/>
      <c r="FK1126" s="154"/>
      <c r="FL1126" s="154"/>
      <c r="FM1126" s="154"/>
      <c r="FN1126" s="154"/>
      <c r="FO1126" s="154"/>
      <c r="FP1126" s="154"/>
      <c r="FQ1126" s="154"/>
      <c r="FR1126" s="154"/>
      <c r="FS1126" s="154"/>
      <c r="FT1126" s="154"/>
      <c r="FU1126" s="154"/>
      <c r="FV1126" s="154"/>
      <c r="FW1126" s="154"/>
      <c r="FX1126" s="154"/>
      <c r="FY1126" s="154"/>
      <c r="FZ1126" s="154"/>
      <c r="GA1126" s="154"/>
      <c r="GB1126" s="154"/>
      <c r="GC1126" s="154"/>
      <c r="GD1126" s="154"/>
      <c r="GE1126" s="154"/>
      <c r="GF1126" s="154"/>
      <c r="GG1126" s="154"/>
      <c r="GH1126" s="154"/>
      <c r="GI1126" s="154"/>
      <c r="GJ1126" s="154"/>
      <c r="GK1126" s="154"/>
      <c r="GL1126" s="154"/>
      <c r="GM1126" s="154"/>
      <c r="GN1126" s="154"/>
      <c r="GO1126" s="154"/>
      <c r="GP1126" s="154"/>
      <c r="GQ1126" s="154"/>
      <c r="GR1126" s="154"/>
      <c r="GS1126" s="154"/>
      <c r="GT1126" s="154"/>
      <c r="GU1126" s="154"/>
      <c r="GV1126" s="154"/>
      <c r="GW1126" s="154"/>
      <c r="GX1126" s="154"/>
      <c r="GY1126" s="154"/>
      <c r="GZ1126" s="154"/>
      <c r="HA1126" s="154"/>
      <c r="HB1126" s="154"/>
      <c r="HC1126" s="154"/>
      <c r="HD1126" s="154"/>
      <c r="HE1126" s="154"/>
      <c r="HF1126" s="154"/>
      <c r="HG1126" s="154"/>
      <c r="HH1126" s="154"/>
      <c r="HI1126" s="154"/>
      <c r="HJ1126" s="154"/>
      <c r="HK1126" s="154"/>
      <c r="HL1126" s="154"/>
      <c r="HM1126" s="154"/>
      <c r="HN1126" s="154"/>
      <c r="HO1126" s="154"/>
      <c r="HP1126" s="154"/>
      <c r="HQ1126" s="154"/>
      <c r="HR1126" s="154"/>
      <c r="HS1126" s="154"/>
      <c r="HT1126" s="154"/>
      <c r="HU1126" s="154"/>
      <c r="HV1126" s="154"/>
      <c r="HW1126" s="154"/>
      <c r="HX1126" s="154"/>
      <c r="HY1126" s="154"/>
      <c r="HZ1126" s="154"/>
      <c r="IA1126" s="154"/>
      <c r="IB1126" s="154"/>
      <c r="IC1126" s="154"/>
      <c r="ID1126" s="154"/>
      <c r="IE1126" s="154"/>
    </row>
    <row r="1127" spans="1:239" s="2" customFormat="1" x14ac:dyDescent="0.25">
      <c r="A1127" s="118">
        <v>59</v>
      </c>
      <c r="B1127" s="177" t="s">
        <v>71</v>
      </c>
      <c r="C1127" s="155" t="s">
        <v>16</v>
      </c>
      <c r="D1127" s="178"/>
      <c r="E1127" s="178">
        <f>0.568*10</f>
        <v>5.68</v>
      </c>
      <c r="F1127" s="178"/>
      <c r="G1127" s="178"/>
      <c r="H1127" s="178"/>
      <c r="I1127" s="178"/>
      <c r="J1127" s="178"/>
      <c r="K1127" s="178"/>
      <c r="L1127" s="178"/>
      <c r="M1127" s="179"/>
      <c r="N1127" s="179"/>
      <c r="O1127" s="179"/>
      <c r="P1127" s="179"/>
      <c r="Q1127" s="179"/>
      <c r="R1127" s="179"/>
      <c r="S1127" s="179"/>
      <c r="T1127" s="179"/>
      <c r="U1127" s="179"/>
      <c r="V1127" s="179"/>
      <c r="W1127" s="179"/>
      <c r="X1127" s="179"/>
      <c r="Y1127" s="179"/>
      <c r="Z1127" s="179"/>
      <c r="AA1127" s="179"/>
      <c r="AB1127" s="179"/>
      <c r="AC1127" s="179"/>
      <c r="AD1127" s="179"/>
      <c r="AE1127" s="179"/>
      <c r="AF1127" s="179"/>
      <c r="AG1127" s="179"/>
      <c r="AH1127" s="179"/>
      <c r="AI1127" s="179"/>
      <c r="AJ1127" s="179"/>
      <c r="AK1127" s="179"/>
      <c r="AL1127" s="179"/>
      <c r="AM1127" s="179"/>
      <c r="AN1127" s="179"/>
      <c r="AO1127" s="179"/>
      <c r="AP1127" s="179"/>
      <c r="AQ1127" s="179"/>
      <c r="AR1127" s="179"/>
      <c r="AS1127" s="179"/>
      <c r="AT1127" s="179"/>
      <c r="AU1127" s="179"/>
      <c r="AV1127" s="179"/>
      <c r="AW1127" s="179"/>
      <c r="AX1127" s="179"/>
      <c r="AY1127" s="179"/>
      <c r="AZ1127" s="179"/>
      <c r="BA1127" s="179"/>
      <c r="BB1127" s="179"/>
      <c r="BC1127" s="179"/>
      <c r="BD1127" s="179"/>
      <c r="BE1127" s="179"/>
      <c r="BF1127" s="179"/>
      <c r="BG1127" s="179"/>
      <c r="BH1127" s="179"/>
      <c r="BI1127" s="179"/>
      <c r="BJ1127" s="179"/>
      <c r="BK1127" s="179"/>
      <c r="BL1127" s="179"/>
      <c r="BM1127" s="179"/>
      <c r="BN1127" s="179"/>
      <c r="BO1127" s="179"/>
      <c r="BP1127" s="179"/>
      <c r="BQ1127" s="179"/>
      <c r="BR1127" s="179"/>
      <c r="BS1127" s="179"/>
      <c r="BT1127" s="179"/>
      <c r="BU1127" s="179"/>
      <c r="BV1127" s="179"/>
      <c r="BW1127" s="179"/>
      <c r="BX1127" s="179"/>
      <c r="BY1127" s="179"/>
      <c r="BZ1127" s="179"/>
      <c r="CA1127" s="179"/>
      <c r="CB1127" s="179"/>
      <c r="CC1127" s="179"/>
      <c r="CD1127" s="179"/>
      <c r="CE1127" s="179"/>
      <c r="CF1127" s="179"/>
      <c r="CG1127" s="179"/>
      <c r="CH1127" s="179"/>
      <c r="CI1127" s="179"/>
      <c r="CJ1127" s="179"/>
      <c r="CK1127" s="179"/>
      <c r="CL1127" s="179"/>
      <c r="CM1127" s="179"/>
      <c r="CN1127" s="179"/>
      <c r="CO1127" s="179"/>
      <c r="CP1127" s="179"/>
      <c r="CQ1127" s="179"/>
      <c r="CR1127" s="179"/>
      <c r="CS1127" s="179"/>
      <c r="CT1127" s="179"/>
      <c r="CU1127" s="179"/>
      <c r="CV1127" s="179"/>
      <c r="CW1127" s="179"/>
      <c r="CX1127" s="179"/>
      <c r="CY1127" s="179"/>
      <c r="CZ1127" s="179"/>
      <c r="DA1127" s="179"/>
      <c r="DB1127" s="179"/>
      <c r="DC1127" s="179"/>
      <c r="DD1127" s="179"/>
      <c r="DE1127" s="179"/>
      <c r="DF1127" s="179"/>
      <c r="DG1127" s="179"/>
      <c r="DH1127" s="179"/>
      <c r="DI1127" s="179"/>
      <c r="DJ1127" s="179"/>
      <c r="DK1127" s="179"/>
      <c r="DL1127" s="179"/>
      <c r="DM1127" s="179"/>
      <c r="DN1127" s="179"/>
      <c r="DO1127" s="179"/>
      <c r="DP1127" s="179"/>
      <c r="DQ1127" s="179"/>
      <c r="DR1127" s="179"/>
      <c r="DS1127" s="179"/>
      <c r="DT1127" s="179"/>
      <c r="DU1127" s="179"/>
      <c r="DV1127" s="179"/>
      <c r="DW1127" s="179"/>
      <c r="DX1127" s="179"/>
      <c r="DY1127" s="179"/>
      <c r="DZ1127" s="179"/>
      <c r="EA1127" s="179"/>
      <c r="EB1127" s="179"/>
      <c r="EC1127" s="179"/>
      <c r="ED1127" s="179"/>
      <c r="EE1127" s="179"/>
      <c r="EF1127" s="179"/>
      <c r="EG1127" s="179"/>
      <c r="EH1127" s="179"/>
      <c r="EI1127" s="179"/>
      <c r="EJ1127" s="179"/>
      <c r="EK1127" s="179"/>
      <c r="EL1127" s="179"/>
      <c r="EM1127" s="179"/>
      <c r="EN1127" s="179"/>
      <c r="EO1127" s="179"/>
      <c r="EP1127" s="179"/>
      <c r="EQ1127" s="179"/>
      <c r="ER1127" s="179"/>
      <c r="ES1127" s="179"/>
      <c r="ET1127" s="179"/>
      <c r="EU1127" s="179"/>
      <c r="EV1127" s="179"/>
      <c r="EW1127" s="179"/>
      <c r="EX1127" s="179"/>
      <c r="EY1127" s="179"/>
      <c r="EZ1127" s="179"/>
      <c r="FA1127" s="179"/>
      <c r="FB1127" s="179"/>
      <c r="FC1127" s="179"/>
      <c r="FD1127" s="179"/>
      <c r="FE1127" s="179"/>
      <c r="FF1127" s="179"/>
      <c r="FG1127" s="179"/>
      <c r="FH1127" s="179"/>
      <c r="FI1127" s="179"/>
      <c r="FJ1127" s="179"/>
      <c r="FK1127" s="179"/>
      <c r="FL1127" s="179"/>
      <c r="FM1127" s="179"/>
      <c r="FN1127" s="179"/>
      <c r="FO1127" s="179"/>
      <c r="FP1127" s="179"/>
      <c r="FQ1127" s="179"/>
      <c r="FR1127" s="179"/>
      <c r="FS1127" s="179"/>
      <c r="FT1127" s="179"/>
      <c r="FU1127" s="179"/>
      <c r="FV1127" s="179"/>
      <c r="FW1127" s="179"/>
      <c r="FX1127" s="179"/>
      <c r="FY1127" s="179"/>
      <c r="FZ1127" s="179"/>
      <c r="GA1127" s="179"/>
      <c r="GB1127" s="179"/>
      <c r="GC1127" s="179"/>
      <c r="GD1127" s="179"/>
      <c r="GE1127" s="179"/>
      <c r="GF1127" s="179"/>
      <c r="GG1127" s="179"/>
      <c r="GH1127" s="179"/>
      <c r="GI1127" s="179"/>
      <c r="GJ1127" s="179"/>
      <c r="GK1127" s="179"/>
      <c r="GL1127" s="179"/>
      <c r="GM1127" s="179"/>
      <c r="GN1127" s="179"/>
      <c r="GO1127" s="179"/>
      <c r="GP1127" s="179"/>
      <c r="GQ1127" s="179"/>
      <c r="GR1127" s="179"/>
      <c r="GS1127" s="179"/>
      <c r="GT1127" s="179"/>
      <c r="GU1127" s="179"/>
      <c r="GV1127" s="179"/>
      <c r="GW1127" s="179"/>
      <c r="GX1127" s="179"/>
      <c r="GY1127" s="179"/>
      <c r="GZ1127" s="179"/>
      <c r="HA1127" s="179"/>
      <c r="HB1127" s="179"/>
      <c r="HC1127" s="179"/>
      <c r="HD1127" s="179"/>
      <c r="HE1127" s="179"/>
      <c r="HF1127" s="179"/>
      <c r="HG1127" s="179"/>
      <c r="HH1127" s="179"/>
      <c r="HI1127" s="179"/>
      <c r="HJ1127" s="179"/>
      <c r="HK1127" s="179"/>
      <c r="HL1127" s="179"/>
      <c r="HM1127" s="179"/>
      <c r="HN1127" s="179"/>
      <c r="HO1127" s="179"/>
      <c r="HP1127" s="179"/>
      <c r="HQ1127" s="179"/>
      <c r="HR1127" s="179"/>
      <c r="HS1127" s="179"/>
      <c r="HT1127" s="179"/>
      <c r="HU1127" s="179"/>
      <c r="HV1127" s="179"/>
      <c r="HW1127" s="179"/>
      <c r="HX1127" s="179"/>
      <c r="HY1127" s="179"/>
      <c r="HZ1127" s="179"/>
      <c r="IA1127" s="179"/>
      <c r="IB1127" s="179"/>
      <c r="IC1127" s="179"/>
      <c r="ID1127" s="179"/>
      <c r="IE1127" s="179"/>
    </row>
    <row r="1128" spans="1:239" s="6" customFormat="1" x14ac:dyDescent="0.25">
      <c r="A1128" s="151"/>
      <c r="B1128" s="158"/>
      <c r="C1128" s="151" t="s">
        <v>62</v>
      </c>
      <c r="D1128" s="153"/>
      <c r="E1128" s="107">
        <f>E1127/10</f>
        <v>0.56799999999999995</v>
      </c>
      <c r="F1128" s="153"/>
      <c r="G1128" s="153"/>
      <c r="H1128" s="153"/>
      <c r="I1128" s="153"/>
      <c r="J1128" s="153"/>
      <c r="K1128" s="153"/>
      <c r="L1128" s="153"/>
      <c r="M1128" s="154"/>
      <c r="N1128" s="154"/>
      <c r="O1128" s="154"/>
      <c r="P1128" s="154"/>
      <c r="Q1128" s="154"/>
      <c r="R1128" s="154"/>
      <c r="S1128" s="154"/>
      <c r="T1128" s="154"/>
      <c r="U1128" s="154"/>
      <c r="V1128" s="154"/>
      <c r="W1128" s="154"/>
      <c r="X1128" s="154"/>
      <c r="Y1128" s="154"/>
      <c r="Z1128" s="154"/>
      <c r="AA1128" s="154"/>
      <c r="AB1128" s="154"/>
      <c r="AC1128" s="154"/>
      <c r="AD1128" s="154"/>
      <c r="AE1128" s="154"/>
      <c r="AF1128" s="154"/>
      <c r="AG1128" s="154"/>
      <c r="AH1128" s="154"/>
      <c r="AI1128" s="154"/>
      <c r="AJ1128" s="154"/>
      <c r="AK1128" s="154"/>
      <c r="AL1128" s="154"/>
      <c r="AM1128" s="154"/>
      <c r="AN1128" s="154"/>
      <c r="AO1128" s="154"/>
      <c r="AP1128" s="154"/>
      <c r="AQ1128" s="154"/>
      <c r="AR1128" s="154"/>
      <c r="AS1128" s="154"/>
      <c r="AT1128" s="154"/>
      <c r="AU1128" s="154"/>
      <c r="AV1128" s="154"/>
      <c r="AW1128" s="154"/>
      <c r="AX1128" s="154"/>
      <c r="AY1128" s="154"/>
      <c r="AZ1128" s="154"/>
      <c r="BA1128" s="154"/>
      <c r="BB1128" s="154"/>
      <c r="BC1128" s="154"/>
      <c r="BD1128" s="154"/>
      <c r="BE1128" s="154"/>
      <c r="BF1128" s="154"/>
      <c r="BG1128" s="154"/>
      <c r="BH1128" s="154"/>
      <c r="BI1128" s="154"/>
      <c r="BJ1128" s="154"/>
      <c r="BK1128" s="154"/>
      <c r="BL1128" s="154"/>
      <c r="BM1128" s="154"/>
      <c r="BN1128" s="154"/>
      <c r="BO1128" s="154"/>
      <c r="BP1128" s="154"/>
      <c r="BQ1128" s="154"/>
      <c r="BR1128" s="154"/>
      <c r="BS1128" s="154"/>
      <c r="BT1128" s="154"/>
      <c r="BU1128" s="154"/>
      <c r="BV1128" s="154"/>
      <c r="BW1128" s="154"/>
      <c r="BX1128" s="154"/>
      <c r="BY1128" s="154"/>
      <c r="BZ1128" s="154"/>
      <c r="CA1128" s="154"/>
      <c r="CB1128" s="154"/>
      <c r="CC1128" s="154"/>
      <c r="CD1128" s="154"/>
      <c r="CE1128" s="154"/>
      <c r="CF1128" s="154"/>
      <c r="CG1128" s="154"/>
      <c r="CH1128" s="154"/>
      <c r="CI1128" s="154"/>
      <c r="CJ1128" s="154"/>
      <c r="CK1128" s="154"/>
      <c r="CL1128" s="154"/>
      <c r="CM1128" s="154"/>
      <c r="CN1128" s="154"/>
      <c r="CO1128" s="154"/>
      <c r="CP1128" s="154"/>
      <c r="CQ1128" s="154"/>
      <c r="CR1128" s="154"/>
      <c r="CS1128" s="154"/>
      <c r="CT1128" s="154"/>
      <c r="CU1128" s="154"/>
      <c r="CV1128" s="154"/>
      <c r="CW1128" s="154"/>
      <c r="CX1128" s="154"/>
      <c r="CY1128" s="154"/>
      <c r="CZ1128" s="154"/>
      <c r="DA1128" s="154"/>
      <c r="DB1128" s="154"/>
      <c r="DC1128" s="154"/>
      <c r="DD1128" s="154"/>
      <c r="DE1128" s="154"/>
      <c r="DF1128" s="154"/>
      <c r="DG1128" s="154"/>
      <c r="DH1128" s="154"/>
      <c r="DI1128" s="154"/>
      <c r="DJ1128" s="154"/>
      <c r="DK1128" s="154"/>
      <c r="DL1128" s="154"/>
      <c r="DM1128" s="154"/>
      <c r="DN1128" s="154"/>
      <c r="DO1128" s="154"/>
      <c r="DP1128" s="154"/>
      <c r="DQ1128" s="154"/>
      <c r="DR1128" s="154"/>
      <c r="DS1128" s="154"/>
      <c r="DT1128" s="154"/>
      <c r="DU1128" s="154"/>
      <c r="DV1128" s="154"/>
      <c r="DW1128" s="154"/>
      <c r="DX1128" s="154"/>
      <c r="DY1128" s="154"/>
      <c r="DZ1128" s="154"/>
      <c r="EA1128" s="154"/>
      <c r="EB1128" s="154"/>
      <c r="EC1128" s="154"/>
      <c r="ED1128" s="154"/>
      <c r="EE1128" s="154"/>
      <c r="EF1128" s="154"/>
      <c r="EG1128" s="154"/>
      <c r="EH1128" s="154"/>
      <c r="EI1128" s="154"/>
      <c r="EJ1128" s="154"/>
      <c r="EK1128" s="154"/>
      <c r="EL1128" s="154"/>
      <c r="EM1128" s="154"/>
      <c r="EN1128" s="154"/>
      <c r="EO1128" s="154"/>
      <c r="EP1128" s="154"/>
      <c r="EQ1128" s="154"/>
      <c r="ER1128" s="154"/>
      <c r="ES1128" s="154"/>
      <c r="ET1128" s="154"/>
      <c r="EU1128" s="154"/>
      <c r="EV1128" s="154"/>
      <c r="EW1128" s="154"/>
      <c r="EX1128" s="154"/>
      <c r="EY1128" s="154"/>
      <c r="EZ1128" s="154"/>
      <c r="FA1128" s="154"/>
      <c r="FB1128" s="154"/>
      <c r="FC1128" s="154"/>
      <c r="FD1128" s="154"/>
      <c r="FE1128" s="154"/>
      <c r="FF1128" s="154"/>
      <c r="FG1128" s="154"/>
      <c r="FH1128" s="154"/>
      <c r="FI1128" s="154"/>
      <c r="FJ1128" s="154"/>
      <c r="FK1128" s="154"/>
      <c r="FL1128" s="154"/>
      <c r="FM1128" s="154"/>
      <c r="FN1128" s="154"/>
      <c r="FO1128" s="154"/>
      <c r="FP1128" s="154"/>
      <c r="FQ1128" s="154"/>
      <c r="FR1128" s="154"/>
      <c r="FS1128" s="154"/>
      <c r="FT1128" s="154"/>
      <c r="FU1128" s="154"/>
      <c r="FV1128" s="154"/>
      <c r="FW1128" s="154"/>
      <c r="FX1128" s="154"/>
      <c r="FY1128" s="154"/>
      <c r="FZ1128" s="154"/>
      <c r="GA1128" s="154"/>
      <c r="GB1128" s="154"/>
      <c r="GC1128" s="154"/>
      <c r="GD1128" s="154"/>
      <c r="GE1128" s="154"/>
      <c r="GF1128" s="154"/>
      <c r="GG1128" s="154"/>
      <c r="GH1128" s="154"/>
      <c r="GI1128" s="154"/>
      <c r="GJ1128" s="154"/>
      <c r="GK1128" s="154"/>
      <c r="GL1128" s="154"/>
      <c r="GM1128" s="154"/>
      <c r="GN1128" s="154"/>
      <c r="GO1128" s="154"/>
      <c r="GP1128" s="154"/>
      <c r="GQ1128" s="154"/>
      <c r="GR1128" s="154"/>
      <c r="GS1128" s="154"/>
      <c r="GT1128" s="154"/>
      <c r="GU1128" s="154"/>
      <c r="GV1128" s="154"/>
      <c r="GW1128" s="154"/>
      <c r="GX1128" s="154"/>
      <c r="GY1128" s="154"/>
      <c r="GZ1128" s="154"/>
      <c r="HA1128" s="154"/>
      <c r="HB1128" s="154"/>
      <c r="HC1128" s="154"/>
      <c r="HD1128" s="154"/>
      <c r="HE1128" s="154"/>
      <c r="HF1128" s="154"/>
      <c r="HG1128" s="154"/>
      <c r="HH1128" s="154"/>
      <c r="HI1128" s="154"/>
      <c r="HJ1128" s="154"/>
      <c r="HK1128" s="154"/>
      <c r="HL1128" s="154"/>
      <c r="HM1128" s="154"/>
      <c r="HN1128" s="154"/>
      <c r="HO1128" s="154"/>
      <c r="HP1128" s="154"/>
      <c r="HQ1128" s="154"/>
      <c r="HR1128" s="154"/>
      <c r="HS1128" s="154"/>
      <c r="HT1128" s="154"/>
      <c r="HU1128" s="154"/>
      <c r="HV1128" s="154"/>
      <c r="HW1128" s="154"/>
      <c r="HX1128" s="154"/>
      <c r="HY1128" s="154"/>
      <c r="HZ1128" s="154"/>
      <c r="IA1128" s="154"/>
      <c r="IB1128" s="154"/>
      <c r="IC1128" s="154"/>
      <c r="ID1128" s="154"/>
      <c r="IE1128" s="154"/>
    </row>
    <row r="1129" spans="1:239" s="6" customFormat="1" x14ac:dyDescent="0.25">
      <c r="A1129" s="180"/>
      <c r="B1129" s="124" t="s">
        <v>21</v>
      </c>
      <c r="C1129" s="91" t="s">
        <v>17</v>
      </c>
      <c r="D1129" s="10">
        <v>17.8</v>
      </c>
      <c r="E1129" s="153">
        <f>D1129*E1128</f>
        <v>10.1104</v>
      </c>
      <c r="F1129" s="153"/>
      <c r="G1129" s="153"/>
      <c r="H1129" s="10"/>
      <c r="I1129" s="10">
        <f>E1129*H1129</f>
        <v>0</v>
      </c>
      <c r="J1129" s="10"/>
      <c r="K1129" s="10"/>
      <c r="L1129" s="10">
        <f>G1129+I1129+K1129</f>
        <v>0</v>
      </c>
      <c r="M1129" s="156"/>
      <c r="N1129" s="156">
        <f>37*7</f>
        <v>259</v>
      </c>
      <c r="O1129" s="156"/>
      <c r="P1129" s="156"/>
      <c r="Q1129" s="156"/>
      <c r="R1129" s="156"/>
      <c r="S1129" s="156"/>
      <c r="T1129" s="156"/>
      <c r="U1129" s="156"/>
      <c r="V1129" s="156"/>
      <c r="W1129" s="156"/>
      <c r="X1129" s="156"/>
      <c r="Y1129" s="156"/>
      <c r="Z1129" s="156"/>
      <c r="AA1129" s="156"/>
      <c r="AB1129" s="156"/>
      <c r="AC1129" s="156"/>
      <c r="AD1129" s="156"/>
      <c r="AE1129" s="156"/>
      <c r="AF1129" s="156"/>
      <c r="AG1129" s="156"/>
      <c r="AH1129" s="156"/>
      <c r="AI1129" s="156"/>
      <c r="AJ1129" s="156"/>
      <c r="AK1129" s="156"/>
      <c r="AL1129" s="156"/>
      <c r="AM1129" s="156"/>
      <c r="AN1129" s="156"/>
      <c r="AO1129" s="156"/>
      <c r="AP1129" s="156"/>
      <c r="AQ1129" s="156"/>
      <c r="AR1129" s="156"/>
      <c r="AS1129" s="156"/>
      <c r="AT1129" s="156"/>
      <c r="AU1129" s="156"/>
      <c r="AV1129" s="156"/>
      <c r="AW1129" s="156"/>
      <c r="AX1129" s="156"/>
      <c r="AY1129" s="156"/>
      <c r="AZ1129" s="156"/>
      <c r="BA1129" s="156"/>
      <c r="BB1129" s="156"/>
      <c r="BC1129" s="156"/>
      <c r="BD1129" s="156"/>
      <c r="BE1129" s="156"/>
      <c r="BF1129" s="156"/>
      <c r="BG1129" s="156"/>
      <c r="BH1129" s="156"/>
      <c r="BI1129" s="156"/>
      <c r="BJ1129" s="156"/>
      <c r="BK1129" s="156"/>
      <c r="BL1129" s="156"/>
      <c r="BM1129" s="156"/>
      <c r="BN1129" s="156"/>
      <c r="BO1129" s="156"/>
      <c r="BP1129" s="156"/>
      <c r="BQ1129" s="156"/>
      <c r="BR1129" s="156"/>
      <c r="BS1129" s="156"/>
      <c r="BT1129" s="156"/>
      <c r="BU1129" s="156"/>
      <c r="BV1129" s="156"/>
      <c r="BW1129" s="156"/>
      <c r="BX1129" s="156"/>
      <c r="BY1129" s="156"/>
      <c r="BZ1129" s="156"/>
      <c r="CA1129" s="156"/>
      <c r="CB1129" s="156"/>
      <c r="CC1129" s="156"/>
      <c r="CD1129" s="156"/>
      <c r="CE1129" s="156"/>
      <c r="CF1129" s="156"/>
      <c r="CG1129" s="156"/>
      <c r="CH1129" s="156"/>
      <c r="CI1129" s="156"/>
      <c r="CJ1129" s="156"/>
      <c r="CK1129" s="156"/>
      <c r="CL1129" s="156"/>
      <c r="CM1129" s="156"/>
      <c r="CN1129" s="156"/>
      <c r="CO1129" s="156"/>
      <c r="CP1129" s="156"/>
      <c r="CQ1129" s="156"/>
      <c r="CR1129" s="156"/>
      <c r="CS1129" s="156"/>
      <c r="CT1129" s="156"/>
      <c r="CU1129" s="156"/>
      <c r="CV1129" s="156"/>
      <c r="CW1129" s="156"/>
      <c r="CX1129" s="156"/>
      <c r="CY1129" s="156"/>
      <c r="CZ1129" s="156"/>
      <c r="DA1129" s="156"/>
      <c r="DB1129" s="156"/>
      <c r="DC1129" s="156"/>
      <c r="DD1129" s="156"/>
      <c r="DE1129" s="156"/>
      <c r="DF1129" s="156"/>
      <c r="DG1129" s="156"/>
      <c r="DH1129" s="156"/>
      <c r="DI1129" s="156"/>
      <c r="DJ1129" s="156"/>
      <c r="DK1129" s="156"/>
      <c r="DL1129" s="156"/>
      <c r="DM1129" s="156"/>
      <c r="DN1129" s="156"/>
      <c r="DO1129" s="156"/>
      <c r="DP1129" s="156"/>
      <c r="DQ1129" s="156"/>
      <c r="DR1129" s="156"/>
      <c r="DS1129" s="156"/>
      <c r="DT1129" s="156"/>
      <c r="DU1129" s="156"/>
      <c r="DV1129" s="156"/>
      <c r="DW1129" s="156"/>
      <c r="DX1129" s="156"/>
      <c r="DY1129" s="156"/>
      <c r="DZ1129" s="156"/>
      <c r="EA1129" s="156"/>
      <c r="EB1129" s="156"/>
      <c r="EC1129" s="156"/>
      <c r="ED1129" s="156"/>
      <c r="EE1129" s="156"/>
      <c r="EF1129" s="156"/>
      <c r="EG1129" s="156"/>
      <c r="EH1129" s="156"/>
      <c r="EI1129" s="156"/>
      <c r="EJ1129" s="156"/>
      <c r="EK1129" s="156"/>
      <c r="EL1129" s="156"/>
      <c r="EM1129" s="156"/>
      <c r="EN1129" s="156"/>
      <c r="EO1129" s="156"/>
      <c r="EP1129" s="156"/>
      <c r="EQ1129" s="156"/>
      <c r="ER1129" s="156"/>
      <c r="ES1129" s="156"/>
      <c r="ET1129" s="156"/>
      <c r="EU1129" s="156"/>
      <c r="EV1129" s="156"/>
      <c r="EW1129" s="156"/>
      <c r="EX1129" s="156"/>
      <c r="EY1129" s="156"/>
      <c r="EZ1129" s="156"/>
      <c r="FA1129" s="156"/>
      <c r="FB1129" s="156"/>
      <c r="FC1129" s="156"/>
      <c r="FD1129" s="156"/>
      <c r="FE1129" s="156"/>
      <c r="FF1129" s="156"/>
      <c r="FG1129" s="156"/>
      <c r="FH1129" s="156"/>
      <c r="FI1129" s="156"/>
      <c r="FJ1129" s="156"/>
      <c r="FK1129" s="156"/>
      <c r="FL1129" s="156"/>
      <c r="FM1129" s="156"/>
      <c r="FN1129" s="156"/>
      <c r="FO1129" s="156"/>
      <c r="FP1129" s="156"/>
      <c r="FQ1129" s="156"/>
      <c r="FR1129" s="156"/>
      <c r="FS1129" s="156"/>
      <c r="FT1129" s="156"/>
      <c r="FU1129" s="156"/>
      <c r="FV1129" s="156"/>
      <c r="FW1129" s="156"/>
      <c r="FX1129" s="156"/>
      <c r="FY1129" s="156"/>
      <c r="FZ1129" s="156"/>
      <c r="GA1129" s="156"/>
      <c r="GB1129" s="156"/>
      <c r="GC1129" s="156"/>
      <c r="GD1129" s="156"/>
      <c r="GE1129" s="156"/>
      <c r="GF1129" s="156"/>
      <c r="GG1129" s="156"/>
      <c r="GH1129" s="156"/>
      <c r="GI1129" s="156"/>
      <c r="GJ1129" s="156"/>
      <c r="GK1129" s="156"/>
      <c r="GL1129" s="156"/>
      <c r="GM1129" s="156"/>
      <c r="GN1129" s="156"/>
      <c r="GO1129" s="156"/>
      <c r="GP1129" s="156"/>
      <c r="GQ1129" s="156"/>
      <c r="GR1129" s="156"/>
      <c r="GS1129" s="156"/>
      <c r="GT1129" s="156"/>
      <c r="GU1129" s="156"/>
      <c r="GV1129" s="156"/>
      <c r="GW1129" s="156"/>
      <c r="GX1129" s="156"/>
      <c r="GY1129" s="156"/>
      <c r="GZ1129" s="156"/>
      <c r="HA1129" s="156"/>
      <c r="HB1129" s="156"/>
      <c r="HC1129" s="156"/>
      <c r="HD1129" s="156"/>
      <c r="HE1129" s="156"/>
      <c r="HF1129" s="156"/>
      <c r="HG1129" s="156"/>
      <c r="HH1129" s="156"/>
      <c r="HI1129" s="156"/>
      <c r="HJ1129" s="156"/>
      <c r="HK1129" s="156"/>
      <c r="HL1129" s="156"/>
      <c r="HM1129" s="156"/>
      <c r="HN1129" s="156"/>
      <c r="HO1129" s="156"/>
      <c r="HP1129" s="156"/>
      <c r="HQ1129" s="156"/>
      <c r="HR1129" s="156"/>
      <c r="HS1129" s="156"/>
      <c r="HT1129" s="156"/>
      <c r="HU1129" s="156"/>
      <c r="HV1129" s="156"/>
      <c r="HW1129" s="156"/>
      <c r="HX1129" s="156"/>
      <c r="HY1129" s="156"/>
      <c r="HZ1129" s="156"/>
      <c r="IA1129" s="156"/>
      <c r="IB1129" s="156"/>
      <c r="IC1129" s="156"/>
      <c r="ID1129" s="156"/>
      <c r="IE1129" s="156"/>
    </row>
    <row r="1130" spans="1:239" s="6" customFormat="1" x14ac:dyDescent="0.25">
      <c r="A1130" s="180"/>
      <c r="B1130" s="152" t="s">
        <v>43</v>
      </c>
      <c r="C1130" s="151" t="s">
        <v>16</v>
      </c>
      <c r="D1130" s="10">
        <v>11</v>
      </c>
      <c r="E1130" s="86">
        <f>D1130*E1128</f>
        <v>6.2479999999999993</v>
      </c>
      <c r="F1130" s="5"/>
      <c r="G1130" s="153">
        <f>E1130*F1130</f>
        <v>0</v>
      </c>
      <c r="H1130" s="153"/>
      <c r="I1130" s="153"/>
      <c r="J1130" s="153"/>
      <c r="K1130" s="153"/>
      <c r="L1130" s="153">
        <f>G1130+I1130+K1130</f>
        <v>0</v>
      </c>
      <c r="M1130" s="156"/>
      <c r="N1130" s="156"/>
      <c r="O1130" s="156"/>
      <c r="P1130" s="156"/>
      <c r="Q1130" s="156"/>
      <c r="R1130" s="156"/>
      <c r="S1130" s="156"/>
      <c r="T1130" s="156"/>
      <c r="U1130" s="156"/>
      <c r="V1130" s="156"/>
      <c r="W1130" s="156"/>
      <c r="X1130" s="156"/>
      <c r="Y1130" s="156"/>
      <c r="Z1130" s="156"/>
      <c r="AA1130" s="156"/>
      <c r="AB1130" s="156"/>
      <c r="AC1130" s="156"/>
      <c r="AD1130" s="156"/>
      <c r="AE1130" s="156"/>
      <c r="AF1130" s="156"/>
      <c r="AG1130" s="156"/>
      <c r="AH1130" s="156"/>
      <c r="AI1130" s="156"/>
      <c r="AJ1130" s="156"/>
      <c r="AK1130" s="156"/>
      <c r="AL1130" s="156"/>
      <c r="AM1130" s="156"/>
      <c r="AN1130" s="156"/>
      <c r="AO1130" s="156"/>
      <c r="AP1130" s="156"/>
      <c r="AQ1130" s="156"/>
      <c r="AR1130" s="156"/>
      <c r="AS1130" s="156"/>
      <c r="AT1130" s="156"/>
      <c r="AU1130" s="156"/>
      <c r="AV1130" s="156"/>
      <c r="AW1130" s="156"/>
      <c r="AX1130" s="156"/>
      <c r="AY1130" s="156"/>
      <c r="AZ1130" s="156"/>
      <c r="BA1130" s="156"/>
      <c r="BB1130" s="156"/>
      <c r="BC1130" s="156"/>
      <c r="BD1130" s="156"/>
      <c r="BE1130" s="156"/>
      <c r="BF1130" s="156"/>
      <c r="BG1130" s="156"/>
      <c r="BH1130" s="156"/>
      <c r="BI1130" s="156"/>
      <c r="BJ1130" s="156"/>
      <c r="BK1130" s="156"/>
      <c r="BL1130" s="156"/>
      <c r="BM1130" s="156"/>
      <c r="BN1130" s="156"/>
      <c r="BO1130" s="156"/>
      <c r="BP1130" s="156"/>
      <c r="BQ1130" s="156"/>
      <c r="BR1130" s="156"/>
      <c r="BS1130" s="156"/>
      <c r="BT1130" s="156"/>
      <c r="BU1130" s="156"/>
      <c r="BV1130" s="156"/>
      <c r="BW1130" s="156"/>
      <c r="BX1130" s="156"/>
      <c r="BY1130" s="156"/>
      <c r="BZ1130" s="156"/>
      <c r="CA1130" s="156"/>
      <c r="CB1130" s="156"/>
      <c r="CC1130" s="156"/>
      <c r="CD1130" s="156"/>
      <c r="CE1130" s="156"/>
      <c r="CF1130" s="156"/>
      <c r="CG1130" s="156"/>
      <c r="CH1130" s="156"/>
      <c r="CI1130" s="156"/>
      <c r="CJ1130" s="156"/>
      <c r="CK1130" s="156"/>
      <c r="CL1130" s="156"/>
      <c r="CM1130" s="156"/>
      <c r="CN1130" s="156"/>
      <c r="CO1130" s="156"/>
      <c r="CP1130" s="156"/>
      <c r="CQ1130" s="156"/>
      <c r="CR1130" s="156"/>
      <c r="CS1130" s="156"/>
      <c r="CT1130" s="156"/>
      <c r="CU1130" s="156"/>
      <c r="CV1130" s="156"/>
      <c r="CW1130" s="156"/>
      <c r="CX1130" s="156"/>
      <c r="CY1130" s="156"/>
      <c r="CZ1130" s="156"/>
      <c r="DA1130" s="156"/>
      <c r="DB1130" s="156"/>
      <c r="DC1130" s="156"/>
      <c r="DD1130" s="156"/>
      <c r="DE1130" s="156"/>
      <c r="DF1130" s="156"/>
      <c r="DG1130" s="156"/>
      <c r="DH1130" s="156"/>
      <c r="DI1130" s="156"/>
      <c r="DJ1130" s="156"/>
      <c r="DK1130" s="156"/>
      <c r="DL1130" s="156"/>
      <c r="DM1130" s="156"/>
      <c r="DN1130" s="156"/>
      <c r="DO1130" s="156"/>
      <c r="DP1130" s="156"/>
      <c r="DQ1130" s="156"/>
      <c r="DR1130" s="156"/>
      <c r="DS1130" s="156"/>
      <c r="DT1130" s="156"/>
      <c r="DU1130" s="156"/>
      <c r="DV1130" s="156"/>
      <c r="DW1130" s="156"/>
      <c r="DX1130" s="156"/>
      <c r="DY1130" s="156"/>
      <c r="DZ1130" s="156"/>
      <c r="EA1130" s="156"/>
      <c r="EB1130" s="156"/>
      <c r="EC1130" s="156"/>
      <c r="ED1130" s="156"/>
      <c r="EE1130" s="156"/>
      <c r="EF1130" s="156"/>
      <c r="EG1130" s="156"/>
      <c r="EH1130" s="156"/>
      <c r="EI1130" s="156"/>
      <c r="EJ1130" s="156"/>
      <c r="EK1130" s="156"/>
      <c r="EL1130" s="156"/>
      <c r="EM1130" s="156"/>
      <c r="EN1130" s="156"/>
      <c r="EO1130" s="156"/>
      <c r="EP1130" s="156"/>
      <c r="EQ1130" s="156"/>
      <c r="ER1130" s="156"/>
      <c r="ES1130" s="156"/>
      <c r="ET1130" s="156"/>
      <c r="EU1130" s="156"/>
      <c r="EV1130" s="156"/>
      <c r="EW1130" s="156"/>
      <c r="EX1130" s="156"/>
      <c r="EY1130" s="156"/>
      <c r="EZ1130" s="156"/>
      <c r="FA1130" s="156"/>
      <c r="FB1130" s="156"/>
      <c r="FC1130" s="156"/>
      <c r="FD1130" s="156"/>
      <c r="FE1130" s="156"/>
      <c r="FF1130" s="156"/>
      <c r="FG1130" s="156"/>
      <c r="FH1130" s="156"/>
      <c r="FI1130" s="156"/>
      <c r="FJ1130" s="156"/>
      <c r="FK1130" s="156"/>
      <c r="FL1130" s="156"/>
      <c r="FM1130" s="156"/>
      <c r="FN1130" s="156"/>
      <c r="FO1130" s="156"/>
      <c r="FP1130" s="156"/>
      <c r="FQ1130" s="156"/>
      <c r="FR1130" s="156"/>
      <c r="FS1130" s="156"/>
      <c r="FT1130" s="156"/>
      <c r="FU1130" s="156"/>
      <c r="FV1130" s="156"/>
      <c r="FW1130" s="156"/>
      <c r="FX1130" s="156"/>
      <c r="FY1130" s="156"/>
      <c r="FZ1130" s="156"/>
      <c r="GA1130" s="156"/>
      <c r="GB1130" s="156"/>
      <c r="GC1130" s="156"/>
      <c r="GD1130" s="156"/>
      <c r="GE1130" s="156"/>
      <c r="GF1130" s="156"/>
      <c r="GG1130" s="156"/>
      <c r="GH1130" s="156"/>
      <c r="GI1130" s="156"/>
      <c r="GJ1130" s="156"/>
      <c r="GK1130" s="156"/>
      <c r="GL1130" s="156"/>
      <c r="GM1130" s="156"/>
      <c r="GN1130" s="156"/>
      <c r="GO1130" s="156"/>
      <c r="GP1130" s="156"/>
      <c r="GQ1130" s="156"/>
      <c r="GR1130" s="156"/>
      <c r="GS1130" s="156"/>
      <c r="GT1130" s="156"/>
      <c r="GU1130" s="156"/>
      <c r="GV1130" s="156"/>
      <c r="GW1130" s="156"/>
      <c r="GX1130" s="156"/>
      <c r="GY1130" s="156"/>
      <c r="GZ1130" s="156"/>
      <c r="HA1130" s="156"/>
      <c r="HB1130" s="156"/>
      <c r="HC1130" s="156"/>
      <c r="HD1130" s="156"/>
      <c r="HE1130" s="156"/>
      <c r="HF1130" s="156"/>
      <c r="HG1130" s="156"/>
      <c r="HH1130" s="156"/>
      <c r="HI1130" s="156"/>
      <c r="HJ1130" s="156"/>
      <c r="HK1130" s="156"/>
      <c r="HL1130" s="156"/>
      <c r="HM1130" s="156"/>
      <c r="HN1130" s="156"/>
      <c r="HO1130" s="156"/>
      <c r="HP1130" s="156"/>
      <c r="HQ1130" s="156"/>
      <c r="HR1130" s="156"/>
      <c r="HS1130" s="156"/>
      <c r="HT1130" s="156"/>
      <c r="HU1130" s="156"/>
      <c r="HV1130" s="156"/>
      <c r="HW1130" s="156"/>
      <c r="HX1130" s="156"/>
      <c r="HY1130" s="156"/>
      <c r="HZ1130" s="156"/>
      <c r="IA1130" s="156"/>
      <c r="IB1130" s="156"/>
      <c r="IC1130" s="156"/>
      <c r="ID1130" s="156"/>
      <c r="IE1130" s="156"/>
    </row>
    <row r="1131" spans="1:239" s="6" customFormat="1" x14ac:dyDescent="0.25">
      <c r="A1131" s="151"/>
      <c r="B1131" s="158"/>
      <c r="C1131" s="151"/>
      <c r="D1131" s="10"/>
      <c r="E1131" s="86"/>
      <c r="F1131" s="5"/>
      <c r="G1131" s="153"/>
      <c r="H1131" s="153"/>
      <c r="I1131" s="153"/>
      <c r="J1131" s="153"/>
      <c r="K1131" s="153"/>
      <c r="L1131" s="153"/>
      <c r="M1131" s="154"/>
      <c r="N1131" s="154"/>
      <c r="O1131" s="154"/>
      <c r="P1131" s="154"/>
      <c r="Q1131" s="154"/>
      <c r="R1131" s="154"/>
      <c r="S1131" s="154"/>
      <c r="T1131" s="154"/>
      <c r="U1131" s="154"/>
      <c r="V1131" s="154"/>
      <c r="W1131" s="154"/>
      <c r="X1131" s="154"/>
      <c r="Y1131" s="154"/>
      <c r="Z1131" s="154"/>
      <c r="AA1131" s="154"/>
      <c r="AB1131" s="154"/>
      <c r="AC1131" s="154"/>
      <c r="AD1131" s="154"/>
      <c r="AE1131" s="154"/>
      <c r="AF1131" s="154"/>
      <c r="AG1131" s="154"/>
      <c r="AH1131" s="154"/>
      <c r="AI1131" s="154"/>
      <c r="AJ1131" s="154"/>
      <c r="AK1131" s="154"/>
      <c r="AL1131" s="154"/>
      <c r="AM1131" s="154"/>
      <c r="AN1131" s="154"/>
      <c r="AO1131" s="154"/>
      <c r="AP1131" s="154"/>
      <c r="AQ1131" s="154"/>
      <c r="AR1131" s="154"/>
      <c r="AS1131" s="154"/>
      <c r="AT1131" s="154"/>
      <c r="AU1131" s="154"/>
      <c r="AV1131" s="154"/>
      <c r="AW1131" s="154"/>
      <c r="AX1131" s="154"/>
      <c r="AY1131" s="154"/>
      <c r="AZ1131" s="154"/>
      <c r="BA1131" s="154"/>
      <c r="BB1131" s="154"/>
      <c r="BC1131" s="154"/>
      <c r="BD1131" s="154"/>
      <c r="BE1131" s="154"/>
      <c r="BF1131" s="154"/>
      <c r="BG1131" s="154"/>
      <c r="BH1131" s="154"/>
      <c r="BI1131" s="154"/>
      <c r="BJ1131" s="154"/>
      <c r="BK1131" s="154"/>
      <c r="BL1131" s="154"/>
      <c r="BM1131" s="154"/>
      <c r="BN1131" s="154"/>
      <c r="BO1131" s="154"/>
      <c r="BP1131" s="154"/>
      <c r="BQ1131" s="154"/>
      <c r="BR1131" s="154"/>
      <c r="BS1131" s="154"/>
      <c r="BT1131" s="154"/>
      <c r="BU1131" s="154"/>
      <c r="BV1131" s="154"/>
      <c r="BW1131" s="154"/>
      <c r="BX1131" s="154"/>
      <c r="BY1131" s="154"/>
      <c r="BZ1131" s="154"/>
      <c r="CA1131" s="154"/>
      <c r="CB1131" s="154"/>
      <c r="CC1131" s="154"/>
      <c r="CD1131" s="154"/>
      <c r="CE1131" s="154"/>
      <c r="CF1131" s="154"/>
      <c r="CG1131" s="154"/>
      <c r="CH1131" s="154"/>
      <c r="CI1131" s="154"/>
      <c r="CJ1131" s="154"/>
      <c r="CK1131" s="154"/>
      <c r="CL1131" s="154"/>
      <c r="CM1131" s="154"/>
      <c r="CN1131" s="154"/>
      <c r="CO1131" s="154"/>
      <c r="CP1131" s="154"/>
      <c r="CQ1131" s="154"/>
      <c r="CR1131" s="154"/>
      <c r="CS1131" s="154"/>
      <c r="CT1131" s="154"/>
      <c r="CU1131" s="154"/>
      <c r="CV1131" s="154"/>
      <c r="CW1131" s="154"/>
      <c r="CX1131" s="154"/>
      <c r="CY1131" s="154"/>
      <c r="CZ1131" s="154"/>
      <c r="DA1131" s="154"/>
      <c r="DB1131" s="154"/>
      <c r="DC1131" s="154"/>
      <c r="DD1131" s="154"/>
      <c r="DE1131" s="154"/>
      <c r="DF1131" s="154"/>
      <c r="DG1131" s="154"/>
      <c r="DH1131" s="154"/>
      <c r="DI1131" s="154"/>
      <c r="DJ1131" s="154"/>
      <c r="DK1131" s="154"/>
      <c r="DL1131" s="154"/>
      <c r="DM1131" s="154"/>
      <c r="DN1131" s="154"/>
      <c r="DO1131" s="154"/>
      <c r="DP1131" s="154"/>
      <c r="DQ1131" s="154"/>
      <c r="DR1131" s="154"/>
      <c r="DS1131" s="154"/>
      <c r="DT1131" s="154"/>
      <c r="DU1131" s="154"/>
      <c r="DV1131" s="154"/>
      <c r="DW1131" s="154"/>
      <c r="DX1131" s="154"/>
      <c r="DY1131" s="154"/>
      <c r="DZ1131" s="154"/>
      <c r="EA1131" s="154"/>
      <c r="EB1131" s="154"/>
      <c r="EC1131" s="154"/>
      <c r="ED1131" s="154"/>
      <c r="EE1131" s="154"/>
      <c r="EF1131" s="154"/>
      <c r="EG1131" s="154"/>
      <c r="EH1131" s="154"/>
      <c r="EI1131" s="154"/>
      <c r="EJ1131" s="154"/>
      <c r="EK1131" s="154"/>
      <c r="EL1131" s="154"/>
      <c r="EM1131" s="154"/>
      <c r="EN1131" s="154"/>
      <c r="EO1131" s="154"/>
      <c r="EP1131" s="154"/>
      <c r="EQ1131" s="154"/>
      <c r="ER1131" s="154"/>
      <c r="ES1131" s="154"/>
      <c r="ET1131" s="154"/>
      <c r="EU1131" s="154"/>
      <c r="EV1131" s="154"/>
      <c r="EW1131" s="154"/>
      <c r="EX1131" s="154"/>
      <c r="EY1131" s="154"/>
      <c r="EZ1131" s="154"/>
      <c r="FA1131" s="154"/>
      <c r="FB1131" s="154"/>
      <c r="FC1131" s="154"/>
      <c r="FD1131" s="154"/>
      <c r="FE1131" s="154"/>
      <c r="FF1131" s="154"/>
      <c r="FG1131" s="154"/>
      <c r="FH1131" s="154"/>
      <c r="FI1131" s="154"/>
      <c r="FJ1131" s="154"/>
      <c r="FK1131" s="154"/>
      <c r="FL1131" s="154"/>
      <c r="FM1131" s="154"/>
      <c r="FN1131" s="154"/>
      <c r="FO1131" s="154"/>
      <c r="FP1131" s="154"/>
      <c r="FQ1131" s="154"/>
      <c r="FR1131" s="154"/>
      <c r="FS1131" s="154"/>
      <c r="FT1131" s="154"/>
      <c r="FU1131" s="154"/>
      <c r="FV1131" s="154"/>
      <c r="FW1131" s="154"/>
      <c r="FX1131" s="154"/>
      <c r="FY1131" s="154"/>
      <c r="FZ1131" s="154"/>
      <c r="GA1131" s="154"/>
      <c r="GB1131" s="154"/>
      <c r="GC1131" s="154"/>
      <c r="GD1131" s="154"/>
      <c r="GE1131" s="154"/>
      <c r="GF1131" s="154"/>
      <c r="GG1131" s="154"/>
      <c r="GH1131" s="154"/>
      <c r="GI1131" s="154"/>
      <c r="GJ1131" s="154"/>
      <c r="GK1131" s="154"/>
      <c r="GL1131" s="154"/>
      <c r="GM1131" s="154"/>
      <c r="GN1131" s="154"/>
      <c r="GO1131" s="154"/>
      <c r="GP1131" s="154"/>
      <c r="GQ1131" s="154"/>
      <c r="GR1131" s="154"/>
      <c r="GS1131" s="154"/>
      <c r="GT1131" s="154"/>
      <c r="GU1131" s="154"/>
      <c r="GV1131" s="154"/>
      <c r="GW1131" s="154"/>
      <c r="GX1131" s="154"/>
      <c r="GY1131" s="154"/>
      <c r="GZ1131" s="154"/>
      <c r="HA1131" s="154"/>
      <c r="HB1131" s="154"/>
      <c r="HC1131" s="154"/>
      <c r="HD1131" s="154"/>
      <c r="HE1131" s="154"/>
      <c r="HF1131" s="154"/>
      <c r="HG1131" s="154"/>
      <c r="HH1131" s="154"/>
      <c r="HI1131" s="154"/>
      <c r="HJ1131" s="154"/>
      <c r="HK1131" s="154"/>
      <c r="HL1131" s="154"/>
      <c r="HM1131" s="154"/>
      <c r="HN1131" s="154"/>
      <c r="HO1131" s="154"/>
      <c r="HP1131" s="154"/>
      <c r="HQ1131" s="154"/>
      <c r="HR1131" s="154"/>
      <c r="HS1131" s="154"/>
      <c r="HT1131" s="154"/>
      <c r="HU1131" s="154"/>
      <c r="HV1131" s="154"/>
      <c r="HW1131" s="154"/>
      <c r="HX1131" s="154"/>
      <c r="HY1131" s="154"/>
      <c r="HZ1131" s="154"/>
      <c r="IA1131" s="154"/>
      <c r="IB1131" s="154"/>
      <c r="IC1131" s="154"/>
      <c r="ID1131" s="154"/>
      <c r="IE1131" s="154"/>
    </row>
    <row r="1132" spans="1:239" s="2" customFormat="1" x14ac:dyDescent="0.25">
      <c r="A1132" s="118">
        <v>60</v>
      </c>
      <c r="B1132" s="206" t="s">
        <v>110</v>
      </c>
      <c r="C1132" s="8" t="s">
        <v>60</v>
      </c>
      <c r="D1132" s="9"/>
      <c r="E1132" s="9">
        <v>10</v>
      </c>
      <c r="F1132" s="9"/>
      <c r="G1132" s="9"/>
      <c r="H1132" s="9"/>
      <c r="I1132" s="9"/>
      <c r="J1132" s="9"/>
      <c r="K1132" s="9"/>
      <c r="L1132" s="9"/>
      <c r="M1132" s="105"/>
      <c r="N1132" s="105"/>
      <c r="O1132" s="105"/>
      <c r="P1132" s="105"/>
      <c r="Q1132" s="105"/>
      <c r="R1132" s="105"/>
      <c r="S1132" s="105"/>
      <c r="T1132" s="105"/>
      <c r="U1132" s="105"/>
      <c r="V1132" s="105"/>
      <c r="W1132" s="105"/>
      <c r="X1132" s="105"/>
      <c r="Y1132" s="105"/>
      <c r="Z1132" s="105"/>
      <c r="AA1132" s="105"/>
      <c r="AB1132" s="105"/>
      <c r="AC1132" s="105"/>
      <c r="AD1132" s="105"/>
      <c r="AE1132" s="105"/>
      <c r="AF1132" s="105"/>
      <c r="AG1132" s="105"/>
      <c r="AH1132" s="105"/>
      <c r="AI1132" s="105"/>
      <c r="AJ1132" s="105"/>
      <c r="AK1132" s="105"/>
      <c r="AL1132" s="105"/>
      <c r="AM1132" s="105"/>
      <c r="AN1132" s="105"/>
      <c r="AO1132" s="105"/>
      <c r="AP1132" s="105"/>
      <c r="AQ1132" s="105"/>
      <c r="AR1132" s="105"/>
      <c r="AS1132" s="105"/>
      <c r="AT1132" s="105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  <c r="BT1132" s="105"/>
      <c r="BU1132" s="105"/>
      <c r="BV1132" s="105"/>
      <c r="BW1132" s="105"/>
      <c r="BX1132" s="105"/>
      <c r="BY1132" s="105"/>
      <c r="BZ1132" s="105"/>
      <c r="CA1132" s="105"/>
      <c r="CB1132" s="105"/>
      <c r="CC1132" s="105"/>
      <c r="CD1132" s="105"/>
      <c r="CE1132" s="105"/>
      <c r="CF1132" s="105"/>
      <c r="CG1132" s="105"/>
      <c r="CH1132" s="105"/>
      <c r="CI1132" s="105"/>
      <c r="CJ1132" s="105"/>
      <c r="CK1132" s="105"/>
      <c r="CL1132" s="105"/>
      <c r="CM1132" s="105"/>
      <c r="CN1132" s="105"/>
      <c r="CO1132" s="105"/>
      <c r="CP1132" s="105"/>
      <c r="CQ1132" s="105"/>
      <c r="CR1132" s="105"/>
      <c r="CS1132" s="105"/>
      <c r="CT1132" s="105"/>
      <c r="CU1132" s="105"/>
      <c r="CV1132" s="105"/>
      <c r="CW1132" s="105"/>
      <c r="CX1132" s="105"/>
      <c r="CY1132" s="105"/>
      <c r="CZ1132" s="105"/>
      <c r="DA1132" s="105"/>
      <c r="DB1132" s="105"/>
      <c r="DC1132" s="105"/>
      <c r="DD1132" s="105"/>
      <c r="DE1132" s="105"/>
      <c r="DF1132" s="105"/>
      <c r="DG1132" s="105"/>
      <c r="DH1132" s="105"/>
      <c r="DI1132" s="105"/>
      <c r="DJ1132" s="105"/>
      <c r="DK1132" s="105"/>
      <c r="DL1132" s="105"/>
      <c r="DM1132" s="105"/>
      <c r="DN1132" s="105"/>
      <c r="DO1132" s="105"/>
      <c r="DP1132" s="105"/>
      <c r="DQ1132" s="105"/>
      <c r="DR1132" s="105"/>
      <c r="DS1132" s="105"/>
      <c r="DT1132" s="105"/>
      <c r="DU1132" s="105"/>
      <c r="DV1132" s="105"/>
      <c r="DW1132" s="105"/>
      <c r="DX1132" s="105"/>
      <c r="DY1132" s="105"/>
      <c r="DZ1132" s="105"/>
      <c r="EA1132" s="105"/>
      <c r="EB1132" s="105"/>
      <c r="EC1132" s="105"/>
      <c r="ED1132" s="105"/>
      <c r="EE1132" s="105"/>
      <c r="EF1132" s="105"/>
      <c r="EG1132" s="105"/>
      <c r="EH1132" s="105"/>
      <c r="EI1132" s="105"/>
      <c r="EJ1132" s="105"/>
      <c r="EK1132" s="105"/>
      <c r="EL1132" s="105"/>
      <c r="EM1132" s="105"/>
      <c r="EN1132" s="105"/>
      <c r="EO1132" s="105"/>
      <c r="EP1132" s="105"/>
      <c r="EQ1132" s="105"/>
      <c r="ER1132" s="105"/>
      <c r="ES1132" s="105"/>
      <c r="ET1132" s="105"/>
      <c r="EU1132" s="105"/>
      <c r="EV1132" s="105"/>
      <c r="EW1132" s="105"/>
      <c r="EX1132" s="105"/>
      <c r="EY1132" s="105"/>
      <c r="EZ1132" s="105"/>
      <c r="FA1132" s="105"/>
      <c r="FB1132" s="105"/>
      <c r="FC1132" s="105"/>
      <c r="FD1132" s="105"/>
      <c r="FE1132" s="105"/>
      <c r="FF1132" s="105"/>
      <c r="FG1132" s="105"/>
      <c r="FH1132" s="105"/>
      <c r="FI1132" s="105"/>
      <c r="FJ1132" s="105"/>
      <c r="FK1132" s="105"/>
      <c r="FL1132" s="105"/>
      <c r="FM1132" s="105"/>
      <c r="FN1132" s="105"/>
      <c r="FO1132" s="105"/>
      <c r="FP1132" s="105"/>
      <c r="FQ1132" s="105"/>
      <c r="FR1132" s="105"/>
      <c r="FS1132" s="105"/>
      <c r="FT1132" s="105"/>
      <c r="FU1132" s="105"/>
      <c r="FV1132" s="105"/>
      <c r="FW1132" s="105"/>
      <c r="FX1132" s="105"/>
      <c r="FY1132" s="105"/>
      <c r="FZ1132" s="105"/>
      <c r="GA1132" s="105"/>
      <c r="GB1132" s="105"/>
      <c r="GC1132" s="105"/>
      <c r="GD1132" s="105"/>
      <c r="GE1132" s="105"/>
      <c r="GF1132" s="105"/>
      <c r="GG1132" s="105"/>
      <c r="GH1132" s="105"/>
      <c r="GI1132" s="105"/>
      <c r="GJ1132" s="105"/>
      <c r="GK1132" s="105"/>
      <c r="GL1132" s="105"/>
      <c r="GM1132" s="105"/>
      <c r="GN1132" s="105"/>
      <c r="GO1132" s="105"/>
      <c r="GP1132" s="105"/>
      <c r="GQ1132" s="105"/>
      <c r="GR1132" s="105"/>
      <c r="GS1132" s="105"/>
      <c r="GT1132" s="105"/>
      <c r="GU1132" s="105"/>
      <c r="GV1132" s="105"/>
      <c r="GW1132" s="105"/>
      <c r="GX1132" s="105"/>
      <c r="GY1132" s="105"/>
      <c r="GZ1132" s="105"/>
      <c r="HA1132" s="105"/>
      <c r="HB1132" s="105"/>
      <c r="HC1132" s="105"/>
      <c r="HD1132" s="105"/>
      <c r="HE1132" s="105"/>
      <c r="HF1132" s="105"/>
      <c r="HG1132" s="105"/>
      <c r="HH1132" s="105"/>
      <c r="HI1132" s="105"/>
      <c r="HJ1132" s="105"/>
      <c r="HK1132" s="105"/>
      <c r="HL1132" s="105"/>
      <c r="HM1132" s="105"/>
      <c r="HN1132" s="105"/>
      <c r="HO1132" s="105"/>
      <c r="HP1132" s="105"/>
      <c r="HQ1132" s="105"/>
      <c r="HR1132" s="105"/>
      <c r="HS1132" s="105"/>
      <c r="HT1132" s="105"/>
      <c r="HU1132" s="105"/>
      <c r="HV1132" s="105"/>
      <c r="HW1132" s="105"/>
      <c r="HX1132" s="105"/>
      <c r="HY1132" s="105"/>
      <c r="HZ1132" s="105"/>
      <c r="IA1132" s="105"/>
      <c r="IB1132" s="105"/>
      <c r="IC1132" s="105"/>
      <c r="ID1132" s="105"/>
      <c r="IE1132" s="105"/>
    </row>
    <row r="1133" spans="1:239" s="6" customFormat="1" x14ac:dyDescent="0.25">
      <c r="A1133" s="11"/>
      <c r="B1133" s="207"/>
      <c r="C1133" s="11" t="s">
        <v>61</v>
      </c>
      <c r="D1133" s="10"/>
      <c r="E1133" s="92">
        <f>E1132/1000</f>
        <v>0.01</v>
      </c>
      <c r="F1133" s="10"/>
      <c r="G1133" s="10"/>
      <c r="H1133" s="10"/>
      <c r="I1133" s="10"/>
      <c r="J1133" s="10"/>
      <c r="K1133" s="10"/>
      <c r="L1133" s="10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F1133" s="14"/>
      <c r="AG1133" s="14"/>
      <c r="AH1133" s="14"/>
      <c r="AI1133" s="14"/>
      <c r="AJ1133" s="14"/>
      <c r="AK1133" s="14"/>
      <c r="AL1133" s="14"/>
      <c r="AM1133" s="14"/>
      <c r="AN1133" s="14"/>
      <c r="AO1133" s="14"/>
      <c r="AP1133" s="14"/>
      <c r="AQ1133" s="14"/>
      <c r="AR1133" s="14"/>
      <c r="AS1133" s="14"/>
      <c r="AT1133" s="14"/>
      <c r="AU1133" s="14"/>
      <c r="AV1133" s="14"/>
      <c r="AW1133" s="14"/>
      <c r="AX1133" s="14"/>
      <c r="AY1133" s="14"/>
      <c r="AZ1133" s="14"/>
      <c r="BA1133" s="14"/>
      <c r="BB1133" s="14"/>
      <c r="BC1133" s="14"/>
      <c r="BD1133" s="14"/>
      <c r="BE1133" s="14"/>
      <c r="BF1133" s="14"/>
      <c r="BG1133" s="14"/>
      <c r="BH1133" s="14"/>
      <c r="BI1133" s="14"/>
      <c r="BJ1133" s="14"/>
      <c r="BK1133" s="14"/>
      <c r="BL1133" s="14"/>
      <c r="BM1133" s="14"/>
      <c r="BN1133" s="14"/>
      <c r="BO1133" s="14"/>
      <c r="BP1133" s="14"/>
      <c r="BQ1133" s="14"/>
      <c r="BR1133" s="14"/>
      <c r="BS1133" s="14"/>
      <c r="BT1133" s="14"/>
      <c r="BU1133" s="14"/>
      <c r="BV1133" s="14"/>
      <c r="BW1133" s="14"/>
      <c r="BX1133" s="14"/>
      <c r="BY1133" s="14"/>
      <c r="BZ1133" s="14"/>
      <c r="CA1133" s="14"/>
      <c r="CB1133" s="14"/>
      <c r="CC1133" s="14"/>
      <c r="CD1133" s="14"/>
      <c r="CE1133" s="14"/>
      <c r="CF1133" s="14"/>
      <c r="CG1133" s="14"/>
      <c r="CH1133" s="14"/>
      <c r="CI1133" s="14"/>
      <c r="CJ1133" s="14"/>
      <c r="CK1133" s="14"/>
      <c r="CL1133" s="14"/>
      <c r="CM1133" s="14"/>
      <c r="CN1133" s="14"/>
      <c r="CO1133" s="14"/>
      <c r="CP1133" s="14"/>
      <c r="CQ1133" s="14"/>
      <c r="CR1133" s="14"/>
      <c r="CS1133" s="14"/>
      <c r="CT1133" s="14"/>
      <c r="CU1133" s="14"/>
      <c r="CV1133" s="14"/>
      <c r="CW1133" s="14"/>
      <c r="CX1133" s="14"/>
      <c r="CY1133" s="14"/>
      <c r="CZ1133" s="14"/>
      <c r="DA1133" s="14"/>
      <c r="DB1133" s="14"/>
      <c r="DC1133" s="14"/>
      <c r="DD1133" s="14"/>
      <c r="DE1133" s="14"/>
      <c r="DF1133" s="14"/>
      <c r="DG1133" s="14"/>
      <c r="DH1133" s="14"/>
      <c r="DI1133" s="14"/>
      <c r="DJ1133" s="14"/>
      <c r="DK1133" s="14"/>
      <c r="DL1133" s="14"/>
      <c r="DM1133" s="14"/>
      <c r="DN1133" s="14"/>
      <c r="DO1133" s="14"/>
      <c r="DP1133" s="14"/>
      <c r="DQ1133" s="14"/>
      <c r="DR1133" s="14"/>
      <c r="DS1133" s="14"/>
      <c r="DT1133" s="14"/>
      <c r="DU1133" s="14"/>
      <c r="DV1133" s="14"/>
      <c r="DW1133" s="14"/>
      <c r="DX1133" s="14"/>
      <c r="DY1133" s="14"/>
      <c r="DZ1133" s="14"/>
      <c r="EA1133" s="14"/>
      <c r="EB1133" s="14"/>
      <c r="EC1133" s="14"/>
      <c r="ED1133" s="14"/>
      <c r="EE1133" s="14"/>
      <c r="EF1133" s="14"/>
      <c r="EG1133" s="14"/>
      <c r="EH1133" s="14"/>
      <c r="EI1133" s="14"/>
      <c r="EJ1133" s="14"/>
      <c r="EK1133" s="14"/>
      <c r="EL1133" s="14"/>
      <c r="EM1133" s="14"/>
      <c r="EN1133" s="14"/>
      <c r="EO1133" s="14"/>
      <c r="EP1133" s="14"/>
      <c r="EQ1133" s="14"/>
      <c r="ER1133" s="14"/>
      <c r="ES1133" s="14"/>
      <c r="ET1133" s="14"/>
      <c r="EU1133" s="14"/>
      <c r="EV1133" s="14"/>
      <c r="EW1133" s="14"/>
      <c r="EX1133" s="14"/>
      <c r="EY1133" s="14"/>
      <c r="EZ1133" s="14"/>
      <c r="FA1133" s="14"/>
      <c r="FB1133" s="14"/>
      <c r="FC1133" s="14"/>
      <c r="FD1133" s="14"/>
      <c r="FE1133" s="14"/>
      <c r="FF1133" s="14"/>
      <c r="FG1133" s="14"/>
      <c r="FH1133" s="14"/>
      <c r="FI1133" s="14"/>
      <c r="FJ1133" s="14"/>
      <c r="FK1133" s="14"/>
      <c r="FL1133" s="14"/>
      <c r="FM1133" s="14"/>
      <c r="FN1133" s="14"/>
      <c r="FO1133" s="14"/>
      <c r="FP1133" s="14"/>
      <c r="FQ1133" s="14"/>
      <c r="FR1133" s="14"/>
      <c r="FS1133" s="14"/>
      <c r="FT1133" s="14"/>
      <c r="FU1133" s="14"/>
      <c r="FV1133" s="14"/>
      <c r="FW1133" s="14"/>
      <c r="FX1133" s="14"/>
      <c r="FY1133" s="14"/>
      <c r="FZ1133" s="14"/>
      <c r="GA1133" s="14"/>
      <c r="GB1133" s="14"/>
      <c r="GC1133" s="14"/>
      <c r="GD1133" s="14"/>
      <c r="GE1133" s="14"/>
      <c r="GF1133" s="14"/>
      <c r="GG1133" s="14"/>
      <c r="GH1133" s="14"/>
      <c r="GI1133" s="14"/>
      <c r="GJ1133" s="14"/>
      <c r="GK1133" s="14"/>
      <c r="GL1133" s="14"/>
      <c r="GM1133" s="14"/>
      <c r="GN1133" s="14"/>
      <c r="GO1133" s="14"/>
      <c r="GP1133" s="14"/>
      <c r="GQ1133" s="14"/>
      <c r="GR1133" s="14"/>
      <c r="GS1133" s="14"/>
      <c r="GT1133" s="14"/>
      <c r="GU1133" s="14"/>
      <c r="GV1133" s="14"/>
      <c r="GW1133" s="14"/>
      <c r="GX1133" s="14"/>
      <c r="GY1133" s="14"/>
      <c r="GZ1133" s="14"/>
      <c r="HA1133" s="14"/>
      <c r="HB1133" s="14"/>
      <c r="HC1133" s="14"/>
      <c r="HD1133" s="14"/>
      <c r="HE1133" s="14"/>
      <c r="HF1133" s="14"/>
      <c r="HG1133" s="14"/>
      <c r="HH1133" s="14"/>
      <c r="HI1133" s="14"/>
      <c r="HJ1133" s="14"/>
      <c r="HK1133" s="14"/>
      <c r="HL1133" s="14"/>
      <c r="HM1133" s="14"/>
      <c r="HN1133" s="14"/>
      <c r="HO1133" s="14"/>
      <c r="HP1133" s="14"/>
      <c r="HQ1133" s="14"/>
      <c r="HR1133" s="14"/>
      <c r="HS1133" s="14"/>
      <c r="HT1133" s="14"/>
      <c r="HU1133" s="14"/>
      <c r="HV1133" s="14"/>
      <c r="HW1133" s="14"/>
      <c r="HX1133" s="14"/>
      <c r="HY1133" s="14"/>
      <c r="HZ1133" s="14"/>
      <c r="IA1133" s="14"/>
      <c r="IB1133" s="14"/>
      <c r="IC1133" s="14"/>
      <c r="ID1133" s="14"/>
      <c r="IE1133" s="14"/>
    </row>
    <row r="1134" spans="1:239" s="6" customFormat="1" x14ac:dyDescent="0.25">
      <c r="A1134" s="125"/>
      <c r="B1134" s="124" t="s">
        <v>21</v>
      </c>
      <c r="C1134" s="91" t="s">
        <v>17</v>
      </c>
      <c r="D1134" s="10">
        <v>745</v>
      </c>
      <c r="E1134" s="10">
        <f>E1133*D1134</f>
        <v>7.45</v>
      </c>
      <c r="F1134" s="10"/>
      <c r="G1134" s="10"/>
      <c r="H1134" s="10"/>
      <c r="I1134" s="10">
        <f>E1134*H1134</f>
        <v>0</v>
      </c>
      <c r="J1134" s="10"/>
      <c r="K1134" s="10"/>
      <c r="L1134" s="10">
        <f>G1134+I1134+K1134</f>
        <v>0</v>
      </c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  <c r="CX1134" s="1"/>
      <c r="CY1134" s="1"/>
      <c r="CZ1134" s="1"/>
      <c r="DA1134" s="1"/>
      <c r="DB1134" s="1"/>
      <c r="DC1134" s="1"/>
      <c r="DD1134" s="1"/>
      <c r="DE1134" s="1"/>
      <c r="DF1134" s="1"/>
      <c r="DG1134" s="1"/>
      <c r="DH1134" s="1"/>
      <c r="DI1134" s="1"/>
      <c r="DJ1134" s="1"/>
      <c r="DK1134" s="1"/>
      <c r="DL1134" s="1"/>
      <c r="DM1134" s="1"/>
      <c r="DN1134" s="1"/>
      <c r="DO1134" s="1"/>
      <c r="DP1134" s="1"/>
      <c r="DQ1134" s="1"/>
      <c r="DR1134" s="1"/>
      <c r="DS1134" s="1"/>
      <c r="DT1134" s="1"/>
      <c r="DU1134" s="1"/>
      <c r="DV1134" s="1"/>
      <c r="DW1134" s="1"/>
      <c r="DX1134" s="1"/>
      <c r="DY1134" s="1"/>
      <c r="DZ1134" s="1"/>
      <c r="EA1134" s="1"/>
      <c r="EB1134" s="1"/>
      <c r="EC1134" s="1"/>
      <c r="ED1134" s="1"/>
      <c r="EE1134" s="1"/>
      <c r="EF1134" s="1"/>
      <c r="EG1134" s="1"/>
      <c r="EH1134" s="1"/>
      <c r="EI1134" s="1"/>
      <c r="EJ1134" s="1"/>
      <c r="EK1134" s="1"/>
      <c r="EL1134" s="1"/>
      <c r="EM1134" s="1"/>
      <c r="EN1134" s="1"/>
      <c r="EO1134" s="1"/>
      <c r="EP1134" s="1"/>
      <c r="EQ1134" s="1"/>
      <c r="ER1134" s="1"/>
      <c r="ES1134" s="1"/>
      <c r="ET1134" s="1"/>
      <c r="EU1134" s="1"/>
      <c r="EV1134" s="1"/>
      <c r="EW1134" s="1"/>
      <c r="EX1134" s="1"/>
      <c r="EY1134" s="1"/>
      <c r="EZ1134" s="1"/>
      <c r="FA1134" s="1"/>
      <c r="FB1134" s="1"/>
      <c r="FC1134" s="1"/>
      <c r="FD1134" s="1"/>
      <c r="FE1134" s="1"/>
      <c r="FF1134" s="1"/>
      <c r="FG1134" s="1"/>
      <c r="FH1134" s="1"/>
      <c r="FI1134" s="1"/>
      <c r="FJ1134" s="1"/>
      <c r="FK1134" s="1"/>
      <c r="FL1134" s="1"/>
      <c r="FM1134" s="1"/>
      <c r="FN1134" s="1"/>
      <c r="FO1134" s="1"/>
      <c r="FP1134" s="1"/>
      <c r="FQ1134" s="1"/>
      <c r="FR1134" s="1"/>
      <c r="FS1134" s="1"/>
      <c r="FT1134" s="1"/>
      <c r="FU1134" s="1"/>
      <c r="FV1134" s="1"/>
      <c r="FW1134" s="1"/>
      <c r="FX1134" s="1"/>
      <c r="FY1134" s="1"/>
      <c r="FZ1134" s="1"/>
      <c r="GA1134" s="1"/>
      <c r="GB1134" s="1"/>
      <c r="GC1134" s="1"/>
      <c r="GD1134" s="1"/>
      <c r="GE1134" s="1"/>
      <c r="GF1134" s="1"/>
      <c r="GG1134" s="1"/>
      <c r="GH1134" s="1"/>
      <c r="GI1134" s="1"/>
      <c r="GJ1134" s="1"/>
      <c r="GK1134" s="1"/>
      <c r="GL1134" s="1"/>
      <c r="GM1134" s="1"/>
      <c r="GN1134" s="1"/>
      <c r="GO1134" s="1"/>
      <c r="GP1134" s="1"/>
      <c r="GQ1134" s="1"/>
      <c r="GR1134" s="1"/>
      <c r="GS1134" s="1"/>
      <c r="GT1134" s="1"/>
      <c r="GU1134" s="1"/>
      <c r="GV1134" s="1"/>
      <c r="GW1134" s="1"/>
      <c r="GX1134" s="1"/>
      <c r="GY1134" s="1"/>
      <c r="GZ1134" s="1"/>
      <c r="HA1134" s="1"/>
      <c r="HB1134" s="1"/>
      <c r="HC1134" s="1"/>
      <c r="HD1134" s="1"/>
      <c r="HE1134" s="1"/>
      <c r="HF1134" s="1"/>
      <c r="HG1134" s="1"/>
      <c r="HH1134" s="1"/>
      <c r="HI1134" s="1"/>
      <c r="HJ1134" s="1"/>
      <c r="HK1134" s="1"/>
      <c r="HL1134" s="1"/>
      <c r="HM1134" s="1"/>
      <c r="HN1134" s="1"/>
      <c r="HO1134" s="1"/>
      <c r="HP1134" s="1"/>
      <c r="HQ1134" s="1"/>
      <c r="HR1134" s="1"/>
      <c r="HS1134" s="1"/>
      <c r="HT1134" s="1"/>
      <c r="HU1134" s="1"/>
      <c r="HV1134" s="1"/>
      <c r="HW1134" s="1"/>
      <c r="HX1134" s="1"/>
      <c r="HY1134" s="1"/>
      <c r="HZ1134" s="1"/>
      <c r="IA1134" s="1"/>
      <c r="IB1134" s="1"/>
      <c r="IC1134" s="1"/>
      <c r="ID1134" s="1"/>
      <c r="IE1134" s="1"/>
    </row>
    <row r="1135" spans="1:239" s="6" customFormat="1" x14ac:dyDescent="0.25">
      <c r="A1135" s="125"/>
      <c r="B1135" s="169" t="s">
        <v>22</v>
      </c>
      <c r="C1135" s="11" t="s">
        <v>0</v>
      </c>
      <c r="D1135" s="10">
        <v>380</v>
      </c>
      <c r="E1135" s="10">
        <f>D1135*E1133</f>
        <v>3.8000000000000003</v>
      </c>
      <c r="F1135" s="10"/>
      <c r="G1135" s="10"/>
      <c r="H1135" s="10"/>
      <c r="I1135" s="10"/>
      <c r="J1135" s="10"/>
      <c r="K1135" s="10">
        <f>E1135*J1135</f>
        <v>0</v>
      </c>
      <c r="L1135" s="10">
        <f>G1135+I1135+K1135</f>
        <v>0</v>
      </c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  <c r="CU1135" s="1"/>
      <c r="CV1135" s="1"/>
      <c r="CW1135" s="1"/>
      <c r="CX1135" s="1"/>
      <c r="CY1135" s="1"/>
      <c r="CZ1135" s="1"/>
      <c r="DA1135" s="1"/>
      <c r="DB1135" s="1"/>
      <c r="DC1135" s="1"/>
      <c r="DD1135" s="1"/>
      <c r="DE1135" s="1"/>
      <c r="DF1135" s="1"/>
      <c r="DG1135" s="1"/>
      <c r="DH1135" s="1"/>
      <c r="DI1135" s="1"/>
      <c r="DJ1135" s="1"/>
      <c r="DK1135" s="1"/>
      <c r="DL1135" s="1"/>
      <c r="DM1135" s="1"/>
      <c r="DN1135" s="1"/>
      <c r="DO1135" s="1"/>
      <c r="DP1135" s="1"/>
      <c r="DQ1135" s="1"/>
      <c r="DR1135" s="1"/>
      <c r="DS1135" s="1"/>
      <c r="DT1135" s="1"/>
      <c r="DU1135" s="1"/>
      <c r="DV1135" s="1"/>
      <c r="DW1135" s="1"/>
      <c r="DX1135" s="1"/>
      <c r="DY1135" s="1"/>
      <c r="DZ1135" s="1"/>
      <c r="EA1135" s="1"/>
      <c r="EB1135" s="1"/>
      <c r="EC1135" s="1"/>
      <c r="ED1135" s="1"/>
      <c r="EE1135" s="1"/>
      <c r="EF1135" s="1"/>
      <c r="EG1135" s="1"/>
      <c r="EH1135" s="1"/>
      <c r="EI1135" s="1"/>
      <c r="EJ1135" s="1"/>
      <c r="EK1135" s="1"/>
      <c r="EL1135" s="1"/>
      <c r="EM1135" s="1"/>
      <c r="EN1135" s="1"/>
      <c r="EO1135" s="1"/>
      <c r="EP1135" s="1"/>
      <c r="EQ1135" s="1"/>
      <c r="ER1135" s="1"/>
      <c r="ES1135" s="1"/>
      <c r="ET1135" s="1"/>
      <c r="EU1135" s="1"/>
      <c r="EV1135" s="1"/>
      <c r="EW1135" s="1"/>
      <c r="EX1135" s="1"/>
      <c r="EY1135" s="1"/>
      <c r="EZ1135" s="1"/>
      <c r="FA1135" s="1"/>
      <c r="FB1135" s="1"/>
      <c r="FC1135" s="1"/>
      <c r="FD1135" s="1"/>
      <c r="FE1135" s="1"/>
      <c r="FF1135" s="1"/>
      <c r="FG1135" s="1"/>
      <c r="FH1135" s="1"/>
      <c r="FI1135" s="1"/>
      <c r="FJ1135" s="1"/>
      <c r="FK1135" s="1"/>
      <c r="FL1135" s="1"/>
      <c r="FM1135" s="1"/>
      <c r="FN1135" s="1"/>
      <c r="FO1135" s="1"/>
      <c r="FP1135" s="1"/>
      <c r="FQ1135" s="1"/>
      <c r="FR1135" s="1"/>
      <c r="FS1135" s="1"/>
      <c r="FT1135" s="1"/>
      <c r="FU1135" s="1"/>
      <c r="FV1135" s="1"/>
      <c r="FW1135" s="1"/>
      <c r="FX1135" s="1"/>
      <c r="FY1135" s="1"/>
      <c r="FZ1135" s="1"/>
      <c r="GA1135" s="1"/>
      <c r="GB1135" s="1"/>
      <c r="GC1135" s="1"/>
      <c r="GD1135" s="1"/>
      <c r="GE1135" s="1"/>
      <c r="GF1135" s="1"/>
      <c r="GG1135" s="1"/>
      <c r="GH1135" s="1"/>
      <c r="GI1135" s="1"/>
      <c r="GJ1135" s="1"/>
      <c r="GK1135" s="1"/>
      <c r="GL1135" s="1"/>
      <c r="GM1135" s="1"/>
      <c r="GN1135" s="1"/>
      <c r="GO1135" s="1"/>
      <c r="GP1135" s="1"/>
      <c r="GQ1135" s="1"/>
      <c r="GR1135" s="1"/>
      <c r="GS1135" s="1"/>
      <c r="GT1135" s="1"/>
      <c r="GU1135" s="1"/>
      <c r="GV1135" s="1"/>
      <c r="GW1135" s="1"/>
      <c r="GX1135" s="1"/>
      <c r="GY1135" s="1"/>
      <c r="GZ1135" s="1"/>
      <c r="HA1135" s="1"/>
      <c r="HB1135" s="1"/>
      <c r="HC1135" s="1"/>
      <c r="HD1135" s="1"/>
      <c r="HE1135" s="1"/>
      <c r="HF1135" s="1"/>
      <c r="HG1135" s="1"/>
      <c r="HH1135" s="1"/>
      <c r="HI1135" s="1"/>
      <c r="HJ1135" s="1"/>
      <c r="HK1135" s="1"/>
      <c r="HL1135" s="1"/>
      <c r="HM1135" s="1"/>
      <c r="HN1135" s="1"/>
      <c r="HO1135" s="1"/>
      <c r="HP1135" s="1"/>
      <c r="HQ1135" s="1"/>
      <c r="HR1135" s="1"/>
      <c r="HS1135" s="1"/>
      <c r="HT1135" s="1"/>
      <c r="HU1135" s="1"/>
      <c r="HV1135" s="1"/>
      <c r="HW1135" s="1"/>
      <c r="HX1135" s="1"/>
      <c r="HY1135" s="1"/>
      <c r="HZ1135" s="1"/>
      <c r="IA1135" s="1"/>
      <c r="IB1135" s="1"/>
      <c r="IC1135" s="1"/>
      <c r="ID1135" s="1"/>
      <c r="IE1135" s="1"/>
    </row>
    <row r="1136" spans="1:239" s="6" customFormat="1" x14ac:dyDescent="0.25">
      <c r="A1136" s="125"/>
      <c r="B1136" s="169" t="s">
        <v>111</v>
      </c>
      <c r="C1136" s="11" t="s">
        <v>60</v>
      </c>
      <c r="D1136" s="10">
        <v>1000</v>
      </c>
      <c r="E1136" s="5">
        <f>D1136*E1133</f>
        <v>10</v>
      </c>
      <c r="F1136" s="10"/>
      <c r="G1136" s="5">
        <f>E1136*F1136</f>
        <v>0</v>
      </c>
      <c r="H1136" s="5"/>
      <c r="I1136" s="5"/>
      <c r="J1136" s="10"/>
      <c r="K1136" s="10"/>
      <c r="L1136" s="10">
        <f>G1136+I1136+K1136</f>
        <v>0</v>
      </c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  <c r="CX1136" s="1"/>
      <c r="CY1136" s="1"/>
      <c r="CZ1136" s="1"/>
      <c r="DA1136" s="1"/>
      <c r="DB1136" s="1"/>
      <c r="DC1136" s="1"/>
      <c r="DD1136" s="1"/>
      <c r="DE1136" s="1"/>
      <c r="DF1136" s="1"/>
      <c r="DG1136" s="1"/>
      <c r="DH1136" s="1"/>
      <c r="DI1136" s="1"/>
      <c r="DJ1136" s="1"/>
      <c r="DK1136" s="1"/>
      <c r="DL1136" s="1"/>
      <c r="DM1136" s="1"/>
      <c r="DN1136" s="1"/>
      <c r="DO1136" s="1"/>
      <c r="DP1136" s="1"/>
      <c r="DQ1136" s="1"/>
      <c r="DR1136" s="1"/>
      <c r="DS1136" s="1"/>
      <c r="DT1136" s="1"/>
      <c r="DU1136" s="1"/>
      <c r="DV1136" s="1"/>
      <c r="DW1136" s="1"/>
      <c r="DX1136" s="1"/>
      <c r="DY1136" s="1"/>
      <c r="DZ1136" s="1"/>
      <c r="EA1136" s="1"/>
      <c r="EB1136" s="1"/>
      <c r="EC1136" s="1"/>
      <c r="ED1136" s="1"/>
      <c r="EE1136" s="1"/>
      <c r="EF1136" s="1"/>
      <c r="EG1136" s="1"/>
      <c r="EH1136" s="1"/>
      <c r="EI1136" s="1"/>
      <c r="EJ1136" s="1"/>
      <c r="EK1136" s="1"/>
      <c r="EL1136" s="1"/>
      <c r="EM1136" s="1"/>
      <c r="EN1136" s="1"/>
      <c r="EO1136" s="1"/>
      <c r="EP1136" s="1"/>
      <c r="EQ1136" s="1"/>
      <c r="ER1136" s="1"/>
      <c r="ES1136" s="1"/>
      <c r="ET1136" s="1"/>
      <c r="EU1136" s="1"/>
      <c r="EV1136" s="1"/>
      <c r="EW1136" s="1"/>
      <c r="EX1136" s="1"/>
      <c r="EY1136" s="1"/>
      <c r="EZ1136" s="1"/>
      <c r="FA1136" s="1"/>
      <c r="FB1136" s="1"/>
      <c r="FC1136" s="1"/>
      <c r="FD1136" s="1"/>
      <c r="FE1136" s="1"/>
      <c r="FF1136" s="1"/>
      <c r="FG1136" s="1"/>
      <c r="FH1136" s="1"/>
      <c r="FI1136" s="1"/>
      <c r="FJ1136" s="1"/>
      <c r="FK1136" s="1"/>
      <c r="FL1136" s="1"/>
      <c r="FM1136" s="1"/>
      <c r="FN1136" s="1"/>
      <c r="FO1136" s="1"/>
      <c r="FP1136" s="1"/>
      <c r="FQ1136" s="1"/>
      <c r="FR1136" s="1"/>
      <c r="FS1136" s="1"/>
      <c r="FT1136" s="1"/>
      <c r="FU1136" s="1"/>
      <c r="FV1136" s="1"/>
      <c r="FW1136" s="1"/>
      <c r="FX1136" s="1"/>
      <c r="FY1136" s="1"/>
      <c r="FZ1136" s="1"/>
      <c r="GA1136" s="1"/>
      <c r="GB1136" s="1"/>
      <c r="GC1136" s="1"/>
      <c r="GD1136" s="1"/>
      <c r="GE1136" s="1"/>
      <c r="GF1136" s="1"/>
      <c r="GG1136" s="1"/>
      <c r="GH1136" s="1"/>
      <c r="GI1136" s="1"/>
      <c r="GJ1136" s="1"/>
      <c r="GK1136" s="1"/>
      <c r="GL1136" s="1"/>
      <c r="GM1136" s="1"/>
      <c r="GN1136" s="1"/>
      <c r="GO1136" s="1"/>
      <c r="GP1136" s="1"/>
      <c r="GQ1136" s="1"/>
      <c r="GR1136" s="1"/>
      <c r="GS1136" s="1"/>
      <c r="GT1136" s="1"/>
      <c r="GU1136" s="1"/>
      <c r="GV1136" s="1"/>
      <c r="GW1136" s="1"/>
      <c r="GX1136" s="1"/>
      <c r="GY1136" s="1"/>
      <c r="GZ1136" s="1"/>
      <c r="HA1136" s="1"/>
      <c r="HB1136" s="1"/>
      <c r="HC1136" s="1"/>
      <c r="HD1136" s="1"/>
      <c r="HE1136" s="1"/>
      <c r="HF1136" s="1"/>
      <c r="HG1136" s="1"/>
      <c r="HH1136" s="1"/>
      <c r="HI1136" s="1"/>
      <c r="HJ1136" s="1"/>
      <c r="HK1136" s="1"/>
      <c r="HL1136" s="1"/>
      <c r="HM1136" s="1"/>
      <c r="HN1136" s="1"/>
      <c r="HO1136" s="1"/>
      <c r="HP1136" s="1"/>
      <c r="HQ1136" s="1"/>
      <c r="HR1136" s="1"/>
      <c r="HS1136" s="1"/>
      <c r="HT1136" s="1"/>
      <c r="HU1136" s="1"/>
      <c r="HV1136" s="1"/>
      <c r="HW1136" s="1"/>
      <c r="HX1136" s="1"/>
      <c r="HY1136" s="1"/>
      <c r="HZ1136" s="1"/>
      <c r="IA1136" s="1"/>
      <c r="IB1136" s="1"/>
      <c r="IC1136" s="1"/>
      <c r="ID1136" s="1"/>
      <c r="IE1136" s="1"/>
    </row>
    <row r="1137" spans="1:239" s="6" customFormat="1" x14ac:dyDescent="0.25">
      <c r="A1137" s="125"/>
      <c r="B1137" s="169" t="s">
        <v>35</v>
      </c>
      <c r="C1137" s="11" t="s">
        <v>0</v>
      </c>
      <c r="D1137" s="10">
        <v>184</v>
      </c>
      <c r="E1137" s="10">
        <f>D1137*E1133</f>
        <v>1.84</v>
      </c>
      <c r="F1137" s="5"/>
      <c r="G1137" s="5">
        <f>E1137*F1137</f>
        <v>0</v>
      </c>
      <c r="H1137" s="5"/>
      <c r="I1137" s="5"/>
      <c r="J1137" s="10"/>
      <c r="K1137" s="10"/>
      <c r="L1137" s="10">
        <f>G1137+I1137+K1137</f>
        <v>0</v>
      </c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  <c r="CM1137" s="1"/>
      <c r="CN1137" s="1"/>
      <c r="CO1137" s="1"/>
      <c r="CP1137" s="1"/>
      <c r="CQ1137" s="1"/>
      <c r="CR1137" s="1"/>
      <c r="CS1137" s="1"/>
      <c r="CT1137" s="1"/>
      <c r="CU1137" s="1"/>
      <c r="CV1137" s="1"/>
      <c r="CW1137" s="1"/>
      <c r="CX1137" s="1"/>
      <c r="CY1137" s="1"/>
      <c r="CZ1137" s="1"/>
      <c r="DA1137" s="1"/>
      <c r="DB1137" s="1"/>
      <c r="DC1137" s="1"/>
      <c r="DD1137" s="1"/>
      <c r="DE1137" s="1"/>
      <c r="DF1137" s="1"/>
      <c r="DG1137" s="1"/>
      <c r="DH1137" s="1"/>
      <c r="DI1137" s="1"/>
      <c r="DJ1137" s="1"/>
      <c r="DK1137" s="1"/>
      <c r="DL1137" s="1"/>
      <c r="DM1137" s="1"/>
      <c r="DN1137" s="1"/>
      <c r="DO1137" s="1"/>
      <c r="DP1137" s="1"/>
      <c r="DQ1137" s="1"/>
      <c r="DR1137" s="1"/>
      <c r="DS1137" s="1"/>
      <c r="DT1137" s="1"/>
      <c r="DU1137" s="1"/>
      <c r="DV1137" s="1"/>
      <c r="DW1137" s="1"/>
      <c r="DX1137" s="1"/>
      <c r="DY1137" s="1"/>
      <c r="DZ1137" s="1"/>
      <c r="EA1137" s="1"/>
      <c r="EB1137" s="1"/>
      <c r="EC1137" s="1"/>
      <c r="ED1137" s="1"/>
      <c r="EE1137" s="1"/>
      <c r="EF1137" s="1"/>
      <c r="EG1137" s="1"/>
      <c r="EH1137" s="1"/>
      <c r="EI1137" s="1"/>
      <c r="EJ1137" s="1"/>
      <c r="EK1137" s="1"/>
      <c r="EL1137" s="1"/>
      <c r="EM1137" s="1"/>
      <c r="EN1137" s="1"/>
      <c r="EO1137" s="1"/>
      <c r="EP1137" s="1"/>
      <c r="EQ1137" s="1"/>
      <c r="ER1137" s="1"/>
      <c r="ES1137" s="1"/>
      <c r="ET1137" s="1"/>
      <c r="EU1137" s="1"/>
      <c r="EV1137" s="1"/>
      <c r="EW1137" s="1"/>
      <c r="EX1137" s="1"/>
      <c r="EY1137" s="1"/>
      <c r="EZ1137" s="1"/>
      <c r="FA1137" s="1"/>
      <c r="FB1137" s="1"/>
      <c r="FC1137" s="1"/>
      <c r="FD1137" s="1"/>
      <c r="FE1137" s="1"/>
      <c r="FF1137" s="1"/>
      <c r="FG1137" s="1"/>
      <c r="FH1137" s="1"/>
      <c r="FI1137" s="1"/>
      <c r="FJ1137" s="1"/>
      <c r="FK1137" s="1"/>
      <c r="FL1137" s="1"/>
      <c r="FM1137" s="1"/>
      <c r="FN1137" s="1"/>
      <c r="FO1137" s="1"/>
      <c r="FP1137" s="1"/>
      <c r="FQ1137" s="1"/>
      <c r="FR1137" s="1"/>
      <c r="FS1137" s="1"/>
      <c r="FT1137" s="1"/>
      <c r="FU1137" s="1"/>
      <c r="FV1137" s="1"/>
      <c r="FW1137" s="1"/>
      <c r="FX1137" s="1"/>
      <c r="FY1137" s="1"/>
      <c r="FZ1137" s="1"/>
      <c r="GA1137" s="1"/>
      <c r="GB1137" s="1"/>
      <c r="GC1137" s="1"/>
      <c r="GD1137" s="1"/>
      <c r="GE1137" s="1"/>
      <c r="GF1137" s="1"/>
      <c r="GG1137" s="1"/>
      <c r="GH1137" s="1"/>
      <c r="GI1137" s="1"/>
      <c r="GJ1137" s="1"/>
      <c r="GK1137" s="1"/>
      <c r="GL1137" s="1"/>
      <c r="GM1137" s="1"/>
      <c r="GN1137" s="1"/>
      <c r="GO1137" s="1"/>
      <c r="GP1137" s="1"/>
      <c r="GQ1137" s="1"/>
      <c r="GR1137" s="1"/>
      <c r="GS1137" s="1"/>
      <c r="GT1137" s="1"/>
      <c r="GU1137" s="1"/>
      <c r="GV1137" s="1"/>
      <c r="GW1137" s="1"/>
      <c r="GX1137" s="1"/>
      <c r="GY1137" s="1"/>
      <c r="GZ1137" s="1"/>
      <c r="HA1137" s="1"/>
      <c r="HB1137" s="1"/>
      <c r="HC1137" s="1"/>
      <c r="HD1137" s="1"/>
      <c r="HE1137" s="1"/>
      <c r="HF1137" s="1"/>
      <c r="HG1137" s="1"/>
      <c r="HH1137" s="1"/>
      <c r="HI1137" s="1"/>
      <c r="HJ1137" s="1"/>
      <c r="HK1137" s="1"/>
      <c r="HL1137" s="1"/>
      <c r="HM1137" s="1"/>
      <c r="HN1137" s="1"/>
      <c r="HO1137" s="1"/>
      <c r="HP1137" s="1"/>
      <c r="HQ1137" s="1"/>
      <c r="HR1137" s="1"/>
      <c r="HS1137" s="1"/>
      <c r="HT1137" s="1"/>
      <c r="HU1137" s="1"/>
      <c r="HV1137" s="1"/>
      <c r="HW1137" s="1"/>
      <c r="HX1137" s="1"/>
      <c r="HY1137" s="1"/>
      <c r="HZ1137" s="1"/>
      <c r="IA1137" s="1"/>
      <c r="IB1137" s="1"/>
      <c r="IC1137" s="1"/>
      <c r="ID1137" s="1"/>
      <c r="IE1137" s="1"/>
    </row>
    <row r="1138" spans="1:239" s="6" customFormat="1" x14ac:dyDescent="0.25">
      <c r="A1138" s="125"/>
      <c r="B1138" s="169"/>
      <c r="C1138" s="11"/>
      <c r="D1138" s="10"/>
      <c r="E1138" s="10"/>
      <c r="F1138" s="5"/>
      <c r="G1138" s="5"/>
      <c r="H1138" s="5"/>
      <c r="I1138" s="5"/>
      <c r="J1138" s="10"/>
      <c r="K1138" s="10"/>
      <c r="L1138" s="10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  <c r="CU1138" s="1"/>
      <c r="CV1138" s="1"/>
      <c r="CW1138" s="1"/>
      <c r="CX1138" s="1"/>
      <c r="CY1138" s="1"/>
      <c r="CZ1138" s="1"/>
      <c r="DA1138" s="1"/>
      <c r="DB1138" s="1"/>
      <c r="DC1138" s="1"/>
      <c r="DD1138" s="1"/>
      <c r="DE1138" s="1"/>
      <c r="DF1138" s="1"/>
      <c r="DG1138" s="1"/>
      <c r="DH1138" s="1"/>
      <c r="DI1138" s="1"/>
      <c r="DJ1138" s="1"/>
      <c r="DK1138" s="1"/>
      <c r="DL1138" s="1"/>
      <c r="DM1138" s="1"/>
      <c r="DN1138" s="1"/>
      <c r="DO1138" s="1"/>
      <c r="DP1138" s="1"/>
      <c r="DQ1138" s="1"/>
      <c r="DR1138" s="1"/>
      <c r="DS1138" s="1"/>
      <c r="DT1138" s="1"/>
      <c r="DU1138" s="1"/>
      <c r="DV1138" s="1"/>
      <c r="DW1138" s="1"/>
      <c r="DX1138" s="1"/>
      <c r="DY1138" s="1"/>
      <c r="DZ1138" s="1"/>
      <c r="EA1138" s="1"/>
      <c r="EB1138" s="1"/>
      <c r="EC1138" s="1"/>
      <c r="ED1138" s="1"/>
      <c r="EE1138" s="1"/>
      <c r="EF1138" s="1"/>
      <c r="EG1138" s="1"/>
      <c r="EH1138" s="1"/>
      <c r="EI1138" s="1"/>
      <c r="EJ1138" s="1"/>
      <c r="EK1138" s="1"/>
      <c r="EL1138" s="1"/>
      <c r="EM1138" s="1"/>
      <c r="EN1138" s="1"/>
      <c r="EO1138" s="1"/>
      <c r="EP1138" s="1"/>
      <c r="EQ1138" s="1"/>
      <c r="ER1138" s="1"/>
      <c r="ES1138" s="1"/>
      <c r="ET1138" s="1"/>
      <c r="EU1138" s="1"/>
      <c r="EV1138" s="1"/>
      <c r="EW1138" s="1"/>
      <c r="EX1138" s="1"/>
      <c r="EY1138" s="1"/>
      <c r="EZ1138" s="1"/>
      <c r="FA1138" s="1"/>
      <c r="FB1138" s="1"/>
      <c r="FC1138" s="1"/>
      <c r="FD1138" s="1"/>
      <c r="FE1138" s="1"/>
      <c r="FF1138" s="1"/>
      <c r="FG1138" s="1"/>
      <c r="FH1138" s="1"/>
      <c r="FI1138" s="1"/>
      <c r="FJ1138" s="1"/>
      <c r="FK1138" s="1"/>
      <c r="FL1138" s="1"/>
      <c r="FM1138" s="1"/>
      <c r="FN1138" s="1"/>
      <c r="FO1138" s="1"/>
      <c r="FP1138" s="1"/>
      <c r="FQ1138" s="1"/>
      <c r="FR1138" s="1"/>
      <c r="FS1138" s="1"/>
      <c r="FT1138" s="1"/>
      <c r="FU1138" s="1"/>
      <c r="FV1138" s="1"/>
      <c r="FW1138" s="1"/>
      <c r="FX1138" s="1"/>
      <c r="FY1138" s="1"/>
      <c r="FZ1138" s="1"/>
      <c r="GA1138" s="1"/>
      <c r="GB1138" s="1"/>
      <c r="GC1138" s="1"/>
      <c r="GD1138" s="1"/>
      <c r="GE1138" s="1"/>
      <c r="GF1138" s="1"/>
      <c r="GG1138" s="1"/>
      <c r="GH1138" s="1"/>
      <c r="GI1138" s="1"/>
      <c r="GJ1138" s="1"/>
      <c r="GK1138" s="1"/>
      <c r="GL1138" s="1"/>
      <c r="GM1138" s="1"/>
      <c r="GN1138" s="1"/>
      <c r="GO1138" s="1"/>
      <c r="GP1138" s="1"/>
      <c r="GQ1138" s="1"/>
      <c r="GR1138" s="1"/>
      <c r="GS1138" s="1"/>
      <c r="GT1138" s="1"/>
      <c r="GU1138" s="1"/>
      <c r="GV1138" s="1"/>
      <c r="GW1138" s="1"/>
      <c r="GX1138" s="1"/>
      <c r="GY1138" s="1"/>
      <c r="GZ1138" s="1"/>
      <c r="HA1138" s="1"/>
      <c r="HB1138" s="1"/>
      <c r="HC1138" s="1"/>
      <c r="HD1138" s="1"/>
      <c r="HE1138" s="1"/>
      <c r="HF1138" s="1"/>
      <c r="HG1138" s="1"/>
      <c r="HH1138" s="1"/>
      <c r="HI1138" s="1"/>
      <c r="HJ1138" s="1"/>
      <c r="HK1138" s="1"/>
      <c r="HL1138" s="1"/>
      <c r="HM1138" s="1"/>
      <c r="HN1138" s="1"/>
      <c r="HO1138" s="1"/>
      <c r="HP1138" s="1"/>
      <c r="HQ1138" s="1"/>
      <c r="HR1138" s="1"/>
      <c r="HS1138" s="1"/>
      <c r="HT1138" s="1"/>
      <c r="HU1138" s="1"/>
      <c r="HV1138" s="1"/>
      <c r="HW1138" s="1"/>
      <c r="HX1138" s="1"/>
      <c r="HY1138" s="1"/>
      <c r="HZ1138" s="1"/>
      <c r="IA1138" s="1"/>
      <c r="IB1138" s="1"/>
      <c r="IC1138" s="1"/>
      <c r="ID1138" s="1"/>
      <c r="IE1138" s="1"/>
    </row>
    <row r="1139" spans="1:239" s="2" customFormat="1" ht="25.5" x14ac:dyDescent="0.25">
      <c r="A1139" s="118">
        <v>61</v>
      </c>
      <c r="B1139" s="181" t="s">
        <v>74</v>
      </c>
      <c r="C1139" s="155" t="s">
        <v>64</v>
      </c>
      <c r="D1139" s="178"/>
      <c r="E1139" s="178">
        <f>3.9*2</f>
        <v>7.8</v>
      </c>
      <c r="F1139" s="178"/>
      <c r="G1139" s="178"/>
      <c r="H1139" s="178"/>
      <c r="I1139" s="178"/>
      <c r="J1139" s="178"/>
      <c r="K1139" s="178"/>
      <c r="L1139" s="178"/>
      <c r="M1139" s="179"/>
      <c r="N1139" s="179"/>
      <c r="O1139" s="179"/>
      <c r="P1139" s="179"/>
      <c r="Q1139" s="179"/>
      <c r="R1139" s="179"/>
      <c r="S1139" s="179"/>
      <c r="T1139" s="179"/>
      <c r="U1139" s="179"/>
      <c r="V1139" s="179"/>
      <c r="W1139" s="179"/>
      <c r="X1139" s="179"/>
      <c r="Y1139" s="179"/>
      <c r="Z1139" s="179"/>
      <c r="AA1139" s="179"/>
      <c r="AB1139" s="179"/>
      <c r="AC1139" s="179"/>
      <c r="AD1139" s="179"/>
      <c r="AE1139" s="179"/>
      <c r="AF1139" s="179"/>
      <c r="AG1139" s="179"/>
      <c r="AH1139" s="179"/>
      <c r="AI1139" s="179"/>
      <c r="AJ1139" s="179"/>
      <c r="AK1139" s="179"/>
      <c r="AL1139" s="179"/>
      <c r="AM1139" s="179"/>
      <c r="AN1139" s="179"/>
      <c r="AO1139" s="179"/>
      <c r="AP1139" s="179"/>
      <c r="AQ1139" s="179"/>
      <c r="AR1139" s="179"/>
      <c r="AS1139" s="179"/>
      <c r="AT1139" s="179"/>
      <c r="AU1139" s="179"/>
      <c r="AV1139" s="179"/>
      <c r="AW1139" s="179"/>
      <c r="AX1139" s="179"/>
      <c r="AY1139" s="179"/>
      <c r="AZ1139" s="179"/>
      <c r="BA1139" s="179"/>
      <c r="BB1139" s="179"/>
      <c r="BC1139" s="179"/>
      <c r="BD1139" s="179"/>
      <c r="BE1139" s="179"/>
      <c r="BF1139" s="179"/>
      <c r="BG1139" s="179"/>
      <c r="BH1139" s="179"/>
      <c r="BI1139" s="179"/>
      <c r="BJ1139" s="179"/>
      <c r="BK1139" s="179"/>
      <c r="BL1139" s="179"/>
      <c r="BM1139" s="179"/>
      <c r="BN1139" s="179"/>
      <c r="BO1139" s="179"/>
      <c r="BP1139" s="179"/>
      <c r="BQ1139" s="179"/>
      <c r="BR1139" s="179"/>
      <c r="BS1139" s="179"/>
      <c r="BT1139" s="179"/>
      <c r="BU1139" s="179"/>
      <c r="BV1139" s="179"/>
      <c r="BW1139" s="179"/>
      <c r="BX1139" s="179"/>
      <c r="BY1139" s="179"/>
      <c r="BZ1139" s="179"/>
      <c r="CA1139" s="179"/>
      <c r="CB1139" s="179"/>
      <c r="CC1139" s="179"/>
      <c r="CD1139" s="179"/>
      <c r="CE1139" s="179"/>
      <c r="CF1139" s="179"/>
      <c r="CG1139" s="179"/>
      <c r="CH1139" s="179"/>
      <c r="CI1139" s="179"/>
      <c r="CJ1139" s="179"/>
      <c r="CK1139" s="179"/>
      <c r="CL1139" s="179"/>
      <c r="CM1139" s="179"/>
      <c r="CN1139" s="179"/>
      <c r="CO1139" s="179"/>
      <c r="CP1139" s="179"/>
      <c r="CQ1139" s="179"/>
      <c r="CR1139" s="179"/>
      <c r="CS1139" s="179"/>
      <c r="CT1139" s="179"/>
      <c r="CU1139" s="179"/>
      <c r="CV1139" s="179"/>
      <c r="CW1139" s="179"/>
      <c r="CX1139" s="179"/>
      <c r="CY1139" s="179"/>
      <c r="CZ1139" s="179"/>
      <c r="DA1139" s="179"/>
      <c r="DB1139" s="179"/>
      <c r="DC1139" s="179"/>
      <c r="DD1139" s="179"/>
      <c r="DE1139" s="179"/>
      <c r="DF1139" s="179"/>
      <c r="DG1139" s="179"/>
      <c r="DH1139" s="179"/>
      <c r="DI1139" s="179"/>
      <c r="DJ1139" s="179"/>
      <c r="DK1139" s="179"/>
      <c r="DL1139" s="179"/>
      <c r="DM1139" s="179"/>
      <c r="DN1139" s="179"/>
      <c r="DO1139" s="179"/>
      <c r="DP1139" s="179"/>
      <c r="DQ1139" s="179"/>
      <c r="DR1139" s="179"/>
      <c r="DS1139" s="179"/>
      <c r="DT1139" s="179"/>
      <c r="DU1139" s="179"/>
      <c r="DV1139" s="179"/>
      <c r="DW1139" s="179"/>
      <c r="DX1139" s="179"/>
      <c r="DY1139" s="179"/>
      <c r="DZ1139" s="179"/>
      <c r="EA1139" s="179"/>
      <c r="EB1139" s="179"/>
      <c r="EC1139" s="179"/>
      <c r="ED1139" s="179"/>
      <c r="EE1139" s="179"/>
      <c r="EF1139" s="179"/>
      <c r="EG1139" s="179"/>
      <c r="EH1139" s="179"/>
      <c r="EI1139" s="179"/>
      <c r="EJ1139" s="179"/>
      <c r="EK1139" s="179"/>
      <c r="EL1139" s="179"/>
      <c r="EM1139" s="179"/>
      <c r="EN1139" s="179"/>
      <c r="EO1139" s="179"/>
      <c r="EP1139" s="179"/>
      <c r="EQ1139" s="179"/>
      <c r="ER1139" s="179"/>
      <c r="ES1139" s="179"/>
      <c r="ET1139" s="179"/>
      <c r="EU1139" s="179"/>
      <c r="EV1139" s="179"/>
      <c r="EW1139" s="179"/>
      <c r="EX1139" s="179"/>
      <c r="EY1139" s="179"/>
      <c r="EZ1139" s="179"/>
      <c r="FA1139" s="179"/>
      <c r="FB1139" s="179"/>
      <c r="FC1139" s="179"/>
      <c r="FD1139" s="179"/>
      <c r="FE1139" s="179"/>
      <c r="FF1139" s="179"/>
      <c r="FG1139" s="179"/>
      <c r="FH1139" s="179"/>
      <c r="FI1139" s="179"/>
      <c r="FJ1139" s="179"/>
      <c r="FK1139" s="179"/>
      <c r="FL1139" s="179"/>
      <c r="FM1139" s="179"/>
      <c r="FN1139" s="179"/>
      <c r="FO1139" s="179"/>
      <c r="FP1139" s="179"/>
      <c r="FQ1139" s="179"/>
      <c r="FR1139" s="179"/>
      <c r="FS1139" s="179"/>
      <c r="FT1139" s="179"/>
      <c r="FU1139" s="179"/>
      <c r="FV1139" s="179"/>
      <c r="FW1139" s="179"/>
      <c r="FX1139" s="179"/>
      <c r="FY1139" s="179"/>
      <c r="FZ1139" s="179"/>
      <c r="GA1139" s="179"/>
      <c r="GB1139" s="179"/>
      <c r="GC1139" s="179"/>
      <c r="GD1139" s="179"/>
      <c r="GE1139" s="179"/>
      <c r="GF1139" s="179"/>
      <c r="GG1139" s="179"/>
      <c r="GH1139" s="179"/>
      <c r="GI1139" s="179"/>
      <c r="GJ1139" s="179"/>
      <c r="GK1139" s="179"/>
      <c r="GL1139" s="179"/>
      <c r="GM1139" s="179"/>
      <c r="GN1139" s="179"/>
      <c r="GO1139" s="179"/>
      <c r="GP1139" s="179"/>
      <c r="GQ1139" s="179"/>
      <c r="GR1139" s="179"/>
      <c r="GS1139" s="179"/>
      <c r="GT1139" s="179"/>
      <c r="GU1139" s="179"/>
      <c r="GV1139" s="179"/>
      <c r="GW1139" s="179"/>
      <c r="GX1139" s="179"/>
      <c r="GY1139" s="179"/>
      <c r="GZ1139" s="179"/>
      <c r="HA1139" s="179"/>
      <c r="HB1139" s="179"/>
      <c r="HC1139" s="179"/>
      <c r="HD1139" s="179"/>
      <c r="HE1139" s="179"/>
      <c r="HF1139" s="179"/>
      <c r="HG1139" s="179"/>
      <c r="HH1139" s="179"/>
      <c r="HI1139" s="179"/>
      <c r="HJ1139" s="179"/>
      <c r="HK1139" s="179"/>
      <c r="HL1139" s="179"/>
      <c r="HM1139" s="179"/>
      <c r="HN1139" s="179"/>
      <c r="HO1139" s="179"/>
      <c r="HP1139" s="179"/>
      <c r="HQ1139" s="179"/>
      <c r="HR1139" s="179"/>
      <c r="HS1139" s="179"/>
      <c r="HT1139" s="179"/>
      <c r="HU1139" s="179"/>
      <c r="HV1139" s="179"/>
      <c r="HW1139" s="179"/>
      <c r="HX1139" s="179"/>
      <c r="HY1139" s="179"/>
      <c r="HZ1139" s="179"/>
      <c r="IA1139" s="179"/>
      <c r="IB1139" s="179"/>
      <c r="IC1139" s="179"/>
      <c r="ID1139" s="179"/>
      <c r="IE1139" s="179"/>
    </row>
    <row r="1140" spans="1:239" s="6" customFormat="1" x14ac:dyDescent="0.25">
      <c r="A1140" s="151"/>
      <c r="B1140" s="158"/>
      <c r="C1140" s="151" t="s">
        <v>59</v>
      </c>
      <c r="D1140" s="153"/>
      <c r="E1140" s="107">
        <f>E1139/100</f>
        <v>7.8E-2</v>
      </c>
      <c r="F1140" s="153"/>
      <c r="G1140" s="153"/>
      <c r="H1140" s="153"/>
      <c r="I1140" s="153"/>
      <c r="J1140" s="153"/>
      <c r="K1140" s="153"/>
      <c r="L1140" s="153"/>
      <c r="M1140" s="154"/>
      <c r="N1140" s="154"/>
      <c r="O1140" s="154"/>
      <c r="P1140" s="154"/>
      <c r="Q1140" s="154"/>
      <c r="R1140" s="154"/>
      <c r="S1140" s="154"/>
      <c r="T1140" s="154"/>
      <c r="U1140" s="154"/>
      <c r="V1140" s="154"/>
      <c r="W1140" s="154"/>
      <c r="X1140" s="154"/>
      <c r="Y1140" s="154"/>
      <c r="Z1140" s="154"/>
      <c r="AA1140" s="154"/>
      <c r="AB1140" s="154"/>
      <c r="AC1140" s="154"/>
      <c r="AD1140" s="154"/>
      <c r="AE1140" s="154"/>
      <c r="AF1140" s="154"/>
      <c r="AG1140" s="154"/>
      <c r="AH1140" s="154"/>
      <c r="AI1140" s="154"/>
      <c r="AJ1140" s="154"/>
      <c r="AK1140" s="154"/>
      <c r="AL1140" s="154"/>
      <c r="AM1140" s="154"/>
      <c r="AN1140" s="154"/>
      <c r="AO1140" s="154"/>
      <c r="AP1140" s="154"/>
      <c r="AQ1140" s="154"/>
      <c r="AR1140" s="154"/>
      <c r="AS1140" s="154"/>
      <c r="AT1140" s="154"/>
      <c r="AU1140" s="154"/>
      <c r="AV1140" s="154"/>
      <c r="AW1140" s="154"/>
      <c r="AX1140" s="154"/>
      <c r="AY1140" s="154"/>
      <c r="AZ1140" s="154"/>
      <c r="BA1140" s="154"/>
      <c r="BB1140" s="154"/>
      <c r="BC1140" s="154"/>
      <c r="BD1140" s="154"/>
      <c r="BE1140" s="154"/>
      <c r="BF1140" s="154"/>
      <c r="BG1140" s="154"/>
      <c r="BH1140" s="154"/>
      <c r="BI1140" s="154"/>
      <c r="BJ1140" s="154"/>
      <c r="BK1140" s="154"/>
      <c r="BL1140" s="154"/>
      <c r="BM1140" s="154"/>
      <c r="BN1140" s="154"/>
      <c r="BO1140" s="154"/>
      <c r="BP1140" s="154"/>
      <c r="BQ1140" s="154"/>
      <c r="BR1140" s="154"/>
      <c r="BS1140" s="154"/>
      <c r="BT1140" s="154"/>
      <c r="BU1140" s="154"/>
      <c r="BV1140" s="154"/>
      <c r="BW1140" s="154"/>
      <c r="BX1140" s="154"/>
      <c r="BY1140" s="154"/>
      <c r="BZ1140" s="154"/>
      <c r="CA1140" s="154"/>
      <c r="CB1140" s="154"/>
      <c r="CC1140" s="154"/>
      <c r="CD1140" s="154"/>
      <c r="CE1140" s="154"/>
      <c r="CF1140" s="154"/>
      <c r="CG1140" s="154"/>
      <c r="CH1140" s="154"/>
      <c r="CI1140" s="154"/>
      <c r="CJ1140" s="154"/>
      <c r="CK1140" s="154"/>
      <c r="CL1140" s="154"/>
      <c r="CM1140" s="154"/>
      <c r="CN1140" s="154"/>
      <c r="CO1140" s="154"/>
      <c r="CP1140" s="154"/>
      <c r="CQ1140" s="154"/>
      <c r="CR1140" s="154"/>
      <c r="CS1140" s="154"/>
      <c r="CT1140" s="154"/>
      <c r="CU1140" s="154"/>
      <c r="CV1140" s="154"/>
      <c r="CW1140" s="154"/>
      <c r="CX1140" s="154"/>
      <c r="CY1140" s="154"/>
      <c r="CZ1140" s="154"/>
      <c r="DA1140" s="154"/>
      <c r="DB1140" s="154"/>
      <c r="DC1140" s="154"/>
      <c r="DD1140" s="154"/>
      <c r="DE1140" s="154"/>
      <c r="DF1140" s="154"/>
      <c r="DG1140" s="154"/>
      <c r="DH1140" s="154"/>
      <c r="DI1140" s="154"/>
      <c r="DJ1140" s="154"/>
      <c r="DK1140" s="154"/>
      <c r="DL1140" s="154"/>
      <c r="DM1140" s="154"/>
      <c r="DN1140" s="154"/>
      <c r="DO1140" s="154"/>
      <c r="DP1140" s="154"/>
      <c r="DQ1140" s="154"/>
      <c r="DR1140" s="154"/>
      <c r="DS1140" s="154"/>
      <c r="DT1140" s="154"/>
      <c r="DU1140" s="154"/>
      <c r="DV1140" s="154"/>
      <c r="DW1140" s="154"/>
      <c r="DX1140" s="154"/>
      <c r="DY1140" s="154"/>
      <c r="DZ1140" s="154"/>
      <c r="EA1140" s="154"/>
      <c r="EB1140" s="154"/>
      <c r="EC1140" s="154"/>
      <c r="ED1140" s="154"/>
      <c r="EE1140" s="154"/>
      <c r="EF1140" s="154"/>
      <c r="EG1140" s="154"/>
      <c r="EH1140" s="154"/>
      <c r="EI1140" s="154"/>
      <c r="EJ1140" s="154"/>
      <c r="EK1140" s="154"/>
      <c r="EL1140" s="154"/>
      <c r="EM1140" s="154"/>
      <c r="EN1140" s="154"/>
      <c r="EO1140" s="154"/>
      <c r="EP1140" s="154"/>
      <c r="EQ1140" s="154"/>
      <c r="ER1140" s="154"/>
      <c r="ES1140" s="154"/>
      <c r="ET1140" s="154"/>
      <c r="EU1140" s="154"/>
      <c r="EV1140" s="154"/>
      <c r="EW1140" s="154"/>
      <c r="EX1140" s="154"/>
      <c r="EY1140" s="154"/>
      <c r="EZ1140" s="154"/>
      <c r="FA1140" s="154"/>
      <c r="FB1140" s="154"/>
      <c r="FC1140" s="154"/>
      <c r="FD1140" s="154"/>
      <c r="FE1140" s="154"/>
      <c r="FF1140" s="154"/>
      <c r="FG1140" s="154"/>
      <c r="FH1140" s="154"/>
      <c r="FI1140" s="154"/>
      <c r="FJ1140" s="154"/>
      <c r="FK1140" s="154"/>
      <c r="FL1140" s="154"/>
      <c r="FM1140" s="154"/>
      <c r="FN1140" s="154"/>
      <c r="FO1140" s="154"/>
      <c r="FP1140" s="154"/>
      <c r="FQ1140" s="154"/>
      <c r="FR1140" s="154"/>
      <c r="FS1140" s="154"/>
      <c r="FT1140" s="154"/>
      <c r="FU1140" s="154"/>
      <c r="FV1140" s="154"/>
      <c r="FW1140" s="154"/>
      <c r="FX1140" s="154"/>
      <c r="FY1140" s="154"/>
      <c r="FZ1140" s="154"/>
      <c r="GA1140" s="154"/>
      <c r="GB1140" s="154"/>
      <c r="GC1140" s="154"/>
      <c r="GD1140" s="154"/>
      <c r="GE1140" s="154"/>
      <c r="GF1140" s="154"/>
      <c r="GG1140" s="154"/>
      <c r="GH1140" s="154"/>
      <c r="GI1140" s="154"/>
      <c r="GJ1140" s="154"/>
      <c r="GK1140" s="154"/>
      <c r="GL1140" s="154"/>
      <c r="GM1140" s="154"/>
      <c r="GN1140" s="154"/>
      <c r="GO1140" s="154"/>
      <c r="GP1140" s="154"/>
      <c r="GQ1140" s="154"/>
      <c r="GR1140" s="154"/>
      <c r="GS1140" s="154"/>
      <c r="GT1140" s="154"/>
      <c r="GU1140" s="154"/>
      <c r="GV1140" s="154"/>
      <c r="GW1140" s="154"/>
      <c r="GX1140" s="154"/>
      <c r="GY1140" s="154"/>
      <c r="GZ1140" s="154"/>
      <c r="HA1140" s="154"/>
      <c r="HB1140" s="154"/>
      <c r="HC1140" s="154"/>
      <c r="HD1140" s="154"/>
      <c r="HE1140" s="154"/>
      <c r="HF1140" s="154"/>
      <c r="HG1140" s="154"/>
      <c r="HH1140" s="154"/>
      <c r="HI1140" s="154"/>
      <c r="HJ1140" s="154"/>
      <c r="HK1140" s="154"/>
      <c r="HL1140" s="154"/>
      <c r="HM1140" s="154"/>
      <c r="HN1140" s="154"/>
      <c r="HO1140" s="154"/>
      <c r="HP1140" s="154"/>
      <c r="HQ1140" s="154"/>
      <c r="HR1140" s="154"/>
      <c r="HS1140" s="154"/>
      <c r="HT1140" s="154"/>
      <c r="HU1140" s="154"/>
      <c r="HV1140" s="154"/>
      <c r="HW1140" s="154"/>
      <c r="HX1140" s="154"/>
      <c r="HY1140" s="154"/>
      <c r="HZ1140" s="154"/>
      <c r="IA1140" s="154"/>
      <c r="IB1140" s="154"/>
      <c r="IC1140" s="154"/>
      <c r="ID1140" s="154"/>
      <c r="IE1140" s="154"/>
    </row>
    <row r="1141" spans="1:239" s="6" customFormat="1" x14ac:dyDescent="0.25">
      <c r="A1141" s="180"/>
      <c r="B1141" s="124" t="s">
        <v>21</v>
      </c>
      <c r="C1141" s="91" t="s">
        <v>17</v>
      </c>
      <c r="D1141" s="153">
        <v>206</v>
      </c>
      <c r="E1141" s="153">
        <f>D1141*E1140</f>
        <v>16.068000000000001</v>
      </c>
      <c r="F1141" s="153"/>
      <c r="G1141" s="153"/>
      <c r="H1141" s="10"/>
      <c r="I1141" s="10">
        <f>E1141*H1141</f>
        <v>0</v>
      </c>
      <c r="J1141" s="10"/>
      <c r="K1141" s="10"/>
      <c r="L1141" s="10">
        <f>G1141+I1141+K1141</f>
        <v>0</v>
      </c>
      <c r="M1141" s="156"/>
      <c r="N1141" s="156"/>
      <c r="O1141" s="156"/>
      <c r="P1141" s="156"/>
      <c r="Q1141" s="156"/>
      <c r="R1141" s="156"/>
      <c r="S1141" s="156"/>
      <c r="T1141" s="156"/>
      <c r="U1141" s="156"/>
      <c r="V1141" s="156"/>
      <c r="W1141" s="156"/>
      <c r="X1141" s="156"/>
      <c r="Y1141" s="156"/>
      <c r="Z1141" s="156"/>
      <c r="AA1141" s="156"/>
      <c r="AB1141" s="156"/>
      <c r="AC1141" s="156"/>
      <c r="AD1141" s="156"/>
      <c r="AE1141" s="156"/>
      <c r="AF1141" s="156"/>
      <c r="AG1141" s="156"/>
      <c r="AH1141" s="156"/>
      <c r="AI1141" s="156"/>
      <c r="AJ1141" s="156"/>
      <c r="AK1141" s="156"/>
      <c r="AL1141" s="156"/>
      <c r="AM1141" s="156"/>
      <c r="AN1141" s="156"/>
      <c r="AO1141" s="156"/>
      <c r="AP1141" s="156"/>
      <c r="AQ1141" s="156"/>
      <c r="AR1141" s="156"/>
      <c r="AS1141" s="156"/>
      <c r="AT1141" s="156"/>
      <c r="AU1141" s="156"/>
      <c r="AV1141" s="156"/>
      <c r="AW1141" s="156"/>
      <c r="AX1141" s="156"/>
      <c r="AY1141" s="156"/>
      <c r="AZ1141" s="156"/>
      <c r="BA1141" s="156"/>
      <c r="BB1141" s="156"/>
      <c r="BC1141" s="156"/>
      <c r="BD1141" s="156"/>
      <c r="BE1141" s="156"/>
      <c r="BF1141" s="156"/>
      <c r="BG1141" s="156"/>
      <c r="BH1141" s="156"/>
      <c r="BI1141" s="156"/>
      <c r="BJ1141" s="156"/>
      <c r="BK1141" s="156"/>
      <c r="BL1141" s="156"/>
      <c r="BM1141" s="156"/>
      <c r="BN1141" s="156"/>
      <c r="BO1141" s="156"/>
      <c r="BP1141" s="156"/>
      <c r="BQ1141" s="156"/>
      <c r="BR1141" s="156"/>
      <c r="BS1141" s="156"/>
      <c r="BT1141" s="156"/>
      <c r="BU1141" s="156"/>
      <c r="BV1141" s="156"/>
      <c r="BW1141" s="156"/>
      <c r="BX1141" s="156"/>
      <c r="BY1141" s="156"/>
      <c r="BZ1141" s="156"/>
      <c r="CA1141" s="156"/>
      <c r="CB1141" s="156"/>
      <c r="CC1141" s="156"/>
      <c r="CD1141" s="156"/>
      <c r="CE1141" s="156"/>
      <c r="CF1141" s="156"/>
      <c r="CG1141" s="156"/>
      <c r="CH1141" s="156"/>
      <c r="CI1141" s="156"/>
      <c r="CJ1141" s="156"/>
      <c r="CK1141" s="156"/>
      <c r="CL1141" s="156"/>
      <c r="CM1141" s="156"/>
      <c r="CN1141" s="156"/>
      <c r="CO1141" s="156"/>
      <c r="CP1141" s="156"/>
      <c r="CQ1141" s="156"/>
      <c r="CR1141" s="156"/>
      <c r="CS1141" s="156"/>
      <c r="CT1141" s="156"/>
      <c r="CU1141" s="156"/>
      <c r="CV1141" s="156"/>
      <c r="CW1141" s="156"/>
      <c r="CX1141" s="156"/>
      <c r="CY1141" s="156"/>
      <c r="CZ1141" s="156"/>
      <c r="DA1141" s="156"/>
      <c r="DB1141" s="156"/>
      <c r="DC1141" s="156"/>
      <c r="DD1141" s="156"/>
      <c r="DE1141" s="156"/>
      <c r="DF1141" s="156"/>
      <c r="DG1141" s="156"/>
      <c r="DH1141" s="156"/>
      <c r="DI1141" s="156"/>
      <c r="DJ1141" s="156"/>
      <c r="DK1141" s="156"/>
      <c r="DL1141" s="156"/>
      <c r="DM1141" s="156"/>
      <c r="DN1141" s="156"/>
      <c r="DO1141" s="156"/>
      <c r="DP1141" s="156"/>
      <c r="DQ1141" s="156"/>
      <c r="DR1141" s="156"/>
      <c r="DS1141" s="156"/>
      <c r="DT1141" s="156"/>
      <c r="DU1141" s="156"/>
      <c r="DV1141" s="156"/>
      <c r="DW1141" s="156"/>
      <c r="DX1141" s="156"/>
      <c r="DY1141" s="156"/>
      <c r="DZ1141" s="156"/>
      <c r="EA1141" s="156"/>
      <c r="EB1141" s="156"/>
      <c r="EC1141" s="156"/>
      <c r="ED1141" s="156"/>
      <c r="EE1141" s="156"/>
      <c r="EF1141" s="156"/>
      <c r="EG1141" s="156"/>
      <c r="EH1141" s="156"/>
      <c r="EI1141" s="156"/>
      <c r="EJ1141" s="156"/>
      <c r="EK1141" s="156"/>
      <c r="EL1141" s="156"/>
      <c r="EM1141" s="156"/>
      <c r="EN1141" s="156"/>
      <c r="EO1141" s="156"/>
      <c r="EP1141" s="156"/>
      <c r="EQ1141" s="156"/>
      <c r="ER1141" s="156"/>
      <c r="ES1141" s="156"/>
      <c r="ET1141" s="156"/>
      <c r="EU1141" s="156"/>
      <c r="EV1141" s="156"/>
      <c r="EW1141" s="156"/>
      <c r="EX1141" s="156"/>
      <c r="EY1141" s="156"/>
      <c r="EZ1141" s="156"/>
      <c r="FA1141" s="156"/>
      <c r="FB1141" s="156"/>
      <c r="FC1141" s="156"/>
      <c r="FD1141" s="156"/>
      <c r="FE1141" s="156"/>
      <c r="FF1141" s="156"/>
      <c r="FG1141" s="156"/>
      <c r="FH1141" s="156"/>
      <c r="FI1141" s="156"/>
      <c r="FJ1141" s="156"/>
      <c r="FK1141" s="156"/>
      <c r="FL1141" s="156"/>
      <c r="FM1141" s="156"/>
      <c r="FN1141" s="156"/>
      <c r="FO1141" s="156"/>
      <c r="FP1141" s="156"/>
      <c r="FQ1141" s="156"/>
      <c r="FR1141" s="156"/>
      <c r="FS1141" s="156"/>
      <c r="FT1141" s="156"/>
      <c r="FU1141" s="156"/>
      <c r="FV1141" s="156"/>
      <c r="FW1141" s="156"/>
      <c r="FX1141" s="156"/>
      <c r="FY1141" s="156"/>
      <c r="FZ1141" s="156"/>
      <c r="GA1141" s="156"/>
      <c r="GB1141" s="156"/>
      <c r="GC1141" s="156"/>
      <c r="GD1141" s="156"/>
      <c r="GE1141" s="156"/>
      <c r="GF1141" s="156"/>
      <c r="GG1141" s="156"/>
      <c r="GH1141" s="156"/>
      <c r="GI1141" s="156"/>
      <c r="GJ1141" s="156"/>
      <c r="GK1141" s="156"/>
      <c r="GL1141" s="156"/>
      <c r="GM1141" s="156"/>
      <c r="GN1141" s="156"/>
      <c r="GO1141" s="156"/>
      <c r="GP1141" s="156"/>
      <c r="GQ1141" s="156"/>
      <c r="GR1141" s="156"/>
      <c r="GS1141" s="156"/>
      <c r="GT1141" s="156"/>
      <c r="GU1141" s="156"/>
      <c r="GV1141" s="156"/>
      <c r="GW1141" s="156"/>
      <c r="GX1141" s="156"/>
      <c r="GY1141" s="156"/>
      <c r="GZ1141" s="156"/>
      <c r="HA1141" s="156"/>
      <c r="HB1141" s="156"/>
      <c r="HC1141" s="156"/>
      <c r="HD1141" s="156"/>
      <c r="HE1141" s="156"/>
      <c r="HF1141" s="156"/>
      <c r="HG1141" s="156"/>
      <c r="HH1141" s="156"/>
      <c r="HI1141" s="156"/>
      <c r="HJ1141" s="156"/>
      <c r="HK1141" s="156"/>
      <c r="HL1141" s="156"/>
      <c r="HM1141" s="156"/>
      <c r="HN1141" s="156"/>
      <c r="HO1141" s="156"/>
      <c r="HP1141" s="156"/>
      <c r="HQ1141" s="156"/>
      <c r="HR1141" s="156"/>
      <c r="HS1141" s="156"/>
      <c r="HT1141" s="156"/>
      <c r="HU1141" s="156"/>
      <c r="HV1141" s="156"/>
      <c r="HW1141" s="156"/>
      <c r="HX1141" s="156"/>
      <c r="HY1141" s="156"/>
      <c r="HZ1141" s="156"/>
      <c r="IA1141" s="156"/>
      <c r="IB1141" s="156"/>
      <c r="IC1141" s="156"/>
      <c r="ID1141" s="156"/>
      <c r="IE1141" s="156"/>
    </row>
    <row r="1142" spans="1:239" s="6" customFormat="1" x14ac:dyDescent="0.25">
      <c r="A1142" s="151"/>
      <c r="B1142" s="90"/>
      <c r="C1142" s="91"/>
      <c r="D1142" s="153"/>
      <c r="E1142" s="153"/>
      <c r="F1142" s="153"/>
      <c r="G1142" s="153"/>
      <c r="H1142" s="10"/>
      <c r="I1142" s="10"/>
      <c r="J1142" s="10"/>
      <c r="K1142" s="10"/>
      <c r="L1142" s="10"/>
      <c r="M1142" s="154"/>
      <c r="N1142" s="154"/>
      <c r="O1142" s="154"/>
      <c r="P1142" s="154"/>
      <c r="Q1142" s="154"/>
      <c r="R1142" s="154"/>
      <c r="S1142" s="154"/>
      <c r="T1142" s="154"/>
      <c r="U1142" s="154"/>
      <c r="V1142" s="154"/>
      <c r="W1142" s="154"/>
      <c r="X1142" s="154"/>
      <c r="Y1142" s="154"/>
      <c r="Z1142" s="154"/>
      <c r="AA1142" s="154"/>
      <c r="AB1142" s="154"/>
      <c r="AC1142" s="154"/>
      <c r="AD1142" s="154"/>
      <c r="AE1142" s="154"/>
      <c r="AF1142" s="154"/>
      <c r="AG1142" s="154"/>
      <c r="AH1142" s="154"/>
      <c r="AI1142" s="154"/>
      <c r="AJ1142" s="154"/>
      <c r="AK1142" s="154"/>
      <c r="AL1142" s="154"/>
      <c r="AM1142" s="154"/>
      <c r="AN1142" s="154"/>
      <c r="AO1142" s="154"/>
      <c r="AP1142" s="154"/>
      <c r="AQ1142" s="154"/>
      <c r="AR1142" s="154"/>
      <c r="AS1142" s="154"/>
      <c r="AT1142" s="154"/>
      <c r="AU1142" s="154"/>
      <c r="AV1142" s="154"/>
      <c r="AW1142" s="154"/>
      <c r="AX1142" s="154"/>
      <c r="AY1142" s="154"/>
      <c r="AZ1142" s="154"/>
      <c r="BA1142" s="154"/>
      <c r="BB1142" s="154"/>
      <c r="BC1142" s="154"/>
      <c r="BD1142" s="154"/>
      <c r="BE1142" s="154"/>
      <c r="BF1142" s="154"/>
      <c r="BG1142" s="154"/>
      <c r="BH1142" s="154"/>
      <c r="BI1142" s="154"/>
      <c r="BJ1142" s="154"/>
      <c r="BK1142" s="154"/>
      <c r="BL1142" s="154"/>
      <c r="BM1142" s="154"/>
      <c r="BN1142" s="154"/>
      <c r="BO1142" s="154"/>
      <c r="BP1142" s="154"/>
      <c r="BQ1142" s="154"/>
      <c r="BR1142" s="154"/>
      <c r="BS1142" s="154"/>
      <c r="BT1142" s="154"/>
      <c r="BU1142" s="154"/>
      <c r="BV1142" s="154"/>
      <c r="BW1142" s="154"/>
      <c r="BX1142" s="154"/>
      <c r="BY1142" s="154"/>
      <c r="BZ1142" s="154"/>
      <c r="CA1142" s="154"/>
      <c r="CB1142" s="154"/>
      <c r="CC1142" s="154"/>
      <c r="CD1142" s="154"/>
      <c r="CE1142" s="154"/>
      <c r="CF1142" s="154"/>
      <c r="CG1142" s="154"/>
      <c r="CH1142" s="154"/>
      <c r="CI1142" s="154"/>
      <c r="CJ1142" s="154"/>
      <c r="CK1142" s="154"/>
      <c r="CL1142" s="154"/>
      <c r="CM1142" s="154"/>
      <c r="CN1142" s="154"/>
      <c r="CO1142" s="154"/>
      <c r="CP1142" s="154"/>
      <c r="CQ1142" s="154"/>
      <c r="CR1142" s="154"/>
      <c r="CS1142" s="154"/>
      <c r="CT1142" s="154"/>
      <c r="CU1142" s="154"/>
      <c r="CV1142" s="154"/>
      <c r="CW1142" s="154"/>
      <c r="CX1142" s="154"/>
      <c r="CY1142" s="154"/>
      <c r="CZ1142" s="154"/>
      <c r="DA1142" s="154"/>
      <c r="DB1142" s="154"/>
      <c r="DC1142" s="154"/>
      <c r="DD1142" s="154"/>
      <c r="DE1142" s="154"/>
      <c r="DF1142" s="154"/>
      <c r="DG1142" s="154"/>
      <c r="DH1142" s="154"/>
      <c r="DI1142" s="154"/>
      <c r="DJ1142" s="154"/>
      <c r="DK1142" s="154"/>
      <c r="DL1142" s="154"/>
      <c r="DM1142" s="154"/>
      <c r="DN1142" s="154"/>
      <c r="DO1142" s="154"/>
      <c r="DP1142" s="154"/>
      <c r="DQ1142" s="154"/>
      <c r="DR1142" s="154"/>
      <c r="DS1142" s="154"/>
      <c r="DT1142" s="154"/>
      <c r="DU1142" s="154"/>
      <c r="DV1142" s="154"/>
      <c r="DW1142" s="154"/>
      <c r="DX1142" s="154"/>
      <c r="DY1142" s="154"/>
      <c r="DZ1142" s="154"/>
      <c r="EA1142" s="154"/>
      <c r="EB1142" s="154"/>
      <c r="EC1142" s="154"/>
      <c r="ED1142" s="154"/>
      <c r="EE1142" s="154"/>
      <c r="EF1142" s="154"/>
      <c r="EG1142" s="154"/>
      <c r="EH1142" s="154"/>
      <c r="EI1142" s="154"/>
      <c r="EJ1142" s="154"/>
      <c r="EK1142" s="154"/>
      <c r="EL1142" s="154"/>
      <c r="EM1142" s="154"/>
      <c r="EN1142" s="154"/>
      <c r="EO1142" s="154"/>
      <c r="EP1142" s="154"/>
      <c r="EQ1142" s="154"/>
      <c r="ER1142" s="154"/>
      <c r="ES1142" s="154"/>
      <c r="ET1142" s="154"/>
      <c r="EU1142" s="154"/>
      <c r="EV1142" s="154"/>
      <c r="EW1142" s="154"/>
      <c r="EX1142" s="154"/>
      <c r="EY1142" s="154"/>
      <c r="EZ1142" s="154"/>
      <c r="FA1142" s="154"/>
      <c r="FB1142" s="154"/>
      <c r="FC1142" s="154"/>
      <c r="FD1142" s="154"/>
      <c r="FE1142" s="154"/>
      <c r="FF1142" s="154"/>
      <c r="FG1142" s="154"/>
      <c r="FH1142" s="154"/>
      <c r="FI1142" s="154"/>
      <c r="FJ1142" s="154"/>
      <c r="FK1142" s="154"/>
      <c r="FL1142" s="154"/>
      <c r="FM1142" s="154"/>
      <c r="FN1142" s="154"/>
      <c r="FO1142" s="154"/>
      <c r="FP1142" s="154"/>
      <c r="FQ1142" s="154"/>
      <c r="FR1142" s="154"/>
      <c r="FS1142" s="154"/>
      <c r="FT1142" s="154"/>
      <c r="FU1142" s="154"/>
      <c r="FV1142" s="154"/>
      <c r="FW1142" s="154"/>
      <c r="FX1142" s="154"/>
      <c r="FY1142" s="154"/>
      <c r="FZ1142" s="154"/>
      <c r="GA1142" s="154"/>
      <c r="GB1142" s="154"/>
      <c r="GC1142" s="154"/>
      <c r="GD1142" s="154"/>
      <c r="GE1142" s="154"/>
      <c r="GF1142" s="154"/>
      <c r="GG1142" s="154"/>
      <c r="GH1142" s="154"/>
      <c r="GI1142" s="154"/>
      <c r="GJ1142" s="154"/>
      <c r="GK1142" s="154"/>
      <c r="GL1142" s="154"/>
      <c r="GM1142" s="154"/>
      <c r="GN1142" s="154"/>
      <c r="GO1142" s="154"/>
      <c r="GP1142" s="154"/>
      <c r="GQ1142" s="154"/>
      <c r="GR1142" s="154"/>
      <c r="GS1142" s="154"/>
      <c r="GT1142" s="154"/>
      <c r="GU1142" s="154"/>
      <c r="GV1142" s="154"/>
      <c r="GW1142" s="154"/>
      <c r="GX1142" s="154"/>
      <c r="GY1142" s="154"/>
      <c r="GZ1142" s="154"/>
      <c r="HA1142" s="154"/>
      <c r="HB1142" s="154"/>
      <c r="HC1142" s="154"/>
      <c r="HD1142" s="154"/>
      <c r="HE1142" s="154"/>
      <c r="HF1142" s="154"/>
      <c r="HG1142" s="154"/>
      <c r="HH1142" s="154"/>
      <c r="HI1142" s="154"/>
      <c r="HJ1142" s="154"/>
      <c r="HK1142" s="154"/>
      <c r="HL1142" s="154"/>
      <c r="HM1142" s="154"/>
      <c r="HN1142" s="154"/>
      <c r="HO1142" s="154"/>
      <c r="HP1142" s="154"/>
      <c r="HQ1142" s="154"/>
      <c r="HR1142" s="154"/>
      <c r="HS1142" s="154"/>
      <c r="HT1142" s="154"/>
      <c r="HU1142" s="154"/>
      <c r="HV1142" s="154"/>
      <c r="HW1142" s="154"/>
      <c r="HX1142" s="154"/>
      <c r="HY1142" s="154"/>
      <c r="HZ1142" s="154"/>
      <c r="IA1142" s="154"/>
      <c r="IB1142" s="154"/>
      <c r="IC1142" s="154"/>
      <c r="ID1142" s="154"/>
      <c r="IE1142" s="154"/>
    </row>
    <row r="1143" spans="1:239" s="2" customFormat="1" x14ac:dyDescent="0.25">
      <c r="A1143" s="118">
        <v>62</v>
      </c>
      <c r="B1143" s="177" t="s">
        <v>75</v>
      </c>
      <c r="C1143" s="155" t="s">
        <v>16</v>
      </c>
      <c r="D1143" s="178"/>
      <c r="E1143" s="178">
        <f>(0.1*0.5*2.5)*2*2</f>
        <v>0.5</v>
      </c>
      <c r="F1143" s="178"/>
      <c r="G1143" s="178"/>
      <c r="H1143" s="178"/>
      <c r="I1143" s="178"/>
      <c r="J1143" s="178"/>
      <c r="K1143" s="178"/>
      <c r="L1143" s="178"/>
      <c r="M1143" s="179"/>
      <c r="N1143" s="179"/>
      <c r="O1143" s="179"/>
      <c r="P1143" s="179"/>
      <c r="Q1143" s="179"/>
      <c r="R1143" s="179"/>
      <c r="S1143" s="179"/>
      <c r="T1143" s="179"/>
      <c r="U1143" s="179"/>
      <c r="V1143" s="179"/>
      <c r="W1143" s="179"/>
      <c r="X1143" s="179"/>
      <c r="Y1143" s="179"/>
      <c r="Z1143" s="179"/>
      <c r="AA1143" s="179"/>
      <c r="AB1143" s="179"/>
      <c r="AC1143" s="179"/>
      <c r="AD1143" s="179"/>
      <c r="AE1143" s="179"/>
      <c r="AF1143" s="179"/>
      <c r="AG1143" s="179"/>
      <c r="AH1143" s="179"/>
      <c r="AI1143" s="179"/>
      <c r="AJ1143" s="179"/>
      <c r="AK1143" s="179"/>
      <c r="AL1143" s="179"/>
      <c r="AM1143" s="179"/>
      <c r="AN1143" s="179"/>
      <c r="AO1143" s="179"/>
      <c r="AP1143" s="179"/>
      <c r="AQ1143" s="179"/>
      <c r="AR1143" s="179"/>
      <c r="AS1143" s="179"/>
      <c r="AT1143" s="179"/>
      <c r="AU1143" s="179"/>
      <c r="AV1143" s="179"/>
      <c r="AW1143" s="179"/>
      <c r="AX1143" s="179"/>
      <c r="AY1143" s="179"/>
      <c r="AZ1143" s="179"/>
      <c r="BA1143" s="179"/>
      <c r="BB1143" s="179"/>
      <c r="BC1143" s="179"/>
      <c r="BD1143" s="179"/>
      <c r="BE1143" s="179"/>
      <c r="BF1143" s="179"/>
      <c r="BG1143" s="179"/>
      <c r="BH1143" s="179"/>
      <c r="BI1143" s="179"/>
      <c r="BJ1143" s="179"/>
      <c r="BK1143" s="179"/>
      <c r="BL1143" s="179"/>
      <c r="BM1143" s="179"/>
      <c r="BN1143" s="179"/>
      <c r="BO1143" s="179"/>
      <c r="BP1143" s="179"/>
      <c r="BQ1143" s="179"/>
      <c r="BR1143" s="179"/>
      <c r="BS1143" s="179"/>
      <c r="BT1143" s="179"/>
      <c r="BU1143" s="179"/>
      <c r="BV1143" s="179"/>
      <c r="BW1143" s="179"/>
      <c r="BX1143" s="179"/>
      <c r="BY1143" s="179"/>
      <c r="BZ1143" s="179"/>
      <c r="CA1143" s="179"/>
      <c r="CB1143" s="179"/>
      <c r="CC1143" s="179"/>
      <c r="CD1143" s="179"/>
      <c r="CE1143" s="179"/>
      <c r="CF1143" s="179"/>
      <c r="CG1143" s="179"/>
      <c r="CH1143" s="179"/>
      <c r="CI1143" s="179"/>
      <c r="CJ1143" s="179"/>
      <c r="CK1143" s="179"/>
      <c r="CL1143" s="179"/>
      <c r="CM1143" s="179"/>
      <c r="CN1143" s="179"/>
      <c r="CO1143" s="179"/>
      <c r="CP1143" s="179"/>
      <c r="CQ1143" s="179"/>
      <c r="CR1143" s="179"/>
      <c r="CS1143" s="179"/>
      <c r="CT1143" s="179"/>
      <c r="CU1143" s="179"/>
      <c r="CV1143" s="179"/>
      <c r="CW1143" s="179"/>
      <c r="CX1143" s="179"/>
      <c r="CY1143" s="179"/>
      <c r="CZ1143" s="179"/>
      <c r="DA1143" s="179"/>
      <c r="DB1143" s="179"/>
      <c r="DC1143" s="179"/>
      <c r="DD1143" s="179"/>
      <c r="DE1143" s="179"/>
      <c r="DF1143" s="179"/>
      <c r="DG1143" s="179"/>
      <c r="DH1143" s="179"/>
      <c r="DI1143" s="179"/>
      <c r="DJ1143" s="179"/>
      <c r="DK1143" s="179"/>
      <c r="DL1143" s="179"/>
      <c r="DM1143" s="179"/>
      <c r="DN1143" s="179"/>
      <c r="DO1143" s="179"/>
      <c r="DP1143" s="179"/>
      <c r="DQ1143" s="179"/>
      <c r="DR1143" s="179"/>
      <c r="DS1143" s="179"/>
      <c r="DT1143" s="179"/>
      <c r="DU1143" s="179"/>
      <c r="DV1143" s="179"/>
      <c r="DW1143" s="179"/>
      <c r="DX1143" s="179"/>
      <c r="DY1143" s="179"/>
      <c r="DZ1143" s="179"/>
      <c r="EA1143" s="179"/>
      <c r="EB1143" s="179"/>
      <c r="EC1143" s="179"/>
      <c r="ED1143" s="179"/>
      <c r="EE1143" s="179"/>
      <c r="EF1143" s="179"/>
      <c r="EG1143" s="179"/>
      <c r="EH1143" s="179"/>
      <c r="EI1143" s="179"/>
      <c r="EJ1143" s="179"/>
      <c r="EK1143" s="179"/>
      <c r="EL1143" s="179"/>
      <c r="EM1143" s="179"/>
      <c r="EN1143" s="179"/>
      <c r="EO1143" s="179"/>
      <c r="EP1143" s="179"/>
      <c r="EQ1143" s="179"/>
      <c r="ER1143" s="179"/>
      <c r="ES1143" s="179"/>
      <c r="ET1143" s="179"/>
      <c r="EU1143" s="179"/>
      <c r="EV1143" s="179"/>
      <c r="EW1143" s="179"/>
      <c r="EX1143" s="179"/>
      <c r="EY1143" s="179"/>
      <c r="EZ1143" s="179"/>
      <c r="FA1143" s="179"/>
      <c r="FB1143" s="179"/>
      <c r="FC1143" s="179"/>
      <c r="FD1143" s="179"/>
      <c r="FE1143" s="179"/>
      <c r="FF1143" s="179"/>
      <c r="FG1143" s="179"/>
      <c r="FH1143" s="179"/>
      <c r="FI1143" s="179"/>
      <c r="FJ1143" s="179"/>
      <c r="FK1143" s="179"/>
      <c r="FL1143" s="179"/>
      <c r="FM1143" s="179"/>
      <c r="FN1143" s="179"/>
      <c r="FO1143" s="179"/>
      <c r="FP1143" s="179"/>
      <c r="FQ1143" s="179"/>
      <c r="FR1143" s="179"/>
      <c r="FS1143" s="179"/>
      <c r="FT1143" s="179"/>
      <c r="FU1143" s="179"/>
      <c r="FV1143" s="179"/>
      <c r="FW1143" s="179"/>
      <c r="FX1143" s="179"/>
      <c r="FY1143" s="179"/>
      <c r="FZ1143" s="179"/>
      <c r="GA1143" s="179"/>
      <c r="GB1143" s="179"/>
      <c r="GC1143" s="179"/>
      <c r="GD1143" s="179"/>
      <c r="GE1143" s="179"/>
      <c r="GF1143" s="179"/>
      <c r="GG1143" s="179"/>
      <c r="GH1143" s="179"/>
      <c r="GI1143" s="179"/>
      <c r="GJ1143" s="179"/>
      <c r="GK1143" s="179"/>
      <c r="GL1143" s="179"/>
      <c r="GM1143" s="179"/>
      <c r="GN1143" s="179"/>
      <c r="GO1143" s="179"/>
      <c r="GP1143" s="179"/>
      <c r="GQ1143" s="179"/>
      <c r="GR1143" s="179"/>
      <c r="GS1143" s="179"/>
      <c r="GT1143" s="179"/>
      <c r="GU1143" s="179"/>
      <c r="GV1143" s="179"/>
      <c r="GW1143" s="179"/>
      <c r="GX1143" s="179"/>
      <c r="GY1143" s="179"/>
      <c r="GZ1143" s="179"/>
      <c r="HA1143" s="179"/>
      <c r="HB1143" s="179"/>
      <c r="HC1143" s="179"/>
      <c r="HD1143" s="179"/>
      <c r="HE1143" s="179"/>
      <c r="HF1143" s="179"/>
      <c r="HG1143" s="179"/>
      <c r="HH1143" s="179"/>
      <c r="HI1143" s="179"/>
      <c r="HJ1143" s="179"/>
      <c r="HK1143" s="179"/>
      <c r="HL1143" s="179"/>
      <c r="HM1143" s="179"/>
      <c r="HN1143" s="179"/>
      <c r="HO1143" s="179"/>
      <c r="HP1143" s="179"/>
      <c r="HQ1143" s="179"/>
      <c r="HR1143" s="179"/>
      <c r="HS1143" s="179"/>
      <c r="HT1143" s="179"/>
      <c r="HU1143" s="179"/>
      <c r="HV1143" s="179"/>
      <c r="HW1143" s="179"/>
      <c r="HX1143" s="179"/>
      <c r="HY1143" s="179"/>
      <c r="HZ1143" s="179"/>
      <c r="IA1143" s="179"/>
      <c r="IB1143" s="179"/>
      <c r="IC1143" s="179"/>
      <c r="ID1143" s="179"/>
      <c r="IE1143" s="179"/>
    </row>
    <row r="1144" spans="1:239" s="6" customFormat="1" x14ac:dyDescent="0.25">
      <c r="A1144" s="151"/>
      <c r="B1144" s="158"/>
      <c r="C1144" s="151" t="s">
        <v>62</v>
      </c>
      <c r="D1144" s="153"/>
      <c r="E1144" s="107">
        <f>E1143/10</f>
        <v>0.05</v>
      </c>
      <c r="F1144" s="153"/>
      <c r="G1144" s="153"/>
      <c r="H1144" s="153"/>
      <c r="I1144" s="153"/>
      <c r="J1144" s="153"/>
      <c r="K1144" s="153"/>
      <c r="L1144" s="153"/>
      <c r="M1144" s="154"/>
      <c r="N1144" s="154"/>
      <c r="O1144" s="154"/>
      <c r="P1144" s="154"/>
      <c r="Q1144" s="154"/>
      <c r="R1144" s="154"/>
      <c r="S1144" s="154"/>
      <c r="T1144" s="154"/>
      <c r="U1144" s="154"/>
      <c r="V1144" s="154"/>
      <c r="W1144" s="154"/>
      <c r="X1144" s="154"/>
      <c r="Y1144" s="154"/>
      <c r="Z1144" s="154"/>
      <c r="AA1144" s="154"/>
      <c r="AB1144" s="154"/>
      <c r="AC1144" s="154"/>
      <c r="AD1144" s="154"/>
      <c r="AE1144" s="154"/>
      <c r="AF1144" s="154"/>
      <c r="AG1144" s="154"/>
      <c r="AH1144" s="154"/>
      <c r="AI1144" s="154"/>
      <c r="AJ1144" s="154"/>
      <c r="AK1144" s="154"/>
      <c r="AL1144" s="154"/>
      <c r="AM1144" s="154"/>
      <c r="AN1144" s="154"/>
      <c r="AO1144" s="154"/>
      <c r="AP1144" s="154"/>
      <c r="AQ1144" s="154"/>
      <c r="AR1144" s="154"/>
      <c r="AS1144" s="154"/>
      <c r="AT1144" s="154"/>
      <c r="AU1144" s="154"/>
      <c r="AV1144" s="154"/>
      <c r="AW1144" s="154"/>
      <c r="AX1144" s="154"/>
      <c r="AY1144" s="154"/>
      <c r="AZ1144" s="154"/>
      <c r="BA1144" s="154"/>
      <c r="BB1144" s="154"/>
      <c r="BC1144" s="154"/>
      <c r="BD1144" s="154"/>
      <c r="BE1144" s="154"/>
      <c r="BF1144" s="154"/>
      <c r="BG1144" s="154"/>
      <c r="BH1144" s="154"/>
      <c r="BI1144" s="154"/>
      <c r="BJ1144" s="154"/>
      <c r="BK1144" s="154"/>
      <c r="BL1144" s="154"/>
      <c r="BM1144" s="154"/>
      <c r="BN1144" s="154"/>
      <c r="BO1144" s="154"/>
      <c r="BP1144" s="154"/>
      <c r="BQ1144" s="154"/>
      <c r="BR1144" s="154"/>
      <c r="BS1144" s="154"/>
      <c r="BT1144" s="154"/>
      <c r="BU1144" s="154"/>
      <c r="BV1144" s="154"/>
      <c r="BW1144" s="154"/>
      <c r="BX1144" s="154"/>
      <c r="BY1144" s="154"/>
      <c r="BZ1144" s="154"/>
      <c r="CA1144" s="154"/>
      <c r="CB1144" s="154"/>
      <c r="CC1144" s="154"/>
      <c r="CD1144" s="154"/>
      <c r="CE1144" s="154"/>
      <c r="CF1144" s="154"/>
      <c r="CG1144" s="154"/>
      <c r="CH1144" s="154"/>
      <c r="CI1144" s="154"/>
      <c r="CJ1144" s="154"/>
      <c r="CK1144" s="154"/>
      <c r="CL1144" s="154"/>
      <c r="CM1144" s="154"/>
      <c r="CN1144" s="154"/>
      <c r="CO1144" s="154"/>
      <c r="CP1144" s="154"/>
      <c r="CQ1144" s="154"/>
      <c r="CR1144" s="154"/>
      <c r="CS1144" s="154"/>
      <c r="CT1144" s="154"/>
      <c r="CU1144" s="154"/>
      <c r="CV1144" s="154"/>
      <c r="CW1144" s="154"/>
      <c r="CX1144" s="154"/>
      <c r="CY1144" s="154"/>
      <c r="CZ1144" s="154"/>
      <c r="DA1144" s="154"/>
      <c r="DB1144" s="154"/>
      <c r="DC1144" s="154"/>
      <c r="DD1144" s="154"/>
      <c r="DE1144" s="154"/>
      <c r="DF1144" s="154"/>
      <c r="DG1144" s="154"/>
      <c r="DH1144" s="154"/>
      <c r="DI1144" s="154"/>
      <c r="DJ1144" s="154"/>
      <c r="DK1144" s="154"/>
      <c r="DL1144" s="154"/>
      <c r="DM1144" s="154"/>
      <c r="DN1144" s="154"/>
      <c r="DO1144" s="154"/>
      <c r="DP1144" s="154"/>
      <c r="DQ1144" s="154"/>
      <c r="DR1144" s="154"/>
      <c r="DS1144" s="154"/>
      <c r="DT1144" s="154"/>
      <c r="DU1144" s="154"/>
      <c r="DV1144" s="154"/>
      <c r="DW1144" s="154"/>
      <c r="DX1144" s="154"/>
      <c r="DY1144" s="154"/>
      <c r="DZ1144" s="154"/>
      <c r="EA1144" s="154"/>
      <c r="EB1144" s="154"/>
      <c r="EC1144" s="154"/>
      <c r="ED1144" s="154"/>
      <c r="EE1144" s="154"/>
      <c r="EF1144" s="154"/>
      <c r="EG1144" s="154"/>
      <c r="EH1144" s="154"/>
      <c r="EI1144" s="154"/>
      <c r="EJ1144" s="154"/>
      <c r="EK1144" s="154"/>
      <c r="EL1144" s="154"/>
      <c r="EM1144" s="154"/>
      <c r="EN1144" s="154"/>
      <c r="EO1144" s="154"/>
      <c r="EP1144" s="154"/>
      <c r="EQ1144" s="154"/>
      <c r="ER1144" s="154"/>
      <c r="ES1144" s="154"/>
      <c r="ET1144" s="154"/>
      <c r="EU1144" s="154"/>
      <c r="EV1144" s="154"/>
      <c r="EW1144" s="154"/>
      <c r="EX1144" s="154"/>
      <c r="EY1144" s="154"/>
      <c r="EZ1144" s="154"/>
      <c r="FA1144" s="154"/>
      <c r="FB1144" s="154"/>
      <c r="FC1144" s="154"/>
      <c r="FD1144" s="154"/>
      <c r="FE1144" s="154"/>
      <c r="FF1144" s="154"/>
      <c r="FG1144" s="154"/>
      <c r="FH1144" s="154"/>
      <c r="FI1144" s="154"/>
      <c r="FJ1144" s="154"/>
      <c r="FK1144" s="154"/>
      <c r="FL1144" s="154"/>
      <c r="FM1144" s="154"/>
      <c r="FN1144" s="154"/>
      <c r="FO1144" s="154"/>
      <c r="FP1144" s="154"/>
      <c r="FQ1144" s="154"/>
      <c r="FR1144" s="154"/>
      <c r="FS1144" s="154"/>
      <c r="FT1144" s="154"/>
      <c r="FU1144" s="154"/>
      <c r="FV1144" s="154"/>
      <c r="FW1144" s="154"/>
      <c r="FX1144" s="154"/>
      <c r="FY1144" s="154"/>
      <c r="FZ1144" s="154"/>
      <c r="GA1144" s="154"/>
      <c r="GB1144" s="154"/>
      <c r="GC1144" s="154"/>
      <c r="GD1144" s="154"/>
      <c r="GE1144" s="154"/>
      <c r="GF1144" s="154"/>
      <c r="GG1144" s="154"/>
      <c r="GH1144" s="154"/>
      <c r="GI1144" s="154"/>
      <c r="GJ1144" s="154"/>
      <c r="GK1144" s="154"/>
      <c r="GL1144" s="154"/>
      <c r="GM1144" s="154"/>
      <c r="GN1144" s="154"/>
      <c r="GO1144" s="154"/>
      <c r="GP1144" s="154"/>
      <c r="GQ1144" s="154"/>
      <c r="GR1144" s="154"/>
      <c r="GS1144" s="154"/>
      <c r="GT1144" s="154"/>
      <c r="GU1144" s="154"/>
      <c r="GV1144" s="154"/>
      <c r="GW1144" s="154"/>
      <c r="GX1144" s="154"/>
      <c r="GY1144" s="154"/>
      <c r="GZ1144" s="154"/>
      <c r="HA1144" s="154"/>
      <c r="HB1144" s="154"/>
      <c r="HC1144" s="154"/>
      <c r="HD1144" s="154"/>
      <c r="HE1144" s="154"/>
      <c r="HF1144" s="154"/>
      <c r="HG1144" s="154"/>
      <c r="HH1144" s="154"/>
      <c r="HI1144" s="154"/>
      <c r="HJ1144" s="154"/>
      <c r="HK1144" s="154"/>
      <c r="HL1144" s="154"/>
      <c r="HM1144" s="154"/>
      <c r="HN1144" s="154"/>
      <c r="HO1144" s="154"/>
      <c r="HP1144" s="154"/>
      <c r="HQ1144" s="154"/>
      <c r="HR1144" s="154"/>
      <c r="HS1144" s="154"/>
      <c r="HT1144" s="154"/>
      <c r="HU1144" s="154"/>
      <c r="HV1144" s="154"/>
      <c r="HW1144" s="154"/>
      <c r="HX1144" s="154"/>
      <c r="HY1144" s="154"/>
      <c r="HZ1144" s="154"/>
      <c r="IA1144" s="154"/>
      <c r="IB1144" s="154"/>
      <c r="IC1144" s="154"/>
      <c r="ID1144" s="154"/>
      <c r="IE1144" s="154"/>
    </row>
    <row r="1145" spans="1:239" s="6" customFormat="1" x14ac:dyDescent="0.25">
      <c r="A1145" s="180"/>
      <c r="B1145" s="124" t="s">
        <v>21</v>
      </c>
      <c r="C1145" s="91" t="s">
        <v>17</v>
      </c>
      <c r="D1145" s="10">
        <v>17.8</v>
      </c>
      <c r="E1145" s="153">
        <f>D1145*E1144</f>
        <v>0.89000000000000012</v>
      </c>
      <c r="F1145" s="153"/>
      <c r="G1145" s="153"/>
      <c r="H1145" s="10"/>
      <c r="I1145" s="10">
        <f>E1145*H1145</f>
        <v>0</v>
      </c>
      <c r="J1145" s="10"/>
      <c r="K1145" s="10"/>
      <c r="L1145" s="10">
        <f>G1145+I1145+K1145</f>
        <v>0</v>
      </c>
      <c r="M1145" s="156"/>
      <c r="N1145" s="156"/>
      <c r="O1145" s="156"/>
      <c r="P1145" s="156"/>
      <c r="Q1145" s="156"/>
      <c r="R1145" s="156"/>
      <c r="S1145" s="156"/>
      <c r="T1145" s="156"/>
      <c r="U1145" s="156"/>
      <c r="V1145" s="156"/>
      <c r="W1145" s="156"/>
      <c r="X1145" s="156"/>
      <c r="Y1145" s="156"/>
      <c r="Z1145" s="156"/>
      <c r="AA1145" s="156"/>
      <c r="AB1145" s="156"/>
      <c r="AC1145" s="156"/>
      <c r="AD1145" s="156"/>
      <c r="AE1145" s="156"/>
      <c r="AF1145" s="156"/>
      <c r="AG1145" s="156"/>
      <c r="AH1145" s="156"/>
      <c r="AI1145" s="156"/>
      <c r="AJ1145" s="156"/>
      <c r="AK1145" s="156"/>
      <c r="AL1145" s="156"/>
      <c r="AM1145" s="156"/>
      <c r="AN1145" s="156"/>
      <c r="AO1145" s="156"/>
      <c r="AP1145" s="156"/>
      <c r="AQ1145" s="156"/>
      <c r="AR1145" s="156"/>
      <c r="AS1145" s="156"/>
      <c r="AT1145" s="156"/>
      <c r="AU1145" s="156"/>
      <c r="AV1145" s="156"/>
      <c r="AW1145" s="156"/>
      <c r="AX1145" s="156"/>
      <c r="AY1145" s="156"/>
      <c r="AZ1145" s="156"/>
      <c r="BA1145" s="156"/>
      <c r="BB1145" s="156"/>
      <c r="BC1145" s="156"/>
      <c r="BD1145" s="156"/>
      <c r="BE1145" s="156"/>
      <c r="BF1145" s="156"/>
      <c r="BG1145" s="156"/>
      <c r="BH1145" s="156"/>
      <c r="BI1145" s="156"/>
      <c r="BJ1145" s="156"/>
      <c r="BK1145" s="156"/>
      <c r="BL1145" s="156"/>
      <c r="BM1145" s="156"/>
      <c r="BN1145" s="156"/>
      <c r="BO1145" s="156"/>
      <c r="BP1145" s="156"/>
      <c r="BQ1145" s="156"/>
      <c r="BR1145" s="156"/>
      <c r="BS1145" s="156"/>
      <c r="BT1145" s="156"/>
      <c r="BU1145" s="156"/>
      <c r="BV1145" s="156"/>
      <c r="BW1145" s="156"/>
      <c r="BX1145" s="156"/>
      <c r="BY1145" s="156"/>
      <c r="BZ1145" s="156"/>
      <c r="CA1145" s="156"/>
      <c r="CB1145" s="156"/>
      <c r="CC1145" s="156"/>
      <c r="CD1145" s="156"/>
      <c r="CE1145" s="156"/>
      <c r="CF1145" s="156"/>
      <c r="CG1145" s="156"/>
      <c r="CH1145" s="156"/>
      <c r="CI1145" s="156"/>
      <c r="CJ1145" s="156"/>
      <c r="CK1145" s="156"/>
      <c r="CL1145" s="156"/>
      <c r="CM1145" s="156"/>
      <c r="CN1145" s="156"/>
      <c r="CO1145" s="156"/>
      <c r="CP1145" s="156"/>
      <c r="CQ1145" s="156"/>
      <c r="CR1145" s="156"/>
      <c r="CS1145" s="156"/>
      <c r="CT1145" s="156"/>
      <c r="CU1145" s="156"/>
      <c r="CV1145" s="156"/>
      <c r="CW1145" s="156"/>
      <c r="CX1145" s="156"/>
      <c r="CY1145" s="156"/>
      <c r="CZ1145" s="156"/>
      <c r="DA1145" s="156"/>
      <c r="DB1145" s="156"/>
      <c r="DC1145" s="156"/>
      <c r="DD1145" s="156"/>
      <c r="DE1145" s="156"/>
      <c r="DF1145" s="156"/>
      <c r="DG1145" s="156"/>
      <c r="DH1145" s="156"/>
      <c r="DI1145" s="156"/>
      <c r="DJ1145" s="156"/>
      <c r="DK1145" s="156"/>
      <c r="DL1145" s="156"/>
      <c r="DM1145" s="156"/>
      <c r="DN1145" s="156"/>
      <c r="DO1145" s="156"/>
      <c r="DP1145" s="156"/>
      <c r="DQ1145" s="156"/>
      <c r="DR1145" s="156"/>
      <c r="DS1145" s="156"/>
      <c r="DT1145" s="156"/>
      <c r="DU1145" s="156"/>
      <c r="DV1145" s="156"/>
      <c r="DW1145" s="156"/>
      <c r="DX1145" s="156"/>
      <c r="DY1145" s="156"/>
      <c r="DZ1145" s="156"/>
      <c r="EA1145" s="156"/>
      <c r="EB1145" s="156"/>
      <c r="EC1145" s="156"/>
      <c r="ED1145" s="156"/>
      <c r="EE1145" s="156"/>
      <c r="EF1145" s="156"/>
      <c r="EG1145" s="156"/>
      <c r="EH1145" s="156"/>
      <c r="EI1145" s="156"/>
      <c r="EJ1145" s="156"/>
      <c r="EK1145" s="156"/>
      <c r="EL1145" s="156"/>
      <c r="EM1145" s="156"/>
      <c r="EN1145" s="156"/>
      <c r="EO1145" s="156"/>
      <c r="EP1145" s="156"/>
      <c r="EQ1145" s="156"/>
      <c r="ER1145" s="156"/>
      <c r="ES1145" s="156"/>
      <c r="ET1145" s="156"/>
      <c r="EU1145" s="156"/>
      <c r="EV1145" s="156"/>
      <c r="EW1145" s="156"/>
      <c r="EX1145" s="156"/>
      <c r="EY1145" s="156"/>
      <c r="EZ1145" s="156"/>
      <c r="FA1145" s="156"/>
      <c r="FB1145" s="156"/>
      <c r="FC1145" s="156"/>
      <c r="FD1145" s="156"/>
      <c r="FE1145" s="156"/>
      <c r="FF1145" s="156"/>
      <c r="FG1145" s="156"/>
      <c r="FH1145" s="156"/>
      <c r="FI1145" s="156"/>
      <c r="FJ1145" s="156"/>
      <c r="FK1145" s="156"/>
      <c r="FL1145" s="156"/>
      <c r="FM1145" s="156"/>
      <c r="FN1145" s="156"/>
      <c r="FO1145" s="156"/>
      <c r="FP1145" s="156"/>
      <c r="FQ1145" s="156"/>
      <c r="FR1145" s="156"/>
      <c r="FS1145" s="156"/>
      <c r="FT1145" s="156"/>
      <c r="FU1145" s="156"/>
      <c r="FV1145" s="156"/>
      <c r="FW1145" s="156"/>
      <c r="FX1145" s="156"/>
      <c r="FY1145" s="156"/>
      <c r="FZ1145" s="156"/>
      <c r="GA1145" s="156"/>
      <c r="GB1145" s="156"/>
      <c r="GC1145" s="156"/>
      <c r="GD1145" s="156"/>
      <c r="GE1145" s="156"/>
      <c r="GF1145" s="156"/>
      <c r="GG1145" s="156"/>
      <c r="GH1145" s="156"/>
      <c r="GI1145" s="156"/>
      <c r="GJ1145" s="156"/>
      <c r="GK1145" s="156"/>
      <c r="GL1145" s="156"/>
      <c r="GM1145" s="156"/>
      <c r="GN1145" s="156"/>
      <c r="GO1145" s="156"/>
      <c r="GP1145" s="156"/>
      <c r="GQ1145" s="156"/>
      <c r="GR1145" s="156"/>
      <c r="GS1145" s="156"/>
      <c r="GT1145" s="156"/>
      <c r="GU1145" s="156"/>
      <c r="GV1145" s="156"/>
      <c r="GW1145" s="156"/>
      <c r="GX1145" s="156"/>
      <c r="GY1145" s="156"/>
      <c r="GZ1145" s="156"/>
      <c r="HA1145" s="156"/>
      <c r="HB1145" s="156"/>
      <c r="HC1145" s="156"/>
      <c r="HD1145" s="156"/>
      <c r="HE1145" s="156"/>
      <c r="HF1145" s="156"/>
      <c r="HG1145" s="156"/>
      <c r="HH1145" s="156"/>
      <c r="HI1145" s="156"/>
      <c r="HJ1145" s="156"/>
      <c r="HK1145" s="156"/>
      <c r="HL1145" s="156"/>
      <c r="HM1145" s="156"/>
      <c r="HN1145" s="156"/>
      <c r="HO1145" s="156"/>
      <c r="HP1145" s="156"/>
      <c r="HQ1145" s="156"/>
      <c r="HR1145" s="156"/>
      <c r="HS1145" s="156"/>
      <c r="HT1145" s="156"/>
      <c r="HU1145" s="156"/>
      <c r="HV1145" s="156"/>
      <c r="HW1145" s="156"/>
      <c r="HX1145" s="156"/>
      <c r="HY1145" s="156"/>
      <c r="HZ1145" s="156"/>
      <c r="IA1145" s="156"/>
      <c r="IB1145" s="156"/>
      <c r="IC1145" s="156"/>
      <c r="ID1145" s="156"/>
      <c r="IE1145" s="156"/>
    </row>
    <row r="1146" spans="1:239" s="6" customFormat="1" x14ac:dyDescent="0.25">
      <c r="A1146" s="180"/>
      <c r="B1146" s="152" t="s">
        <v>43</v>
      </c>
      <c r="C1146" s="151" t="s">
        <v>16</v>
      </c>
      <c r="D1146" s="10">
        <v>11</v>
      </c>
      <c r="E1146" s="86">
        <f>D1146*E1144</f>
        <v>0.55000000000000004</v>
      </c>
      <c r="F1146" s="5"/>
      <c r="G1146" s="153">
        <f>E1146*F1146</f>
        <v>0</v>
      </c>
      <c r="H1146" s="153"/>
      <c r="I1146" s="153"/>
      <c r="J1146" s="153"/>
      <c r="K1146" s="153"/>
      <c r="L1146" s="153">
        <f>G1146+I1146+K1146</f>
        <v>0</v>
      </c>
      <c r="M1146" s="156"/>
      <c r="N1146" s="156"/>
      <c r="O1146" s="156"/>
      <c r="P1146" s="156"/>
      <c r="Q1146" s="156"/>
      <c r="R1146" s="156"/>
      <c r="S1146" s="156"/>
      <c r="T1146" s="156"/>
      <c r="U1146" s="156"/>
      <c r="V1146" s="156"/>
      <c r="W1146" s="156"/>
      <c r="X1146" s="156"/>
      <c r="Y1146" s="156"/>
      <c r="Z1146" s="156"/>
      <c r="AA1146" s="156"/>
      <c r="AB1146" s="156"/>
      <c r="AC1146" s="156"/>
      <c r="AD1146" s="156"/>
      <c r="AE1146" s="156"/>
      <c r="AF1146" s="156"/>
      <c r="AG1146" s="156"/>
      <c r="AH1146" s="156"/>
      <c r="AI1146" s="156"/>
      <c r="AJ1146" s="156"/>
      <c r="AK1146" s="156"/>
      <c r="AL1146" s="156"/>
      <c r="AM1146" s="156"/>
      <c r="AN1146" s="156"/>
      <c r="AO1146" s="156"/>
      <c r="AP1146" s="156"/>
      <c r="AQ1146" s="156"/>
      <c r="AR1146" s="156"/>
      <c r="AS1146" s="156"/>
      <c r="AT1146" s="156"/>
      <c r="AU1146" s="156"/>
      <c r="AV1146" s="156"/>
      <c r="AW1146" s="156"/>
      <c r="AX1146" s="156"/>
      <c r="AY1146" s="156"/>
      <c r="AZ1146" s="156"/>
      <c r="BA1146" s="156"/>
      <c r="BB1146" s="156"/>
      <c r="BC1146" s="156"/>
      <c r="BD1146" s="156"/>
      <c r="BE1146" s="156"/>
      <c r="BF1146" s="156"/>
      <c r="BG1146" s="156"/>
      <c r="BH1146" s="156"/>
      <c r="BI1146" s="156"/>
      <c r="BJ1146" s="156"/>
      <c r="BK1146" s="156"/>
      <c r="BL1146" s="156"/>
      <c r="BM1146" s="156"/>
      <c r="BN1146" s="156"/>
      <c r="BO1146" s="156"/>
      <c r="BP1146" s="156"/>
      <c r="BQ1146" s="156"/>
      <c r="BR1146" s="156"/>
      <c r="BS1146" s="156"/>
      <c r="BT1146" s="156"/>
      <c r="BU1146" s="156"/>
      <c r="BV1146" s="156"/>
      <c r="BW1146" s="156"/>
      <c r="BX1146" s="156"/>
      <c r="BY1146" s="156"/>
      <c r="BZ1146" s="156"/>
      <c r="CA1146" s="156"/>
      <c r="CB1146" s="156"/>
      <c r="CC1146" s="156"/>
      <c r="CD1146" s="156"/>
      <c r="CE1146" s="156"/>
      <c r="CF1146" s="156"/>
      <c r="CG1146" s="156"/>
      <c r="CH1146" s="156"/>
      <c r="CI1146" s="156"/>
      <c r="CJ1146" s="156"/>
      <c r="CK1146" s="156"/>
      <c r="CL1146" s="156"/>
      <c r="CM1146" s="156"/>
      <c r="CN1146" s="156"/>
      <c r="CO1146" s="156"/>
      <c r="CP1146" s="156"/>
      <c r="CQ1146" s="156"/>
      <c r="CR1146" s="156"/>
      <c r="CS1146" s="156"/>
      <c r="CT1146" s="156"/>
      <c r="CU1146" s="156"/>
      <c r="CV1146" s="156"/>
      <c r="CW1146" s="156"/>
      <c r="CX1146" s="156"/>
      <c r="CY1146" s="156"/>
      <c r="CZ1146" s="156"/>
      <c r="DA1146" s="156"/>
      <c r="DB1146" s="156"/>
      <c r="DC1146" s="156"/>
      <c r="DD1146" s="156"/>
      <c r="DE1146" s="156"/>
      <c r="DF1146" s="156"/>
      <c r="DG1146" s="156"/>
      <c r="DH1146" s="156"/>
      <c r="DI1146" s="156"/>
      <c r="DJ1146" s="156"/>
      <c r="DK1146" s="156"/>
      <c r="DL1146" s="156"/>
      <c r="DM1146" s="156"/>
      <c r="DN1146" s="156"/>
      <c r="DO1146" s="156"/>
      <c r="DP1146" s="156"/>
      <c r="DQ1146" s="156"/>
      <c r="DR1146" s="156"/>
      <c r="DS1146" s="156"/>
      <c r="DT1146" s="156"/>
      <c r="DU1146" s="156"/>
      <c r="DV1146" s="156"/>
      <c r="DW1146" s="156"/>
      <c r="DX1146" s="156"/>
      <c r="DY1146" s="156"/>
      <c r="DZ1146" s="156"/>
      <c r="EA1146" s="156"/>
      <c r="EB1146" s="156"/>
      <c r="EC1146" s="156"/>
      <c r="ED1146" s="156"/>
      <c r="EE1146" s="156"/>
      <c r="EF1146" s="156"/>
      <c r="EG1146" s="156"/>
      <c r="EH1146" s="156"/>
      <c r="EI1146" s="156"/>
      <c r="EJ1146" s="156"/>
      <c r="EK1146" s="156"/>
      <c r="EL1146" s="156"/>
      <c r="EM1146" s="156"/>
      <c r="EN1146" s="156"/>
      <c r="EO1146" s="156"/>
      <c r="EP1146" s="156"/>
      <c r="EQ1146" s="156"/>
      <c r="ER1146" s="156"/>
      <c r="ES1146" s="156"/>
      <c r="ET1146" s="156"/>
      <c r="EU1146" s="156"/>
      <c r="EV1146" s="156"/>
      <c r="EW1146" s="156"/>
      <c r="EX1146" s="156"/>
      <c r="EY1146" s="156"/>
      <c r="EZ1146" s="156"/>
      <c r="FA1146" s="156"/>
      <c r="FB1146" s="156"/>
      <c r="FC1146" s="156"/>
      <c r="FD1146" s="156"/>
      <c r="FE1146" s="156"/>
      <c r="FF1146" s="156"/>
      <c r="FG1146" s="156"/>
      <c r="FH1146" s="156"/>
      <c r="FI1146" s="156"/>
      <c r="FJ1146" s="156"/>
      <c r="FK1146" s="156"/>
      <c r="FL1146" s="156"/>
      <c r="FM1146" s="156"/>
      <c r="FN1146" s="156"/>
      <c r="FO1146" s="156"/>
      <c r="FP1146" s="156"/>
      <c r="FQ1146" s="156"/>
      <c r="FR1146" s="156"/>
      <c r="FS1146" s="156"/>
      <c r="FT1146" s="156"/>
      <c r="FU1146" s="156"/>
      <c r="FV1146" s="156"/>
      <c r="FW1146" s="156"/>
      <c r="FX1146" s="156"/>
      <c r="FY1146" s="156"/>
      <c r="FZ1146" s="156"/>
      <c r="GA1146" s="156"/>
      <c r="GB1146" s="156"/>
      <c r="GC1146" s="156"/>
      <c r="GD1146" s="156"/>
      <c r="GE1146" s="156"/>
      <c r="GF1146" s="156"/>
      <c r="GG1146" s="156"/>
      <c r="GH1146" s="156"/>
      <c r="GI1146" s="156"/>
      <c r="GJ1146" s="156"/>
      <c r="GK1146" s="156"/>
      <c r="GL1146" s="156"/>
      <c r="GM1146" s="156"/>
      <c r="GN1146" s="156"/>
      <c r="GO1146" s="156"/>
      <c r="GP1146" s="156"/>
      <c r="GQ1146" s="156"/>
      <c r="GR1146" s="156"/>
      <c r="GS1146" s="156"/>
      <c r="GT1146" s="156"/>
      <c r="GU1146" s="156"/>
      <c r="GV1146" s="156"/>
      <c r="GW1146" s="156"/>
      <c r="GX1146" s="156"/>
      <c r="GY1146" s="156"/>
      <c r="GZ1146" s="156"/>
      <c r="HA1146" s="156"/>
      <c r="HB1146" s="156"/>
      <c r="HC1146" s="156"/>
      <c r="HD1146" s="156"/>
      <c r="HE1146" s="156"/>
      <c r="HF1146" s="156"/>
      <c r="HG1146" s="156"/>
      <c r="HH1146" s="156"/>
      <c r="HI1146" s="156"/>
      <c r="HJ1146" s="156"/>
      <c r="HK1146" s="156"/>
      <c r="HL1146" s="156"/>
      <c r="HM1146" s="156"/>
      <c r="HN1146" s="156"/>
      <c r="HO1146" s="156"/>
      <c r="HP1146" s="156"/>
      <c r="HQ1146" s="156"/>
      <c r="HR1146" s="156"/>
      <c r="HS1146" s="156"/>
      <c r="HT1146" s="156"/>
      <c r="HU1146" s="156"/>
      <c r="HV1146" s="156"/>
      <c r="HW1146" s="156"/>
      <c r="HX1146" s="156"/>
      <c r="HY1146" s="156"/>
      <c r="HZ1146" s="156"/>
      <c r="IA1146" s="156"/>
      <c r="IB1146" s="156"/>
      <c r="IC1146" s="156"/>
      <c r="ID1146" s="156"/>
      <c r="IE1146" s="156"/>
    </row>
    <row r="1147" spans="1:239" s="6" customFormat="1" x14ac:dyDescent="0.25">
      <c r="A1147" s="151"/>
      <c r="B1147" s="158"/>
      <c r="C1147" s="151"/>
      <c r="D1147" s="10"/>
      <c r="E1147" s="86"/>
      <c r="F1147" s="5"/>
      <c r="G1147" s="153"/>
      <c r="H1147" s="153"/>
      <c r="I1147" s="153"/>
      <c r="J1147" s="153"/>
      <c r="K1147" s="153"/>
      <c r="L1147" s="153"/>
      <c r="M1147" s="154"/>
      <c r="N1147" s="154"/>
      <c r="O1147" s="154"/>
      <c r="P1147" s="154"/>
      <c r="Q1147" s="154"/>
      <c r="R1147" s="154"/>
      <c r="S1147" s="154"/>
      <c r="T1147" s="154"/>
      <c r="U1147" s="154"/>
      <c r="V1147" s="154"/>
      <c r="W1147" s="154"/>
      <c r="X1147" s="154"/>
      <c r="Y1147" s="154"/>
      <c r="Z1147" s="154"/>
      <c r="AA1147" s="154"/>
      <c r="AB1147" s="154"/>
      <c r="AC1147" s="154"/>
      <c r="AD1147" s="154"/>
      <c r="AE1147" s="154"/>
      <c r="AF1147" s="154"/>
      <c r="AG1147" s="154"/>
      <c r="AH1147" s="154"/>
      <c r="AI1147" s="154"/>
      <c r="AJ1147" s="154"/>
      <c r="AK1147" s="154"/>
      <c r="AL1147" s="154"/>
      <c r="AM1147" s="154"/>
      <c r="AN1147" s="154"/>
      <c r="AO1147" s="154"/>
      <c r="AP1147" s="154"/>
      <c r="AQ1147" s="154"/>
      <c r="AR1147" s="154"/>
      <c r="AS1147" s="154"/>
      <c r="AT1147" s="154"/>
      <c r="AU1147" s="154"/>
      <c r="AV1147" s="154"/>
      <c r="AW1147" s="154"/>
      <c r="AX1147" s="154"/>
      <c r="AY1147" s="154"/>
      <c r="AZ1147" s="154"/>
      <c r="BA1147" s="154"/>
      <c r="BB1147" s="154"/>
      <c r="BC1147" s="154"/>
      <c r="BD1147" s="154"/>
      <c r="BE1147" s="154"/>
      <c r="BF1147" s="154"/>
      <c r="BG1147" s="154"/>
      <c r="BH1147" s="154"/>
      <c r="BI1147" s="154"/>
      <c r="BJ1147" s="154"/>
      <c r="BK1147" s="154"/>
      <c r="BL1147" s="154"/>
      <c r="BM1147" s="154"/>
      <c r="BN1147" s="154"/>
      <c r="BO1147" s="154"/>
      <c r="BP1147" s="154"/>
      <c r="BQ1147" s="154"/>
      <c r="BR1147" s="154"/>
      <c r="BS1147" s="154"/>
      <c r="BT1147" s="154"/>
      <c r="BU1147" s="154"/>
      <c r="BV1147" s="154"/>
      <c r="BW1147" s="154"/>
      <c r="BX1147" s="154"/>
      <c r="BY1147" s="154"/>
      <c r="BZ1147" s="154"/>
      <c r="CA1147" s="154"/>
      <c r="CB1147" s="154"/>
      <c r="CC1147" s="154"/>
      <c r="CD1147" s="154"/>
      <c r="CE1147" s="154"/>
      <c r="CF1147" s="154"/>
      <c r="CG1147" s="154"/>
      <c r="CH1147" s="154"/>
      <c r="CI1147" s="154"/>
      <c r="CJ1147" s="154"/>
      <c r="CK1147" s="154"/>
      <c r="CL1147" s="154"/>
      <c r="CM1147" s="154"/>
      <c r="CN1147" s="154"/>
      <c r="CO1147" s="154"/>
      <c r="CP1147" s="154"/>
      <c r="CQ1147" s="154"/>
      <c r="CR1147" s="154"/>
      <c r="CS1147" s="154"/>
      <c r="CT1147" s="154"/>
      <c r="CU1147" s="154"/>
      <c r="CV1147" s="154"/>
      <c r="CW1147" s="154"/>
      <c r="CX1147" s="154"/>
      <c r="CY1147" s="154"/>
      <c r="CZ1147" s="154"/>
      <c r="DA1147" s="154"/>
      <c r="DB1147" s="154"/>
      <c r="DC1147" s="154"/>
      <c r="DD1147" s="154"/>
      <c r="DE1147" s="154"/>
      <c r="DF1147" s="154"/>
      <c r="DG1147" s="154"/>
      <c r="DH1147" s="154"/>
      <c r="DI1147" s="154"/>
      <c r="DJ1147" s="154"/>
      <c r="DK1147" s="154"/>
      <c r="DL1147" s="154"/>
      <c r="DM1147" s="154"/>
      <c r="DN1147" s="154"/>
      <c r="DO1147" s="154"/>
      <c r="DP1147" s="154"/>
      <c r="DQ1147" s="154"/>
      <c r="DR1147" s="154"/>
      <c r="DS1147" s="154"/>
      <c r="DT1147" s="154"/>
      <c r="DU1147" s="154"/>
      <c r="DV1147" s="154"/>
      <c r="DW1147" s="154"/>
      <c r="DX1147" s="154"/>
      <c r="DY1147" s="154"/>
      <c r="DZ1147" s="154"/>
      <c r="EA1147" s="154"/>
      <c r="EB1147" s="154"/>
      <c r="EC1147" s="154"/>
      <c r="ED1147" s="154"/>
      <c r="EE1147" s="154"/>
      <c r="EF1147" s="154"/>
      <c r="EG1147" s="154"/>
      <c r="EH1147" s="154"/>
      <c r="EI1147" s="154"/>
      <c r="EJ1147" s="154"/>
      <c r="EK1147" s="154"/>
      <c r="EL1147" s="154"/>
      <c r="EM1147" s="154"/>
      <c r="EN1147" s="154"/>
      <c r="EO1147" s="154"/>
      <c r="EP1147" s="154"/>
      <c r="EQ1147" s="154"/>
      <c r="ER1147" s="154"/>
      <c r="ES1147" s="154"/>
      <c r="ET1147" s="154"/>
      <c r="EU1147" s="154"/>
      <c r="EV1147" s="154"/>
      <c r="EW1147" s="154"/>
      <c r="EX1147" s="154"/>
      <c r="EY1147" s="154"/>
      <c r="EZ1147" s="154"/>
      <c r="FA1147" s="154"/>
      <c r="FB1147" s="154"/>
      <c r="FC1147" s="154"/>
      <c r="FD1147" s="154"/>
      <c r="FE1147" s="154"/>
      <c r="FF1147" s="154"/>
      <c r="FG1147" s="154"/>
      <c r="FH1147" s="154"/>
      <c r="FI1147" s="154"/>
      <c r="FJ1147" s="154"/>
      <c r="FK1147" s="154"/>
      <c r="FL1147" s="154"/>
      <c r="FM1147" s="154"/>
      <c r="FN1147" s="154"/>
      <c r="FO1147" s="154"/>
      <c r="FP1147" s="154"/>
      <c r="FQ1147" s="154"/>
      <c r="FR1147" s="154"/>
      <c r="FS1147" s="154"/>
      <c r="FT1147" s="154"/>
      <c r="FU1147" s="154"/>
      <c r="FV1147" s="154"/>
      <c r="FW1147" s="154"/>
      <c r="FX1147" s="154"/>
      <c r="FY1147" s="154"/>
      <c r="FZ1147" s="154"/>
      <c r="GA1147" s="154"/>
      <c r="GB1147" s="154"/>
      <c r="GC1147" s="154"/>
      <c r="GD1147" s="154"/>
      <c r="GE1147" s="154"/>
      <c r="GF1147" s="154"/>
      <c r="GG1147" s="154"/>
      <c r="GH1147" s="154"/>
      <c r="GI1147" s="154"/>
      <c r="GJ1147" s="154"/>
      <c r="GK1147" s="154"/>
      <c r="GL1147" s="154"/>
      <c r="GM1147" s="154"/>
      <c r="GN1147" s="154"/>
      <c r="GO1147" s="154"/>
      <c r="GP1147" s="154"/>
      <c r="GQ1147" s="154"/>
      <c r="GR1147" s="154"/>
      <c r="GS1147" s="154"/>
      <c r="GT1147" s="154"/>
      <c r="GU1147" s="154"/>
      <c r="GV1147" s="154"/>
      <c r="GW1147" s="154"/>
      <c r="GX1147" s="154"/>
      <c r="GY1147" s="154"/>
      <c r="GZ1147" s="154"/>
      <c r="HA1147" s="154"/>
      <c r="HB1147" s="154"/>
      <c r="HC1147" s="154"/>
      <c r="HD1147" s="154"/>
      <c r="HE1147" s="154"/>
      <c r="HF1147" s="154"/>
      <c r="HG1147" s="154"/>
      <c r="HH1147" s="154"/>
      <c r="HI1147" s="154"/>
      <c r="HJ1147" s="154"/>
      <c r="HK1147" s="154"/>
      <c r="HL1147" s="154"/>
      <c r="HM1147" s="154"/>
      <c r="HN1147" s="154"/>
      <c r="HO1147" s="154"/>
      <c r="HP1147" s="154"/>
      <c r="HQ1147" s="154"/>
      <c r="HR1147" s="154"/>
      <c r="HS1147" s="154"/>
      <c r="HT1147" s="154"/>
      <c r="HU1147" s="154"/>
      <c r="HV1147" s="154"/>
      <c r="HW1147" s="154"/>
      <c r="HX1147" s="154"/>
      <c r="HY1147" s="154"/>
      <c r="HZ1147" s="154"/>
      <c r="IA1147" s="154"/>
      <c r="IB1147" s="154"/>
      <c r="IC1147" s="154"/>
      <c r="ID1147" s="154"/>
      <c r="IE1147" s="154"/>
    </row>
    <row r="1148" spans="1:239" s="2" customFormat="1" ht="25.5" x14ac:dyDescent="0.25">
      <c r="A1148" s="118">
        <v>63</v>
      </c>
      <c r="B1148" s="181" t="s">
        <v>76</v>
      </c>
      <c r="C1148" s="8" t="s">
        <v>64</v>
      </c>
      <c r="D1148" s="165"/>
      <c r="E1148" s="9">
        <f>((1.2*0.3*2.5+0.5*0.5*2.5)*2-(0.53+0.06+0.06)*(0.53+0.06+0.06)*3.14*0.3*2)*2</f>
        <v>4.5080199999999992</v>
      </c>
      <c r="F1148" s="9"/>
      <c r="G1148" s="9"/>
      <c r="H1148" s="9"/>
      <c r="I1148" s="9"/>
      <c r="J1148" s="9"/>
      <c r="K1148" s="81"/>
      <c r="L1148" s="9"/>
      <c r="N1148" s="132"/>
      <c r="O1148" s="132"/>
      <c r="P1148" s="132"/>
      <c r="Q1148" s="132"/>
      <c r="R1148" s="132"/>
      <c r="S1148" s="132"/>
      <c r="T1148" s="132"/>
      <c r="U1148" s="132"/>
      <c r="V1148" s="132"/>
      <c r="W1148" s="132"/>
      <c r="X1148" s="132"/>
      <c r="Y1148" s="132"/>
      <c r="Z1148" s="132"/>
      <c r="AA1148" s="132"/>
      <c r="AB1148" s="132"/>
      <c r="AC1148" s="132"/>
      <c r="AD1148" s="132"/>
      <c r="AE1148" s="132"/>
      <c r="AF1148" s="132"/>
      <c r="AG1148" s="132"/>
      <c r="AH1148" s="132"/>
      <c r="AI1148" s="132"/>
      <c r="AJ1148" s="132"/>
      <c r="AK1148" s="132"/>
      <c r="AL1148" s="132"/>
      <c r="AM1148" s="132"/>
      <c r="AN1148" s="132"/>
      <c r="AO1148" s="132"/>
      <c r="AP1148" s="132"/>
      <c r="AQ1148" s="132"/>
      <c r="AR1148" s="132"/>
      <c r="AS1148" s="132"/>
      <c r="AT1148" s="132"/>
      <c r="AU1148" s="132"/>
      <c r="AV1148" s="132"/>
      <c r="AW1148" s="132"/>
      <c r="AX1148" s="132"/>
      <c r="AY1148" s="132"/>
      <c r="AZ1148" s="132"/>
      <c r="BA1148" s="132"/>
      <c r="BB1148" s="132"/>
      <c r="BC1148" s="132"/>
      <c r="BD1148" s="132"/>
      <c r="BE1148" s="132"/>
      <c r="BF1148" s="132"/>
      <c r="BG1148" s="132"/>
      <c r="BH1148" s="132"/>
      <c r="BI1148" s="132"/>
      <c r="BJ1148" s="132"/>
      <c r="BK1148" s="132"/>
      <c r="BL1148" s="132"/>
      <c r="BM1148" s="132"/>
      <c r="BN1148" s="132"/>
      <c r="BO1148" s="132"/>
      <c r="BP1148" s="132"/>
      <c r="BQ1148" s="132"/>
      <c r="BR1148" s="132"/>
      <c r="BS1148" s="132"/>
      <c r="BT1148" s="132"/>
      <c r="BU1148" s="132"/>
      <c r="BV1148" s="132"/>
      <c r="BW1148" s="132"/>
      <c r="BX1148" s="132"/>
      <c r="BY1148" s="132"/>
      <c r="BZ1148" s="132"/>
      <c r="CA1148" s="132"/>
      <c r="CB1148" s="132"/>
      <c r="CC1148" s="132"/>
      <c r="CD1148" s="132"/>
      <c r="CE1148" s="132"/>
      <c r="CF1148" s="132"/>
      <c r="CG1148" s="132"/>
      <c r="CH1148" s="132"/>
      <c r="CI1148" s="132"/>
      <c r="CJ1148" s="132"/>
      <c r="CK1148" s="132"/>
      <c r="CL1148" s="132"/>
      <c r="CM1148" s="132"/>
      <c r="CN1148" s="132"/>
      <c r="CO1148" s="132"/>
      <c r="CP1148" s="132"/>
      <c r="CQ1148" s="132"/>
      <c r="CR1148" s="132"/>
      <c r="CS1148" s="132"/>
      <c r="CT1148" s="132"/>
      <c r="CU1148" s="132"/>
      <c r="CV1148" s="132"/>
      <c r="CW1148" s="132"/>
      <c r="CX1148" s="132"/>
      <c r="CY1148" s="132"/>
      <c r="CZ1148" s="132"/>
      <c r="DA1148" s="132"/>
      <c r="DB1148" s="132"/>
      <c r="DC1148" s="132"/>
      <c r="DD1148" s="132"/>
      <c r="DE1148" s="132"/>
      <c r="DF1148" s="132"/>
      <c r="DG1148" s="132"/>
      <c r="DH1148" s="132"/>
      <c r="DI1148" s="132"/>
      <c r="DJ1148" s="132"/>
      <c r="DK1148" s="132"/>
      <c r="DL1148" s="132"/>
      <c r="DM1148" s="132"/>
      <c r="DN1148" s="132"/>
      <c r="DO1148" s="132"/>
      <c r="DP1148" s="132"/>
      <c r="DQ1148" s="132"/>
      <c r="DR1148" s="132"/>
      <c r="DS1148" s="132"/>
      <c r="DT1148" s="132"/>
      <c r="DU1148" s="132"/>
      <c r="DV1148" s="132"/>
      <c r="DW1148" s="132"/>
      <c r="DX1148" s="132"/>
      <c r="DY1148" s="132"/>
      <c r="DZ1148" s="132"/>
      <c r="EA1148" s="132"/>
      <c r="EB1148" s="132"/>
      <c r="EC1148" s="132"/>
      <c r="ED1148" s="132"/>
      <c r="EE1148" s="132"/>
      <c r="EF1148" s="132"/>
      <c r="EG1148" s="132"/>
      <c r="EH1148" s="132"/>
      <c r="EI1148" s="132"/>
      <c r="EJ1148" s="132"/>
      <c r="EK1148" s="132"/>
      <c r="EL1148" s="132"/>
      <c r="EM1148" s="132"/>
      <c r="EN1148" s="132"/>
      <c r="EO1148" s="132"/>
      <c r="EP1148" s="132"/>
      <c r="EQ1148" s="132"/>
      <c r="ER1148" s="132"/>
      <c r="ES1148" s="132"/>
      <c r="ET1148" s="132"/>
      <c r="EU1148" s="132"/>
      <c r="EV1148" s="132"/>
      <c r="EW1148" s="132"/>
      <c r="EX1148" s="132"/>
      <c r="EY1148" s="132"/>
      <c r="EZ1148" s="132"/>
      <c r="FA1148" s="132"/>
      <c r="FB1148" s="132"/>
      <c r="FC1148" s="132"/>
      <c r="FD1148" s="132"/>
      <c r="FE1148" s="132"/>
      <c r="FF1148" s="132"/>
      <c r="FG1148" s="132"/>
      <c r="FH1148" s="132"/>
      <c r="FI1148" s="132"/>
      <c r="FJ1148" s="132"/>
      <c r="FK1148" s="132"/>
      <c r="FL1148" s="132"/>
      <c r="FM1148" s="132"/>
      <c r="FN1148" s="132"/>
      <c r="FO1148" s="132"/>
      <c r="FP1148" s="132"/>
      <c r="FQ1148" s="132"/>
      <c r="FR1148" s="132"/>
      <c r="FS1148" s="132"/>
      <c r="FT1148" s="132"/>
      <c r="FU1148" s="132"/>
      <c r="FV1148" s="132"/>
      <c r="FW1148" s="132"/>
      <c r="FX1148" s="132"/>
      <c r="FY1148" s="132"/>
      <c r="FZ1148" s="132"/>
      <c r="GA1148" s="132"/>
      <c r="GB1148" s="132"/>
      <c r="GC1148" s="132"/>
      <c r="GD1148" s="132"/>
      <c r="GE1148" s="132"/>
      <c r="GF1148" s="132"/>
      <c r="GG1148" s="132"/>
      <c r="GH1148" s="132"/>
      <c r="GI1148" s="132"/>
      <c r="GJ1148" s="132"/>
      <c r="GK1148" s="132"/>
      <c r="GL1148" s="132"/>
      <c r="GM1148" s="132"/>
      <c r="GN1148" s="132"/>
      <c r="GO1148" s="132"/>
      <c r="GP1148" s="132"/>
      <c r="GQ1148" s="132"/>
      <c r="GR1148" s="132"/>
      <c r="GS1148" s="132"/>
      <c r="GT1148" s="132"/>
      <c r="GU1148" s="132"/>
      <c r="GV1148" s="132"/>
      <c r="GW1148" s="132"/>
      <c r="GX1148" s="132"/>
      <c r="GY1148" s="132"/>
      <c r="GZ1148" s="132"/>
      <c r="HA1148" s="132"/>
      <c r="HB1148" s="132"/>
      <c r="HC1148" s="132"/>
      <c r="HD1148" s="132"/>
      <c r="HE1148" s="132"/>
      <c r="HF1148" s="132"/>
      <c r="HG1148" s="132"/>
      <c r="HH1148" s="132"/>
      <c r="HI1148" s="132"/>
      <c r="HJ1148" s="132"/>
      <c r="HK1148" s="132"/>
      <c r="HL1148" s="132"/>
      <c r="HM1148" s="132"/>
      <c r="HN1148" s="132"/>
      <c r="HO1148" s="132"/>
      <c r="HP1148" s="132"/>
      <c r="HQ1148" s="132"/>
      <c r="HR1148" s="132"/>
      <c r="HS1148" s="132"/>
      <c r="HT1148" s="132"/>
      <c r="HU1148" s="132"/>
      <c r="HV1148" s="132"/>
      <c r="HW1148" s="132"/>
      <c r="HX1148" s="132"/>
      <c r="HY1148" s="132"/>
      <c r="HZ1148" s="132"/>
      <c r="IA1148" s="132"/>
      <c r="IB1148" s="132"/>
      <c r="IC1148" s="132"/>
      <c r="ID1148" s="132"/>
      <c r="IE1148" s="132"/>
    </row>
    <row r="1149" spans="1:239" s="6" customFormat="1" x14ac:dyDescent="0.25">
      <c r="A1149" s="11"/>
      <c r="B1149" s="13"/>
      <c r="C1149" s="11" t="s">
        <v>59</v>
      </c>
      <c r="D1149" s="166"/>
      <c r="E1149" s="92">
        <f>E1148/100</f>
        <v>4.5080199999999994E-2</v>
      </c>
      <c r="F1149" s="10"/>
      <c r="G1149" s="10"/>
      <c r="H1149" s="10"/>
      <c r="I1149" s="10"/>
      <c r="J1149" s="10"/>
      <c r="K1149" s="102"/>
      <c r="L1149" s="10"/>
      <c r="M1149" s="2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F1149" s="14"/>
      <c r="AG1149" s="14"/>
      <c r="AH1149" s="14"/>
      <c r="AI1149" s="14"/>
      <c r="AJ1149" s="14"/>
      <c r="AK1149" s="14"/>
      <c r="AL1149" s="14"/>
      <c r="AM1149" s="14"/>
      <c r="AN1149" s="14"/>
      <c r="AO1149" s="14"/>
      <c r="AP1149" s="14"/>
      <c r="AQ1149" s="14"/>
      <c r="AR1149" s="14"/>
      <c r="AS1149" s="14"/>
      <c r="AT1149" s="14"/>
      <c r="AU1149" s="14"/>
      <c r="AV1149" s="14"/>
      <c r="AW1149" s="14"/>
      <c r="AX1149" s="14"/>
      <c r="AY1149" s="14"/>
      <c r="AZ1149" s="14"/>
      <c r="BA1149" s="14"/>
      <c r="BB1149" s="14"/>
      <c r="BC1149" s="14"/>
      <c r="BD1149" s="14"/>
      <c r="BE1149" s="14"/>
      <c r="BF1149" s="14"/>
      <c r="BG1149" s="14"/>
      <c r="BH1149" s="14"/>
      <c r="BI1149" s="14"/>
      <c r="BJ1149" s="14"/>
      <c r="BK1149" s="14"/>
      <c r="BL1149" s="14"/>
      <c r="BM1149" s="14"/>
      <c r="BN1149" s="14"/>
      <c r="BO1149" s="14"/>
      <c r="BP1149" s="14"/>
      <c r="BQ1149" s="14"/>
      <c r="BR1149" s="14"/>
      <c r="BS1149" s="14"/>
      <c r="BT1149" s="14"/>
      <c r="BU1149" s="14"/>
      <c r="BV1149" s="14"/>
      <c r="BW1149" s="14"/>
      <c r="BX1149" s="14"/>
      <c r="BY1149" s="14"/>
      <c r="BZ1149" s="14"/>
      <c r="CA1149" s="14"/>
      <c r="CB1149" s="14"/>
      <c r="CC1149" s="14"/>
      <c r="CD1149" s="14"/>
      <c r="CE1149" s="14"/>
      <c r="CF1149" s="14"/>
      <c r="CG1149" s="14"/>
      <c r="CH1149" s="14"/>
      <c r="CI1149" s="14"/>
      <c r="CJ1149" s="14"/>
      <c r="CK1149" s="14"/>
      <c r="CL1149" s="14"/>
      <c r="CM1149" s="14"/>
      <c r="CN1149" s="14"/>
      <c r="CO1149" s="14"/>
      <c r="CP1149" s="14"/>
      <c r="CQ1149" s="14"/>
      <c r="CR1149" s="14"/>
      <c r="CS1149" s="14"/>
      <c r="CT1149" s="14"/>
      <c r="CU1149" s="14"/>
      <c r="CV1149" s="14"/>
      <c r="CW1149" s="14"/>
      <c r="CX1149" s="14"/>
      <c r="CY1149" s="14"/>
      <c r="CZ1149" s="14"/>
      <c r="DA1149" s="14"/>
      <c r="DB1149" s="14"/>
      <c r="DC1149" s="14"/>
      <c r="DD1149" s="14"/>
      <c r="DE1149" s="14"/>
      <c r="DF1149" s="14"/>
      <c r="DG1149" s="14"/>
      <c r="DH1149" s="14"/>
      <c r="DI1149" s="14"/>
      <c r="DJ1149" s="14"/>
      <c r="DK1149" s="14"/>
      <c r="DL1149" s="14"/>
      <c r="DM1149" s="14"/>
      <c r="DN1149" s="14"/>
      <c r="DO1149" s="14"/>
      <c r="DP1149" s="14"/>
      <c r="DQ1149" s="14"/>
      <c r="DR1149" s="14"/>
      <c r="DS1149" s="14"/>
      <c r="DT1149" s="14"/>
      <c r="DU1149" s="14"/>
      <c r="DV1149" s="14"/>
      <c r="DW1149" s="14"/>
      <c r="DX1149" s="14"/>
      <c r="DY1149" s="14"/>
      <c r="DZ1149" s="14"/>
      <c r="EA1149" s="14"/>
      <c r="EB1149" s="14"/>
      <c r="EC1149" s="14"/>
      <c r="ED1149" s="14"/>
      <c r="EE1149" s="14"/>
      <c r="EF1149" s="14"/>
      <c r="EG1149" s="14"/>
      <c r="EH1149" s="14"/>
      <c r="EI1149" s="14"/>
      <c r="EJ1149" s="14"/>
      <c r="EK1149" s="14"/>
      <c r="EL1149" s="14"/>
      <c r="EM1149" s="14"/>
      <c r="EN1149" s="14"/>
      <c r="EO1149" s="14"/>
      <c r="EP1149" s="14"/>
      <c r="EQ1149" s="14"/>
      <c r="ER1149" s="14"/>
      <c r="ES1149" s="14"/>
      <c r="ET1149" s="14"/>
      <c r="EU1149" s="14"/>
      <c r="EV1149" s="14"/>
      <c r="EW1149" s="14"/>
      <c r="EX1149" s="14"/>
      <c r="EY1149" s="14"/>
      <c r="EZ1149" s="14"/>
      <c r="FA1149" s="14"/>
      <c r="FB1149" s="14"/>
      <c r="FC1149" s="14"/>
      <c r="FD1149" s="14"/>
      <c r="FE1149" s="14"/>
      <c r="FF1149" s="14"/>
      <c r="FG1149" s="14"/>
      <c r="FH1149" s="14"/>
      <c r="FI1149" s="14"/>
      <c r="FJ1149" s="14"/>
      <c r="FK1149" s="14"/>
      <c r="FL1149" s="14"/>
      <c r="FM1149" s="14"/>
      <c r="FN1149" s="14"/>
      <c r="FO1149" s="14"/>
      <c r="FP1149" s="14"/>
      <c r="FQ1149" s="14"/>
      <c r="FR1149" s="14"/>
      <c r="FS1149" s="14"/>
      <c r="FT1149" s="14"/>
      <c r="FU1149" s="14"/>
      <c r="FV1149" s="14"/>
      <c r="FW1149" s="14"/>
      <c r="FX1149" s="14"/>
      <c r="FY1149" s="14"/>
      <c r="FZ1149" s="14"/>
      <c r="GA1149" s="14"/>
      <c r="GB1149" s="14"/>
      <c r="GC1149" s="14"/>
      <c r="GD1149" s="14"/>
      <c r="GE1149" s="14"/>
      <c r="GF1149" s="14"/>
      <c r="GG1149" s="14"/>
      <c r="GH1149" s="14"/>
      <c r="GI1149" s="14"/>
      <c r="GJ1149" s="14"/>
      <c r="GK1149" s="14"/>
      <c r="GL1149" s="14"/>
      <c r="GM1149" s="14"/>
      <c r="GN1149" s="14"/>
      <c r="GO1149" s="14"/>
      <c r="GP1149" s="14"/>
      <c r="GQ1149" s="14"/>
      <c r="GR1149" s="14"/>
      <c r="GS1149" s="14"/>
      <c r="GT1149" s="14"/>
      <c r="GU1149" s="14"/>
      <c r="GV1149" s="14"/>
      <c r="GW1149" s="14"/>
      <c r="GX1149" s="14"/>
      <c r="GY1149" s="14"/>
      <c r="GZ1149" s="14"/>
      <c r="HA1149" s="14"/>
      <c r="HB1149" s="14"/>
      <c r="HC1149" s="14"/>
      <c r="HD1149" s="14"/>
      <c r="HE1149" s="14"/>
      <c r="HF1149" s="14"/>
      <c r="HG1149" s="14"/>
      <c r="HH1149" s="14"/>
      <c r="HI1149" s="14"/>
      <c r="HJ1149" s="14"/>
      <c r="HK1149" s="14"/>
      <c r="HL1149" s="14"/>
      <c r="HM1149" s="14"/>
      <c r="HN1149" s="14"/>
      <c r="HO1149" s="14"/>
      <c r="HP1149" s="14"/>
      <c r="HQ1149" s="14"/>
      <c r="HR1149" s="14"/>
      <c r="HS1149" s="14"/>
      <c r="HT1149" s="14"/>
      <c r="HU1149" s="14"/>
      <c r="HV1149" s="14"/>
      <c r="HW1149" s="14"/>
      <c r="HX1149" s="14"/>
      <c r="HY1149" s="14"/>
      <c r="HZ1149" s="14"/>
      <c r="IA1149" s="14"/>
      <c r="IB1149" s="14"/>
      <c r="IC1149" s="14"/>
      <c r="ID1149" s="14"/>
      <c r="IE1149" s="14"/>
    </row>
    <row r="1150" spans="1:239" s="2" customFormat="1" x14ac:dyDescent="0.25">
      <c r="A1150" s="8"/>
      <c r="B1150" s="90" t="s">
        <v>21</v>
      </c>
      <c r="C1150" s="91" t="s">
        <v>17</v>
      </c>
      <c r="D1150" s="10">
        <v>660</v>
      </c>
      <c r="E1150" s="10">
        <f>E1149*D1150</f>
        <v>29.752931999999998</v>
      </c>
      <c r="F1150" s="10"/>
      <c r="G1150" s="10"/>
      <c r="H1150" s="5"/>
      <c r="I1150" s="10">
        <f>E1150*H1150</f>
        <v>0</v>
      </c>
      <c r="J1150" s="10"/>
      <c r="K1150" s="10"/>
      <c r="L1150" s="10">
        <f t="shared" ref="L1150:L1156" si="167">G1150+I1150+K1150</f>
        <v>0</v>
      </c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F1150" s="14"/>
      <c r="AG1150" s="14"/>
      <c r="AH1150" s="14"/>
      <c r="AI1150" s="14"/>
      <c r="AJ1150" s="14"/>
      <c r="AK1150" s="14"/>
      <c r="AL1150" s="14"/>
      <c r="AM1150" s="14"/>
      <c r="AN1150" s="14"/>
      <c r="AO1150" s="14"/>
      <c r="AP1150" s="14"/>
      <c r="AQ1150" s="14"/>
      <c r="AR1150" s="14"/>
      <c r="AS1150" s="14"/>
      <c r="AT1150" s="14"/>
      <c r="AU1150" s="14"/>
      <c r="AV1150" s="14"/>
      <c r="AW1150" s="14"/>
      <c r="AX1150" s="14"/>
      <c r="AY1150" s="14"/>
      <c r="AZ1150" s="14"/>
      <c r="BA1150" s="14"/>
      <c r="BB1150" s="14"/>
      <c r="BC1150" s="14"/>
      <c r="BD1150" s="14"/>
      <c r="BE1150" s="14"/>
      <c r="BF1150" s="14"/>
      <c r="BG1150" s="14"/>
      <c r="BH1150" s="14"/>
      <c r="BI1150" s="14"/>
      <c r="BJ1150" s="14"/>
      <c r="BK1150" s="14"/>
      <c r="BL1150" s="14"/>
      <c r="BM1150" s="14"/>
      <c r="BN1150" s="14"/>
      <c r="BO1150" s="14"/>
      <c r="BP1150" s="14"/>
      <c r="BQ1150" s="14"/>
      <c r="BR1150" s="14"/>
      <c r="BS1150" s="14"/>
      <c r="BT1150" s="14"/>
      <c r="BU1150" s="14"/>
      <c r="BV1150" s="14"/>
      <c r="BW1150" s="14"/>
      <c r="BX1150" s="14"/>
      <c r="BY1150" s="14"/>
      <c r="BZ1150" s="14"/>
      <c r="CA1150" s="14"/>
      <c r="CB1150" s="14"/>
      <c r="CC1150" s="14"/>
      <c r="CD1150" s="14"/>
      <c r="CE1150" s="14"/>
      <c r="CF1150" s="14"/>
      <c r="CG1150" s="14"/>
      <c r="CH1150" s="14"/>
      <c r="CI1150" s="14"/>
      <c r="CJ1150" s="14"/>
      <c r="CK1150" s="14"/>
      <c r="CL1150" s="14"/>
      <c r="CM1150" s="14"/>
      <c r="CN1150" s="14"/>
      <c r="CO1150" s="14"/>
      <c r="CP1150" s="14"/>
      <c r="CQ1150" s="14"/>
      <c r="CR1150" s="14"/>
      <c r="CS1150" s="14"/>
      <c r="CT1150" s="14"/>
      <c r="CU1150" s="14"/>
      <c r="CV1150" s="14"/>
      <c r="CW1150" s="14"/>
      <c r="CX1150" s="14"/>
      <c r="CY1150" s="14"/>
      <c r="CZ1150" s="14"/>
      <c r="DA1150" s="14"/>
      <c r="DB1150" s="14"/>
      <c r="DC1150" s="14"/>
      <c r="DD1150" s="14"/>
      <c r="DE1150" s="14"/>
      <c r="DF1150" s="14"/>
      <c r="DG1150" s="14"/>
      <c r="DH1150" s="14"/>
      <c r="DI1150" s="14"/>
      <c r="DJ1150" s="14"/>
      <c r="DK1150" s="14"/>
      <c r="DL1150" s="14"/>
      <c r="DM1150" s="14"/>
      <c r="DN1150" s="14"/>
      <c r="DO1150" s="14"/>
      <c r="DP1150" s="14"/>
      <c r="DQ1150" s="14"/>
      <c r="DR1150" s="14"/>
      <c r="DS1150" s="14"/>
      <c r="DT1150" s="14"/>
      <c r="DU1150" s="14"/>
      <c r="DV1150" s="14"/>
      <c r="DW1150" s="14"/>
      <c r="DX1150" s="14"/>
      <c r="DY1150" s="14"/>
      <c r="DZ1150" s="14"/>
      <c r="EA1150" s="14"/>
      <c r="EB1150" s="14"/>
      <c r="EC1150" s="14"/>
      <c r="ED1150" s="14"/>
      <c r="EE1150" s="14"/>
      <c r="EF1150" s="14"/>
      <c r="EG1150" s="14"/>
      <c r="EH1150" s="14"/>
      <c r="EI1150" s="14"/>
      <c r="EJ1150" s="14"/>
      <c r="EK1150" s="14"/>
      <c r="EL1150" s="14"/>
      <c r="EM1150" s="14"/>
      <c r="EN1150" s="14"/>
      <c r="EO1150" s="14"/>
      <c r="EP1150" s="14"/>
      <c r="EQ1150" s="14"/>
      <c r="ER1150" s="14"/>
      <c r="ES1150" s="14"/>
      <c r="ET1150" s="14"/>
      <c r="EU1150" s="14"/>
      <c r="EV1150" s="14"/>
      <c r="EW1150" s="14"/>
      <c r="EX1150" s="14"/>
      <c r="EY1150" s="14"/>
      <c r="EZ1150" s="14"/>
      <c r="FA1150" s="14"/>
      <c r="FB1150" s="14"/>
      <c r="FC1150" s="14"/>
      <c r="FD1150" s="14"/>
      <c r="FE1150" s="14"/>
      <c r="FF1150" s="14"/>
      <c r="FG1150" s="14"/>
      <c r="FH1150" s="14"/>
      <c r="FI1150" s="14"/>
      <c r="FJ1150" s="14"/>
      <c r="FK1150" s="14"/>
      <c r="FL1150" s="14"/>
      <c r="FM1150" s="14"/>
      <c r="FN1150" s="14"/>
      <c r="FO1150" s="14"/>
      <c r="FP1150" s="14"/>
      <c r="FQ1150" s="14"/>
      <c r="FR1150" s="14"/>
      <c r="FS1150" s="14"/>
      <c r="FT1150" s="14"/>
      <c r="FU1150" s="14"/>
      <c r="FV1150" s="14"/>
      <c r="FW1150" s="14"/>
      <c r="FX1150" s="14"/>
      <c r="FY1150" s="14"/>
      <c r="FZ1150" s="14"/>
      <c r="GA1150" s="14"/>
      <c r="GB1150" s="14"/>
      <c r="GC1150" s="14"/>
      <c r="GD1150" s="14"/>
      <c r="GE1150" s="14"/>
      <c r="GF1150" s="14"/>
      <c r="GG1150" s="14"/>
      <c r="GH1150" s="14"/>
      <c r="GI1150" s="14"/>
      <c r="GJ1150" s="14"/>
      <c r="GK1150" s="14"/>
      <c r="GL1150" s="14"/>
      <c r="GM1150" s="14"/>
      <c r="GN1150" s="14"/>
      <c r="GO1150" s="14"/>
      <c r="GP1150" s="14"/>
      <c r="GQ1150" s="14"/>
      <c r="GR1150" s="14"/>
      <c r="GS1150" s="14"/>
      <c r="GT1150" s="14"/>
      <c r="GU1150" s="14"/>
      <c r="GV1150" s="14"/>
      <c r="GW1150" s="14"/>
      <c r="GX1150" s="14"/>
      <c r="GY1150" s="14"/>
      <c r="GZ1150" s="14"/>
      <c r="HA1150" s="14"/>
      <c r="HB1150" s="14"/>
      <c r="HC1150" s="14"/>
      <c r="HD1150" s="14"/>
      <c r="HE1150" s="14"/>
      <c r="HF1150" s="14"/>
      <c r="HG1150" s="14"/>
      <c r="HH1150" s="14"/>
      <c r="HI1150" s="14"/>
      <c r="HJ1150" s="14"/>
      <c r="HK1150" s="14"/>
      <c r="HL1150" s="14"/>
      <c r="HM1150" s="14"/>
      <c r="HN1150" s="14"/>
      <c r="HO1150" s="14"/>
      <c r="HP1150" s="14"/>
      <c r="HQ1150" s="14"/>
      <c r="HR1150" s="14"/>
      <c r="HS1150" s="14"/>
      <c r="HT1150" s="14"/>
      <c r="HU1150" s="14"/>
      <c r="HV1150" s="14"/>
      <c r="HW1150" s="14"/>
      <c r="HX1150" s="14"/>
      <c r="HY1150" s="14"/>
      <c r="HZ1150" s="14"/>
      <c r="IA1150" s="14"/>
      <c r="IB1150" s="14"/>
      <c r="IC1150" s="14"/>
      <c r="ID1150" s="14"/>
      <c r="IE1150" s="14"/>
    </row>
    <row r="1151" spans="1:239" s="2" customFormat="1" x14ac:dyDescent="0.25">
      <c r="A1151" s="8"/>
      <c r="B1151" s="167" t="s">
        <v>65</v>
      </c>
      <c r="C1151" s="182" t="s">
        <v>20</v>
      </c>
      <c r="D1151" s="10">
        <v>9.6</v>
      </c>
      <c r="E1151" s="10">
        <f>ROUND(E1149*D1151,2)</f>
        <v>0.43</v>
      </c>
      <c r="F1151" s="10"/>
      <c r="G1151" s="10"/>
      <c r="H1151" s="10"/>
      <c r="I1151" s="10"/>
      <c r="J1151" s="10"/>
      <c r="K1151" s="10">
        <f>E1151*J1151</f>
        <v>0</v>
      </c>
      <c r="L1151" s="10">
        <f t="shared" si="167"/>
        <v>0</v>
      </c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F1151" s="14"/>
      <c r="AG1151" s="14"/>
      <c r="AH1151" s="14"/>
      <c r="AI1151" s="14"/>
      <c r="AJ1151" s="14"/>
      <c r="AK1151" s="14"/>
      <c r="AL1151" s="14"/>
      <c r="AM1151" s="14"/>
      <c r="AN1151" s="14"/>
      <c r="AO1151" s="14"/>
      <c r="AP1151" s="14"/>
      <c r="AQ1151" s="14"/>
      <c r="AR1151" s="14"/>
      <c r="AS1151" s="14"/>
      <c r="AT1151" s="14"/>
      <c r="AU1151" s="14"/>
      <c r="AV1151" s="14"/>
      <c r="AW1151" s="14"/>
      <c r="AX1151" s="14"/>
      <c r="AY1151" s="14"/>
      <c r="AZ1151" s="14"/>
      <c r="BA1151" s="14"/>
      <c r="BB1151" s="14"/>
      <c r="BC1151" s="14"/>
      <c r="BD1151" s="14"/>
      <c r="BE1151" s="14"/>
      <c r="BF1151" s="14"/>
      <c r="BG1151" s="14"/>
      <c r="BH1151" s="14"/>
      <c r="BI1151" s="14"/>
      <c r="BJ1151" s="14"/>
      <c r="BK1151" s="14"/>
      <c r="BL1151" s="14"/>
      <c r="BM1151" s="14"/>
      <c r="BN1151" s="14"/>
      <c r="BO1151" s="14"/>
      <c r="BP1151" s="14"/>
      <c r="BQ1151" s="14"/>
      <c r="BR1151" s="14"/>
      <c r="BS1151" s="14"/>
      <c r="BT1151" s="14"/>
      <c r="BU1151" s="14"/>
      <c r="BV1151" s="14"/>
      <c r="BW1151" s="14"/>
      <c r="BX1151" s="14"/>
      <c r="BY1151" s="14"/>
      <c r="BZ1151" s="14"/>
      <c r="CA1151" s="14"/>
      <c r="CB1151" s="14"/>
      <c r="CC1151" s="14"/>
      <c r="CD1151" s="14"/>
      <c r="CE1151" s="14"/>
      <c r="CF1151" s="14"/>
      <c r="CG1151" s="14"/>
      <c r="CH1151" s="14"/>
      <c r="CI1151" s="14"/>
      <c r="CJ1151" s="14"/>
      <c r="CK1151" s="14"/>
      <c r="CL1151" s="14"/>
      <c r="CM1151" s="14"/>
      <c r="CN1151" s="14"/>
      <c r="CO1151" s="14"/>
      <c r="CP1151" s="14"/>
      <c r="CQ1151" s="14"/>
      <c r="CR1151" s="14"/>
      <c r="CS1151" s="14"/>
      <c r="CT1151" s="14"/>
      <c r="CU1151" s="14"/>
      <c r="CV1151" s="14"/>
      <c r="CW1151" s="14"/>
      <c r="CX1151" s="14"/>
      <c r="CY1151" s="14"/>
      <c r="CZ1151" s="14"/>
      <c r="DA1151" s="14"/>
      <c r="DB1151" s="14"/>
      <c r="DC1151" s="14"/>
      <c r="DD1151" s="14"/>
      <c r="DE1151" s="14"/>
      <c r="DF1151" s="14"/>
      <c r="DG1151" s="14"/>
      <c r="DH1151" s="14"/>
      <c r="DI1151" s="14"/>
      <c r="DJ1151" s="14"/>
      <c r="DK1151" s="14"/>
      <c r="DL1151" s="14"/>
      <c r="DM1151" s="14"/>
      <c r="DN1151" s="14"/>
      <c r="DO1151" s="14"/>
      <c r="DP1151" s="14"/>
      <c r="DQ1151" s="14"/>
      <c r="DR1151" s="14"/>
      <c r="DS1151" s="14"/>
      <c r="DT1151" s="14"/>
      <c r="DU1151" s="14"/>
      <c r="DV1151" s="14"/>
      <c r="DW1151" s="14"/>
      <c r="DX1151" s="14"/>
      <c r="DY1151" s="14"/>
      <c r="DZ1151" s="14"/>
      <c r="EA1151" s="14"/>
      <c r="EB1151" s="14"/>
      <c r="EC1151" s="14"/>
      <c r="ED1151" s="14"/>
      <c r="EE1151" s="14"/>
      <c r="EF1151" s="14"/>
      <c r="EG1151" s="14"/>
      <c r="EH1151" s="14"/>
      <c r="EI1151" s="14"/>
      <c r="EJ1151" s="14"/>
      <c r="EK1151" s="14"/>
      <c r="EL1151" s="14"/>
      <c r="EM1151" s="14"/>
      <c r="EN1151" s="14"/>
      <c r="EO1151" s="14"/>
      <c r="EP1151" s="14"/>
      <c r="EQ1151" s="14"/>
      <c r="ER1151" s="14"/>
      <c r="ES1151" s="14"/>
      <c r="ET1151" s="14"/>
      <c r="EU1151" s="14"/>
      <c r="EV1151" s="14"/>
      <c r="EW1151" s="14"/>
      <c r="EX1151" s="14"/>
      <c r="EY1151" s="14"/>
      <c r="EZ1151" s="14"/>
      <c r="FA1151" s="14"/>
      <c r="FB1151" s="14"/>
      <c r="FC1151" s="14"/>
      <c r="FD1151" s="14"/>
      <c r="FE1151" s="14"/>
      <c r="FF1151" s="14"/>
      <c r="FG1151" s="14"/>
      <c r="FH1151" s="14"/>
      <c r="FI1151" s="14"/>
      <c r="FJ1151" s="14"/>
      <c r="FK1151" s="14"/>
      <c r="FL1151" s="14"/>
      <c r="FM1151" s="14"/>
      <c r="FN1151" s="14"/>
      <c r="FO1151" s="14"/>
      <c r="FP1151" s="14"/>
      <c r="FQ1151" s="14"/>
      <c r="FR1151" s="14"/>
      <c r="FS1151" s="14"/>
      <c r="FT1151" s="14"/>
      <c r="FU1151" s="14"/>
      <c r="FV1151" s="14"/>
      <c r="FW1151" s="14"/>
      <c r="FX1151" s="14"/>
      <c r="FY1151" s="14"/>
      <c r="FZ1151" s="14"/>
      <c r="GA1151" s="14"/>
      <c r="GB1151" s="14"/>
      <c r="GC1151" s="14"/>
      <c r="GD1151" s="14"/>
      <c r="GE1151" s="14"/>
      <c r="GF1151" s="14"/>
      <c r="GG1151" s="14"/>
      <c r="GH1151" s="14"/>
      <c r="GI1151" s="14"/>
      <c r="GJ1151" s="14"/>
      <c r="GK1151" s="14"/>
      <c r="GL1151" s="14"/>
      <c r="GM1151" s="14"/>
      <c r="GN1151" s="14"/>
      <c r="GO1151" s="14"/>
      <c r="GP1151" s="14"/>
      <c r="GQ1151" s="14"/>
      <c r="GR1151" s="14"/>
      <c r="GS1151" s="14"/>
      <c r="GT1151" s="14"/>
      <c r="GU1151" s="14"/>
      <c r="GV1151" s="14"/>
      <c r="GW1151" s="14"/>
      <c r="GX1151" s="14"/>
      <c r="GY1151" s="14"/>
      <c r="GZ1151" s="14"/>
      <c r="HA1151" s="14"/>
      <c r="HB1151" s="14"/>
      <c r="HC1151" s="14"/>
      <c r="HD1151" s="14"/>
      <c r="HE1151" s="14"/>
      <c r="HF1151" s="14"/>
      <c r="HG1151" s="14"/>
      <c r="HH1151" s="14"/>
      <c r="HI1151" s="14"/>
      <c r="HJ1151" s="14"/>
      <c r="HK1151" s="14"/>
      <c r="HL1151" s="14"/>
      <c r="HM1151" s="14"/>
      <c r="HN1151" s="14"/>
      <c r="HO1151" s="14"/>
      <c r="HP1151" s="14"/>
      <c r="HQ1151" s="14"/>
      <c r="HR1151" s="14"/>
      <c r="HS1151" s="14"/>
      <c r="HT1151" s="14"/>
      <c r="HU1151" s="14"/>
      <c r="HV1151" s="14"/>
      <c r="HW1151" s="14"/>
      <c r="HX1151" s="14"/>
      <c r="HY1151" s="14"/>
      <c r="HZ1151" s="14"/>
      <c r="IA1151" s="14"/>
      <c r="IB1151" s="14"/>
      <c r="IC1151" s="14"/>
      <c r="ID1151" s="14"/>
      <c r="IE1151" s="14"/>
    </row>
    <row r="1152" spans="1:239" s="2" customFormat="1" x14ac:dyDescent="0.25">
      <c r="A1152" s="8"/>
      <c r="B1152" s="58" t="s">
        <v>22</v>
      </c>
      <c r="C1152" s="11" t="s">
        <v>0</v>
      </c>
      <c r="D1152" s="10">
        <v>39.9</v>
      </c>
      <c r="E1152" s="10">
        <f>D1152*E1149</f>
        <v>1.7986999799999996</v>
      </c>
      <c r="F1152" s="4"/>
      <c r="G1152" s="4"/>
      <c r="H1152" s="4"/>
      <c r="I1152" s="5"/>
      <c r="J1152" s="5"/>
      <c r="K1152" s="10">
        <f>E1152*J1152</f>
        <v>0</v>
      </c>
      <c r="L1152" s="10">
        <f t="shared" si="167"/>
        <v>0</v>
      </c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  <c r="Z1152" s="14"/>
      <c r="AA1152" s="14"/>
      <c r="AB1152" s="14"/>
      <c r="AC1152" s="14"/>
      <c r="AD1152" s="14"/>
      <c r="AE1152" s="14"/>
      <c r="AF1152" s="14"/>
      <c r="AG1152" s="14"/>
      <c r="AH1152" s="14"/>
      <c r="AI1152" s="14"/>
      <c r="AJ1152" s="14"/>
      <c r="AK1152" s="14"/>
      <c r="AL1152" s="14"/>
      <c r="AM1152" s="14"/>
      <c r="AN1152" s="14"/>
      <c r="AO1152" s="14"/>
      <c r="AP1152" s="14"/>
      <c r="AQ1152" s="14"/>
      <c r="AR1152" s="14"/>
      <c r="AS1152" s="14"/>
      <c r="AT1152" s="14"/>
      <c r="AU1152" s="14"/>
      <c r="AV1152" s="14"/>
      <c r="AW1152" s="14"/>
      <c r="AX1152" s="14"/>
      <c r="AY1152" s="14"/>
      <c r="AZ1152" s="14"/>
      <c r="BA1152" s="14"/>
      <c r="BB1152" s="14"/>
      <c r="BC1152" s="14"/>
      <c r="BD1152" s="14"/>
      <c r="BE1152" s="14"/>
      <c r="BF1152" s="14"/>
      <c r="BG1152" s="14"/>
      <c r="BH1152" s="14"/>
      <c r="BI1152" s="14"/>
      <c r="BJ1152" s="14"/>
      <c r="BK1152" s="14"/>
      <c r="BL1152" s="14"/>
      <c r="BM1152" s="14"/>
      <c r="BN1152" s="14"/>
      <c r="BO1152" s="14"/>
      <c r="BP1152" s="14"/>
      <c r="BQ1152" s="14"/>
      <c r="BR1152" s="14"/>
      <c r="BS1152" s="14"/>
      <c r="BT1152" s="14"/>
      <c r="BU1152" s="14"/>
      <c r="BV1152" s="14"/>
      <c r="BW1152" s="14"/>
      <c r="BX1152" s="14"/>
      <c r="BY1152" s="14"/>
      <c r="BZ1152" s="14"/>
      <c r="CA1152" s="14"/>
      <c r="CB1152" s="14"/>
      <c r="CC1152" s="14"/>
      <c r="CD1152" s="14"/>
      <c r="CE1152" s="14"/>
      <c r="CF1152" s="14"/>
      <c r="CG1152" s="14"/>
      <c r="CH1152" s="14"/>
      <c r="CI1152" s="14"/>
      <c r="CJ1152" s="14"/>
      <c r="CK1152" s="14"/>
      <c r="CL1152" s="14"/>
      <c r="CM1152" s="14"/>
      <c r="CN1152" s="14"/>
      <c r="CO1152" s="14"/>
      <c r="CP1152" s="14"/>
      <c r="CQ1152" s="14"/>
      <c r="CR1152" s="14"/>
      <c r="CS1152" s="14"/>
      <c r="CT1152" s="14"/>
      <c r="CU1152" s="14"/>
      <c r="CV1152" s="14"/>
      <c r="CW1152" s="14"/>
      <c r="CX1152" s="14"/>
      <c r="CY1152" s="14"/>
      <c r="CZ1152" s="14"/>
      <c r="DA1152" s="14"/>
      <c r="DB1152" s="14"/>
      <c r="DC1152" s="14"/>
      <c r="DD1152" s="14"/>
      <c r="DE1152" s="14"/>
      <c r="DF1152" s="14"/>
      <c r="DG1152" s="14"/>
      <c r="DH1152" s="14"/>
      <c r="DI1152" s="14"/>
      <c r="DJ1152" s="14"/>
      <c r="DK1152" s="14"/>
      <c r="DL1152" s="14"/>
      <c r="DM1152" s="14"/>
      <c r="DN1152" s="14"/>
      <c r="DO1152" s="14"/>
      <c r="DP1152" s="14"/>
      <c r="DQ1152" s="14"/>
      <c r="DR1152" s="14"/>
      <c r="DS1152" s="14"/>
      <c r="DT1152" s="14"/>
      <c r="DU1152" s="14"/>
      <c r="DV1152" s="14"/>
      <c r="DW1152" s="14"/>
      <c r="DX1152" s="14"/>
      <c r="DY1152" s="14"/>
      <c r="DZ1152" s="14"/>
      <c r="EA1152" s="14"/>
      <c r="EB1152" s="14"/>
      <c r="EC1152" s="14"/>
      <c r="ED1152" s="14"/>
      <c r="EE1152" s="14"/>
      <c r="EF1152" s="14"/>
      <c r="EG1152" s="14"/>
      <c r="EH1152" s="14"/>
      <c r="EI1152" s="14"/>
      <c r="EJ1152" s="14"/>
      <c r="EK1152" s="14"/>
      <c r="EL1152" s="14"/>
      <c r="EM1152" s="14"/>
      <c r="EN1152" s="14"/>
      <c r="EO1152" s="14"/>
      <c r="EP1152" s="14"/>
      <c r="EQ1152" s="14"/>
      <c r="ER1152" s="14"/>
      <c r="ES1152" s="14"/>
      <c r="ET1152" s="14"/>
      <c r="EU1152" s="14"/>
      <c r="EV1152" s="14"/>
      <c r="EW1152" s="14"/>
      <c r="EX1152" s="14"/>
      <c r="EY1152" s="14"/>
      <c r="EZ1152" s="14"/>
      <c r="FA1152" s="14"/>
      <c r="FB1152" s="14"/>
      <c r="FC1152" s="14"/>
      <c r="FD1152" s="14"/>
      <c r="FE1152" s="14"/>
      <c r="FF1152" s="14"/>
      <c r="FG1152" s="14"/>
      <c r="FH1152" s="14"/>
      <c r="FI1152" s="14"/>
      <c r="FJ1152" s="14"/>
      <c r="FK1152" s="14"/>
      <c r="FL1152" s="14"/>
      <c r="FM1152" s="14"/>
      <c r="FN1152" s="14"/>
      <c r="FO1152" s="14"/>
      <c r="FP1152" s="14"/>
      <c r="FQ1152" s="14"/>
      <c r="FR1152" s="14"/>
      <c r="FS1152" s="14"/>
      <c r="FT1152" s="14"/>
      <c r="FU1152" s="14"/>
      <c r="FV1152" s="14"/>
      <c r="FW1152" s="14"/>
      <c r="FX1152" s="14"/>
      <c r="FY1152" s="14"/>
      <c r="FZ1152" s="14"/>
      <c r="GA1152" s="14"/>
      <c r="GB1152" s="14"/>
      <c r="GC1152" s="14"/>
      <c r="GD1152" s="14"/>
      <c r="GE1152" s="14"/>
      <c r="GF1152" s="14"/>
      <c r="GG1152" s="14"/>
      <c r="GH1152" s="14"/>
      <c r="GI1152" s="14"/>
      <c r="GJ1152" s="14"/>
      <c r="GK1152" s="14"/>
      <c r="GL1152" s="14"/>
      <c r="GM1152" s="14"/>
      <c r="GN1152" s="14"/>
      <c r="GO1152" s="14"/>
      <c r="GP1152" s="14"/>
      <c r="GQ1152" s="14"/>
      <c r="GR1152" s="14"/>
      <c r="GS1152" s="14"/>
      <c r="GT1152" s="14"/>
      <c r="GU1152" s="14"/>
      <c r="GV1152" s="14"/>
      <c r="GW1152" s="14"/>
      <c r="GX1152" s="14"/>
      <c r="GY1152" s="14"/>
      <c r="GZ1152" s="14"/>
      <c r="HA1152" s="14"/>
      <c r="HB1152" s="14"/>
      <c r="HC1152" s="14"/>
      <c r="HD1152" s="14"/>
      <c r="HE1152" s="14"/>
      <c r="HF1152" s="14"/>
      <c r="HG1152" s="14"/>
      <c r="HH1152" s="14"/>
      <c r="HI1152" s="14"/>
      <c r="HJ1152" s="14"/>
      <c r="HK1152" s="14"/>
      <c r="HL1152" s="14"/>
      <c r="HM1152" s="14"/>
      <c r="HN1152" s="14"/>
      <c r="HO1152" s="14"/>
      <c r="HP1152" s="14"/>
      <c r="HQ1152" s="14"/>
      <c r="HR1152" s="14"/>
      <c r="HS1152" s="14"/>
      <c r="HT1152" s="14"/>
      <c r="HU1152" s="14"/>
      <c r="HV1152" s="14"/>
      <c r="HW1152" s="14"/>
      <c r="HX1152" s="14"/>
      <c r="HY1152" s="14"/>
      <c r="HZ1152" s="14"/>
      <c r="IA1152" s="14"/>
      <c r="IB1152" s="14"/>
      <c r="IC1152" s="14"/>
      <c r="ID1152" s="14"/>
      <c r="IE1152" s="14"/>
    </row>
    <row r="1153" spans="1:239" s="14" customFormat="1" x14ac:dyDescent="0.25">
      <c r="A1153" s="8"/>
      <c r="B1153" s="58" t="s">
        <v>66</v>
      </c>
      <c r="C1153" s="11" t="s">
        <v>67</v>
      </c>
      <c r="D1153" s="183">
        <v>1160</v>
      </c>
      <c r="E1153" s="10">
        <f>E1149*D1153</f>
        <v>52.29303199999999</v>
      </c>
      <c r="F1153" s="170"/>
      <c r="G1153" s="170">
        <f t="shared" ref="G1153" si="168">F1153*E1153</f>
        <v>0</v>
      </c>
      <c r="H1153" s="170"/>
      <c r="I1153" s="170"/>
      <c r="J1153" s="170"/>
      <c r="K1153" s="170"/>
      <c r="L1153" s="10">
        <f t="shared" si="167"/>
        <v>0</v>
      </c>
      <c r="M1153" s="2"/>
    </row>
    <row r="1154" spans="1:239" s="2" customFormat="1" x14ac:dyDescent="0.25">
      <c r="A1154" s="8"/>
      <c r="B1154" s="58" t="s">
        <v>77</v>
      </c>
      <c r="C1154" s="11" t="s">
        <v>67</v>
      </c>
      <c r="D1154" s="10">
        <v>193</v>
      </c>
      <c r="E1154" s="10">
        <f>D1154*E1149</f>
        <v>8.7004785999999985</v>
      </c>
      <c r="F1154" s="10"/>
      <c r="G1154" s="5">
        <f>E1154*F1154</f>
        <v>0</v>
      </c>
      <c r="H1154" s="5"/>
      <c r="I1154" s="5"/>
      <c r="J1154" s="10"/>
      <c r="K1154" s="10"/>
      <c r="L1154" s="10">
        <f t="shared" si="167"/>
        <v>0</v>
      </c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F1154" s="14"/>
      <c r="AG1154" s="14"/>
      <c r="AH1154" s="14"/>
      <c r="AI1154" s="14"/>
      <c r="AJ1154" s="14"/>
      <c r="AK1154" s="14"/>
      <c r="AL1154" s="14"/>
      <c r="AM1154" s="14"/>
      <c r="AN1154" s="14"/>
      <c r="AO1154" s="14"/>
      <c r="AP1154" s="14"/>
      <c r="AQ1154" s="14"/>
      <c r="AR1154" s="14"/>
      <c r="AS1154" s="14"/>
      <c r="AT1154" s="14"/>
      <c r="AU1154" s="14"/>
      <c r="AV1154" s="14"/>
      <c r="AW1154" s="14"/>
      <c r="AX1154" s="14"/>
      <c r="AY1154" s="14"/>
      <c r="AZ1154" s="14"/>
      <c r="BA1154" s="14"/>
      <c r="BB1154" s="14"/>
      <c r="BC1154" s="14"/>
      <c r="BD1154" s="14"/>
      <c r="BE1154" s="14"/>
      <c r="BF1154" s="14"/>
      <c r="BG1154" s="14"/>
      <c r="BH1154" s="14"/>
      <c r="BI1154" s="14"/>
      <c r="BJ1154" s="14"/>
      <c r="BK1154" s="14"/>
      <c r="BL1154" s="14"/>
      <c r="BM1154" s="14"/>
      <c r="BN1154" s="14"/>
      <c r="BO1154" s="14"/>
      <c r="BP1154" s="14"/>
      <c r="BQ1154" s="14"/>
      <c r="BR1154" s="14"/>
      <c r="BS1154" s="14"/>
      <c r="BT1154" s="14"/>
      <c r="BU1154" s="14"/>
      <c r="BV1154" s="14"/>
      <c r="BW1154" s="14"/>
      <c r="BX1154" s="14"/>
      <c r="BY1154" s="14"/>
      <c r="BZ1154" s="14"/>
      <c r="CA1154" s="14"/>
      <c r="CB1154" s="14"/>
      <c r="CC1154" s="14"/>
      <c r="CD1154" s="14"/>
      <c r="CE1154" s="14"/>
      <c r="CF1154" s="14"/>
      <c r="CG1154" s="14"/>
      <c r="CH1154" s="14"/>
      <c r="CI1154" s="14"/>
      <c r="CJ1154" s="14"/>
      <c r="CK1154" s="14"/>
      <c r="CL1154" s="14"/>
      <c r="CM1154" s="14"/>
      <c r="CN1154" s="14"/>
      <c r="CO1154" s="14"/>
      <c r="CP1154" s="14"/>
      <c r="CQ1154" s="14"/>
      <c r="CR1154" s="14"/>
      <c r="CS1154" s="14"/>
      <c r="CT1154" s="14"/>
      <c r="CU1154" s="14"/>
      <c r="CV1154" s="14"/>
      <c r="CW1154" s="14"/>
      <c r="CX1154" s="14"/>
      <c r="CY1154" s="14"/>
      <c r="CZ1154" s="14"/>
      <c r="DA1154" s="14"/>
      <c r="DB1154" s="14"/>
      <c r="DC1154" s="14"/>
      <c r="DD1154" s="14"/>
      <c r="DE1154" s="14"/>
      <c r="DF1154" s="14"/>
      <c r="DG1154" s="14"/>
      <c r="DH1154" s="14"/>
      <c r="DI1154" s="14"/>
      <c r="DJ1154" s="14"/>
      <c r="DK1154" s="14"/>
      <c r="DL1154" s="14"/>
      <c r="DM1154" s="14"/>
      <c r="DN1154" s="14"/>
      <c r="DO1154" s="14"/>
      <c r="DP1154" s="14"/>
      <c r="DQ1154" s="14"/>
      <c r="DR1154" s="14"/>
      <c r="DS1154" s="14"/>
      <c r="DT1154" s="14"/>
      <c r="DU1154" s="14"/>
      <c r="DV1154" s="14"/>
      <c r="DW1154" s="14"/>
      <c r="DX1154" s="14"/>
      <c r="DY1154" s="14"/>
      <c r="DZ1154" s="14"/>
      <c r="EA1154" s="14"/>
      <c r="EB1154" s="14"/>
      <c r="EC1154" s="14"/>
      <c r="ED1154" s="14"/>
      <c r="EE1154" s="14"/>
      <c r="EF1154" s="14"/>
      <c r="EG1154" s="14"/>
      <c r="EH1154" s="14"/>
      <c r="EI1154" s="14"/>
      <c r="EJ1154" s="14"/>
      <c r="EK1154" s="14"/>
      <c r="EL1154" s="14"/>
      <c r="EM1154" s="14"/>
      <c r="EN1154" s="14"/>
      <c r="EO1154" s="14"/>
      <c r="EP1154" s="14"/>
      <c r="EQ1154" s="14"/>
      <c r="ER1154" s="14"/>
      <c r="ES1154" s="14"/>
      <c r="ET1154" s="14"/>
      <c r="EU1154" s="14"/>
      <c r="EV1154" s="14"/>
      <c r="EW1154" s="14"/>
      <c r="EX1154" s="14"/>
      <c r="EY1154" s="14"/>
      <c r="EZ1154" s="14"/>
      <c r="FA1154" s="14"/>
      <c r="FB1154" s="14"/>
      <c r="FC1154" s="14"/>
      <c r="FD1154" s="14"/>
      <c r="FE1154" s="14"/>
      <c r="FF1154" s="14"/>
      <c r="FG1154" s="14"/>
      <c r="FH1154" s="14"/>
      <c r="FI1154" s="14"/>
      <c r="FJ1154" s="14"/>
      <c r="FK1154" s="14"/>
      <c r="FL1154" s="14"/>
      <c r="FM1154" s="14"/>
      <c r="FN1154" s="14"/>
      <c r="FO1154" s="14"/>
      <c r="FP1154" s="14"/>
      <c r="FQ1154" s="14"/>
      <c r="FR1154" s="14"/>
      <c r="FS1154" s="14"/>
      <c r="FT1154" s="14"/>
      <c r="FU1154" s="14"/>
      <c r="FV1154" s="14"/>
      <c r="FW1154" s="14"/>
      <c r="FX1154" s="14"/>
      <c r="FY1154" s="14"/>
      <c r="FZ1154" s="14"/>
      <c r="GA1154" s="14"/>
      <c r="GB1154" s="14"/>
      <c r="GC1154" s="14"/>
      <c r="GD1154" s="14"/>
      <c r="GE1154" s="14"/>
      <c r="GF1154" s="14"/>
      <c r="GG1154" s="14"/>
      <c r="GH1154" s="14"/>
      <c r="GI1154" s="14"/>
      <c r="GJ1154" s="14"/>
      <c r="GK1154" s="14"/>
      <c r="GL1154" s="14"/>
      <c r="GM1154" s="14"/>
      <c r="GN1154" s="14"/>
      <c r="GO1154" s="14"/>
      <c r="GP1154" s="14"/>
      <c r="GQ1154" s="14"/>
      <c r="GR1154" s="14"/>
      <c r="GS1154" s="14"/>
      <c r="GT1154" s="14"/>
      <c r="GU1154" s="14"/>
      <c r="GV1154" s="14"/>
      <c r="GW1154" s="14"/>
      <c r="GX1154" s="14"/>
      <c r="GY1154" s="14"/>
      <c r="GZ1154" s="14"/>
      <c r="HA1154" s="14"/>
      <c r="HB1154" s="14"/>
      <c r="HC1154" s="14"/>
      <c r="HD1154" s="14"/>
      <c r="HE1154" s="14"/>
      <c r="HF1154" s="14"/>
      <c r="HG1154" s="14"/>
      <c r="HH1154" s="14"/>
      <c r="HI1154" s="14"/>
      <c r="HJ1154" s="14"/>
      <c r="HK1154" s="14"/>
      <c r="HL1154" s="14"/>
      <c r="HM1154" s="14"/>
      <c r="HN1154" s="14"/>
      <c r="HO1154" s="14"/>
      <c r="HP1154" s="14"/>
      <c r="HQ1154" s="14"/>
      <c r="HR1154" s="14"/>
      <c r="HS1154" s="14"/>
      <c r="HT1154" s="14"/>
      <c r="HU1154" s="14"/>
      <c r="HV1154" s="14"/>
      <c r="HW1154" s="14"/>
      <c r="HX1154" s="14"/>
      <c r="HY1154" s="14"/>
      <c r="HZ1154" s="14"/>
      <c r="IA1154" s="14"/>
      <c r="IB1154" s="14"/>
      <c r="IC1154" s="14"/>
      <c r="ID1154" s="14"/>
      <c r="IE1154" s="14"/>
    </row>
    <row r="1155" spans="1:239" s="2" customFormat="1" x14ac:dyDescent="0.25">
      <c r="A1155" s="8"/>
      <c r="B1155" s="129" t="s">
        <v>126</v>
      </c>
      <c r="C1155" s="11" t="s">
        <v>16</v>
      </c>
      <c r="D1155" s="10">
        <v>101.5</v>
      </c>
      <c r="E1155" s="10">
        <f>D1155*E1149</f>
        <v>4.575640299999999</v>
      </c>
      <c r="F1155" s="153"/>
      <c r="G1155" s="5">
        <f t="shared" ref="G1155:G1156" si="169">E1155*F1155</f>
        <v>0</v>
      </c>
      <c r="H1155" s="5"/>
      <c r="I1155" s="5"/>
      <c r="J1155" s="10"/>
      <c r="K1155" s="10"/>
      <c r="L1155" s="10">
        <f t="shared" si="167"/>
        <v>0</v>
      </c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F1155" s="14"/>
      <c r="AG1155" s="14"/>
      <c r="AH1155" s="14"/>
      <c r="AI1155" s="14"/>
      <c r="AJ1155" s="14"/>
      <c r="AK1155" s="14"/>
      <c r="AL1155" s="14"/>
      <c r="AM1155" s="14"/>
      <c r="AN1155" s="14"/>
      <c r="AO1155" s="14"/>
      <c r="AP1155" s="14"/>
      <c r="AQ1155" s="14"/>
      <c r="AR1155" s="14"/>
      <c r="AS1155" s="14"/>
      <c r="AT1155" s="14"/>
      <c r="AU1155" s="14"/>
      <c r="AV1155" s="14"/>
      <c r="AW1155" s="14"/>
      <c r="AX1155" s="14"/>
      <c r="AY1155" s="14"/>
      <c r="AZ1155" s="14"/>
      <c r="BA1155" s="14"/>
      <c r="BB1155" s="14"/>
      <c r="BC1155" s="14"/>
      <c r="BD1155" s="14"/>
      <c r="BE1155" s="14"/>
      <c r="BF1155" s="14"/>
      <c r="BG1155" s="14"/>
      <c r="BH1155" s="14"/>
      <c r="BI1155" s="14"/>
      <c r="BJ1155" s="14"/>
      <c r="BK1155" s="14"/>
      <c r="BL1155" s="14"/>
      <c r="BM1155" s="14"/>
      <c r="BN1155" s="14"/>
      <c r="BO1155" s="14"/>
      <c r="BP1155" s="14"/>
      <c r="BQ1155" s="14"/>
      <c r="BR1155" s="14"/>
      <c r="BS1155" s="14"/>
      <c r="BT1155" s="14"/>
      <c r="BU1155" s="14"/>
      <c r="BV1155" s="14"/>
      <c r="BW1155" s="14"/>
      <c r="BX1155" s="14"/>
      <c r="BY1155" s="14"/>
      <c r="BZ1155" s="14"/>
      <c r="CA1155" s="14"/>
      <c r="CB1155" s="14"/>
      <c r="CC1155" s="14"/>
      <c r="CD1155" s="14"/>
      <c r="CE1155" s="14"/>
      <c r="CF1155" s="14"/>
      <c r="CG1155" s="14"/>
      <c r="CH1155" s="14"/>
      <c r="CI1155" s="14"/>
      <c r="CJ1155" s="14"/>
      <c r="CK1155" s="14"/>
      <c r="CL1155" s="14"/>
      <c r="CM1155" s="14"/>
      <c r="CN1155" s="14"/>
      <c r="CO1155" s="14"/>
      <c r="CP1155" s="14"/>
      <c r="CQ1155" s="14"/>
      <c r="CR1155" s="14"/>
      <c r="CS1155" s="14"/>
      <c r="CT1155" s="14"/>
      <c r="CU1155" s="14"/>
      <c r="CV1155" s="14"/>
      <c r="CW1155" s="14"/>
      <c r="CX1155" s="14"/>
      <c r="CY1155" s="14"/>
      <c r="CZ1155" s="14"/>
      <c r="DA1155" s="14"/>
      <c r="DB1155" s="14"/>
      <c r="DC1155" s="14"/>
      <c r="DD1155" s="14"/>
      <c r="DE1155" s="14"/>
      <c r="DF1155" s="14"/>
      <c r="DG1155" s="14"/>
      <c r="DH1155" s="14"/>
      <c r="DI1155" s="14"/>
      <c r="DJ1155" s="14"/>
      <c r="DK1155" s="14"/>
      <c r="DL1155" s="14"/>
      <c r="DM1155" s="14"/>
      <c r="DN1155" s="14"/>
      <c r="DO1155" s="14"/>
      <c r="DP1155" s="14"/>
      <c r="DQ1155" s="14"/>
      <c r="DR1155" s="14"/>
      <c r="DS1155" s="14"/>
      <c r="DT1155" s="14"/>
      <c r="DU1155" s="14"/>
      <c r="DV1155" s="14"/>
      <c r="DW1155" s="14"/>
      <c r="DX1155" s="14"/>
      <c r="DY1155" s="14"/>
      <c r="DZ1155" s="14"/>
      <c r="EA1155" s="14"/>
      <c r="EB1155" s="14"/>
      <c r="EC1155" s="14"/>
      <c r="ED1155" s="14"/>
      <c r="EE1155" s="14"/>
      <c r="EF1155" s="14"/>
      <c r="EG1155" s="14"/>
      <c r="EH1155" s="14"/>
      <c r="EI1155" s="14"/>
      <c r="EJ1155" s="14"/>
      <c r="EK1155" s="14"/>
      <c r="EL1155" s="14"/>
      <c r="EM1155" s="14"/>
      <c r="EN1155" s="14"/>
      <c r="EO1155" s="14"/>
      <c r="EP1155" s="14"/>
      <c r="EQ1155" s="14"/>
      <c r="ER1155" s="14"/>
      <c r="ES1155" s="14"/>
      <c r="ET1155" s="14"/>
      <c r="EU1155" s="14"/>
      <c r="EV1155" s="14"/>
      <c r="EW1155" s="14"/>
      <c r="EX1155" s="14"/>
      <c r="EY1155" s="14"/>
      <c r="EZ1155" s="14"/>
      <c r="FA1155" s="14"/>
      <c r="FB1155" s="14"/>
      <c r="FC1155" s="14"/>
      <c r="FD1155" s="14"/>
      <c r="FE1155" s="14"/>
      <c r="FF1155" s="14"/>
      <c r="FG1155" s="14"/>
      <c r="FH1155" s="14"/>
      <c r="FI1155" s="14"/>
      <c r="FJ1155" s="14"/>
      <c r="FK1155" s="14"/>
      <c r="FL1155" s="14"/>
      <c r="FM1155" s="14"/>
      <c r="FN1155" s="14"/>
      <c r="FO1155" s="14"/>
      <c r="FP1155" s="14"/>
      <c r="FQ1155" s="14"/>
      <c r="FR1155" s="14"/>
      <c r="FS1155" s="14"/>
      <c r="FT1155" s="14"/>
      <c r="FU1155" s="14"/>
      <c r="FV1155" s="14"/>
      <c r="FW1155" s="14"/>
      <c r="FX1155" s="14"/>
      <c r="FY1155" s="14"/>
      <c r="FZ1155" s="14"/>
      <c r="GA1155" s="14"/>
      <c r="GB1155" s="14"/>
      <c r="GC1155" s="14"/>
      <c r="GD1155" s="14"/>
      <c r="GE1155" s="14"/>
      <c r="GF1155" s="14"/>
      <c r="GG1155" s="14"/>
      <c r="GH1155" s="14"/>
      <c r="GI1155" s="14"/>
      <c r="GJ1155" s="14"/>
      <c r="GK1155" s="14"/>
      <c r="GL1155" s="14"/>
      <c r="GM1155" s="14"/>
      <c r="GN1155" s="14"/>
      <c r="GO1155" s="14"/>
      <c r="GP1155" s="14"/>
      <c r="GQ1155" s="14"/>
      <c r="GR1155" s="14"/>
      <c r="GS1155" s="14"/>
      <c r="GT1155" s="14"/>
      <c r="GU1155" s="14"/>
      <c r="GV1155" s="14"/>
      <c r="GW1155" s="14"/>
      <c r="GX1155" s="14"/>
      <c r="GY1155" s="14"/>
      <c r="GZ1155" s="14"/>
      <c r="HA1155" s="14"/>
      <c r="HB1155" s="14"/>
      <c r="HC1155" s="14"/>
      <c r="HD1155" s="14"/>
      <c r="HE1155" s="14"/>
      <c r="HF1155" s="14"/>
      <c r="HG1155" s="14"/>
      <c r="HH1155" s="14"/>
      <c r="HI1155" s="14"/>
      <c r="HJ1155" s="14"/>
      <c r="HK1155" s="14"/>
      <c r="HL1155" s="14"/>
      <c r="HM1155" s="14"/>
      <c r="HN1155" s="14"/>
      <c r="HO1155" s="14"/>
      <c r="HP1155" s="14"/>
      <c r="HQ1155" s="14"/>
      <c r="HR1155" s="14"/>
      <c r="HS1155" s="14"/>
      <c r="HT1155" s="14"/>
      <c r="HU1155" s="14"/>
      <c r="HV1155" s="14"/>
      <c r="HW1155" s="14"/>
      <c r="HX1155" s="14"/>
      <c r="HY1155" s="14"/>
      <c r="HZ1155" s="14"/>
      <c r="IA1155" s="14"/>
      <c r="IB1155" s="14"/>
      <c r="IC1155" s="14"/>
      <c r="ID1155" s="14"/>
      <c r="IE1155" s="14"/>
    </row>
    <row r="1156" spans="1:239" s="2" customFormat="1" x14ac:dyDescent="0.25">
      <c r="A1156" s="8"/>
      <c r="B1156" s="184" t="s">
        <v>78</v>
      </c>
      <c r="C1156" s="11" t="s">
        <v>16</v>
      </c>
      <c r="D1156" s="10">
        <v>2.4700000000000002</v>
      </c>
      <c r="E1156" s="5">
        <f>D1156*E1149</f>
        <v>0.11134809399999999</v>
      </c>
      <c r="F1156" s="10"/>
      <c r="G1156" s="5">
        <f t="shared" si="169"/>
        <v>0</v>
      </c>
      <c r="H1156" s="5"/>
      <c r="I1156" s="5"/>
      <c r="J1156" s="10"/>
      <c r="K1156" s="10"/>
      <c r="L1156" s="10">
        <f t="shared" si="167"/>
        <v>0</v>
      </c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F1156" s="14"/>
      <c r="AG1156" s="14"/>
      <c r="AH1156" s="14"/>
      <c r="AI1156" s="14"/>
      <c r="AJ1156" s="14"/>
      <c r="AK1156" s="14"/>
      <c r="AL1156" s="14"/>
      <c r="AM1156" s="14"/>
      <c r="AN1156" s="14"/>
      <c r="AO1156" s="14"/>
      <c r="AP1156" s="14"/>
      <c r="AQ1156" s="14"/>
      <c r="AR1156" s="14"/>
      <c r="AS1156" s="14"/>
      <c r="AT1156" s="14"/>
      <c r="AU1156" s="14"/>
      <c r="AV1156" s="14"/>
      <c r="AW1156" s="14"/>
      <c r="AX1156" s="14"/>
      <c r="AY1156" s="14"/>
      <c r="AZ1156" s="14"/>
      <c r="BA1156" s="14"/>
      <c r="BB1156" s="14"/>
      <c r="BC1156" s="14"/>
      <c r="BD1156" s="14"/>
      <c r="BE1156" s="14"/>
      <c r="BF1156" s="14"/>
      <c r="BG1156" s="14"/>
      <c r="BH1156" s="14"/>
      <c r="BI1156" s="14"/>
      <c r="BJ1156" s="14"/>
      <c r="BK1156" s="14"/>
      <c r="BL1156" s="14"/>
      <c r="BM1156" s="14"/>
      <c r="BN1156" s="14"/>
      <c r="BO1156" s="14"/>
      <c r="BP1156" s="14"/>
      <c r="BQ1156" s="14"/>
      <c r="BR1156" s="14"/>
      <c r="BS1156" s="14"/>
      <c r="BT1156" s="14"/>
      <c r="BU1156" s="14"/>
      <c r="BV1156" s="14"/>
      <c r="BW1156" s="14"/>
      <c r="BX1156" s="14"/>
      <c r="BY1156" s="14"/>
      <c r="BZ1156" s="14"/>
      <c r="CA1156" s="14"/>
      <c r="CB1156" s="14"/>
      <c r="CC1156" s="14"/>
      <c r="CD1156" s="14"/>
      <c r="CE1156" s="14"/>
      <c r="CF1156" s="14"/>
      <c r="CG1156" s="14"/>
      <c r="CH1156" s="14"/>
      <c r="CI1156" s="14"/>
      <c r="CJ1156" s="14"/>
      <c r="CK1156" s="14"/>
      <c r="CL1156" s="14"/>
      <c r="CM1156" s="14"/>
      <c r="CN1156" s="14"/>
      <c r="CO1156" s="14"/>
      <c r="CP1156" s="14"/>
      <c r="CQ1156" s="14"/>
      <c r="CR1156" s="14"/>
      <c r="CS1156" s="14"/>
      <c r="CT1156" s="14"/>
      <c r="CU1156" s="14"/>
      <c r="CV1156" s="14"/>
      <c r="CW1156" s="14"/>
      <c r="CX1156" s="14"/>
      <c r="CY1156" s="14"/>
      <c r="CZ1156" s="14"/>
      <c r="DA1156" s="14"/>
      <c r="DB1156" s="14"/>
      <c r="DC1156" s="14"/>
      <c r="DD1156" s="14"/>
      <c r="DE1156" s="14"/>
      <c r="DF1156" s="14"/>
      <c r="DG1156" s="14"/>
      <c r="DH1156" s="14"/>
      <c r="DI1156" s="14"/>
      <c r="DJ1156" s="14"/>
      <c r="DK1156" s="14"/>
      <c r="DL1156" s="14"/>
      <c r="DM1156" s="14"/>
      <c r="DN1156" s="14"/>
      <c r="DO1156" s="14"/>
      <c r="DP1156" s="14"/>
      <c r="DQ1156" s="14"/>
      <c r="DR1156" s="14"/>
      <c r="DS1156" s="14"/>
      <c r="DT1156" s="14"/>
      <c r="DU1156" s="14"/>
      <c r="DV1156" s="14"/>
      <c r="DW1156" s="14"/>
      <c r="DX1156" s="14"/>
      <c r="DY1156" s="14"/>
      <c r="DZ1156" s="14"/>
      <c r="EA1156" s="14"/>
      <c r="EB1156" s="14"/>
      <c r="EC1156" s="14"/>
      <c r="ED1156" s="14"/>
      <c r="EE1156" s="14"/>
      <c r="EF1156" s="14"/>
      <c r="EG1156" s="14"/>
      <c r="EH1156" s="14"/>
      <c r="EI1156" s="14"/>
      <c r="EJ1156" s="14"/>
      <c r="EK1156" s="14"/>
      <c r="EL1156" s="14"/>
      <c r="EM1156" s="14"/>
      <c r="EN1156" s="14"/>
      <c r="EO1156" s="14"/>
      <c r="EP1156" s="14"/>
      <c r="EQ1156" s="14"/>
      <c r="ER1156" s="14"/>
      <c r="ES1156" s="14"/>
      <c r="ET1156" s="14"/>
      <c r="EU1156" s="14"/>
      <c r="EV1156" s="14"/>
      <c r="EW1156" s="14"/>
      <c r="EX1156" s="14"/>
      <c r="EY1156" s="14"/>
      <c r="EZ1156" s="14"/>
      <c r="FA1156" s="14"/>
      <c r="FB1156" s="14"/>
      <c r="FC1156" s="14"/>
      <c r="FD1156" s="14"/>
      <c r="FE1156" s="14"/>
      <c r="FF1156" s="14"/>
      <c r="FG1156" s="14"/>
      <c r="FH1156" s="14"/>
      <c r="FI1156" s="14"/>
      <c r="FJ1156" s="14"/>
      <c r="FK1156" s="14"/>
      <c r="FL1156" s="14"/>
      <c r="FM1156" s="14"/>
      <c r="FN1156" s="14"/>
      <c r="FO1156" s="14"/>
      <c r="FP1156" s="14"/>
      <c r="FQ1156" s="14"/>
      <c r="FR1156" s="14"/>
      <c r="FS1156" s="14"/>
      <c r="FT1156" s="14"/>
      <c r="FU1156" s="14"/>
      <c r="FV1156" s="14"/>
      <c r="FW1156" s="14"/>
      <c r="FX1156" s="14"/>
      <c r="FY1156" s="14"/>
      <c r="FZ1156" s="14"/>
      <c r="GA1156" s="14"/>
      <c r="GB1156" s="14"/>
      <c r="GC1156" s="14"/>
      <c r="GD1156" s="14"/>
      <c r="GE1156" s="14"/>
      <c r="GF1156" s="14"/>
      <c r="GG1156" s="14"/>
      <c r="GH1156" s="14"/>
      <c r="GI1156" s="14"/>
      <c r="GJ1156" s="14"/>
      <c r="GK1156" s="14"/>
      <c r="GL1156" s="14"/>
      <c r="GM1156" s="14"/>
      <c r="GN1156" s="14"/>
      <c r="GO1156" s="14"/>
      <c r="GP1156" s="14"/>
      <c r="GQ1156" s="14"/>
      <c r="GR1156" s="14"/>
      <c r="GS1156" s="14"/>
      <c r="GT1156" s="14"/>
      <c r="GU1156" s="14"/>
      <c r="GV1156" s="14"/>
      <c r="GW1156" s="14"/>
      <c r="GX1156" s="14"/>
      <c r="GY1156" s="14"/>
      <c r="GZ1156" s="14"/>
      <c r="HA1156" s="14"/>
      <c r="HB1156" s="14"/>
      <c r="HC1156" s="14"/>
      <c r="HD1156" s="14"/>
      <c r="HE1156" s="14"/>
      <c r="HF1156" s="14"/>
      <c r="HG1156" s="14"/>
      <c r="HH1156" s="14"/>
      <c r="HI1156" s="14"/>
      <c r="HJ1156" s="14"/>
      <c r="HK1156" s="14"/>
      <c r="HL1156" s="14"/>
      <c r="HM1156" s="14"/>
      <c r="HN1156" s="14"/>
      <c r="HO1156" s="14"/>
      <c r="HP1156" s="14"/>
      <c r="HQ1156" s="14"/>
      <c r="HR1156" s="14"/>
      <c r="HS1156" s="14"/>
      <c r="HT1156" s="14"/>
      <c r="HU1156" s="14"/>
      <c r="HV1156" s="14"/>
      <c r="HW1156" s="14"/>
      <c r="HX1156" s="14"/>
      <c r="HY1156" s="14"/>
      <c r="HZ1156" s="14"/>
      <c r="IA1156" s="14"/>
      <c r="IB1156" s="14"/>
      <c r="IC1156" s="14"/>
      <c r="ID1156" s="14"/>
      <c r="IE1156" s="14"/>
    </row>
    <row r="1157" spans="1:239" s="2" customFormat="1" x14ac:dyDescent="0.25">
      <c r="A1157" s="8"/>
      <c r="B1157" s="184" t="s">
        <v>79</v>
      </c>
      <c r="C1157" s="185" t="s">
        <v>16</v>
      </c>
      <c r="D1157" s="10">
        <f>7.4+0.53</f>
        <v>7.9300000000000006</v>
      </c>
      <c r="E1157" s="10">
        <f>E1149*D1157</f>
        <v>0.35748598599999998</v>
      </c>
      <c r="F1157" s="170"/>
      <c r="G1157" s="170">
        <f>F1157*E1157</f>
        <v>0</v>
      </c>
      <c r="H1157" s="170"/>
      <c r="I1157" s="170"/>
      <c r="J1157" s="170"/>
      <c r="K1157" s="170"/>
      <c r="L1157" s="170">
        <f>K1157+I1157+G1157</f>
        <v>0</v>
      </c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F1157" s="14"/>
      <c r="AG1157" s="14"/>
      <c r="AH1157" s="14"/>
      <c r="AI1157" s="14"/>
      <c r="AJ1157" s="14"/>
      <c r="AK1157" s="14"/>
      <c r="AL1157" s="14"/>
      <c r="AM1157" s="14"/>
      <c r="AN1157" s="14"/>
      <c r="AO1157" s="14"/>
      <c r="AP1157" s="14"/>
      <c r="AQ1157" s="14"/>
      <c r="AR1157" s="14"/>
      <c r="AS1157" s="14"/>
      <c r="AT1157" s="14"/>
      <c r="AU1157" s="14"/>
      <c r="AV1157" s="14"/>
      <c r="AW1157" s="14"/>
      <c r="AX1157" s="14"/>
      <c r="AY1157" s="14"/>
      <c r="AZ1157" s="14"/>
      <c r="BA1157" s="14"/>
      <c r="BB1157" s="14"/>
      <c r="BC1157" s="14"/>
      <c r="BD1157" s="14"/>
      <c r="BE1157" s="14"/>
      <c r="BF1157" s="14"/>
      <c r="BG1157" s="14"/>
      <c r="BH1157" s="14"/>
      <c r="BI1157" s="14"/>
      <c r="BJ1157" s="14"/>
      <c r="BK1157" s="14"/>
      <c r="BL1157" s="14"/>
      <c r="BM1157" s="14"/>
      <c r="BN1157" s="14"/>
      <c r="BO1157" s="14"/>
      <c r="BP1157" s="14"/>
      <c r="BQ1157" s="14"/>
      <c r="BR1157" s="14"/>
      <c r="BS1157" s="14"/>
      <c r="BT1157" s="14"/>
      <c r="BU1157" s="14"/>
      <c r="BV1157" s="14"/>
      <c r="BW1157" s="14"/>
      <c r="BX1157" s="14"/>
      <c r="BY1157" s="14"/>
      <c r="BZ1157" s="14"/>
      <c r="CA1157" s="14"/>
      <c r="CB1157" s="14"/>
      <c r="CC1157" s="14"/>
      <c r="CD1157" s="14"/>
      <c r="CE1157" s="14"/>
      <c r="CF1157" s="14"/>
      <c r="CG1157" s="14"/>
      <c r="CH1157" s="14"/>
      <c r="CI1157" s="14"/>
      <c r="CJ1157" s="14"/>
      <c r="CK1157" s="14"/>
      <c r="CL1157" s="14"/>
      <c r="CM1157" s="14"/>
      <c r="CN1157" s="14"/>
      <c r="CO1157" s="14"/>
      <c r="CP1157" s="14"/>
      <c r="CQ1157" s="14"/>
      <c r="CR1157" s="14"/>
      <c r="CS1157" s="14"/>
      <c r="CT1157" s="14"/>
      <c r="CU1157" s="14"/>
      <c r="CV1157" s="14"/>
      <c r="CW1157" s="14"/>
      <c r="CX1157" s="14"/>
      <c r="CY1157" s="14"/>
      <c r="CZ1157" s="14"/>
      <c r="DA1157" s="14"/>
      <c r="DB1157" s="14"/>
      <c r="DC1157" s="14"/>
      <c r="DD1157" s="14"/>
      <c r="DE1157" s="14"/>
      <c r="DF1157" s="14"/>
      <c r="DG1157" s="14"/>
      <c r="DH1157" s="14"/>
      <c r="DI1157" s="14"/>
      <c r="DJ1157" s="14"/>
      <c r="DK1157" s="14"/>
      <c r="DL1157" s="14"/>
      <c r="DM1157" s="14"/>
      <c r="DN1157" s="14"/>
      <c r="DO1157" s="14"/>
      <c r="DP1157" s="14"/>
      <c r="DQ1157" s="14"/>
      <c r="DR1157" s="14"/>
      <c r="DS1157" s="14"/>
      <c r="DT1157" s="14"/>
      <c r="DU1157" s="14"/>
      <c r="DV1157" s="14"/>
      <c r="DW1157" s="14"/>
      <c r="DX1157" s="14"/>
      <c r="DY1157" s="14"/>
      <c r="DZ1157" s="14"/>
      <c r="EA1157" s="14"/>
      <c r="EB1157" s="14"/>
      <c r="EC1157" s="14"/>
      <c r="ED1157" s="14"/>
      <c r="EE1157" s="14"/>
      <c r="EF1157" s="14"/>
      <c r="EG1157" s="14"/>
      <c r="EH1157" s="14"/>
      <c r="EI1157" s="14"/>
      <c r="EJ1157" s="14"/>
      <c r="EK1157" s="14"/>
      <c r="EL1157" s="14"/>
      <c r="EM1157" s="14"/>
      <c r="EN1157" s="14"/>
      <c r="EO1157" s="14"/>
      <c r="EP1157" s="14"/>
      <c r="EQ1157" s="14"/>
      <c r="ER1157" s="14"/>
      <c r="ES1157" s="14"/>
      <c r="ET1157" s="14"/>
      <c r="EU1157" s="14"/>
      <c r="EV1157" s="14"/>
      <c r="EW1157" s="14"/>
      <c r="EX1157" s="14"/>
      <c r="EY1157" s="14"/>
      <c r="EZ1157" s="14"/>
      <c r="FA1157" s="14"/>
      <c r="FB1157" s="14"/>
      <c r="FC1157" s="14"/>
      <c r="FD1157" s="14"/>
      <c r="FE1157" s="14"/>
      <c r="FF1157" s="14"/>
      <c r="FG1157" s="14"/>
      <c r="FH1157" s="14"/>
      <c r="FI1157" s="14"/>
      <c r="FJ1157" s="14"/>
      <c r="FK1157" s="14"/>
      <c r="FL1157" s="14"/>
      <c r="FM1157" s="14"/>
      <c r="FN1157" s="14"/>
      <c r="FO1157" s="14"/>
      <c r="FP1157" s="14"/>
      <c r="FQ1157" s="14"/>
      <c r="FR1157" s="14"/>
      <c r="FS1157" s="14"/>
      <c r="FT1157" s="14"/>
      <c r="FU1157" s="14"/>
      <c r="FV1157" s="14"/>
      <c r="FW1157" s="14"/>
      <c r="FX1157" s="14"/>
      <c r="FY1157" s="14"/>
      <c r="FZ1157" s="14"/>
      <c r="GA1157" s="14"/>
      <c r="GB1157" s="14"/>
      <c r="GC1157" s="14"/>
      <c r="GD1157" s="14"/>
      <c r="GE1157" s="14"/>
      <c r="GF1157" s="14"/>
      <c r="GG1157" s="14"/>
      <c r="GH1157" s="14"/>
      <c r="GI1157" s="14"/>
      <c r="GJ1157" s="14"/>
      <c r="GK1157" s="14"/>
      <c r="GL1157" s="14"/>
      <c r="GM1157" s="14"/>
      <c r="GN1157" s="14"/>
      <c r="GO1157" s="14"/>
      <c r="GP1157" s="14"/>
      <c r="GQ1157" s="14"/>
      <c r="GR1157" s="14"/>
      <c r="GS1157" s="14"/>
      <c r="GT1157" s="14"/>
      <c r="GU1157" s="14"/>
      <c r="GV1157" s="14"/>
      <c r="GW1157" s="14"/>
      <c r="GX1157" s="14"/>
      <c r="GY1157" s="14"/>
      <c r="GZ1157" s="14"/>
      <c r="HA1157" s="14"/>
      <c r="HB1157" s="14"/>
      <c r="HC1157" s="14"/>
      <c r="HD1157" s="14"/>
      <c r="HE1157" s="14"/>
      <c r="HF1157" s="14"/>
      <c r="HG1157" s="14"/>
      <c r="HH1157" s="14"/>
      <c r="HI1157" s="14"/>
      <c r="HJ1157" s="14"/>
      <c r="HK1157" s="14"/>
      <c r="HL1157" s="14"/>
      <c r="HM1157" s="14"/>
      <c r="HN1157" s="14"/>
      <c r="HO1157" s="14"/>
      <c r="HP1157" s="14"/>
      <c r="HQ1157" s="14"/>
      <c r="HR1157" s="14"/>
      <c r="HS1157" s="14"/>
      <c r="HT1157" s="14"/>
      <c r="HU1157" s="14"/>
      <c r="HV1157" s="14"/>
      <c r="HW1157" s="14"/>
      <c r="HX1157" s="14"/>
      <c r="HY1157" s="14"/>
      <c r="HZ1157" s="14"/>
      <c r="IA1157" s="14"/>
      <c r="IB1157" s="14"/>
      <c r="IC1157" s="14"/>
      <c r="ID1157" s="14"/>
      <c r="IE1157" s="14"/>
    </row>
    <row r="1158" spans="1:239" s="2" customFormat="1" x14ac:dyDescent="0.25">
      <c r="A1158" s="8"/>
      <c r="B1158" s="184" t="s">
        <v>69</v>
      </c>
      <c r="C1158" s="185" t="s">
        <v>16</v>
      </c>
      <c r="D1158" s="10">
        <v>4.68</v>
      </c>
      <c r="E1158" s="10">
        <f>E1149*D1158</f>
        <v>0.21097533599999996</v>
      </c>
      <c r="F1158" s="10"/>
      <c r="G1158" s="170">
        <f t="shared" ref="G1158" si="170">F1158*E1158</f>
        <v>0</v>
      </c>
      <c r="H1158" s="10"/>
      <c r="I1158" s="10"/>
      <c r="J1158" s="10"/>
      <c r="K1158" s="10"/>
      <c r="L1158" s="10">
        <f t="shared" ref="L1158" si="171">K1158+I1158+G1158</f>
        <v>0</v>
      </c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F1158" s="14"/>
      <c r="AG1158" s="14"/>
      <c r="AH1158" s="14"/>
      <c r="AI1158" s="14"/>
      <c r="AJ1158" s="14"/>
      <c r="AK1158" s="14"/>
      <c r="AL1158" s="14"/>
      <c r="AM1158" s="14"/>
      <c r="AN1158" s="14"/>
      <c r="AO1158" s="14"/>
      <c r="AP1158" s="14"/>
      <c r="AQ1158" s="14"/>
      <c r="AR1158" s="14"/>
      <c r="AS1158" s="14"/>
      <c r="AT1158" s="14"/>
      <c r="AU1158" s="14"/>
      <c r="AV1158" s="14"/>
      <c r="AW1158" s="14"/>
      <c r="AX1158" s="14"/>
      <c r="AY1158" s="14"/>
      <c r="AZ1158" s="14"/>
      <c r="BA1158" s="14"/>
      <c r="BB1158" s="14"/>
      <c r="BC1158" s="14"/>
      <c r="BD1158" s="14"/>
      <c r="BE1158" s="14"/>
      <c r="BF1158" s="14"/>
      <c r="BG1158" s="14"/>
      <c r="BH1158" s="14"/>
      <c r="BI1158" s="14"/>
      <c r="BJ1158" s="14"/>
      <c r="BK1158" s="14"/>
      <c r="BL1158" s="14"/>
      <c r="BM1158" s="14"/>
      <c r="BN1158" s="14"/>
      <c r="BO1158" s="14"/>
      <c r="BP1158" s="14"/>
      <c r="BQ1158" s="14"/>
      <c r="BR1158" s="14"/>
      <c r="BS1158" s="14"/>
      <c r="BT1158" s="14"/>
      <c r="BU1158" s="14"/>
      <c r="BV1158" s="14"/>
      <c r="BW1158" s="14"/>
      <c r="BX1158" s="14"/>
      <c r="BY1158" s="14"/>
      <c r="BZ1158" s="14"/>
      <c r="CA1158" s="14"/>
      <c r="CB1158" s="14"/>
      <c r="CC1158" s="14"/>
      <c r="CD1158" s="14"/>
      <c r="CE1158" s="14"/>
      <c r="CF1158" s="14"/>
      <c r="CG1158" s="14"/>
      <c r="CH1158" s="14"/>
      <c r="CI1158" s="14"/>
      <c r="CJ1158" s="14"/>
      <c r="CK1158" s="14"/>
      <c r="CL1158" s="14"/>
      <c r="CM1158" s="14"/>
      <c r="CN1158" s="14"/>
      <c r="CO1158" s="14"/>
      <c r="CP1158" s="14"/>
      <c r="CQ1158" s="14"/>
      <c r="CR1158" s="14"/>
      <c r="CS1158" s="14"/>
      <c r="CT1158" s="14"/>
      <c r="CU1158" s="14"/>
      <c r="CV1158" s="14"/>
      <c r="CW1158" s="14"/>
      <c r="CX1158" s="14"/>
      <c r="CY1158" s="14"/>
      <c r="CZ1158" s="14"/>
      <c r="DA1158" s="14"/>
      <c r="DB1158" s="14"/>
      <c r="DC1158" s="14"/>
      <c r="DD1158" s="14"/>
      <c r="DE1158" s="14"/>
      <c r="DF1158" s="14"/>
      <c r="DG1158" s="14"/>
      <c r="DH1158" s="14"/>
      <c r="DI1158" s="14"/>
      <c r="DJ1158" s="14"/>
      <c r="DK1158" s="14"/>
      <c r="DL1158" s="14"/>
      <c r="DM1158" s="14"/>
      <c r="DN1158" s="14"/>
      <c r="DO1158" s="14"/>
      <c r="DP1158" s="14"/>
      <c r="DQ1158" s="14"/>
      <c r="DR1158" s="14"/>
      <c r="DS1158" s="14"/>
      <c r="DT1158" s="14"/>
      <c r="DU1158" s="14"/>
      <c r="DV1158" s="14"/>
      <c r="DW1158" s="14"/>
      <c r="DX1158" s="14"/>
      <c r="DY1158" s="14"/>
      <c r="DZ1158" s="14"/>
      <c r="EA1158" s="14"/>
      <c r="EB1158" s="14"/>
      <c r="EC1158" s="14"/>
      <c r="ED1158" s="14"/>
      <c r="EE1158" s="14"/>
      <c r="EF1158" s="14"/>
      <c r="EG1158" s="14"/>
      <c r="EH1158" s="14"/>
      <c r="EI1158" s="14"/>
      <c r="EJ1158" s="14"/>
      <c r="EK1158" s="14"/>
      <c r="EL1158" s="14"/>
      <c r="EM1158" s="14"/>
      <c r="EN1158" s="14"/>
      <c r="EO1158" s="14"/>
      <c r="EP1158" s="14"/>
      <c r="EQ1158" s="14"/>
      <c r="ER1158" s="14"/>
      <c r="ES1158" s="14"/>
      <c r="ET1158" s="14"/>
      <c r="EU1158" s="14"/>
      <c r="EV1158" s="14"/>
      <c r="EW1158" s="14"/>
      <c r="EX1158" s="14"/>
      <c r="EY1158" s="14"/>
      <c r="EZ1158" s="14"/>
      <c r="FA1158" s="14"/>
      <c r="FB1158" s="14"/>
      <c r="FC1158" s="14"/>
      <c r="FD1158" s="14"/>
      <c r="FE1158" s="14"/>
      <c r="FF1158" s="14"/>
      <c r="FG1158" s="14"/>
      <c r="FH1158" s="14"/>
      <c r="FI1158" s="14"/>
      <c r="FJ1158" s="14"/>
      <c r="FK1158" s="14"/>
      <c r="FL1158" s="14"/>
      <c r="FM1158" s="14"/>
      <c r="FN1158" s="14"/>
      <c r="FO1158" s="14"/>
      <c r="FP1158" s="14"/>
      <c r="FQ1158" s="14"/>
      <c r="FR1158" s="14"/>
      <c r="FS1158" s="14"/>
      <c r="FT1158" s="14"/>
      <c r="FU1158" s="14"/>
      <c r="FV1158" s="14"/>
      <c r="FW1158" s="14"/>
      <c r="FX1158" s="14"/>
      <c r="FY1158" s="14"/>
      <c r="FZ1158" s="14"/>
      <c r="GA1158" s="14"/>
      <c r="GB1158" s="14"/>
      <c r="GC1158" s="14"/>
      <c r="GD1158" s="14"/>
      <c r="GE1158" s="14"/>
      <c r="GF1158" s="14"/>
      <c r="GG1158" s="14"/>
      <c r="GH1158" s="14"/>
      <c r="GI1158" s="14"/>
      <c r="GJ1158" s="14"/>
      <c r="GK1158" s="14"/>
      <c r="GL1158" s="14"/>
      <c r="GM1158" s="14"/>
      <c r="GN1158" s="14"/>
      <c r="GO1158" s="14"/>
      <c r="GP1158" s="14"/>
      <c r="GQ1158" s="14"/>
      <c r="GR1158" s="14"/>
      <c r="GS1158" s="14"/>
      <c r="GT1158" s="14"/>
      <c r="GU1158" s="14"/>
      <c r="GV1158" s="14"/>
      <c r="GW1158" s="14"/>
      <c r="GX1158" s="14"/>
      <c r="GY1158" s="14"/>
      <c r="GZ1158" s="14"/>
      <c r="HA1158" s="14"/>
      <c r="HB1158" s="14"/>
      <c r="HC1158" s="14"/>
      <c r="HD1158" s="14"/>
      <c r="HE1158" s="14"/>
      <c r="HF1158" s="14"/>
      <c r="HG1158" s="14"/>
      <c r="HH1158" s="14"/>
      <c r="HI1158" s="14"/>
      <c r="HJ1158" s="14"/>
      <c r="HK1158" s="14"/>
      <c r="HL1158" s="14"/>
      <c r="HM1158" s="14"/>
      <c r="HN1158" s="14"/>
      <c r="HO1158" s="14"/>
      <c r="HP1158" s="14"/>
      <c r="HQ1158" s="14"/>
      <c r="HR1158" s="14"/>
      <c r="HS1158" s="14"/>
      <c r="HT1158" s="14"/>
      <c r="HU1158" s="14"/>
      <c r="HV1158" s="14"/>
      <c r="HW1158" s="14"/>
      <c r="HX1158" s="14"/>
      <c r="HY1158" s="14"/>
      <c r="HZ1158" s="14"/>
      <c r="IA1158" s="14"/>
      <c r="IB1158" s="14"/>
      <c r="IC1158" s="14"/>
      <c r="ID1158" s="14"/>
      <c r="IE1158" s="14"/>
    </row>
    <row r="1159" spans="1:239" s="2" customFormat="1" x14ac:dyDescent="0.25">
      <c r="A1159" s="8"/>
      <c r="B1159" s="184" t="s">
        <v>80</v>
      </c>
      <c r="C1159" s="185" t="s">
        <v>23</v>
      </c>
      <c r="D1159" s="10">
        <v>39</v>
      </c>
      <c r="E1159" s="10">
        <f>E1149*D1159</f>
        <v>1.7581277999999998</v>
      </c>
      <c r="F1159" s="10"/>
      <c r="G1159" s="5">
        <f t="shared" ref="G1159:G1160" si="172">E1159*F1159</f>
        <v>0</v>
      </c>
      <c r="H1159" s="5"/>
      <c r="I1159" s="5"/>
      <c r="J1159" s="10"/>
      <c r="K1159" s="10"/>
      <c r="L1159" s="10">
        <f t="shared" ref="L1159:L1160" si="173">G1159+I1159+K1159</f>
        <v>0</v>
      </c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F1159" s="14"/>
      <c r="AG1159" s="14"/>
      <c r="AH1159" s="14"/>
      <c r="AI1159" s="14"/>
      <c r="AJ1159" s="14"/>
      <c r="AK1159" s="14"/>
      <c r="AL1159" s="14"/>
      <c r="AM1159" s="14"/>
      <c r="AN1159" s="14"/>
      <c r="AO1159" s="14"/>
      <c r="AP1159" s="14"/>
      <c r="AQ1159" s="14"/>
      <c r="AR1159" s="14"/>
      <c r="AS1159" s="14"/>
      <c r="AT1159" s="14"/>
      <c r="AU1159" s="14"/>
      <c r="AV1159" s="14"/>
      <c r="AW1159" s="14"/>
      <c r="AX1159" s="14"/>
      <c r="AY1159" s="14"/>
      <c r="AZ1159" s="14"/>
      <c r="BA1159" s="14"/>
      <c r="BB1159" s="14"/>
      <c r="BC1159" s="14"/>
      <c r="BD1159" s="14"/>
      <c r="BE1159" s="14"/>
      <c r="BF1159" s="14"/>
      <c r="BG1159" s="14"/>
      <c r="BH1159" s="14"/>
      <c r="BI1159" s="14"/>
      <c r="BJ1159" s="14"/>
      <c r="BK1159" s="14"/>
      <c r="BL1159" s="14"/>
      <c r="BM1159" s="14"/>
      <c r="BN1159" s="14"/>
      <c r="BO1159" s="14"/>
      <c r="BP1159" s="14"/>
      <c r="BQ1159" s="14"/>
      <c r="BR1159" s="14"/>
      <c r="BS1159" s="14"/>
      <c r="BT1159" s="14"/>
      <c r="BU1159" s="14"/>
      <c r="BV1159" s="14"/>
      <c r="BW1159" s="14"/>
      <c r="BX1159" s="14"/>
      <c r="BY1159" s="14"/>
      <c r="BZ1159" s="14"/>
      <c r="CA1159" s="14"/>
      <c r="CB1159" s="14"/>
      <c r="CC1159" s="14"/>
      <c r="CD1159" s="14"/>
      <c r="CE1159" s="14"/>
      <c r="CF1159" s="14"/>
      <c r="CG1159" s="14"/>
      <c r="CH1159" s="14"/>
      <c r="CI1159" s="14"/>
      <c r="CJ1159" s="14"/>
      <c r="CK1159" s="14"/>
      <c r="CL1159" s="14"/>
      <c r="CM1159" s="14"/>
      <c r="CN1159" s="14"/>
      <c r="CO1159" s="14"/>
      <c r="CP1159" s="14"/>
      <c r="CQ1159" s="14"/>
      <c r="CR1159" s="14"/>
      <c r="CS1159" s="14"/>
      <c r="CT1159" s="14"/>
      <c r="CU1159" s="14"/>
      <c r="CV1159" s="14"/>
      <c r="CW1159" s="14"/>
      <c r="CX1159" s="14"/>
      <c r="CY1159" s="14"/>
      <c r="CZ1159" s="14"/>
      <c r="DA1159" s="14"/>
      <c r="DB1159" s="14"/>
      <c r="DC1159" s="14"/>
      <c r="DD1159" s="14"/>
      <c r="DE1159" s="14"/>
      <c r="DF1159" s="14"/>
      <c r="DG1159" s="14"/>
      <c r="DH1159" s="14"/>
      <c r="DI1159" s="14"/>
      <c r="DJ1159" s="14"/>
      <c r="DK1159" s="14"/>
      <c r="DL1159" s="14"/>
      <c r="DM1159" s="14"/>
      <c r="DN1159" s="14"/>
      <c r="DO1159" s="14"/>
      <c r="DP1159" s="14"/>
      <c r="DQ1159" s="14"/>
      <c r="DR1159" s="14"/>
      <c r="DS1159" s="14"/>
      <c r="DT1159" s="14"/>
      <c r="DU1159" s="14"/>
      <c r="DV1159" s="14"/>
      <c r="DW1159" s="14"/>
      <c r="DX1159" s="14"/>
      <c r="DY1159" s="14"/>
      <c r="DZ1159" s="14"/>
      <c r="EA1159" s="14"/>
      <c r="EB1159" s="14"/>
      <c r="EC1159" s="14"/>
      <c r="ED1159" s="14"/>
      <c r="EE1159" s="14"/>
      <c r="EF1159" s="14"/>
      <c r="EG1159" s="14"/>
      <c r="EH1159" s="14"/>
      <c r="EI1159" s="14"/>
      <c r="EJ1159" s="14"/>
      <c r="EK1159" s="14"/>
      <c r="EL1159" s="14"/>
      <c r="EM1159" s="14"/>
      <c r="EN1159" s="14"/>
      <c r="EO1159" s="14"/>
      <c r="EP1159" s="14"/>
      <c r="EQ1159" s="14"/>
      <c r="ER1159" s="14"/>
      <c r="ES1159" s="14"/>
      <c r="ET1159" s="14"/>
      <c r="EU1159" s="14"/>
      <c r="EV1159" s="14"/>
      <c r="EW1159" s="14"/>
      <c r="EX1159" s="14"/>
      <c r="EY1159" s="14"/>
      <c r="EZ1159" s="14"/>
      <c r="FA1159" s="14"/>
      <c r="FB1159" s="14"/>
      <c r="FC1159" s="14"/>
      <c r="FD1159" s="14"/>
      <c r="FE1159" s="14"/>
      <c r="FF1159" s="14"/>
      <c r="FG1159" s="14"/>
      <c r="FH1159" s="14"/>
      <c r="FI1159" s="14"/>
      <c r="FJ1159" s="14"/>
      <c r="FK1159" s="14"/>
      <c r="FL1159" s="14"/>
      <c r="FM1159" s="14"/>
      <c r="FN1159" s="14"/>
      <c r="FO1159" s="14"/>
      <c r="FP1159" s="14"/>
      <c r="FQ1159" s="14"/>
      <c r="FR1159" s="14"/>
      <c r="FS1159" s="14"/>
      <c r="FT1159" s="14"/>
      <c r="FU1159" s="14"/>
      <c r="FV1159" s="14"/>
      <c r="FW1159" s="14"/>
      <c r="FX1159" s="14"/>
      <c r="FY1159" s="14"/>
      <c r="FZ1159" s="14"/>
      <c r="GA1159" s="14"/>
      <c r="GB1159" s="14"/>
      <c r="GC1159" s="14"/>
      <c r="GD1159" s="14"/>
      <c r="GE1159" s="14"/>
      <c r="GF1159" s="14"/>
      <c r="GG1159" s="14"/>
      <c r="GH1159" s="14"/>
      <c r="GI1159" s="14"/>
      <c r="GJ1159" s="14"/>
      <c r="GK1159" s="14"/>
      <c r="GL1159" s="14"/>
      <c r="GM1159" s="14"/>
      <c r="GN1159" s="14"/>
      <c r="GO1159" s="14"/>
      <c r="GP1159" s="14"/>
      <c r="GQ1159" s="14"/>
      <c r="GR1159" s="14"/>
      <c r="GS1159" s="14"/>
      <c r="GT1159" s="14"/>
      <c r="GU1159" s="14"/>
      <c r="GV1159" s="14"/>
      <c r="GW1159" s="14"/>
      <c r="GX1159" s="14"/>
      <c r="GY1159" s="14"/>
      <c r="GZ1159" s="14"/>
      <c r="HA1159" s="14"/>
      <c r="HB1159" s="14"/>
      <c r="HC1159" s="14"/>
      <c r="HD1159" s="14"/>
      <c r="HE1159" s="14"/>
      <c r="HF1159" s="14"/>
      <c r="HG1159" s="14"/>
      <c r="HH1159" s="14"/>
      <c r="HI1159" s="14"/>
      <c r="HJ1159" s="14"/>
      <c r="HK1159" s="14"/>
      <c r="HL1159" s="14"/>
      <c r="HM1159" s="14"/>
      <c r="HN1159" s="14"/>
      <c r="HO1159" s="14"/>
      <c r="HP1159" s="14"/>
      <c r="HQ1159" s="14"/>
      <c r="HR1159" s="14"/>
      <c r="HS1159" s="14"/>
      <c r="HT1159" s="14"/>
      <c r="HU1159" s="14"/>
      <c r="HV1159" s="14"/>
      <c r="HW1159" s="14"/>
      <c r="HX1159" s="14"/>
      <c r="HY1159" s="14"/>
      <c r="HZ1159" s="14"/>
      <c r="IA1159" s="14"/>
      <c r="IB1159" s="14"/>
      <c r="IC1159" s="14"/>
      <c r="ID1159" s="14"/>
      <c r="IE1159" s="14"/>
    </row>
    <row r="1160" spans="1:239" s="2" customFormat="1" x14ac:dyDescent="0.25">
      <c r="A1160" s="8"/>
      <c r="B1160" s="58" t="s">
        <v>35</v>
      </c>
      <c r="C1160" s="11" t="s">
        <v>0</v>
      </c>
      <c r="D1160" s="10">
        <v>156</v>
      </c>
      <c r="E1160" s="10">
        <f>D1160*E1149</f>
        <v>7.0325111999999992</v>
      </c>
      <c r="F1160" s="5"/>
      <c r="G1160" s="5">
        <f t="shared" si="172"/>
        <v>0</v>
      </c>
      <c r="H1160" s="5"/>
      <c r="I1160" s="5"/>
      <c r="J1160" s="10"/>
      <c r="K1160" s="10"/>
      <c r="L1160" s="10">
        <f t="shared" si="173"/>
        <v>0</v>
      </c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F1160" s="14"/>
      <c r="AG1160" s="14"/>
      <c r="AH1160" s="14"/>
      <c r="AI1160" s="14"/>
      <c r="AJ1160" s="14"/>
      <c r="AK1160" s="14"/>
      <c r="AL1160" s="14"/>
      <c r="AM1160" s="14"/>
      <c r="AN1160" s="14"/>
      <c r="AO1160" s="14"/>
      <c r="AP1160" s="14"/>
      <c r="AQ1160" s="14"/>
      <c r="AR1160" s="14"/>
      <c r="AS1160" s="14"/>
      <c r="AT1160" s="14"/>
      <c r="AU1160" s="14"/>
      <c r="AV1160" s="14"/>
      <c r="AW1160" s="14"/>
      <c r="AX1160" s="14"/>
      <c r="AY1160" s="14"/>
      <c r="AZ1160" s="14"/>
      <c r="BA1160" s="14"/>
      <c r="BB1160" s="14"/>
      <c r="BC1160" s="14"/>
      <c r="BD1160" s="14"/>
      <c r="BE1160" s="14"/>
      <c r="BF1160" s="14"/>
      <c r="BG1160" s="14"/>
      <c r="BH1160" s="14"/>
      <c r="BI1160" s="14"/>
      <c r="BJ1160" s="14"/>
      <c r="BK1160" s="14"/>
      <c r="BL1160" s="14"/>
      <c r="BM1160" s="14"/>
      <c r="BN1160" s="14"/>
      <c r="BO1160" s="14"/>
      <c r="BP1160" s="14"/>
      <c r="BQ1160" s="14"/>
      <c r="BR1160" s="14"/>
      <c r="BS1160" s="14"/>
      <c r="BT1160" s="14"/>
      <c r="BU1160" s="14"/>
      <c r="BV1160" s="14"/>
      <c r="BW1160" s="14"/>
      <c r="BX1160" s="14"/>
      <c r="BY1160" s="14"/>
      <c r="BZ1160" s="14"/>
      <c r="CA1160" s="14"/>
      <c r="CB1160" s="14"/>
      <c r="CC1160" s="14"/>
      <c r="CD1160" s="14"/>
      <c r="CE1160" s="14"/>
      <c r="CF1160" s="14"/>
      <c r="CG1160" s="14"/>
      <c r="CH1160" s="14"/>
      <c r="CI1160" s="14"/>
      <c r="CJ1160" s="14"/>
      <c r="CK1160" s="14"/>
      <c r="CL1160" s="14"/>
      <c r="CM1160" s="14"/>
      <c r="CN1160" s="14"/>
      <c r="CO1160" s="14"/>
      <c r="CP1160" s="14"/>
      <c r="CQ1160" s="14"/>
      <c r="CR1160" s="14"/>
      <c r="CS1160" s="14"/>
      <c r="CT1160" s="14"/>
      <c r="CU1160" s="14"/>
      <c r="CV1160" s="14"/>
      <c r="CW1160" s="14"/>
      <c r="CX1160" s="14"/>
      <c r="CY1160" s="14"/>
      <c r="CZ1160" s="14"/>
      <c r="DA1160" s="14"/>
      <c r="DB1160" s="14"/>
      <c r="DC1160" s="14"/>
      <c r="DD1160" s="14"/>
      <c r="DE1160" s="14"/>
      <c r="DF1160" s="14"/>
      <c r="DG1160" s="14"/>
      <c r="DH1160" s="14"/>
      <c r="DI1160" s="14"/>
      <c r="DJ1160" s="14"/>
      <c r="DK1160" s="14"/>
      <c r="DL1160" s="14"/>
      <c r="DM1160" s="14"/>
      <c r="DN1160" s="14"/>
      <c r="DO1160" s="14"/>
      <c r="DP1160" s="14"/>
      <c r="DQ1160" s="14"/>
      <c r="DR1160" s="14"/>
      <c r="DS1160" s="14"/>
      <c r="DT1160" s="14"/>
      <c r="DU1160" s="14"/>
      <c r="DV1160" s="14"/>
      <c r="DW1160" s="14"/>
      <c r="DX1160" s="14"/>
      <c r="DY1160" s="14"/>
      <c r="DZ1160" s="14"/>
      <c r="EA1160" s="14"/>
      <c r="EB1160" s="14"/>
      <c r="EC1160" s="14"/>
      <c r="ED1160" s="14"/>
      <c r="EE1160" s="14"/>
      <c r="EF1160" s="14"/>
      <c r="EG1160" s="14"/>
      <c r="EH1160" s="14"/>
      <c r="EI1160" s="14"/>
      <c r="EJ1160" s="14"/>
      <c r="EK1160" s="14"/>
      <c r="EL1160" s="14"/>
      <c r="EM1160" s="14"/>
      <c r="EN1160" s="14"/>
      <c r="EO1160" s="14"/>
      <c r="EP1160" s="14"/>
      <c r="EQ1160" s="14"/>
      <c r="ER1160" s="14"/>
      <c r="ES1160" s="14"/>
      <c r="ET1160" s="14"/>
      <c r="EU1160" s="14"/>
      <c r="EV1160" s="14"/>
      <c r="EW1160" s="14"/>
      <c r="EX1160" s="14"/>
      <c r="EY1160" s="14"/>
      <c r="EZ1160" s="14"/>
      <c r="FA1160" s="14"/>
      <c r="FB1160" s="14"/>
      <c r="FC1160" s="14"/>
      <c r="FD1160" s="14"/>
      <c r="FE1160" s="14"/>
      <c r="FF1160" s="14"/>
      <c r="FG1160" s="14"/>
      <c r="FH1160" s="14"/>
      <c r="FI1160" s="14"/>
      <c r="FJ1160" s="14"/>
      <c r="FK1160" s="14"/>
      <c r="FL1160" s="14"/>
      <c r="FM1160" s="14"/>
      <c r="FN1160" s="14"/>
      <c r="FO1160" s="14"/>
      <c r="FP1160" s="14"/>
      <c r="FQ1160" s="14"/>
      <c r="FR1160" s="14"/>
      <c r="FS1160" s="14"/>
      <c r="FT1160" s="14"/>
      <c r="FU1160" s="14"/>
      <c r="FV1160" s="14"/>
      <c r="FW1160" s="14"/>
      <c r="FX1160" s="14"/>
      <c r="FY1160" s="14"/>
      <c r="FZ1160" s="14"/>
      <c r="GA1160" s="14"/>
      <c r="GB1160" s="14"/>
      <c r="GC1160" s="14"/>
      <c r="GD1160" s="14"/>
      <c r="GE1160" s="14"/>
      <c r="GF1160" s="14"/>
      <c r="GG1160" s="14"/>
      <c r="GH1160" s="14"/>
      <c r="GI1160" s="14"/>
      <c r="GJ1160" s="14"/>
      <c r="GK1160" s="14"/>
      <c r="GL1160" s="14"/>
      <c r="GM1160" s="14"/>
      <c r="GN1160" s="14"/>
      <c r="GO1160" s="14"/>
      <c r="GP1160" s="14"/>
      <c r="GQ1160" s="14"/>
      <c r="GR1160" s="14"/>
      <c r="GS1160" s="14"/>
      <c r="GT1160" s="14"/>
      <c r="GU1160" s="14"/>
      <c r="GV1160" s="14"/>
      <c r="GW1160" s="14"/>
      <c r="GX1160" s="14"/>
      <c r="GY1160" s="14"/>
      <c r="GZ1160" s="14"/>
      <c r="HA1160" s="14"/>
      <c r="HB1160" s="14"/>
      <c r="HC1160" s="14"/>
      <c r="HD1160" s="14"/>
      <c r="HE1160" s="14"/>
      <c r="HF1160" s="14"/>
      <c r="HG1160" s="14"/>
      <c r="HH1160" s="14"/>
      <c r="HI1160" s="14"/>
      <c r="HJ1160" s="14"/>
      <c r="HK1160" s="14"/>
      <c r="HL1160" s="14"/>
      <c r="HM1160" s="14"/>
      <c r="HN1160" s="14"/>
      <c r="HO1160" s="14"/>
      <c r="HP1160" s="14"/>
      <c r="HQ1160" s="14"/>
      <c r="HR1160" s="14"/>
      <c r="HS1160" s="14"/>
      <c r="HT1160" s="14"/>
      <c r="HU1160" s="14"/>
      <c r="HV1160" s="14"/>
      <c r="HW1160" s="14"/>
      <c r="HX1160" s="14"/>
      <c r="HY1160" s="14"/>
      <c r="HZ1160" s="14"/>
      <c r="IA1160" s="14"/>
      <c r="IB1160" s="14"/>
      <c r="IC1160" s="14"/>
      <c r="ID1160" s="14"/>
      <c r="IE1160" s="14"/>
    </row>
    <row r="1161" spans="1:239" s="2" customFormat="1" x14ac:dyDescent="0.25">
      <c r="A1161" s="8"/>
      <c r="B1161" s="58"/>
      <c r="C1161" s="11"/>
      <c r="D1161" s="10"/>
      <c r="E1161" s="10"/>
      <c r="F1161" s="5"/>
      <c r="G1161" s="5"/>
      <c r="H1161" s="5"/>
      <c r="I1161" s="5"/>
      <c r="J1161" s="10"/>
      <c r="K1161" s="10"/>
      <c r="L1161" s="10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F1161" s="14"/>
      <c r="AG1161" s="14"/>
      <c r="AH1161" s="14"/>
      <c r="AI1161" s="14"/>
      <c r="AJ1161" s="14"/>
      <c r="AK1161" s="14"/>
      <c r="AL1161" s="14"/>
      <c r="AM1161" s="14"/>
      <c r="AN1161" s="14"/>
      <c r="AO1161" s="14"/>
      <c r="AP1161" s="14"/>
      <c r="AQ1161" s="14"/>
      <c r="AR1161" s="14"/>
      <c r="AS1161" s="14"/>
      <c r="AT1161" s="14"/>
      <c r="AU1161" s="14"/>
      <c r="AV1161" s="14"/>
      <c r="AW1161" s="14"/>
      <c r="AX1161" s="14"/>
      <c r="AY1161" s="14"/>
      <c r="AZ1161" s="14"/>
      <c r="BA1161" s="14"/>
      <c r="BB1161" s="14"/>
      <c r="BC1161" s="14"/>
      <c r="BD1161" s="14"/>
      <c r="BE1161" s="14"/>
      <c r="BF1161" s="14"/>
      <c r="BG1161" s="14"/>
      <c r="BH1161" s="14"/>
      <c r="BI1161" s="14"/>
      <c r="BJ1161" s="14"/>
      <c r="BK1161" s="14"/>
      <c r="BL1161" s="14"/>
      <c r="BM1161" s="14"/>
      <c r="BN1161" s="14"/>
      <c r="BO1161" s="14"/>
      <c r="BP1161" s="14"/>
      <c r="BQ1161" s="14"/>
      <c r="BR1161" s="14"/>
      <c r="BS1161" s="14"/>
      <c r="BT1161" s="14"/>
      <c r="BU1161" s="14"/>
      <c r="BV1161" s="14"/>
      <c r="BW1161" s="14"/>
      <c r="BX1161" s="14"/>
      <c r="BY1161" s="14"/>
      <c r="BZ1161" s="14"/>
      <c r="CA1161" s="14"/>
      <c r="CB1161" s="14"/>
      <c r="CC1161" s="14"/>
      <c r="CD1161" s="14"/>
      <c r="CE1161" s="14"/>
      <c r="CF1161" s="14"/>
      <c r="CG1161" s="14"/>
      <c r="CH1161" s="14"/>
      <c r="CI1161" s="14"/>
      <c r="CJ1161" s="14"/>
      <c r="CK1161" s="14"/>
      <c r="CL1161" s="14"/>
      <c r="CM1161" s="14"/>
      <c r="CN1161" s="14"/>
      <c r="CO1161" s="14"/>
      <c r="CP1161" s="14"/>
      <c r="CQ1161" s="14"/>
      <c r="CR1161" s="14"/>
      <c r="CS1161" s="14"/>
      <c r="CT1161" s="14"/>
      <c r="CU1161" s="14"/>
      <c r="CV1161" s="14"/>
      <c r="CW1161" s="14"/>
      <c r="CX1161" s="14"/>
      <c r="CY1161" s="14"/>
      <c r="CZ1161" s="14"/>
      <c r="DA1161" s="14"/>
      <c r="DB1161" s="14"/>
      <c r="DC1161" s="14"/>
      <c r="DD1161" s="14"/>
      <c r="DE1161" s="14"/>
      <c r="DF1161" s="14"/>
      <c r="DG1161" s="14"/>
      <c r="DH1161" s="14"/>
      <c r="DI1161" s="14"/>
      <c r="DJ1161" s="14"/>
      <c r="DK1161" s="14"/>
      <c r="DL1161" s="14"/>
      <c r="DM1161" s="14"/>
      <c r="DN1161" s="14"/>
      <c r="DO1161" s="14"/>
      <c r="DP1161" s="14"/>
      <c r="DQ1161" s="14"/>
      <c r="DR1161" s="14"/>
      <c r="DS1161" s="14"/>
      <c r="DT1161" s="14"/>
      <c r="DU1161" s="14"/>
      <c r="DV1161" s="14"/>
      <c r="DW1161" s="14"/>
      <c r="DX1161" s="14"/>
      <c r="DY1161" s="14"/>
      <c r="DZ1161" s="14"/>
      <c r="EA1161" s="14"/>
      <c r="EB1161" s="14"/>
      <c r="EC1161" s="14"/>
      <c r="ED1161" s="14"/>
      <c r="EE1161" s="14"/>
      <c r="EF1161" s="14"/>
      <c r="EG1161" s="14"/>
      <c r="EH1161" s="14"/>
      <c r="EI1161" s="14"/>
      <c r="EJ1161" s="14"/>
      <c r="EK1161" s="14"/>
      <c r="EL1161" s="14"/>
      <c r="EM1161" s="14"/>
      <c r="EN1161" s="14"/>
      <c r="EO1161" s="14"/>
      <c r="EP1161" s="14"/>
      <c r="EQ1161" s="14"/>
      <c r="ER1161" s="14"/>
      <c r="ES1161" s="14"/>
      <c r="ET1161" s="14"/>
      <c r="EU1161" s="14"/>
      <c r="EV1161" s="14"/>
      <c r="EW1161" s="14"/>
      <c r="EX1161" s="14"/>
      <c r="EY1161" s="14"/>
      <c r="EZ1161" s="14"/>
      <c r="FA1161" s="14"/>
      <c r="FB1161" s="14"/>
      <c r="FC1161" s="14"/>
      <c r="FD1161" s="14"/>
      <c r="FE1161" s="14"/>
      <c r="FF1161" s="14"/>
      <c r="FG1161" s="14"/>
      <c r="FH1161" s="14"/>
      <c r="FI1161" s="14"/>
      <c r="FJ1161" s="14"/>
      <c r="FK1161" s="14"/>
      <c r="FL1161" s="14"/>
      <c r="FM1161" s="14"/>
      <c r="FN1161" s="14"/>
      <c r="FO1161" s="14"/>
      <c r="FP1161" s="14"/>
      <c r="FQ1161" s="14"/>
      <c r="FR1161" s="14"/>
      <c r="FS1161" s="14"/>
      <c r="FT1161" s="14"/>
      <c r="FU1161" s="14"/>
      <c r="FV1161" s="14"/>
      <c r="FW1161" s="14"/>
      <c r="FX1161" s="14"/>
      <c r="FY1161" s="14"/>
      <c r="FZ1161" s="14"/>
      <c r="GA1161" s="14"/>
      <c r="GB1161" s="14"/>
      <c r="GC1161" s="14"/>
      <c r="GD1161" s="14"/>
      <c r="GE1161" s="14"/>
      <c r="GF1161" s="14"/>
      <c r="GG1161" s="14"/>
      <c r="GH1161" s="14"/>
      <c r="GI1161" s="14"/>
      <c r="GJ1161" s="14"/>
      <c r="GK1161" s="14"/>
      <c r="GL1161" s="14"/>
      <c r="GM1161" s="14"/>
      <c r="GN1161" s="14"/>
      <c r="GO1161" s="14"/>
      <c r="GP1161" s="14"/>
      <c r="GQ1161" s="14"/>
      <c r="GR1161" s="14"/>
      <c r="GS1161" s="14"/>
      <c r="GT1161" s="14"/>
      <c r="GU1161" s="14"/>
      <c r="GV1161" s="14"/>
      <c r="GW1161" s="14"/>
      <c r="GX1161" s="14"/>
      <c r="GY1161" s="14"/>
      <c r="GZ1161" s="14"/>
      <c r="HA1161" s="14"/>
      <c r="HB1161" s="14"/>
      <c r="HC1161" s="14"/>
      <c r="HD1161" s="14"/>
      <c r="HE1161" s="14"/>
      <c r="HF1161" s="14"/>
      <c r="HG1161" s="14"/>
      <c r="HH1161" s="14"/>
      <c r="HI1161" s="14"/>
      <c r="HJ1161" s="14"/>
      <c r="HK1161" s="14"/>
      <c r="HL1161" s="14"/>
      <c r="HM1161" s="14"/>
      <c r="HN1161" s="14"/>
      <c r="HO1161" s="14"/>
      <c r="HP1161" s="14"/>
      <c r="HQ1161" s="14"/>
      <c r="HR1161" s="14"/>
      <c r="HS1161" s="14"/>
      <c r="HT1161" s="14"/>
      <c r="HU1161" s="14"/>
      <c r="HV1161" s="14"/>
      <c r="HW1161" s="14"/>
      <c r="HX1161" s="14"/>
      <c r="HY1161" s="14"/>
      <c r="HZ1161" s="14"/>
      <c r="IA1161" s="14"/>
      <c r="IB1161" s="14"/>
      <c r="IC1161" s="14"/>
      <c r="ID1161" s="14"/>
      <c r="IE1161" s="14"/>
    </row>
    <row r="1162" spans="1:239" s="74" customFormat="1" ht="15.75" x14ac:dyDescent="0.25">
      <c r="A1162" s="71"/>
      <c r="B1162" s="72" t="s">
        <v>183</v>
      </c>
      <c r="C1162" s="71"/>
      <c r="D1162" s="73"/>
      <c r="E1162" s="73"/>
      <c r="F1162" s="73"/>
      <c r="G1162" s="73"/>
      <c r="H1162" s="73"/>
      <c r="I1162" s="73"/>
      <c r="J1162" s="73"/>
      <c r="K1162" s="73"/>
      <c r="L1162" s="73"/>
    </row>
    <row r="1163" spans="1:239" s="2" customFormat="1" x14ac:dyDescent="0.25">
      <c r="A1163" s="15"/>
      <c r="B1163" s="41"/>
      <c r="C1163" s="15"/>
      <c r="D1163" s="4"/>
      <c r="E1163" s="4"/>
      <c r="F1163" s="4"/>
      <c r="G1163" s="4"/>
      <c r="H1163" s="4"/>
      <c r="I1163" s="4"/>
      <c r="J1163" s="4"/>
      <c r="K1163" s="4"/>
      <c r="L1163" s="4"/>
    </row>
    <row r="1164" spans="1:239" s="2" customFormat="1" x14ac:dyDescent="0.25">
      <c r="A1164" s="118">
        <v>64</v>
      </c>
      <c r="B1164" s="177" t="s">
        <v>70</v>
      </c>
      <c r="C1164" s="155" t="s">
        <v>64</v>
      </c>
      <c r="D1164" s="178"/>
      <c r="E1164" s="178">
        <f>5.6/8*12</f>
        <v>8.3999999999999986</v>
      </c>
      <c r="F1164" s="178"/>
      <c r="G1164" s="178"/>
      <c r="H1164" s="178"/>
      <c r="I1164" s="178"/>
      <c r="J1164" s="178"/>
      <c r="K1164" s="178"/>
      <c r="L1164" s="178"/>
      <c r="M1164" s="179"/>
      <c r="N1164" s="179"/>
      <c r="O1164" s="179"/>
      <c r="P1164" s="179"/>
      <c r="Q1164" s="179"/>
      <c r="R1164" s="179"/>
      <c r="S1164" s="179"/>
      <c r="T1164" s="179"/>
      <c r="U1164" s="179"/>
      <c r="V1164" s="179"/>
      <c r="W1164" s="179"/>
      <c r="X1164" s="179"/>
      <c r="Y1164" s="179"/>
      <c r="Z1164" s="179"/>
      <c r="AA1164" s="179"/>
      <c r="AB1164" s="179"/>
      <c r="AC1164" s="179"/>
      <c r="AD1164" s="179"/>
      <c r="AE1164" s="179"/>
      <c r="AF1164" s="179"/>
      <c r="AG1164" s="179"/>
      <c r="AH1164" s="179"/>
      <c r="AI1164" s="179"/>
      <c r="AJ1164" s="179"/>
      <c r="AK1164" s="179"/>
      <c r="AL1164" s="179"/>
      <c r="AM1164" s="179"/>
      <c r="AN1164" s="179"/>
      <c r="AO1164" s="179"/>
      <c r="AP1164" s="179"/>
      <c r="AQ1164" s="179"/>
      <c r="AR1164" s="179"/>
      <c r="AS1164" s="179"/>
      <c r="AT1164" s="179"/>
      <c r="AU1164" s="179"/>
      <c r="AV1164" s="179"/>
      <c r="AW1164" s="179"/>
      <c r="AX1164" s="179"/>
      <c r="AY1164" s="179"/>
      <c r="AZ1164" s="179"/>
      <c r="BA1164" s="179"/>
      <c r="BB1164" s="179"/>
      <c r="BC1164" s="179"/>
      <c r="BD1164" s="179"/>
      <c r="BE1164" s="179"/>
      <c r="BF1164" s="179"/>
      <c r="BG1164" s="179"/>
      <c r="BH1164" s="179"/>
      <c r="BI1164" s="179"/>
      <c r="BJ1164" s="179"/>
      <c r="BK1164" s="179"/>
      <c r="BL1164" s="179"/>
      <c r="BM1164" s="179"/>
      <c r="BN1164" s="179"/>
      <c r="BO1164" s="179"/>
      <c r="BP1164" s="179"/>
      <c r="BQ1164" s="179"/>
      <c r="BR1164" s="179"/>
      <c r="BS1164" s="179"/>
      <c r="BT1164" s="179"/>
      <c r="BU1164" s="179"/>
      <c r="BV1164" s="179"/>
      <c r="BW1164" s="179"/>
      <c r="BX1164" s="179"/>
      <c r="BY1164" s="179"/>
      <c r="BZ1164" s="179"/>
      <c r="CA1164" s="179"/>
      <c r="CB1164" s="179"/>
      <c r="CC1164" s="179"/>
      <c r="CD1164" s="179"/>
      <c r="CE1164" s="179"/>
      <c r="CF1164" s="179"/>
      <c r="CG1164" s="179"/>
      <c r="CH1164" s="179"/>
      <c r="CI1164" s="179"/>
      <c r="CJ1164" s="179"/>
      <c r="CK1164" s="179"/>
      <c r="CL1164" s="179"/>
      <c r="CM1164" s="179"/>
      <c r="CN1164" s="179"/>
      <c r="CO1164" s="179"/>
      <c r="CP1164" s="179"/>
      <c r="CQ1164" s="179"/>
      <c r="CR1164" s="179"/>
      <c r="CS1164" s="179"/>
      <c r="CT1164" s="179"/>
      <c r="CU1164" s="179"/>
      <c r="CV1164" s="179"/>
      <c r="CW1164" s="179"/>
      <c r="CX1164" s="179"/>
      <c r="CY1164" s="179"/>
      <c r="CZ1164" s="179"/>
      <c r="DA1164" s="179"/>
      <c r="DB1164" s="179"/>
      <c r="DC1164" s="179"/>
      <c r="DD1164" s="179"/>
      <c r="DE1164" s="179"/>
      <c r="DF1164" s="179"/>
      <c r="DG1164" s="179"/>
      <c r="DH1164" s="179"/>
      <c r="DI1164" s="179"/>
      <c r="DJ1164" s="179"/>
      <c r="DK1164" s="179"/>
      <c r="DL1164" s="179"/>
      <c r="DM1164" s="179"/>
      <c r="DN1164" s="179"/>
      <c r="DO1164" s="179"/>
      <c r="DP1164" s="179"/>
      <c r="DQ1164" s="179"/>
      <c r="DR1164" s="179"/>
      <c r="DS1164" s="179"/>
      <c r="DT1164" s="179"/>
      <c r="DU1164" s="179"/>
      <c r="DV1164" s="179"/>
      <c r="DW1164" s="179"/>
      <c r="DX1164" s="179"/>
      <c r="DY1164" s="179"/>
      <c r="DZ1164" s="179"/>
      <c r="EA1164" s="179"/>
      <c r="EB1164" s="179"/>
      <c r="EC1164" s="179"/>
      <c r="ED1164" s="179"/>
      <c r="EE1164" s="179"/>
      <c r="EF1164" s="179"/>
      <c r="EG1164" s="179"/>
      <c r="EH1164" s="179"/>
      <c r="EI1164" s="179"/>
      <c r="EJ1164" s="179"/>
      <c r="EK1164" s="179"/>
      <c r="EL1164" s="179"/>
      <c r="EM1164" s="179"/>
      <c r="EN1164" s="179"/>
      <c r="EO1164" s="179"/>
      <c r="EP1164" s="179"/>
      <c r="EQ1164" s="179"/>
      <c r="ER1164" s="179"/>
      <c r="ES1164" s="179"/>
      <c r="ET1164" s="179"/>
      <c r="EU1164" s="179"/>
      <c r="EV1164" s="179"/>
      <c r="EW1164" s="179"/>
      <c r="EX1164" s="179"/>
      <c r="EY1164" s="179"/>
      <c r="EZ1164" s="179"/>
      <c r="FA1164" s="179"/>
      <c r="FB1164" s="179"/>
      <c r="FC1164" s="179"/>
      <c r="FD1164" s="179"/>
      <c r="FE1164" s="179"/>
      <c r="FF1164" s="179"/>
      <c r="FG1164" s="179"/>
      <c r="FH1164" s="179"/>
      <c r="FI1164" s="179"/>
      <c r="FJ1164" s="179"/>
      <c r="FK1164" s="179"/>
      <c r="FL1164" s="179"/>
      <c r="FM1164" s="179"/>
      <c r="FN1164" s="179"/>
      <c r="FO1164" s="179"/>
      <c r="FP1164" s="179"/>
      <c r="FQ1164" s="179"/>
      <c r="FR1164" s="179"/>
      <c r="FS1164" s="179"/>
      <c r="FT1164" s="179"/>
      <c r="FU1164" s="179"/>
      <c r="FV1164" s="179"/>
      <c r="FW1164" s="179"/>
      <c r="FX1164" s="179"/>
      <c r="FY1164" s="179"/>
      <c r="FZ1164" s="179"/>
      <c r="GA1164" s="179"/>
      <c r="GB1164" s="179"/>
      <c r="GC1164" s="179"/>
      <c r="GD1164" s="179"/>
      <c r="GE1164" s="179"/>
      <c r="GF1164" s="179"/>
      <c r="GG1164" s="179"/>
      <c r="GH1164" s="179"/>
      <c r="GI1164" s="179"/>
      <c r="GJ1164" s="179"/>
      <c r="GK1164" s="179"/>
      <c r="GL1164" s="179"/>
      <c r="GM1164" s="179"/>
      <c r="GN1164" s="179"/>
      <c r="GO1164" s="179"/>
      <c r="GP1164" s="179"/>
      <c r="GQ1164" s="179"/>
      <c r="GR1164" s="179"/>
      <c r="GS1164" s="179"/>
      <c r="GT1164" s="179"/>
      <c r="GU1164" s="179"/>
      <c r="GV1164" s="179"/>
      <c r="GW1164" s="179"/>
      <c r="GX1164" s="179"/>
      <c r="GY1164" s="179"/>
      <c r="GZ1164" s="179"/>
      <c r="HA1164" s="179"/>
      <c r="HB1164" s="179"/>
      <c r="HC1164" s="179"/>
      <c r="HD1164" s="179"/>
      <c r="HE1164" s="179"/>
      <c r="HF1164" s="179"/>
      <c r="HG1164" s="179"/>
      <c r="HH1164" s="179"/>
      <c r="HI1164" s="179"/>
      <c r="HJ1164" s="179"/>
      <c r="HK1164" s="179"/>
      <c r="HL1164" s="179"/>
      <c r="HM1164" s="179"/>
      <c r="HN1164" s="179"/>
      <c r="HO1164" s="179"/>
      <c r="HP1164" s="179"/>
      <c r="HQ1164" s="179"/>
      <c r="HR1164" s="179"/>
      <c r="HS1164" s="179"/>
      <c r="HT1164" s="179"/>
      <c r="HU1164" s="179"/>
      <c r="HV1164" s="179"/>
      <c r="HW1164" s="179"/>
      <c r="HX1164" s="179"/>
      <c r="HY1164" s="179"/>
      <c r="HZ1164" s="179"/>
      <c r="IA1164" s="179"/>
      <c r="IB1164" s="179"/>
      <c r="IC1164" s="179"/>
      <c r="ID1164" s="179"/>
      <c r="IE1164" s="179"/>
    </row>
    <row r="1165" spans="1:239" s="6" customFormat="1" x14ac:dyDescent="0.25">
      <c r="A1165" s="151"/>
      <c r="B1165" s="158"/>
      <c r="C1165" s="151" t="s">
        <v>59</v>
      </c>
      <c r="D1165" s="153"/>
      <c r="E1165" s="107">
        <f>E1164/100</f>
        <v>8.3999999999999991E-2</v>
      </c>
      <c r="F1165" s="153"/>
      <c r="G1165" s="153"/>
      <c r="H1165" s="153"/>
      <c r="I1165" s="153"/>
      <c r="J1165" s="153"/>
      <c r="K1165" s="153"/>
      <c r="L1165" s="153"/>
      <c r="M1165" s="154"/>
      <c r="N1165" s="154"/>
      <c r="O1165" s="154"/>
      <c r="P1165" s="154"/>
      <c r="Q1165" s="154"/>
      <c r="R1165" s="154"/>
      <c r="S1165" s="154"/>
      <c r="T1165" s="154"/>
      <c r="U1165" s="154"/>
      <c r="V1165" s="154"/>
      <c r="W1165" s="154"/>
      <c r="X1165" s="154"/>
      <c r="Y1165" s="154"/>
      <c r="Z1165" s="154"/>
      <c r="AA1165" s="154"/>
      <c r="AB1165" s="154"/>
      <c r="AC1165" s="154"/>
      <c r="AD1165" s="154"/>
      <c r="AE1165" s="154"/>
      <c r="AF1165" s="154"/>
      <c r="AG1165" s="154"/>
      <c r="AH1165" s="154"/>
      <c r="AI1165" s="154"/>
      <c r="AJ1165" s="154"/>
      <c r="AK1165" s="154"/>
      <c r="AL1165" s="154"/>
      <c r="AM1165" s="154"/>
      <c r="AN1165" s="154"/>
      <c r="AO1165" s="154"/>
      <c r="AP1165" s="154"/>
      <c r="AQ1165" s="154"/>
      <c r="AR1165" s="154"/>
      <c r="AS1165" s="154"/>
      <c r="AT1165" s="154"/>
      <c r="AU1165" s="154"/>
      <c r="AV1165" s="154"/>
      <c r="AW1165" s="154"/>
      <c r="AX1165" s="154"/>
      <c r="AY1165" s="154"/>
      <c r="AZ1165" s="154"/>
      <c r="BA1165" s="154"/>
      <c r="BB1165" s="154"/>
      <c r="BC1165" s="154"/>
      <c r="BD1165" s="154"/>
      <c r="BE1165" s="154"/>
      <c r="BF1165" s="154"/>
      <c r="BG1165" s="154"/>
      <c r="BH1165" s="154"/>
      <c r="BI1165" s="154"/>
      <c r="BJ1165" s="154"/>
      <c r="BK1165" s="154"/>
      <c r="BL1165" s="154"/>
      <c r="BM1165" s="154"/>
      <c r="BN1165" s="154"/>
      <c r="BO1165" s="154"/>
      <c r="BP1165" s="154"/>
      <c r="BQ1165" s="154"/>
      <c r="BR1165" s="154"/>
      <c r="BS1165" s="154"/>
      <c r="BT1165" s="154"/>
      <c r="BU1165" s="154"/>
      <c r="BV1165" s="154"/>
      <c r="BW1165" s="154"/>
      <c r="BX1165" s="154"/>
      <c r="BY1165" s="154"/>
      <c r="BZ1165" s="154"/>
      <c r="CA1165" s="154"/>
      <c r="CB1165" s="154"/>
      <c r="CC1165" s="154"/>
      <c r="CD1165" s="154"/>
      <c r="CE1165" s="154"/>
      <c r="CF1165" s="154"/>
      <c r="CG1165" s="154"/>
      <c r="CH1165" s="154"/>
      <c r="CI1165" s="154"/>
      <c r="CJ1165" s="154"/>
      <c r="CK1165" s="154"/>
      <c r="CL1165" s="154"/>
      <c r="CM1165" s="154"/>
      <c r="CN1165" s="154"/>
      <c r="CO1165" s="154"/>
      <c r="CP1165" s="154"/>
      <c r="CQ1165" s="154"/>
      <c r="CR1165" s="154"/>
      <c r="CS1165" s="154"/>
      <c r="CT1165" s="154"/>
      <c r="CU1165" s="154"/>
      <c r="CV1165" s="154"/>
      <c r="CW1165" s="154"/>
      <c r="CX1165" s="154"/>
      <c r="CY1165" s="154"/>
      <c r="CZ1165" s="154"/>
      <c r="DA1165" s="154"/>
      <c r="DB1165" s="154"/>
      <c r="DC1165" s="154"/>
      <c r="DD1165" s="154"/>
      <c r="DE1165" s="154"/>
      <c r="DF1165" s="154"/>
      <c r="DG1165" s="154"/>
      <c r="DH1165" s="154"/>
      <c r="DI1165" s="154"/>
      <c r="DJ1165" s="154"/>
      <c r="DK1165" s="154"/>
      <c r="DL1165" s="154"/>
      <c r="DM1165" s="154"/>
      <c r="DN1165" s="154"/>
      <c r="DO1165" s="154"/>
      <c r="DP1165" s="154"/>
      <c r="DQ1165" s="154"/>
      <c r="DR1165" s="154"/>
      <c r="DS1165" s="154"/>
      <c r="DT1165" s="154"/>
      <c r="DU1165" s="154"/>
      <c r="DV1165" s="154"/>
      <c r="DW1165" s="154"/>
      <c r="DX1165" s="154"/>
      <c r="DY1165" s="154"/>
      <c r="DZ1165" s="154"/>
      <c r="EA1165" s="154"/>
      <c r="EB1165" s="154"/>
      <c r="EC1165" s="154"/>
      <c r="ED1165" s="154"/>
      <c r="EE1165" s="154"/>
      <c r="EF1165" s="154"/>
      <c r="EG1165" s="154"/>
      <c r="EH1165" s="154"/>
      <c r="EI1165" s="154"/>
      <c r="EJ1165" s="154"/>
      <c r="EK1165" s="154"/>
      <c r="EL1165" s="154"/>
      <c r="EM1165" s="154"/>
      <c r="EN1165" s="154"/>
      <c r="EO1165" s="154"/>
      <c r="EP1165" s="154"/>
      <c r="EQ1165" s="154"/>
      <c r="ER1165" s="154"/>
      <c r="ES1165" s="154"/>
      <c r="ET1165" s="154"/>
      <c r="EU1165" s="154"/>
      <c r="EV1165" s="154"/>
      <c r="EW1165" s="154"/>
      <c r="EX1165" s="154"/>
      <c r="EY1165" s="154"/>
      <c r="EZ1165" s="154"/>
      <c r="FA1165" s="154"/>
      <c r="FB1165" s="154"/>
      <c r="FC1165" s="154"/>
      <c r="FD1165" s="154"/>
      <c r="FE1165" s="154"/>
      <c r="FF1165" s="154"/>
      <c r="FG1165" s="154"/>
      <c r="FH1165" s="154"/>
      <c r="FI1165" s="154"/>
      <c r="FJ1165" s="154"/>
      <c r="FK1165" s="154"/>
      <c r="FL1165" s="154"/>
      <c r="FM1165" s="154"/>
      <c r="FN1165" s="154"/>
      <c r="FO1165" s="154"/>
      <c r="FP1165" s="154"/>
      <c r="FQ1165" s="154"/>
      <c r="FR1165" s="154"/>
      <c r="FS1165" s="154"/>
      <c r="FT1165" s="154"/>
      <c r="FU1165" s="154"/>
      <c r="FV1165" s="154"/>
      <c r="FW1165" s="154"/>
      <c r="FX1165" s="154"/>
      <c r="FY1165" s="154"/>
      <c r="FZ1165" s="154"/>
      <c r="GA1165" s="154"/>
      <c r="GB1165" s="154"/>
      <c r="GC1165" s="154"/>
      <c r="GD1165" s="154"/>
      <c r="GE1165" s="154"/>
      <c r="GF1165" s="154"/>
      <c r="GG1165" s="154"/>
      <c r="GH1165" s="154"/>
      <c r="GI1165" s="154"/>
      <c r="GJ1165" s="154"/>
      <c r="GK1165" s="154"/>
      <c r="GL1165" s="154"/>
      <c r="GM1165" s="154"/>
      <c r="GN1165" s="154"/>
      <c r="GO1165" s="154"/>
      <c r="GP1165" s="154"/>
      <c r="GQ1165" s="154"/>
      <c r="GR1165" s="154"/>
      <c r="GS1165" s="154"/>
      <c r="GT1165" s="154"/>
      <c r="GU1165" s="154"/>
      <c r="GV1165" s="154"/>
      <c r="GW1165" s="154"/>
      <c r="GX1165" s="154"/>
      <c r="GY1165" s="154"/>
      <c r="GZ1165" s="154"/>
      <c r="HA1165" s="154"/>
      <c r="HB1165" s="154"/>
      <c r="HC1165" s="154"/>
      <c r="HD1165" s="154"/>
      <c r="HE1165" s="154"/>
      <c r="HF1165" s="154"/>
      <c r="HG1165" s="154"/>
      <c r="HH1165" s="154"/>
      <c r="HI1165" s="154"/>
      <c r="HJ1165" s="154"/>
      <c r="HK1165" s="154"/>
      <c r="HL1165" s="154"/>
      <c r="HM1165" s="154"/>
      <c r="HN1165" s="154"/>
      <c r="HO1165" s="154"/>
      <c r="HP1165" s="154"/>
      <c r="HQ1165" s="154"/>
      <c r="HR1165" s="154"/>
      <c r="HS1165" s="154"/>
      <c r="HT1165" s="154"/>
      <c r="HU1165" s="154"/>
      <c r="HV1165" s="154"/>
      <c r="HW1165" s="154"/>
      <c r="HX1165" s="154"/>
      <c r="HY1165" s="154"/>
      <c r="HZ1165" s="154"/>
      <c r="IA1165" s="154"/>
      <c r="IB1165" s="154"/>
      <c r="IC1165" s="154"/>
      <c r="ID1165" s="154"/>
      <c r="IE1165" s="154"/>
    </row>
    <row r="1166" spans="1:239" s="6" customFormat="1" x14ac:dyDescent="0.25">
      <c r="A1166" s="180"/>
      <c r="B1166" s="124" t="s">
        <v>21</v>
      </c>
      <c r="C1166" s="91" t="s">
        <v>17</v>
      </c>
      <c r="D1166" s="153">
        <v>206</v>
      </c>
      <c r="E1166" s="153">
        <f>D1166*E1165</f>
        <v>17.303999999999998</v>
      </c>
      <c r="F1166" s="153"/>
      <c r="G1166" s="153"/>
      <c r="H1166" s="10"/>
      <c r="I1166" s="10">
        <f>E1166*H1166</f>
        <v>0</v>
      </c>
      <c r="J1166" s="10"/>
      <c r="K1166" s="10"/>
      <c r="L1166" s="10">
        <f>G1166+I1166+K1166</f>
        <v>0</v>
      </c>
      <c r="M1166" s="156"/>
      <c r="N1166" s="156"/>
      <c r="O1166" s="156"/>
      <c r="P1166" s="156"/>
      <c r="Q1166" s="156"/>
      <c r="R1166" s="156"/>
      <c r="S1166" s="156"/>
      <c r="T1166" s="156"/>
      <c r="U1166" s="156"/>
      <c r="V1166" s="156"/>
      <c r="W1166" s="156"/>
      <c r="X1166" s="156"/>
      <c r="Y1166" s="156"/>
      <c r="Z1166" s="156"/>
      <c r="AA1166" s="156"/>
      <c r="AB1166" s="156"/>
      <c r="AC1166" s="156"/>
      <c r="AD1166" s="156"/>
      <c r="AE1166" s="156"/>
      <c r="AF1166" s="156"/>
      <c r="AG1166" s="156"/>
      <c r="AH1166" s="156"/>
      <c r="AI1166" s="156"/>
      <c r="AJ1166" s="156"/>
      <c r="AK1166" s="156"/>
      <c r="AL1166" s="156"/>
      <c r="AM1166" s="156"/>
      <c r="AN1166" s="156"/>
      <c r="AO1166" s="156"/>
      <c r="AP1166" s="156"/>
      <c r="AQ1166" s="156"/>
      <c r="AR1166" s="156"/>
      <c r="AS1166" s="156"/>
      <c r="AT1166" s="156"/>
      <c r="AU1166" s="156"/>
      <c r="AV1166" s="156"/>
      <c r="AW1166" s="156"/>
      <c r="AX1166" s="156"/>
      <c r="AY1166" s="156"/>
      <c r="AZ1166" s="156"/>
      <c r="BA1166" s="156"/>
      <c r="BB1166" s="156"/>
      <c r="BC1166" s="156"/>
      <c r="BD1166" s="156"/>
      <c r="BE1166" s="156"/>
      <c r="BF1166" s="156"/>
      <c r="BG1166" s="156"/>
      <c r="BH1166" s="156"/>
      <c r="BI1166" s="156"/>
      <c r="BJ1166" s="156"/>
      <c r="BK1166" s="156"/>
      <c r="BL1166" s="156"/>
      <c r="BM1166" s="156"/>
      <c r="BN1166" s="156"/>
      <c r="BO1166" s="156"/>
      <c r="BP1166" s="156"/>
      <c r="BQ1166" s="156"/>
      <c r="BR1166" s="156"/>
      <c r="BS1166" s="156"/>
      <c r="BT1166" s="156"/>
      <c r="BU1166" s="156"/>
      <c r="BV1166" s="156"/>
      <c r="BW1166" s="156"/>
      <c r="BX1166" s="156"/>
      <c r="BY1166" s="156"/>
      <c r="BZ1166" s="156"/>
      <c r="CA1166" s="156"/>
      <c r="CB1166" s="156"/>
      <c r="CC1166" s="156"/>
      <c r="CD1166" s="156"/>
      <c r="CE1166" s="156"/>
      <c r="CF1166" s="156"/>
      <c r="CG1166" s="156"/>
      <c r="CH1166" s="156"/>
      <c r="CI1166" s="156"/>
      <c r="CJ1166" s="156"/>
      <c r="CK1166" s="156"/>
      <c r="CL1166" s="156"/>
      <c r="CM1166" s="156"/>
      <c r="CN1166" s="156"/>
      <c r="CO1166" s="156"/>
      <c r="CP1166" s="156"/>
      <c r="CQ1166" s="156"/>
      <c r="CR1166" s="156"/>
      <c r="CS1166" s="156"/>
      <c r="CT1166" s="156"/>
      <c r="CU1166" s="156"/>
      <c r="CV1166" s="156"/>
      <c r="CW1166" s="156"/>
      <c r="CX1166" s="156"/>
      <c r="CY1166" s="156"/>
      <c r="CZ1166" s="156"/>
      <c r="DA1166" s="156"/>
      <c r="DB1166" s="156"/>
      <c r="DC1166" s="156"/>
      <c r="DD1166" s="156"/>
      <c r="DE1166" s="156"/>
      <c r="DF1166" s="156"/>
      <c r="DG1166" s="156"/>
      <c r="DH1166" s="156"/>
      <c r="DI1166" s="156"/>
      <c r="DJ1166" s="156"/>
      <c r="DK1166" s="156"/>
      <c r="DL1166" s="156"/>
      <c r="DM1166" s="156"/>
      <c r="DN1166" s="156"/>
      <c r="DO1166" s="156"/>
      <c r="DP1166" s="156"/>
      <c r="DQ1166" s="156"/>
      <c r="DR1166" s="156"/>
      <c r="DS1166" s="156"/>
      <c r="DT1166" s="156"/>
      <c r="DU1166" s="156"/>
      <c r="DV1166" s="156"/>
      <c r="DW1166" s="156"/>
      <c r="DX1166" s="156"/>
      <c r="DY1166" s="156"/>
      <c r="DZ1166" s="156"/>
      <c r="EA1166" s="156"/>
      <c r="EB1166" s="156"/>
      <c r="EC1166" s="156"/>
      <c r="ED1166" s="156"/>
      <c r="EE1166" s="156"/>
      <c r="EF1166" s="156"/>
      <c r="EG1166" s="156"/>
      <c r="EH1166" s="156"/>
      <c r="EI1166" s="156"/>
      <c r="EJ1166" s="156"/>
      <c r="EK1166" s="156"/>
      <c r="EL1166" s="156"/>
      <c r="EM1166" s="156"/>
      <c r="EN1166" s="156"/>
      <c r="EO1166" s="156"/>
      <c r="EP1166" s="156"/>
      <c r="EQ1166" s="156"/>
      <c r="ER1166" s="156"/>
      <c r="ES1166" s="156"/>
      <c r="ET1166" s="156"/>
      <c r="EU1166" s="156"/>
      <c r="EV1166" s="156"/>
      <c r="EW1166" s="156"/>
      <c r="EX1166" s="156"/>
      <c r="EY1166" s="156"/>
      <c r="EZ1166" s="156"/>
      <c r="FA1166" s="156"/>
      <c r="FB1166" s="156"/>
      <c r="FC1166" s="156"/>
      <c r="FD1166" s="156"/>
      <c r="FE1166" s="156"/>
      <c r="FF1166" s="156"/>
      <c r="FG1166" s="156"/>
      <c r="FH1166" s="156"/>
      <c r="FI1166" s="156"/>
      <c r="FJ1166" s="156"/>
      <c r="FK1166" s="156"/>
      <c r="FL1166" s="156"/>
      <c r="FM1166" s="156"/>
      <c r="FN1166" s="156"/>
      <c r="FO1166" s="156"/>
      <c r="FP1166" s="156"/>
      <c r="FQ1166" s="156"/>
      <c r="FR1166" s="156"/>
      <c r="FS1166" s="156"/>
      <c r="FT1166" s="156"/>
      <c r="FU1166" s="156"/>
      <c r="FV1166" s="156"/>
      <c r="FW1166" s="156"/>
      <c r="FX1166" s="156"/>
      <c r="FY1166" s="156"/>
      <c r="FZ1166" s="156"/>
      <c r="GA1166" s="156"/>
      <c r="GB1166" s="156"/>
      <c r="GC1166" s="156"/>
      <c r="GD1166" s="156"/>
      <c r="GE1166" s="156"/>
      <c r="GF1166" s="156"/>
      <c r="GG1166" s="156"/>
      <c r="GH1166" s="156"/>
      <c r="GI1166" s="156"/>
      <c r="GJ1166" s="156"/>
      <c r="GK1166" s="156"/>
      <c r="GL1166" s="156"/>
      <c r="GM1166" s="156"/>
      <c r="GN1166" s="156"/>
      <c r="GO1166" s="156"/>
      <c r="GP1166" s="156"/>
      <c r="GQ1166" s="156"/>
      <c r="GR1166" s="156"/>
      <c r="GS1166" s="156"/>
      <c r="GT1166" s="156"/>
      <c r="GU1166" s="156"/>
      <c r="GV1166" s="156"/>
      <c r="GW1166" s="156"/>
      <c r="GX1166" s="156"/>
      <c r="GY1166" s="156"/>
      <c r="GZ1166" s="156"/>
      <c r="HA1166" s="156"/>
      <c r="HB1166" s="156"/>
      <c r="HC1166" s="156"/>
      <c r="HD1166" s="156"/>
      <c r="HE1166" s="156"/>
      <c r="HF1166" s="156"/>
      <c r="HG1166" s="156"/>
      <c r="HH1166" s="156"/>
      <c r="HI1166" s="156"/>
      <c r="HJ1166" s="156"/>
      <c r="HK1166" s="156"/>
      <c r="HL1166" s="156"/>
      <c r="HM1166" s="156"/>
      <c r="HN1166" s="156"/>
      <c r="HO1166" s="156"/>
      <c r="HP1166" s="156"/>
      <c r="HQ1166" s="156"/>
      <c r="HR1166" s="156"/>
      <c r="HS1166" s="156"/>
      <c r="HT1166" s="156"/>
      <c r="HU1166" s="156"/>
      <c r="HV1166" s="156"/>
      <c r="HW1166" s="156"/>
      <c r="HX1166" s="156"/>
      <c r="HY1166" s="156"/>
      <c r="HZ1166" s="156"/>
      <c r="IA1166" s="156"/>
      <c r="IB1166" s="156"/>
      <c r="IC1166" s="156"/>
      <c r="ID1166" s="156"/>
      <c r="IE1166" s="156"/>
    </row>
    <row r="1167" spans="1:239" s="6" customFormat="1" x14ac:dyDescent="0.25">
      <c r="A1167" s="151"/>
      <c r="B1167" s="90"/>
      <c r="C1167" s="91"/>
      <c r="D1167" s="153"/>
      <c r="E1167" s="153"/>
      <c r="F1167" s="153"/>
      <c r="G1167" s="153"/>
      <c r="H1167" s="10"/>
      <c r="I1167" s="10"/>
      <c r="J1167" s="10"/>
      <c r="K1167" s="10"/>
      <c r="L1167" s="10"/>
      <c r="M1167" s="154"/>
      <c r="N1167" s="154"/>
      <c r="O1167" s="154"/>
      <c r="P1167" s="154"/>
      <c r="Q1167" s="154"/>
      <c r="R1167" s="154"/>
      <c r="S1167" s="154"/>
      <c r="T1167" s="154"/>
      <c r="U1167" s="154"/>
      <c r="V1167" s="154"/>
      <c r="W1167" s="154"/>
      <c r="X1167" s="154"/>
      <c r="Y1167" s="154"/>
      <c r="Z1167" s="154"/>
      <c r="AA1167" s="154"/>
      <c r="AB1167" s="154"/>
      <c r="AC1167" s="154"/>
      <c r="AD1167" s="154"/>
      <c r="AE1167" s="154"/>
      <c r="AF1167" s="154"/>
      <c r="AG1167" s="154"/>
      <c r="AH1167" s="154"/>
      <c r="AI1167" s="154"/>
      <c r="AJ1167" s="154"/>
      <c r="AK1167" s="154"/>
      <c r="AL1167" s="154"/>
      <c r="AM1167" s="154"/>
      <c r="AN1167" s="154"/>
      <c r="AO1167" s="154"/>
      <c r="AP1167" s="154"/>
      <c r="AQ1167" s="154"/>
      <c r="AR1167" s="154"/>
      <c r="AS1167" s="154"/>
      <c r="AT1167" s="154"/>
      <c r="AU1167" s="154"/>
      <c r="AV1167" s="154"/>
      <c r="AW1167" s="154"/>
      <c r="AX1167" s="154"/>
      <c r="AY1167" s="154"/>
      <c r="AZ1167" s="154"/>
      <c r="BA1167" s="154"/>
      <c r="BB1167" s="154"/>
      <c r="BC1167" s="154"/>
      <c r="BD1167" s="154"/>
      <c r="BE1167" s="154"/>
      <c r="BF1167" s="154"/>
      <c r="BG1167" s="154"/>
      <c r="BH1167" s="154"/>
      <c r="BI1167" s="154"/>
      <c r="BJ1167" s="154"/>
      <c r="BK1167" s="154"/>
      <c r="BL1167" s="154"/>
      <c r="BM1167" s="154"/>
      <c r="BN1167" s="154"/>
      <c r="BO1167" s="154"/>
      <c r="BP1167" s="154"/>
      <c r="BQ1167" s="154"/>
      <c r="BR1167" s="154"/>
      <c r="BS1167" s="154"/>
      <c r="BT1167" s="154"/>
      <c r="BU1167" s="154"/>
      <c r="BV1167" s="154"/>
      <c r="BW1167" s="154"/>
      <c r="BX1167" s="154"/>
      <c r="BY1167" s="154"/>
      <c r="BZ1167" s="154"/>
      <c r="CA1167" s="154"/>
      <c r="CB1167" s="154"/>
      <c r="CC1167" s="154"/>
      <c r="CD1167" s="154"/>
      <c r="CE1167" s="154"/>
      <c r="CF1167" s="154"/>
      <c r="CG1167" s="154"/>
      <c r="CH1167" s="154"/>
      <c r="CI1167" s="154"/>
      <c r="CJ1167" s="154"/>
      <c r="CK1167" s="154"/>
      <c r="CL1167" s="154"/>
      <c r="CM1167" s="154"/>
      <c r="CN1167" s="154"/>
      <c r="CO1167" s="154"/>
      <c r="CP1167" s="154"/>
      <c r="CQ1167" s="154"/>
      <c r="CR1167" s="154"/>
      <c r="CS1167" s="154"/>
      <c r="CT1167" s="154"/>
      <c r="CU1167" s="154"/>
      <c r="CV1167" s="154"/>
      <c r="CW1167" s="154"/>
      <c r="CX1167" s="154"/>
      <c r="CY1167" s="154"/>
      <c r="CZ1167" s="154"/>
      <c r="DA1167" s="154"/>
      <c r="DB1167" s="154"/>
      <c r="DC1167" s="154"/>
      <c r="DD1167" s="154"/>
      <c r="DE1167" s="154"/>
      <c r="DF1167" s="154"/>
      <c r="DG1167" s="154"/>
      <c r="DH1167" s="154"/>
      <c r="DI1167" s="154"/>
      <c r="DJ1167" s="154"/>
      <c r="DK1167" s="154"/>
      <c r="DL1167" s="154"/>
      <c r="DM1167" s="154"/>
      <c r="DN1167" s="154"/>
      <c r="DO1167" s="154"/>
      <c r="DP1167" s="154"/>
      <c r="DQ1167" s="154"/>
      <c r="DR1167" s="154"/>
      <c r="DS1167" s="154"/>
      <c r="DT1167" s="154"/>
      <c r="DU1167" s="154"/>
      <c r="DV1167" s="154"/>
      <c r="DW1167" s="154"/>
      <c r="DX1167" s="154"/>
      <c r="DY1167" s="154"/>
      <c r="DZ1167" s="154"/>
      <c r="EA1167" s="154"/>
      <c r="EB1167" s="154"/>
      <c r="EC1167" s="154"/>
      <c r="ED1167" s="154"/>
      <c r="EE1167" s="154"/>
      <c r="EF1167" s="154"/>
      <c r="EG1167" s="154"/>
      <c r="EH1167" s="154"/>
      <c r="EI1167" s="154"/>
      <c r="EJ1167" s="154"/>
      <c r="EK1167" s="154"/>
      <c r="EL1167" s="154"/>
      <c r="EM1167" s="154"/>
      <c r="EN1167" s="154"/>
      <c r="EO1167" s="154"/>
      <c r="EP1167" s="154"/>
      <c r="EQ1167" s="154"/>
      <c r="ER1167" s="154"/>
      <c r="ES1167" s="154"/>
      <c r="ET1167" s="154"/>
      <c r="EU1167" s="154"/>
      <c r="EV1167" s="154"/>
      <c r="EW1167" s="154"/>
      <c r="EX1167" s="154"/>
      <c r="EY1167" s="154"/>
      <c r="EZ1167" s="154"/>
      <c r="FA1167" s="154"/>
      <c r="FB1167" s="154"/>
      <c r="FC1167" s="154"/>
      <c r="FD1167" s="154"/>
      <c r="FE1167" s="154"/>
      <c r="FF1167" s="154"/>
      <c r="FG1167" s="154"/>
      <c r="FH1167" s="154"/>
      <c r="FI1167" s="154"/>
      <c r="FJ1167" s="154"/>
      <c r="FK1167" s="154"/>
      <c r="FL1167" s="154"/>
      <c r="FM1167" s="154"/>
      <c r="FN1167" s="154"/>
      <c r="FO1167" s="154"/>
      <c r="FP1167" s="154"/>
      <c r="FQ1167" s="154"/>
      <c r="FR1167" s="154"/>
      <c r="FS1167" s="154"/>
      <c r="FT1167" s="154"/>
      <c r="FU1167" s="154"/>
      <c r="FV1167" s="154"/>
      <c r="FW1167" s="154"/>
      <c r="FX1167" s="154"/>
      <c r="FY1167" s="154"/>
      <c r="FZ1167" s="154"/>
      <c r="GA1167" s="154"/>
      <c r="GB1167" s="154"/>
      <c r="GC1167" s="154"/>
      <c r="GD1167" s="154"/>
      <c r="GE1167" s="154"/>
      <c r="GF1167" s="154"/>
      <c r="GG1167" s="154"/>
      <c r="GH1167" s="154"/>
      <c r="GI1167" s="154"/>
      <c r="GJ1167" s="154"/>
      <c r="GK1167" s="154"/>
      <c r="GL1167" s="154"/>
      <c r="GM1167" s="154"/>
      <c r="GN1167" s="154"/>
      <c r="GO1167" s="154"/>
      <c r="GP1167" s="154"/>
      <c r="GQ1167" s="154"/>
      <c r="GR1167" s="154"/>
      <c r="GS1167" s="154"/>
      <c r="GT1167" s="154"/>
      <c r="GU1167" s="154"/>
      <c r="GV1167" s="154"/>
      <c r="GW1167" s="154"/>
      <c r="GX1167" s="154"/>
      <c r="GY1167" s="154"/>
      <c r="GZ1167" s="154"/>
      <c r="HA1167" s="154"/>
      <c r="HB1167" s="154"/>
      <c r="HC1167" s="154"/>
      <c r="HD1167" s="154"/>
      <c r="HE1167" s="154"/>
      <c r="HF1167" s="154"/>
      <c r="HG1167" s="154"/>
      <c r="HH1167" s="154"/>
      <c r="HI1167" s="154"/>
      <c r="HJ1167" s="154"/>
      <c r="HK1167" s="154"/>
      <c r="HL1167" s="154"/>
      <c r="HM1167" s="154"/>
      <c r="HN1167" s="154"/>
      <c r="HO1167" s="154"/>
      <c r="HP1167" s="154"/>
      <c r="HQ1167" s="154"/>
      <c r="HR1167" s="154"/>
      <c r="HS1167" s="154"/>
      <c r="HT1167" s="154"/>
      <c r="HU1167" s="154"/>
      <c r="HV1167" s="154"/>
      <c r="HW1167" s="154"/>
      <c r="HX1167" s="154"/>
      <c r="HY1167" s="154"/>
      <c r="HZ1167" s="154"/>
      <c r="IA1167" s="154"/>
      <c r="IB1167" s="154"/>
      <c r="IC1167" s="154"/>
      <c r="ID1167" s="154"/>
      <c r="IE1167" s="154"/>
    </row>
    <row r="1168" spans="1:239" s="2" customFormat="1" x14ac:dyDescent="0.25">
      <c r="A1168" s="118">
        <v>65</v>
      </c>
      <c r="B1168" s="177" t="s">
        <v>71</v>
      </c>
      <c r="C1168" s="155" t="s">
        <v>16</v>
      </c>
      <c r="D1168" s="178"/>
      <c r="E1168" s="178">
        <f>0.568*12</f>
        <v>6.8159999999999989</v>
      </c>
      <c r="F1168" s="178"/>
      <c r="G1168" s="178"/>
      <c r="H1168" s="178"/>
      <c r="I1168" s="178"/>
      <c r="J1168" s="178"/>
      <c r="K1168" s="178"/>
      <c r="L1168" s="178"/>
      <c r="M1168" s="179"/>
      <c r="N1168" s="179"/>
      <c r="O1168" s="179"/>
      <c r="P1168" s="179"/>
      <c r="Q1168" s="179"/>
      <c r="R1168" s="179"/>
      <c r="S1168" s="179"/>
      <c r="T1168" s="179"/>
      <c r="U1168" s="179"/>
      <c r="V1168" s="179"/>
      <c r="W1168" s="179"/>
      <c r="X1168" s="179"/>
      <c r="Y1168" s="179"/>
      <c r="Z1168" s="179"/>
      <c r="AA1168" s="179"/>
      <c r="AB1168" s="179"/>
      <c r="AC1168" s="179"/>
      <c r="AD1168" s="179"/>
      <c r="AE1168" s="179"/>
      <c r="AF1168" s="179"/>
      <c r="AG1168" s="179"/>
      <c r="AH1168" s="179"/>
      <c r="AI1168" s="179"/>
      <c r="AJ1168" s="179"/>
      <c r="AK1168" s="179"/>
      <c r="AL1168" s="179"/>
      <c r="AM1168" s="179"/>
      <c r="AN1168" s="179"/>
      <c r="AO1168" s="179"/>
      <c r="AP1168" s="179"/>
      <c r="AQ1168" s="179"/>
      <c r="AR1168" s="179"/>
      <c r="AS1168" s="179"/>
      <c r="AT1168" s="179"/>
      <c r="AU1168" s="179"/>
      <c r="AV1168" s="179"/>
      <c r="AW1168" s="179"/>
      <c r="AX1168" s="179"/>
      <c r="AY1168" s="179"/>
      <c r="AZ1168" s="179"/>
      <c r="BA1168" s="179"/>
      <c r="BB1168" s="179"/>
      <c r="BC1168" s="179"/>
      <c r="BD1168" s="179"/>
      <c r="BE1168" s="179"/>
      <c r="BF1168" s="179"/>
      <c r="BG1168" s="179"/>
      <c r="BH1168" s="179"/>
      <c r="BI1168" s="179"/>
      <c r="BJ1168" s="179"/>
      <c r="BK1168" s="179"/>
      <c r="BL1168" s="179"/>
      <c r="BM1168" s="179"/>
      <c r="BN1168" s="179"/>
      <c r="BO1168" s="179"/>
      <c r="BP1168" s="179"/>
      <c r="BQ1168" s="179"/>
      <c r="BR1168" s="179"/>
      <c r="BS1168" s="179"/>
      <c r="BT1168" s="179"/>
      <c r="BU1168" s="179"/>
      <c r="BV1168" s="179"/>
      <c r="BW1168" s="179"/>
      <c r="BX1168" s="179"/>
      <c r="BY1168" s="179"/>
      <c r="BZ1168" s="179"/>
      <c r="CA1168" s="179"/>
      <c r="CB1168" s="179"/>
      <c r="CC1168" s="179"/>
      <c r="CD1168" s="179"/>
      <c r="CE1168" s="179"/>
      <c r="CF1168" s="179"/>
      <c r="CG1168" s="179"/>
      <c r="CH1168" s="179"/>
      <c r="CI1168" s="179"/>
      <c r="CJ1168" s="179"/>
      <c r="CK1168" s="179"/>
      <c r="CL1168" s="179"/>
      <c r="CM1168" s="179"/>
      <c r="CN1168" s="179"/>
      <c r="CO1168" s="179"/>
      <c r="CP1168" s="179"/>
      <c r="CQ1168" s="179"/>
      <c r="CR1168" s="179"/>
      <c r="CS1168" s="179"/>
      <c r="CT1168" s="179"/>
      <c r="CU1168" s="179"/>
      <c r="CV1168" s="179"/>
      <c r="CW1168" s="179"/>
      <c r="CX1168" s="179"/>
      <c r="CY1168" s="179"/>
      <c r="CZ1168" s="179"/>
      <c r="DA1168" s="179"/>
      <c r="DB1168" s="179"/>
      <c r="DC1168" s="179"/>
      <c r="DD1168" s="179"/>
      <c r="DE1168" s="179"/>
      <c r="DF1168" s="179"/>
      <c r="DG1168" s="179"/>
      <c r="DH1168" s="179"/>
      <c r="DI1168" s="179"/>
      <c r="DJ1168" s="179"/>
      <c r="DK1168" s="179"/>
      <c r="DL1168" s="179"/>
      <c r="DM1168" s="179"/>
      <c r="DN1168" s="179"/>
      <c r="DO1168" s="179"/>
      <c r="DP1168" s="179"/>
      <c r="DQ1168" s="179"/>
      <c r="DR1168" s="179"/>
      <c r="DS1168" s="179"/>
      <c r="DT1168" s="179"/>
      <c r="DU1168" s="179"/>
      <c r="DV1168" s="179"/>
      <c r="DW1168" s="179"/>
      <c r="DX1168" s="179"/>
      <c r="DY1168" s="179"/>
      <c r="DZ1168" s="179"/>
      <c r="EA1168" s="179"/>
      <c r="EB1168" s="179"/>
      <c r="EC1168" s="179"/>
      <c r="ED1168" s="179"/>
      <c r="EE1168" s="179"/>
      <c r="EF1168" s="179"/>
      <c r="EG1168" s="179"/>
      <c r="EH1168" s="179"/>
      <c r="EI1168" s="179"/>
      <c r="EJ1168" s="179"/>
      <c r="EK1168" s="179"/>
      <c r="EL1168" s="179"/>
      <c r="EM1168" s="179"/>
      <c r="EN1168" s="179"/>
      <c r="EO1168" s="179"/>
      <c r="EP1168" s="179"/>
      <c r="EQ1168" s="179"/>
      <c r="ER1168" s="179"/>
      <c r="ES1168" s="179"/>
      <c r="ET1168" s="179"/>
      <c r="EU1168" s="179"/>
      <c r="EV1168" s="179"/>
      <c r="EW1168" s="179"/>
      <c r="EX1168" s="179"/>
      <c r="EY1168" s="179"/>
      <c r="EZ1168" s="179"/>
      <c r="FA1168" s="179"/>
      <c r="FB1168" s="179"/>
      <c r="FC1168" s="179"/>
      <c r="FD1168" s="179"/>
      <c r="FE1168" s="179"/>
      <c r="FF1168" s="179"/>
      <c r="FG1168" s="179"/>
      <c r="FH1168" s="179"/>
      <c r="FI1168" s="179"/>
      <c r="FJ1168" s="179"/>
      <c r="FK1168" s="179"/>
      <c r="FL1168" s="179"/>
      <c r="FM1168" s="179"/>
      <c r="FN1168" s="179"/>
      <c r="FO1168" s="179"/>
      <c r="FP1168" s="179"/>
      <c r="FQ1168" s="179"/>
      <c r="FR1168" s="179"/>
      <c r="FS1168" s="179"/>
      <c r="FT1168" s="179"/>
      <c r="FU1168" s="179"/>
      <c r="FV1168" s="179"/>
      <c r="FW1168" s="179"/>
      <c r="FX1168" s="179"/>
      <c r="FY1168" s="179"/>
      <c r="FZ1168" s="179"/>
      <c r="GA1168" s="179"/>
      <c r="GB1168" s="179"/>
      <c r="GC1168" s="179"/>
      <c r="GD1168" s="179"/>
      <c r="GE1168" s="179"/>
      <c r="GF1168" s="179"/>
      <c r="GG1168" s="179"/>
      <c r="GH1168" s="179"/>
      <c r="GI1168" s="179"/>
      <c r="GJ1168" s="179"/>
      <c r="GK1168" s="179"/>
      <c r="GL1168" s="179"/>
      <c r="GM1168" s="179"/>
      <c r="GN1168" s="179"/>
      <c r="GO1168" s="179"/>
      <c r="GP1168" s="179"/>
      <c r="GQ1168" s="179"/>
      <c r="GR1168" s="179"/>
      <c r="GS1168" s="179"/>
      <c r="GT1168" s="179"/>
      <c r="GU1168" s="179"/>
      <c r="GV1168" s="179"/>
      <c r="GW1168" s="179"/>
      <c r="GX1168" s="179"/>
      <c r="GY1168" s="179"/>
      <c r="GZ1168" s="179"/>
      <c r="HA1168" s="179"/>
      <c r="HB1168" s="179"/>
      <c r="HC1168" s="179"/>
      <c r="HD1168" s="179"/>
      <c r="HE1168" s="179"/>
      <c r="HF1168" s="179"/>
      <c r="HG1168" s="179"/>
      <c r="HH1168" s="179"/>
      <c r="HI1168" s="179"/>
      <c r="HJ1168" s="179"/>
      <c r="HK1168" s="179"/>
      <c r="HL1168" s="179"/>
      <c r="HM1168" s="179"/>
      <c r="HN1168" s="179"/>
      <c r="HO1168" s="179"/>
      <c r="HP1168" s="179"/>
      <c r="HQ1168" s="179"/>
      <c r="HR1168" s="179"/>
      <c r="HS1168" s="179"/>
      <c r="HT1168" s="179"/>
      <c r="HU1168" s="179"/>
      <c r="HV1168" s="179"/>
      <c r="HW1168" s="179"/>
      <c r="HX1168" s="179"/>
      <c r="HY1168" s="179"/>
      <c r="HZ1168" s="179"/>
      <c r="IA1168" s="179"/>
      <c r="IB1168" s="179"/>
      <c r="IC1168" s="179"/>
      <c r="ID1168" s="179"/>
      <c r="IE1168" s="179"/>
    </row>
    <row r="1169" spans="1:239" s="6" customFormat="1" x14ac:dyDescent="0.25">
      <c r="A1169" s="151"/>
      <c r="B1169" s="158"/>
      <c r="C1169" s="151" t="s">
        <v>62</v>
      </c>
      <c r="D1169" s="153"/>
      <c r="E1169" s="107">
        <f>E1168/10</f>
        <v>0.68159999999999987</v>
      </c>
      <c r="F1169" s="153"/>
      <c r="G1169" s="153"/>
      <c r="H1169" s="153"/>
      <c r="I1169" s="153"/>
      <c r="J1169" s="153"/>
      <c r="K1169" s="153"/>
      <c r="L1169" s="153"/>
      <c r="M1169" s="154"/>
      <c r="N1169" s="154"/>
      <c r="O1169" s="154"/>
      <c r="P1169" s="154"/>
      <c r="Q1169" s="154"/>
      <c r="R1169" s="154"/>
      <c r="S1169" s="154"/>
      <c r="T1169" s="154"/>
      <c r="U1169" s="154"/>
      <c r="V1169" s="154"/>
      <c r="W1169" s="154"/>
      <c r="X1169" s="154"/>
      <c r="Y1169" s="154"/>
      <c r="Z1169" s="154"/>
      <c r="AA1169" s="154"/>
      <c r="AB1169" s="154"/>
      <c r="AC1169" s="154"/>
      <c r="AD1169" s="154"/>
      <c r="AE1169" s="154"/>
      <c r="AF1169" s="154"/>
      <c r="AG1169" s="154"/>
      <c r="AH1169" s="154"/>
      <c r="AI1169" s="154"/>
      <c r="AJ1169" s="154"/>
      <c r="AK1169" s="154"/>
      <c r="AL1169" s="154"/>
      <c r="AM1169" s="154"/>
      <c r="AN1169" s="154"/>
      <c r="AO1169" s="154"/>
      <c r="AP1169" s="154"/>
      <c r="AQ1169" s="154"/>
      <c r="AR1169" s="154"/>
      <c r="AS1169" s="154"/>
      <c r="AT1169" s="154"/>
      <c r="AU1169" s="154"/>
      <c r="AV1169" s="154"/>
      <c r="AW1169" s="154"/>
      <c r="AX1169" s="154"/>
      <c r="AY1169" s="154"/>
      <c r="AZ1169" s="154"/>
      <c r="BA1169" s="154"/>
      <c r="BB1169" s="154"/>
      <c r="BC1169" s="154"/>
      <c r="BD1169" s="154"/>
      <c r="BE1169" s="154"/>
      <c r="BF1169" s="154"/>
      <c r="BG1169" s="154"/>
      <c r="BH1169" s="154"/>
      <c r="BI1169" s="154"/>
      <c r="BJ1169" s="154"/>
      <c r="BK1169" s="154"/>
      <c r="BL1169" s="154"/>
      <c r="BM1169" s="154"/>
      <c r="BN1169" s="154"/>
      <c r="BO1169" s="154"/>
      <c r="BP1169" s="154"/>
      <c r="BQ1169" s="154"/>
      <c r="BR1169" s="154"/>
      <c r="BS1169" s="154"/>
      <c r="BT1169" s="154"/>
      <c r="BU1169" s="154"/>
      <c r="BV1169" s="154"/>
      <c r="BW1169" s="154"/>
      <c r="BX1169" s="154"/>
      <c r="BY1169" s="154"/>
      <c r="BZ1169" s="154"/>
      <c r="CA1169" s="154"/>
      <c r="CB1169" s="154"/>
      <c r="CC1169" s="154"/>
      <c r="CD1169" s="154"/>
      <c r="CE1169" s="154"/>
      <c r="CF1169" s="154"/>
      <c r="CG1169" s="154"/>
      <c r="CH1169" s="154"/>
      <c r="CI1169" s="154"/>
      <c r="CJ1169" s="154"/>
      <c r="CK1169" s="154"/>
      <c r="CL1169" s="154"/>
      <c r="CM1169" s="154"/>
      <c r="CN1169" s="154"/>
      <c r="CO1169" s="154"/>
      <c r="CP1169" s="154"/>
      <c r="CQ1169" s="154"/>
      <c r="CR1169" s="154"/>
      <c r="CS1169" s="154"/>
      <c r="CT1169" s="154"/>
      <c r="CU1169" s="154"/>
      <c r="CV1169" s="154"/>
      <c r="CW1169" s="154"/>
      <c r="CX1169" s="154"/>
      <c r="CY1169" s="154"/>
      <c r="CZ1169" s="154"/>
      <c r="DA1169" s="154"/>
      <c r="DB1169" s="154"/>
      <c r="DC1169" s="154"/>
      <c r="DD1169" s="154"/>
      <c r="DE1169" s="154"/>
      <c r="DF1169" s="154"/>
      <c r="DG1169" s="154"/>
      <c r="DH1169" s="154"/>
      <c r="DI1169" s="154"/>
      <c r="DJ1169" s="154"/>
      <c r="DK1169" s="154"/>
      <c r="DL1169" s="154"/>
      <c r="DM1169" s="154"/>
      <c r="DN1169" s="154"/>
      <c r="DO1169" s="154"/>
      <c r="DP1169" s="154"/>
      <c r="DQ1169" s="154"/>
      <c r="DR1169" s="154"/>
      <c r="DS1169" s="154"/>
      <c r="DT1169" s="154"/>
      <c r="DU1169" s="154"/>
      <c r="DV1169" s="154"/>
      <c r="DW1169" s="154"/>
      <c r="DX1169" s="154"/>
      <c r="DY1169" s="154"/>
      <c r="DZ1169" s="154"/>
      <c r="EA1169" s="154"/>
      <c r="EB1169" s="154"/>
      <c r="EC1169" s="154"/>
      <c r="ED1169" s="154"/>
      <c r="EE1169" s="154"/>
      <c r="EF1169" s="154"/>
      <c r="EG1169" s="154"/>
      <c r="EH1169" s="154"/>
      <c r="EI1169" s="154"/>
      <c r="EJ1169" s="154"/>
      <c r="EK1169" s="154"/>
      <c r="EL1169" s="154"/>
      <c r="EM1169" s="154"/>
      <c r="EN1169" s="154"/>
      <c r="EO1169" s="154"/>
      <c r="EP1169" s="154"/>
      <c r="EQ1169" s="154"/>
      <c r="ER1169" s="154"/>
      <c r="ES1169" s="154"/>
      <c r="ET1169" s="154"/>
      <c r="EU1169" s="154"/>
      <c r="EV1169" s="154"/>
      <c r="EW1169" s="154"/>
      <c r="EX1169" s="154"/>
      <c r="EY1169" s="154"/>
      <c r="EZ1169" s="154"/>
      <c r="FA1169" s="154"/>
      <c r="FB1169" s="154"/>
      <c r="FC1169" s="154"/>
      <c r="FD1169" s="154"/>
      <c r="FE1169" s="154"/>
      <c r="FF1169" s="154"/>
      <c r="FG1169" s="154"/>
      <c r="FH1169" s="154"/>
      <c r="FI1169" s="154"/>
      <c r="FJ1169" s="154"/>
      <c r="FK1169" s="154"/>
      <c r="FL1169" s="154"/>
      <c r="FM1169" s="154"/>
      <c r="FN1169" s="154"/>
      <c r="FO1169" s="154"/>
      <c r="FP1169" s="154"/>
      <c r="FQ1169" s="154"/>
      <c r="FR1169" s="154"/>
      <c r="FS1169" s="154"/>
      <c r="FT1169" s="154"/>
      <c r="FU1169" s="154"/>
      <c r="FV1169" s="154"/>
      <c r="FW1169" s="154"/>
      <c r="FX1169" s="154"/>
      <c r="FY1169" s="154"/>
      <c r="FZ1169" s="154"/>
      <c r="GA1169" s="154"/>
      <c r="GB1169" s="154"/>
      <c r="GC1169" s="154"/>
      <c r="GD1169" s="154"/>
      <c r="GE1169" s="154"/>
      <c r="GF1169" s="154"/>
      <c r="GG1169" s="154"/>
      <c r="GH1169" s="154"/>
      <c r="GI1169" s="154"/>
      <c r="GJ1169" s="154"/>
      <c r="GK1169" s="154"/>
      <c r="GL1169" s="154"/>
      <c r="GM1169" s="154"/>
      <c r="GN1169" s="154"/>
      <c r="GO1169" s="154"/>
      <c r="GP1169" s="154"/>
      <c r="GQ1169" s="154"/>
      <c r="GR1169" s="154"/>
      <c r="GS1169" s="154"/>
      <c r="GT1169" s="154"/>
      <c r="GU1169" s="154"/>
      <c r="GV1169" s="154"/>
      <c r="GW1169" s="154"/>
      <c r="GX1169" s="154"/>
      <c r="GY1169" s="154"/>
      <c r="GZ1169" s="154"/>
      <c r="HA1169" s="154"/>
      <c r="HB1169" s="154"/>
      <c r="HC1169" s="154"/>
      <c r="HD1169" s="154"/>
      <c r="HE1169" s="154"/>
      <c r="HF1169" s="154"/>
      <c r="HG1169" s="154"/>
      <c r="HH1169" s="154"/>
      <c r="HI1169" s="154"/>
      <c r="HJ1169" s="154"/>
      <c r="HK1169" s="154"/>
      <c r="HL1169" s="154"/>
      <c r="HM1169" s="154"/>
      <c r="HN1169" s="154"/>
      <c r="HO1169" s="154"/>
      <c r="HP1169" s="154"/>
      <c r="HQ1169" s="154"/>
      <c r="HR1169" s="154"/>
      <c r="HS1169" s="154"/>
      <c r="HT1169" s="154"/>
      <c r="HU1169" s="154"/>
      <c r="HV1169" s="154"/>
      <c r="HW1169" s="154"/>
      <c r="HX1169" s="154"/>
      <c r="HY1169" s="154"/>
      <c r="HZ1169" s="154"/>
      <c r="IA1169" s="154"/>
      <c r="IB1169" s="154"/>
      <c r="IC1169" s="154"/>
      <c r="ID1169" s="154"/>
      <c r="IE1169" s="154"/>
    </row>
    <row r="1170" spans="1:239" s="6" customFormat="1" x14ac:dyDescent="0.25">
      <c r="A1170" s="180"/>
      <c r="B1170" s="124" t="s">
        <v>21</v>
      </c>
      <c r="C1170" s="91" t="s">
        <v>17</v>
      </c>
      <c r="D1170" s="10">
        <v>17.8</v>
      </c>
      <c r="E1170" s="153">
        <f>D1170*E1169</f>
        <v>12.132479999999997</v>
      </c>
      <c r="F1170" s="153"/>
      <c r="G1170" s="153"/>
      <c r="H1170" s="10"/>
      <c r="I1170" s="10">
        <f>E1170*H1170</f>
        <v>0</v>
      </c>
      <c r="J1170" s="10"/>
      <c r="K1170" s="10"/>
      <c r="L1170" s="10">
        <f>G1170+I1170+K1170</f>
        <v>0</v>
      </c>
      <c r="M1170" s="156"/>
      <c r="N1170" s="156">
        <f>37*7</f>
        <v>259</v>
      </c>
      <c r="O1170" s="156"/>
      <c r="P1170" s="156"/>
      <c r="Q1170" s="156"/>
      <c r="R1170" s="156"/>
      <c r="S1170" s="156"/>
      <c r="T1170" s="156"/>
      <c r="U1170" s="156"/>
      <c r="V1170" s="156"/>
      <c r="W1170" s="156"/>
      <c r="X1170" s="156"/>
      <c r="Y1170" s="156"/>
      <c r="Z1170" s="156"/>
      <c r="AA1170" s="156"/>
      <c r="AB1170" s="156"/>
      <c r="AC1170" s="156"/>
      <c r="AD1170" s="156"/>
      <c r="AE1170" s="156"/>
      <c r="AF1170" s="156"/>
      <c r="AG1170" s="156"/>
      <c r="AH1170" s="156"/>
      <c r="AI1170" s="156"/>
      <c r="AJ1170" s="156"/>
      <c r="AK1170" s="156"/>
      <c r="AL1170" s="156"/>
      <c r="AM1170" s="156"/>
      <c r="AN1170" s="156"/>
      <c r="AO1170" s="156"/>
      <c r="AP1170" s="156"/>
      <c r="AQ1170" s="156"/>
      <c r="AR1170" s="156"/>
      <c r="AS1170" s="156"/>
      <c r="AT1170" s="156"/>
      <c r="AU1170" s="156"/>
      <c r="AV1170" s="156"/>
      <c r="AW1170" s="156"/>
      <c r="AX1170" s="156"/>
      <c r="AY1170" s="156"/>
      <c r="AZ1170" s="156"/>
      <c r="BA1170" s="156"/>
      <c r="BB1170" s="156"/>
      <c r="BC1170" s="156"/>
      <c r="BD1170" s="156"/>
      <c r="BE1170" s="156"/>
      <c r="BF1170" s="156"/>
      <c r="BG1170" s="156"/>
      <c r="BH1170" s="156"/>
      <c r="BI1170" s="156"/>
      <c r="BJ1170" s="156"/>
      <c r="BK1170" s="156"/>
      <c r="BL1170" s="156"/>
      <c r="BM1170" s="156"/>
      <c r="BN1170" s="156"/>
      <c r="BO1170" s="156"/>
      <c r="BP1170" s="156"/>
      <c r="BQ1170" s="156"/>
      <c r="BR1170" s="156"/>
      <c r="BS1170" s="156"/>
      <c r="BT1170" s="156"/>
      <c r="BU1170" s="156"/>
      <c r="BV1170" s="156"/>
      <c r="BW1170" s="156"/>
      <c r="BX1170" s="156"/>
      <c r="BY1170" s="156"/>
      <c r="BZ1170" s="156"/>
      <c r="CA1170" s="156"/>
      <c r="CB1170" s="156"/>
      <c r="CC1170" s="156"/>
      <c r="CD1170" s="156"/>
      <c r="CE1170" s="156"/>
      <c r="CF1170" s="156"/>
      <c r="CG1170" s="156"/>
      <c r="CH1170" s="156"/>
      <c r="CI1170" s="156"/>
      <c r="CJ1170" s="156"/>
      <c r="CK1170" s="156"/>
      <c r="CL1170" s="156"/>
      <c r="CM1170" s="156"/>
      <c r="CN1170" s="156"/>
      <c r="CO1170" s="156"/>
      <c r="CP1170" s="156"/>
      <c r="CQ1170" s="156"/>
      <c r="CR1170" s="156"/>
      <c r="CS1170" s="156"/>
      <c r="CT1170" s="156"/>
      <c r="CU1170" s="156"/>
      <c r="CV1170" s="156"/>
      <c r="CW1170" s="156"/>
      <c r="CX1170" s="156"/>
      <c r="CY1170" s="156"/>
      <c r="CZ1170" s="156"/>
      <c r="DA1170" s="156"/>
      <c r="DB1170" s="156"/>
      <c r="DC1170" s="156"/>
      <c r="DD1170" s="156"/>
      <c r="DE1170" s="156"/>
      <c r="DF1170" s="156"/>
      <c r="DG1170" s="156"/>
      <c r="DH1170" s="156"/>
      <c r="DI1170" s="156"/>
      <c r="DJ1170" s="156"/>
      <c r="DK1170" s="156"/>
      <c r="DL1170" s="156"/>
      <c r="DM1170" s="156"/>
      <c r="DN1170" s="156"/>
      <c r="DO1170" s="156"/>
      <c r="DP1170" s="156"/>
      <c r="DQ1170" s="156"/>
      <c r="DR1170" s="156"/>
      <c r="DS1170" s="156"/>
      <c r="DT1170" s="156"/>
      <c r="DU1170" s="156"/>
      <c r="DV1170" s="156"/>
      <c r="DW1170" s="156"/>
      <c r="DX1170" s="156"/>
      <c r="DY1170" s="156"/>
      <c r="DZ1170" s="156"/>
      <c r="EA1170" s="156"/>
      <c r="EB1170" s="156"/>
      <c r="EC1170" s="156"/>
      <c r="ED1170" s="156"/>
      <c r="EE1170" s="156"/>
      <c r="EF1170" s="156"/>
      <c r="EG1170" s="156"/>
      <c r="EH1170" s="156"/>
      <c r="EI1170" s="156"/>
      <c r="EJ1170" s="156"/>
      <c r="EK1170" s="156"/>
      <c r="EL1170" s="156"/>
      <c r="EM1170" s="156"/>
      <c r="EN1170" s="156"/>
      <c r="EO1170" s="156"/>
      <c r="EP1170" s="156"/>
      <c r="EQ1170" s="156"/>
      <c r="ER1170" s="156"/>
      <c r="ES1170" s="156"/>
      <c r="ET1170" s="156"/>
      <c r="EU1170" s="156"/>
      <c r="EV1170" s="156"/>
      <c r="EW1170" s="156"/>
      <c r="EX1170" s="156"/>
      <c r="EY1170" s="156"/>
      <c r="EZ1170" s="156"/>
      <c r="FA1170" s="156"/>
      <c r="FB1170" s="156"/>
      <c r="FC1170" s="156"/>
      <c r="FD1170" s="156"/>
      <c r="FE1170" s="156"/>
      <c r="FF1170" s="156"/>
      <c r="FG1170" s="156"/>
      <c r="FH1170" s="156"/>
      <c r="FI1170" s="156"/>
      <c r="FJ1170" s="156"/>
      <c r="FK1170" s="156"/>
      <c r="FL1170" s="156"/>
      <c r="FM1170" s="156"/>
      <c r="FN1170" s="156"/>
      <c r="FO1170" s="156"/>
      <c r="FP1170" s="156"/>
      <c r="FQ1170" s="156"/>
      <c r="FR1170" s="156"/>
      <c r="FS1170" s="156"/>
      <c r="FT1170" s="156"/>
      <c r="FU1170" s="156"/>
      <c r="FV1170" s="156"/>
      <c r="FW1170" s="156"/>
      <c r="FX1170" s="156"/>
      <c r="FY1170" s="156"/>
      <c r="FZ1170" s="156"/>
      <c r="GA1170" s="156"/>
      <c r="GB1170" s="156"/>
      <c r="GC1170" s="156"/>
      <c r="GD1170" s="156"/>
      <c r="GE1170" s="156"/>
      <c r="GF1170" s="156"/>
      <c r="GG1170" s="156"/>
      <c r="GH1170" s="156"/>
      <c r="GI1170" s="156"/>
      <c r="GJ1170" s="156"/>
      <c r="GK1170" s="156"/>
      <c r="GL1170" s="156"/>
      <c r="GM1170" s="156"/>
      <c r="GN1170" s="156"/>
      <c r="GO1170" s="156"/>
      <c r="GP1170" s="156"/>
      <c r="GQ1170" s="156"/>
      <c r="GR1170" s="156"/>
      <c r="GS1170" s="156"/>
      <c r="GT1170" s="156"/>
      <c r="GU1170" s="156"/>
      <c r="GV1170" s="156"/>
      <c r="GW1170" s="156"/>
      <c r="GX1170" s="156"/>
      <c r="GY1170" s="156"/>
      <c r="GZ1170" s="156"/>
      <c r="HA1170" s="156"/>
      <c r="HB1170" s="156"/>
      <c r="HC1170" s="156"/>
      <c r="HD1170" s="156"/>
      <c r="HE1170" s="156"/>
      <c r="HF1170" s="156"/>
      <c r="HG1170" s="156"/>
      <c r="HH1170" s="156"/>
      <c r="HI1170" s="156"/>
      <c r="HJ1170" s="156"/>
      <c r="HK1170" s="156"/>
      <c r="HL1170" s="156"/>
      <c r="HM1170" s="156"/>
      <c r="HN1170" s="156"/>
      <c r="HO1170" s="156"/>
      <c r="HP1170" s="156"/>
      <c r="HQ1170" s="156"/>
      <c r="HR1170" s="156"/>
      <c r="HS1170" s="156"/>
      <c r="HT1170" s="156"/>
      <c r="HU1170" s="156"/>
      <c r="HV1170" s="156"/>
      <c r="HW1170" s="156"/>
      <c r="HX1170" s="156"/>
      <c r="HY1170" s="156"/>
      <c r="HZ1170" s="156"/>
      <c r="IA1170" s="156"/>
      <c r="IB1170" s="156"/>
      <c r="IC1170" s="156"/>
      <c r="ID1170" s="156"/>
      <c r="IE1170" s="156"/>
    </row>
    <row r="1171" spans="1:239" s="6" customFormat="1" x14ac:dyDescent="0.25">
      <c r="A1171" s="180"/>
      <c r="B1171" s="152" t="s">
        <v>43</v>
      </c>
      <c r="C1171" s="151" t="s">
        <v>16</v>
      </c>
      <c r="D1171" s="10">
        <v>11</v>
      </c>
      <c r="E1171" s="86">
        <f>D1171*E1169</f>
        <v>7.4975999999999985</v>
      </c>
      <c r="F1171" s="5"/>
      <c r="G1171" s="153">
        <f>E1171*F1171</f>
        <v>0</v>
      </c>
      <c r="H1171" s="153"/>
      <c r="I1171" s="153"/>
      <c r="J1171" s="153"/>
      <c r="K1171" s="153"/>
      <c r="L1171" s="153">
        <f>G1171+I1171+K1171</f>
        <v>0</v>
      </c>
      <c r="M1171" s="156"/>
      <c r="N1171" s="156"/>
      <c r="O1171" s="156"/>
      <c r="P1171" s="156"/>
      <c r="Q1171" s="156"/>
      <c r="R1171" s="156"/>
      <c r="S1171" s="156"/>
      <c r="T1171" s="156"/>
      <c r="U1171" s="156"/>
      <c r="V1171" s="156"/>
      <c r="W1171" s="156"/>
      <c r="X1171" s="156"/>
      <c r="Y1171" s="156"/>
      <c r="Z1171" s="156"/>
      <c r="AA1171" s="156"/>
      <c r="AB1171" s="156"/>
      <c r="AC1171" s="156"/>
      <c r="AD1171" s="156"/>
      <c r="AE1171" s="156"/>
      <c r="AF1171" s="156"/>
      <c r="AG1171" s="156"/>
      <c r="AH1171" s="156"/>
      <c r="AI1171" s="156"/>
      <c r="AJ1171" s="156"/>
      <c r="AK1171" s="156"/>
      <c r="AL1171" s="156"/>
      <c r="AM1171" s="156"/>
      <c r="AN1171" s="156"/>
      <c r="AO1171" s="156"/>
      <c r="AP1171" s="156"/>
      <c r="AQ1171" s="156"/>
      <c r="AR1171" s="156"/>
      <c r="AS1171" s="156"/>
      <c r="AT1171" s="156"/>
      <c r="AU1171" s="156"/>
      <c r="AV1171" s="156"/>
      <c r="AW1171" s="156"/>
      <c r="AX1171" s="156"/>
      <c r="AY1171" s="156"/>
      <c r="AZ1171" s="156"/>
      <c r="BA1171" s="156"/>
      <c r="BB1171" s="156"/>
      <c r="BC1171" s="156"/>
      <c r="BD1171" s="156"/>
      <c r="BE1171" s="156"/>
      <c r="BF1171" s="156"/>
      <c r="BG1171" s="156"/>
      <c r="BH1171" s="156"/>
      <c r="BI1171" s="156"/>
      <c r="BJ1171" s="156"/>
      <c r="BK1171" s="156"/>
      <c r="BL1171" s="156"/>
      <c r="BM1171" s="156"/>
      <c r="BN1171" s="156"/>
      <c r="BO1171" s="156"/>
      <c r="BP1171" s="156"/>
      <c r="BQ1171" s="156"/>
      <c r="BR1171" s="156"/>
      <c r="BS1171" s="156"/>
      <c r="BT1171" s="156"/>
      <c r="BU1171" s="156"/>
      <c r="BV1171" s="156"/>
      <c r="BW1171" s="156"/>
      <c r="BX1171" s="156"/>
      <c r="BY1171" s="156"/>
      <c r="BZ1171" s="156"/>
      <c r="CA1171" s="156"/>
      <c r="CB1171" s="156"/>
      <c r="CC1171" s="156"/>
      <c r="CD1171" s="156"/>
      <c r="CE1171" s="156"/>
      <c r="CF1171" s="156"/>
      <c r="CG1171" s="156"/>
      <c r="CH1171" s="156"/>
      <c r="CI1171" s="156"/>
      <c r="CJ1171" s="156"/>
      <c r="CK1171" s="156"/>
      <c r="CL1171" s="156"/>
      <c r="CM1171" s="156"/>
      <c r="CN1171" s="156"/>
      <c r="CO1171" s="156"/>
      <c r="CP1171" s="156"/>
      <c r="CQ1171" s="156"/>
      <c r="CR1171" s="156"/>
      <c r="CS1171" s="156"/>
      <c r="CT1171" s="156"/>
      <c r="CU1171" s="156"/>
      <c r="CV1171" s="156"/>
      <c r="CW1171" s="156"/>
      <c r="CX1171" s="156"/>
      <c r="CY1171" s="156"/>
      <c r="CZ1171" s="156"/>
      <c r="DA1171" s="156"/>
      <c r="DB1171" s="156"/>
      <c r="DC1171" s="156"/>
      <c r="DD1171" s="156"/>
      <c r="DE1171" s="156"/>
      <c r="DF1171" s="156"/>
      <c r="DG1171" s="156"/>
      <c r="DH1171" s="156"/>
      <c r="DI1171" s="156"/>
      <c r="DJ1171" s="156"/>
      <c r="DK1171" s="156"/>
      <c r="DL1171" s="156"/>
      <c r="DM1171" s="156"/>
      <c r="DN1171" s="156"/>
      <c r="DO1171" s="156"/>
      <c r="DP1171" s="156"/>
      <c r="DQ1171" s="156"/>
      <c r="DR1171" s="156"/>
      <c r="DS1171" s="156"/>
      <c r="DT1171" s="156"/>
      <c r="DU1171" s="156"/>
      <c r="DV1171" s="156"/>
      <c r="DW1171" s="156"/>
      <c r="DX1171" s="156"/>
      <c r="DY1171" s="156"/>
      <c r="DZ1171" s="156"/>
      <c r="EA1171" s="156"/>
      <c r="EB1171" s="156"/>
      <c r="EC1171" s="156"/>
      <c r="ED1171" s="156"/>
      <c r="EE1171" s="156"/>
      <c r="EF1171" s="156"/>
      <c r="EG1171" s="156"/>
      <c r="EH1171" s="156"/>
      <c r="EI1171" s="156"/>
      <c r="EJ1171" s="156"/>
      <c r="EK1171" s="156"/>
      <c r="EL1171" s="156"/>
      <c r="EM1171" s="156"/>
      <c r="EN1171" s="156"/>
      <c r="EO1171" s="156"/>
      <c r="EP1171" s="156"/>
      <c r="EQ1171" s="156"/>
      <c r="ER1171" s="156"/>
      <c r="ES1171" s="156"/>
      <c r="ET1171" s="156"/>
      <c r="EU1171" s="156"/>
      <c r="EV1171" s="156"/>
      <c r="EW1171" s="156"/>
      <c r="EX1171" s="156"/>
      <c r="EY1171" s="156"/>
      <c r="EZ1171" s="156"/>
      <c r="FA1171" s="156"/>
      <c r="FB1171" s="156"/>
      <c r="FC1171" s="156"/>
      <c r="FD1171" s="156"/>
      <c r="FE1171" s="156"/>
      <c r="FF1171" s="156"/>
      <c r="FG1171" s="156"/>
      <c r="FH1171" s="156"/>
      <c r="FI1171" s="156"/>
      <c r="FJ1171" s="156"/>
      <c r="FK1171" s="156"/>
      <c r="FL1171" s="156"/>
      <c r="FM1171" s="156"/>
      <c r="FN1171" s="156"/>
      <c r="FO1171" s="156"/>
      <c r="FP1171" s="156"/>
      <c r="FQ1171" s="156"/>
      <c r="FR1171" s="156"/>
      <c r="FS1171" s="156"/>
      <c r="FT1171" s="156"/>
      <c r="FU1171" s="156"/>
      <c r="FV1171" s="156"/>
      <c r="FW1171" s="156"/>
      <c r="FX1171" s="156"/>
      <c r="FY1171" s="156"/>
      <c r="FZ1171" s="156"/>
      <c r="GA1171" s="156"/>
      <c r="GB1171" s="156"/>
      <c r="GC1171" s="156"/>
      <c r="GD1171" s="156"/>
      <c r="GE1171" s="156"/>
      <c r="GF1171" s="156"/>
      <c r="GG1171" s="156"/>
      <c r="GH1171" s="156"/>
      <c r="GI1171" s="156"/>
      <c r="GJ1171" s="156"/>
      <c r="GK1171" s="156"/>
      <c r="GL1171" s="156"/>
      <c r="GM1171" s="156"/>
      <c r="GN1171" s="156"/>
      <c r="GO1171" s="156"/>
      <c r="GP1171" s="156"/>
      <c r="GQ1171" s="156"/>
      <c r="GR1171" s="156"/>
      <c r="GS1171" s="156"/>
      <c r="GT1171" s="156"/>
      <c r="GU1171" s="156"/>
      <c r="GV1171" s="156"/>
      <c r="GW1171" s="156"/>
      <c r="GX1171" s="156"/>
      <c r="GY1171" s="156"/>
      <c r="GZ1171" s="156"/>
      <c r="HA1171" s="156"/>
      <c r="HB1171" s="156"/>
      <c r="HC1171" s="156"/>
      <c r="HD1171" s="156"/>
      <c r="HE1171" s="156"/>
      <c r="HF1171" s="156"/>
      <c r="HG1171" s="156"/>
      <c r="HH1171" s="156"/>
      <c r="HI1171" s="156"/>
      <c r="HJ1171" s="156"/>
      <c r="HK1171" s="156"/>
      <c r="HL1171" s="156"/>
      <c r="HM1171" s="156"/>
      <c r="HN1171" s="156"/>
      <c r="HO1171" s="156"/>
      <c r="HP1171" s="156"/>
      <c r="HQ1171" s="156"/>
      <c r="HR1171" s="156"/>
      <c r="HS1171" s="156"/>
      <c r="HT1171" s="156"/>
      <c r="HU1171" s="156"/>
      <c r="HV1171" s="156"/>
      <c r="HW1171" s="156"/>
      <c r="HX1171" s="156"/>
      <c r="HY1171" s="156"/>
      <c r="HZ1171" s="156"/>
      <c r="IA1171" s="156"/>
      <c r="IB1171" s="156"/>
      <c r="IC1171" s="156"/>
      <c r="ID1171" s="156"/>
      <c r="IE1171" s="156"/>
    </row>
    <row r="1172" spans="1:239" s="6" customFormat="1" x14ac:dyDescent="0.25">
      <c r="A1172" s="151"/>
      <c r="B1172" s="158"/>
      <c r="C1172" s="151"/>
      <c r="D1172" s="10"/>
      <c r="E1172" s="86"/>
      <c r="F1172" s="5"/>
      <c r="G1172" s="153"/>
      <c r="H1172" s="153"/>
      <c r="I1172" s="153"/>
      <c r="J1172" s="153"/>
      <c r="K1172" s="153"/>
      <c r="L1172" s="153"/>
      <c r="M1172" s="154"/>
      <c r="N1172" s="154"/>
      <c r="O1172" s="154"/>
      <c r="P1172" s="154"/>
      <c r="Q1172" s="154"/>
      <c r="R1172" s="154"/>
      <c r="S1172" s="154"/>
      <c r="T1172" s="154"/>
      <c r="U1172" s="154"/>
      <c r="V1172" s="154"/>
      <c r="W1172" s="154"/>
      <c r="X1172" s="154"/>
      <c r="Y1172" s="154"/>
      <c r="Z1172" s="154"/>
      <c r="AA1172" s="154"/>
      <c r="AB1172" s="154"/>
      <c r="AC1172" s="154"/>
      <c r="AD1172" s="154"/>
      <c r="AE1172" s="154"/>
      <c r="AF1172" s="154"/>
      <c r="AG1172" s="154"/>
      <c r="AH1172" s="154"/>
      <c r="AI1172" s="154"/>
      <c r="AJ1172" s="154"/>
      <c r="AK1172" s="154"/>
      <c r="AL1172" s="154"/>
      <c r="AM1172" s="154"/>
      <c r="AN1172" s="154"/>
      <c r="AO1172" s="154"/>
      <c r="AP1172" s="154"/>
      <c r="AQ1172" s="154"/>
      <c r="AR1172" s="154"/>
      <c r="AS1172" s="154"/>
      <c r="AT1172" s="154"/>
      <c r="AU1172" s="154"/>
      <c r="AV1172" s="154"/>
      <c r="AW1172" s="154"/>
      <c r="AX1172" s="154"/>
      <c r="AY1172" s="154"/>
      <c r="AZ1172" s="154"/>
      <c r="BA1172" s="154"/>
      <c r="BB1172" s="154"/>
      <c r="BC1172" s="154"/>
      <c r="BD1172" s="154"/>
      <c r="BE1172" s="154"/>
      <c r="BF1172" s="154"/>
      <c r="BG1172" s="154"/>
      <c r="BH1172" s="154"/>
      <c r="BI1172" s="154"/>
      <c r="BJ1172" s="154"/>
      <c r="BK1172" s="154"/>
      <c r="BL1172" s="154"/>
      <c r="BM1172" s="154"/>
      <c r="BN1172" s="154"/>
      <c r="BO1172" s="154"/>
      <c r="BP1172" s="154"/>
      <c r="BQ1172" s="154"/>
      <c r="BR1172" s="154"/>
      <c r="BS1172" s="154"/>
      <c r="BT1172" s="154"/>
      <c r="BU1172" s="154"/>
      <c r="BV1172" s="154"/>
      <c r="BW1172" s="154"/>
      <c r="BX1172" s="154"/>
      <c r="BY1172" s="154"/>
      <c r="BZ1172" s="154"/>
      <c r="CA1172" s="154"/>
      <c r="CB1172" s="154"/>
      <c r="CC1172" s="154"/>
      <c r="CD1172" s="154"/>
      <c r="CE1172" s="154"/>
      <c r="CF1172" s="154"/>
      <c r="CG1172" s="154"/>
      <c r="CH1172" s="154"/>
      <c r="CI1172" s="154"/>
      <c r="CJ1172" s="154"/>
      <c r="CK1172" s="154"/>
      <c r="CL1172" s="154"/>
      <c r="CM1172" s="154"/>
      <c r="CN1172" s="154"/>
      <c r="CO1172" s="154"/>
      <c r="CP1172" s="154"/>
      <c r="CQ1172" s="154"/>
      <c r="CR1172" s="154"/>
      <c r="CS1172" s="154"/>
      <c r="CT1172" s="154"/>
      <c r="CU1172" s="154"/>
      <c r="CV1172" s="154"/>
      <c r="CW1172" s="154"/>
      <c r="CX1172" s="154"/>
      <c r="CY1172" s="154"/>
      <c r="CZ1172" s="154"/>
      <c r="DA1172" s="154"/>
      <c r="DB1172" s="154"/>
      <c r="DC1172" s="154"/>
      <c r="DD1172" s="154"/>
      <c r="DE1172" s="154"/>
      <c r="DF1172" s="154"/>
      <c r="DG1172" s="154"/>
      <c r="DH1172" s="154"/>
      <c r="DI1172" s="154"/>
      <c r="DJ1172" s="154"/>
      <c r="DK1172" s="154"/>
      <c r="DL1172" s="154"/>
      <c r="DM1172" s="154"/>
      <c r="DN1172" s="154"/>
      <c r="DO1172" s="154"/>
      <c r="DP1172" s="154"/>
      <c r="DQ1172" s="154"/>
      <c r="DR1172" s="154"/>
      <c r="DS1172" s="154"/>
      <c r="DT1172" s="154"/>
      <c r="DU1172" s="154"/>
      <c r="DV1172" s="154"/>
      <c r="DW1172" s="154"/>
      <c r="DX1172" s="154"/>
      <c r="DY1172" s="154"/>
      <c r="DZ1172" s="154"/>
      <c r="EA1172" s="154"/>
      <c r="EB1172" s="154"/>
      <c r="EC1172" s="154"/>
      <c r="ED1172" s="154"/>
      <c r="EE1172" s="154"/>
      <c r="EF1172" s="154"/>
      <c r="EG1172" s="154"/>
      <c r="EH1172" s="154"/>
      <c r="EI1172" s="154"/>
      <c r="EJ1172" s="154"/>
      <c r="EK1172" s="154"/>
      <c r="EL1172" s="154"/>
      <c r="EM1172" s="154"/>
      <c r="EN1172" s="154"/>
      <c r="EO1172" s="154"/>
      <c r="EP1172" s="154"/>
      <c r="EQ1172" s="154"/>
      <c r="ER1172" s="154"/>
      <c r="ES1172" s="154"/>
      <c r="ET1172" s="154"/>
      <c r="EU1172" s="154"/>
      <c r="EV1172" s="154"/>
      <c r="EW1172" s="154"/>
      <c r="EX1172" s="154"/>
      <c r="EY1172" s="154"/>
      <c r="EZ1172" s="154"/>
      <c r="FA1172" s="154"/>
      <c r="FB1172" s="154"/>
      <c r="FC1172" s="154"/>
      <c r="FD1172" s="154"/>
      <c r="FE1172" s="154"/>
      <c r="FF1172" s="154"/>
      <c r="FG1172" s="154"/>
      <c r="FH1172" s="154"/>
      <c r="FI1172" s="154"/>
      <c r="FJ1172" s="154"/>
      <c r="FK1172" s="154"/>
      <c r="FL1172" s="154"/>
      <c r="FM1172" s="154"/>
      <c r="FN1172" s="154"/>
      <c r="FO1172" s="154"/>
      <c r="FP1172" s="154"/>
      <c r="FQ1172" s="154"/>
      <c r="FR1172" s="154"/>
      <c r="FS1172" s="154"/>
      <c r="FT1172" s="154"/>
      <c r="FU1172" s="154"/>
      <c r="FV1172" s="154"/>
      <c r="FW1172" s="154"/>
      <c r="FX1172" s="154"/>
      <c r="FY1172" s="154"/>
      <c r="FZ1172" s="154"/>
      <c r="GA1172" s="154"/>
      <c r="GB1172" s="154"/>
      <c r="GC1172" s="154"/>
      <c r="GD1172" s="154"/>
      <c r="GE1172" s="154"/>
      <c r="GF1172" s="154"/>
      <c r="GG1172" s="154"/>
      <c r="GH1172" s="154"/>
      <c r="GI1172" s="154"/>
      <c r="GJ1172" s="154"/>
      <c r="GK1172" s="154"/>
      <c r="GL1172" s="154"/>
      <c r="GM1172" s="154"/>
      <c r="GN1172" s="154"/>
      <c r="GO1172" s="154"/>
      <c r="GP1172" s="154"/>
      <c r="GQ1172" s="154"/>
      <c r="GR1172" s="154"/>
      <c r="GS1172" s="154"/>
      <c r="GT1172" s="154"/>
      <c r="GU1172" s="154"/>
      <c r="GV1172" s="154"/>
      <c r="GW1172" s="154"/>
      <c r="GX1172" s="154"/>
      <c r="GY1172" s="154"/>
      <c r="GZ1172" s="154"/>
      <c r="HA1172" s="154"/>
      <c r="HB1172" s="154"/>
      <c r="HC1172" s="154"/>
      <c r="HD1172" s="154"/>
      <c r="HE1172" s="154"/>
      <c r="HF1172" s="154"/>
      <c r="HG1172" s="154"/>
      <c r="HH1172" s="154"/>
      <c r="HI1172" s="154"/>
      <c r="HJ1172" s="154"/>
      <c r="HK1172" s="154"/>
      <c r="HL1172" s="154"/>
      <c r="HM1172" s="154"/>
      <c r="HN1172" s="154"/>
      <c r="HO1172" s="154"/>
      <c r="HP1172" s="154"/>
      <c r="HQ1172" s="154"/>
      <c r="HR1172" s="154"/>
      <c r="HS1172" s="154"/>
      <c r="HT1172" s="154"/>
      <c r="HU1172" s="154"/>
      <c r="HV1172" s="154"/>
      <c r="HW1172" s="154"/>
      <c r="HX1172" s="154"/>
      <c r="HY1172" s="154"/>
      <c r="HZ1172" s="154"/>
      <c r="IA1172" s="154"/>
      <c r="IB1172" s="154"/>
      <c r="IC1172" s="154"/>
      <c r="ID1172" s="154"/>
      <c r="IE1172" s="154"/>
    </row>
    <row r="1173" spans="1:239" s="2" customFormat="1" x14ac:dyDescent="0.25">
      <c r="A1173" s="118">
        <v>66</v>
      </c>
      <c r="B1173" s="206" t="s">
        <v>72</v>
      </c>
      <c r="C1173" s="8" t="s">
        <v>60</v>
      </c>
      <c r="D1173" s="9"/>
      <c r="E1173" s="9">
        <v>12</v>
      </c>
      <c r="F1173" s="9"/>
      <c r="G1173" s="9"/>
      <c r="H1173" s="9"/>
      <c r="I1173" s="9"/>
      <c r="J1173" s="9"/>
      <c r="K1173" s="9"/>
      <c r="L1173" s="9"/>
      <c r="M1173" s="105"/>
      <c r="N1173" s="105"/>
      <c r="O1173" s="105"/>
      <c r="P1173" s="105"/>
      <c r="Q1173" s="105"/>
      <c r="R1173" s="105"/>
      <c r="S1173" s="105"/>
      <c r="T1173" s="105"/>
      <c r="U1173" s="105"/>
      <c r="V1173" s="105"/>
      <c r="W1173" s="105"/>
      <c r="X1173" s="105"/>
      <c r="Y1173" s="105"/>
      <c r="Z1173" s="105"/>
      <c r="AA1173" s="105"/>
      <c r="AB1173" s="105"/>
      <c r="AC1173" s="105"/>
      <c r="AD1173" s="105"/>
      <c r="AE1173" s="105"/>
      <c r="AF1173" s="105"/>
      <c r="AG1173" s="105"/>
      <c r="AH1173" s="105"/>
      <c r="AI1173" s="105"/>
      <c r="AJ1173" s="105"/>
      <c r="AK1173" s="105"/>
      <c r="AL1173" s="105"/>
      <c r="AM1173" s="105"/>
      <c r="AN1173" s="105"/>
      <c r="AO1173" s="105"/>
      <c r="AP1173" s="105"/>
      <c r="AQ1173" s="105"/>
      <c r="AR1173" s="105"/>
      <c r="AS1173" s="105"/>
      <c r="AT1173" s="105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  <c r="BT1173" s="105"/>
      <c r="BU1173" s="105"/>
      <c r="BV1173" s="105"/>
      <c r="BW1173" s="105"/>
      <c r="BX1173" s="105"/>
      <c r="BY1173" s="105"/>
      <c r="BZ1173" s="105"/>
      <c r="CA1173" s="105"/>
      <c r="CB1173" s="105"/>
      <c r="CC1173" s="105"/>
      <c r="CD1173" s="105"/>
      <c r="CE1173" s="105"/>
      <c r="CF1173" s="105"/>
      <c r="CG1173" s="105"/>
      <c r="CH1173" s="105"/>
      <c r="CI1173" s="105"/>
      <c r="CJ1173" s="105"/>
      <c r="CK1173" s="105"/>
      <c r="CL1173" s="105"/>
      <c r="CM1173" s="105"/>
      <c r="CN1173" s="105"/>
      <c r="CO1173" s="105"/>
      <c r="CP1173" s="105"/>
      <c r="CQ1173" s="105"/>
      <c r="CR1173" s="105"/>
      <c r="CS1173" s="105"/>
      <c r="CT1173" s="105"/>
      <c r="CU1173" s="105"/>
      <c r="CV1173" s="105"/>
      <c r="CW1173" s="105"/>
      <c r="CX1173" s="105"/>
      <c r="CY1173" s="105"/>
      <c r="CZ1173" s="105"/>
      <c r="DA1173" s="105"/>
      <c r="DB1173" s="105"/>
      <c r="DC1173" s="105"/>
      <c r="DD1173" s="105"/>
      <c r="DE1173" s="105"/>
      <c r="DF1173" s="105"/>
      <c r="DG1173" s="105"/>
      <c r="DH1173" s="105"/>
      <c r="DI1173" s="105"/>
      <c r="DJ1173" s="105"/>
      <c r="DK1173" s="105"/>
      <c r="DL1173" s="105"/>
      <c r="DM1173" s="105"/>
      <c r="DN1173" s="105"/>
      <c r="DO1173" s="105"/>
      <c r="DP1173" s="105"/>
      <c r="DQ1173" s="105"/>
      <c r="DR1173" s="105"/>
      <c r="DS1173" s="105"/>
      <c r="DT1173" s="105"/>
      <c r="DU1173" s="105"/>
      <c r="DV1173" s="105"/>
      <c r="DW1173" s="105"/>
      <c r="DX1173" s="105"/>
      <c r="DY1173" s="105"/>
      <c r="DZ1173" s="105"/>
      <c r="EA1173" s="105"/>
      <c r="EB1173" s="105"/>
      <c r="EC1173" s="105"/>
      <c r="ED1173" s="105"/>
      <c r="EE1173" s="105"/>
      <c r="EF1173" s="105"/>
      <c r="EG1173" s="105"/>
      <c r="EH1173" s="105"/>
      <c r="EI1173" s="105"/>
      <c r="EJ1173" s="105"/>
      <c r="EK1173" s="105"/>
      <c r="EL1173" s="105"/>
      <c r="EM1173" s="105"/>
      <c r="EN1173" s="105"/>
      <c r="EO1173" s="105"/>
      <c r="EP1173" s="105"/>
      <c r="EQ1173" s="105"/>
      <c r="ER1173" s="105"/>
      <c r="ES1173" s="105"/>
      <c r="ET1173" s="105"/>
      <c r="EU1173" s="105"/>
      <c r="EV1173" s="105"/>
      <c r="EW1173" s="105"/>
      <c r="EX1173" s="105"/>
      <c r="EY1173" s="105"/>
      <c r="EZ1173" s="105"/>
      <c r="FA1173" s="105"/>
      <c r="FB1173" s="105"/>
      <c r="FC1173" s="105"/>
      <c r="FD1173" s="105"/>
      <c r="FE1173" s="105"/>
      <c r="FF1173" s="105"/>
      <c r="FG1173" s="105"/>
      <c r="FH1173" s="105"/>
      <c r="FI1173" s="105"/>
      <c r="FJ1173" s="105"/>
      <c r="FK1173" s="105"/>
      <c r="FL1173" s="105"/>
      <c r="FM1173" s="105"/>
      <c r="FN1173" s="105"/>
      <c r="FO1173" s="105"/>
      <c r="FP1173" s="105"/>
      <c r="FQ1173" s="105"/>
      <c r="FR1173" s="105"/>
      <c r="FS1173" s="105"/>
      <c r="FT1173" s="105"/>
      <c r="FU1173" s="105"/>
      <c r="FV1173" s="105"/>
      <c r="FW1173" s="105"/>
      <c r="FX1173" s="105"/>
      <c r="FY1173" s="105"/>
      <c r="FZ1173" s="105"/>
      <c r="GA1173" s="105"/>
      <c r="GB1173" s="105"/>
      <c r="GC1173" s="105"/>
      <c r="GD1173" s="105"/>
      <c r="GE1173" s="105"/>
      <c r="GF1173" s="105"/>
      <c r="GG1173" s="105"/>
      <c r="GH1173" s="105"/>
      <c r="GI1173" s="105"/>
      <c r="GJ1173" s="105"/>
      <c r="GK1173" s="105"/>
      <c r="GL1173" s="105"/>
      <c r="GM1173" s="105"/>
      <c r="GN1173" s="105"/>
      <c r="GO1173" s="105"/>
      <c r="GP1173" s="105"/>
      <c r="GQ1173" s="105"/>
      <c r="GR1173" s="105"/>
      <c r="GS1173" s="105"/>
      <c r="GT1173" s="105"/>
      <c r="GU1173" s="105"/>
      <c r="GV1173" s="105"/>
      <c r="GW1173" s="105"/>
      <c r="GX1173" s="105"/>
      <c r="GY1173" s="105"/>
      <c r="GZ1173" s="105"/>
      <c r="HA1173" s="105"/>
      <c r="HB1173" s="105"/>
      <c r="HC1173" s="105"/>
      <c r="HD1173" s="105"/>
      <c r="HE1173" s="105"/>
      <c r="HF1173" s="105"/>
      <c r="HG1173" s="105"/>
      <c r="HH1173" s="105"/>
      <c r="HI1173" s="105"/>
      <c r="HJ1173" s="105"/>
      <c r="HK1173" s="105"/>
      <c r="HL1173" s="105"/>
      <c r="HM1173" s="105"/>
      <c r="HN1173" s="105"/>
      <c r="HO1173" s="105"/>
      <c r="HP1173" s="105"/>
      <c r="HQ1173" s="105"/>
      <c r="HR1173" s="105"/>
      <c r="HS1173" s="105"/>
      <c r="HT1173" s="105"/>
      <c r="HU1173" s="105"/>
      <c r="HV1173" s="105"/>
      <c r="HW1173" s="105"/>
      <c r="HX1173" s="105"/>
      <c r="HY1173" s="105"/>
      <c r="HZ1173" s="105"/>
      <c r="IA1173" s="105"/>
      <c r="IB1173" s="105"/>
      <c r="IC1173" s="105"/>
      <c r="ID1173" s="105"/>
      <c r="IE1173" s="105"/>
    </row>
    <row r="1174" spans="1:239" s="6" customFormat="1" x14ac:dyDescent="0.25">
      <c r="A1174" s="11"/>
      <c r="B1174" s="207"/>
      <c r="C1174" s="11" t="s">
        <v>61</v>
      </c>
      <c r="D1174" s="10"/>
      <c r="E1174" s="92">
        <f>E1173/1000</f>
        <v>1.2E-2</v>
      </c>
      <c r="F1174" s="10"/>
      <c r="G1174" s="10"/>
      <c r="H1174" s="10"/>
      <c r="I1174" s="10"/>
      <c r="J1174" s="10"/>
      <c r="K1174" s="10"/>
      <c r="L1174" s="10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  <c r="AF1174" s="14"/>
      <c r="AG1174" s="14"/>
      <c r="AH1174" s="14"/>
      <c r="AI1174" s="14"/>
      <c r="AJ1174" s="14"/>
      <c r="AK1174" s="14"/>
      <c r="AL1174" s="14"/>
      <c r="AM1174" s="14"/>
      <c r="AN1174" s="14"/>
      <c r="AO1174" s="14"/>
      <c r="AP1174" s="14"/>
      <c r="AQ1174" s="14"/>
      <c r="AR1174" s="14"/>
      <c r="AS1174" s="14"/>
      <c r="AT1174" s="14"/>
      <c r="AU1174" s="14"/>
      <c r="AV1174" s="14"/>
      <c r="AW1174" s="14"/>
      <c r="AX1174" s="14"/>
      <c r="AY1174" s="14"/>
      <c r="AZ1174" s="14"/>
      <c r="BA1174" s="14"/>
      <c r="BB1174" s="14"/>
      <c r="BC1174" s="14"/>
      <c r="BD1174" s="14"/>
      <c r="BE1174" s="14"/>
      <c r="BF1174" s="14"/>
      <c r="BG1174" s="14"/>
      <c r="BH1174" s="14"/>
      <c r="BI1174" s="14"/>
      <c r="BJ1174" s="14"/>
      <c r="BK1174" s="14"/>
      <c r="BL1174" s="14"/>
      <c r="BM1174" s="14"/>
      <c r="BN1174" s="14"/>
      <c r="BO1174" s="14"/>
      <c r="BP1174" s="14"/>
      <c r="BQ1174" s="14"/>
      <c r="BR1174" s="14"/>
      <c r="BS1174" s="14"/>
      <c r="BT1174" s="14"/>
      <c r="BU1174" s="14"/>
      <c r="BV1174" s="14"/>
      <c r="BW1174" s="14"/>
      <c r="BX1174" s="14"/>
      <c r="BY1174" s="14"/>
      <c r="BZ1174" s="14"/>
      <c r="CA1174" s="14"/>
      <c r="CB1174" s="14"/>
      <c r="CC1174" s="14"/>
      <c r="CD1174" s="14"/>
      <c r="CE1174" s="14"/>
      <c r="CF1174" s="14"/>
      <c r="CG1174" s="14"/>
      <c r="CH1174" s="14"/>
      <c r="CI1174" s="14"/>
      <c r="CJ1174" s="14"/>
      <c r="CK1174" s="14"/>
      <c r="CL1174" s="14"/>
      <c r="CM1174" s="14"/>
      <c r="CN1174" s="14"/>
      <c r="CO1174" s="14"/>
      <c r="CP1174" s="14"/>
      <c r="CQ1174" s="14"/>
      <c r="CR1174" s="14"/>
      <c r="CS1174" s="14"/>
      <c r="CT1174" s="14"/>
      <c r="CU1174" s="14"/>
      <c r="CV1174" s="14"/>
      <c r="CW1174" s="14"/>
      <c r="CX1174" s="14"/>
      <c r="CY1174" s="14"/>
      <c r="CZ1174" s="14"/>
      <c r="DA1174" s="14"/>
      <c r="DB1174" s="14"/>
      <c r="DC1174" s="14"/>
      <c r="DD1174" s="14"/>
      <c r="DE1174" s="14"/>
      <c r="DF1174" s="14"/>
      <c r="DG1174" s="14"/>
      <c r="DH1174" s="14"/>
      <c r="DI1174" s="14"/>
      <c r="DJ1174" s="14"/>
      <c r="DK1174" s="14"/>
      <c r="DL1174" s="14"/>
      <c r="DM1174" s="14"/>
      <c r="DN1174" s="14"/>
      <c r="DO1174" s="14"/>
      <c r="DP1174" s="14"/>
      <c r="DQ1174" s="14"/>
      <c r="DR1174" s="14"/>
      <c r="DS1174" s="14"/>
      <c r="DT1174" s="14"/>
      <c r="DU1174" s="14"/>
      <c r="DV1174" s="14"/>
      <c r="DW1174" s="14"/>
      <c r="DX1174" s="14"/>
      <c r="DY1174" s="14"/>
      <c r="DZ1174" s="14"/>
      <c r="EA1174" s="14"/>
      <c r="EB1174" s="14"/>
      <c r="EC1174" s="14"/>
      <c r="ED1174" s="14"/>
      <c r="EE1174" s="14"/>
      <c r="EF1174" s="14"/>
      <c r="EG1174" s="14"/>
      <c r="EH1174" s="14"/>
      <c r="EI1174" s="14"/>
      <c r="EJ1174" s="14"/>
      <c r="EK1174" s="14"/>
      <c r="EL1174" s="14"/>
      <c r="EM1174" s="14"/>
      <c r="EN1174" s="14"/>
      <c r="EO1174" s="14"/>
      <c r="EP1174" s="14"/>
      <c r="EQ1174" s="14"/>
      <c r="ER1174" s="14"/>
      <c r="ES1174" s="14"/>
      <c r="ET1174" s="14"/>
      <c r="EU1174" s="14"/>
      <c r="EV1174" s="14"/>
      <c r="EW1174" s="14"/>
      <c r="EX1174" s="14"/>
      <c r="EY1174" s="14"/>
      <c r="EZ1174" s="14"/>
      <c r="FA1174" s="14"/>
      <c r="FB1174" s="14"/>
      <c r="FC1174" s="14"/>
      <c r="FD1174" s="14"/>
      <c r="FE1174" s="14"/>
      <c r="FF1174" s="14"/>
      <c r="FG1174" s="14"/>
      <c r="FH1174" s="14"/>
      <c r="FI1174" s="14"/>
      <c r="FJ1174" s="14"/>
      <c r="FK1174" s="14"/>
      <c r="FL1174" s="14"/>
      <c r="FM1174" s="14"/>
      <c r="FN1174" s="14"/>
      <c r="FO1174" s="14"/>
      <c r="FP1174" s="14"/>
      <c r="FQ1174" s="14"/>
      <c r="FR1174" s="14"/>
      <c r="FS1174" s="14"/>
      <c r="FT1174" s="14"/>
      <c r="FU1174" s="14"/>
      <c r="FV1174" s="14"/>
      <c r="FW1174" s="14"/>
      <c r="FX1174" s="14"/>
      <c r="FY1174" s="14"/>
      <c r="FZ1174" s="14"/>
      <c r="GA1174" s="14"/>
      <c r="GB1174" s="14"/>
      <c r="GC1174" s="14"/>
      <c r="GD1174" s="14"/>
      <c r="GE1174" s="14"/>
      <c r="GF1174" s="14"/>
      <c r="GG1174" s="14"/>
      <c r="GH1174" s="14"/>
      <c r="GI1174" s="14"/>
      <c r="GJ1174" s="14"/>
      <c r="GK1174" s="14"/>
      <c r="GL1174" s="14"/>
      <c r="GM1174" s="14"/>
      <c r="GN1174" s="14"/>
      <c r="GO1174" s="14"/>
      <c r="GP1174" s="14"/>
      <c r="GQ1174" s="14"/>
      <c r="GR1174" s="14"/>
      <c r="GS1174" s="14"/>
      <c r="GT1174" s="14"/>
      <c r="GU1174" s="14"/>
      <c r="GV1174" s="14"/>
      <c r="GW1174" s="14"/>
      <c r="GX1174" s="14"/>
      <c r="GY1174" s="14"/>
      <c r="GZ1174" s="14"/>
      <c r="HA1174" s="14"/>
      <c r="HB1174" s="14"/>
      <c r="HC1174" s="14"/>
      <c r="HD1174" s="14"/>
      <c r="HE1174" s="14"/>
      <c r="HF1174" s="14"/>
      <c r="HG1174" s="14"/>
      <c r="HH1174" s="14"/>
      <c r="HI1174" s="14"/>
      <c r="HJ1174" s="14"/>
      <c r="HK1174" s="14"/>
      <c r="HL1174" s="14"/>
      <c r="HM1174" s="14"/>
      <c r="HN1174" s="14"/>
      <c r="HO1174" s="14"/>
      <c r="HP1174" s="14"/>
      <c r="HQ1174" s="14"/>
      <c r="HR1174" s="14"/>
      <c r="HS1174" s="14"/>
      <c r="HT1174" s="14"/>
      <c r="HU1174" s="14"/>
      <c r="HV1174" s="14"/>
      <c r="HW1174" s="14"/>
      <c r="HX1174" s="14"/>
      <c r="HY1174" s="14"/>
      <c r="HZ1174" s="14"/>
      <c r="IA1174" s="14"/>
      <c r="IB1174" s="14"/>
      <c r="IC1174" s="14"/>
      <c r="ID1174" s="14"/>
      <c r="IE1174" s="14"/>
    </row>
    <row r="1175" spans="1:239" s="6" customFormat="1" x14ac:dyDescent="0.25">
      <c r="A1175" s="125"/>
      <c r="B1175" s="124" t="s">
        <v>21</v>
      </c>
      <c r="C1175" s="91" t="s">
        <v>17</v>
      </c>
      <c r="D1175" s="10">
        <v>973</v>
      </c>
      <c r="E1175" s="10">
        <f>E1174*D1175</f>
        <v>11.676</v>
      </c>
      <c r="F1175" s="10"/>
      <c r="G1175" s="10"/>
      <c r="H1175" s="10"/>
      <c r="I1175" s="10">
        <f>E1175*H1175</f>
        <v>0</v>
      </c>
      <c r="J1175" s="10"/>
      <c r="K1175" s="10"/>
      <c r="L1175" s="10">
        <f>G1175+I1175+K1175</f>
        <v>0</v>
      </c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  <c r="CC1175" s="1"/>
      <c r="CD1175" s="1"/>
      <c r="CE1175" s="1"/>
      <c r="CF1175" s="1"/>
      <c r="CG1175" s="1"/>
      <c r="CH1175" s="1"/>
      <c r="CI1175" s="1"/>
      <c r="CJ1175" s="1"/>
      <c r="CK1175" s="1"/>
      <c r="CL1175" s="1"/>
      <c r="CM1175" s="1"/>
      <c r="CN1175" s="1"/>
      <c r="CO1175" s="1"/>
      <c r="CP1175" s="1"/>
      <c r="CQ1175" s="1"/>
      <c r="CR1175" s="1"/>
      <c r="CS1175" s="1"/>
      <c r="CT1175" s="1"/>
      <c r="CU1175" s="1"/>
      <c r="CV1175" s="1"/>
      <c r="CW1175" s="1"/>
      <c r="CX1175" s="1"/>
      <c r="CY1175" s="1"/>
      <c r="CZ1175" s="1"/>
      <c r="DA1175" s="1"/>
      <c r="DB1175" s="1"/>
      <c r="DC1175" s="1"/>
      <c r="DD1175" s="1"/>
      <c r="DE1175" s="1"/>
      <c r="DF1175" s="1"/>
      <c r="DG1175" s="1"/>
      <c r="DH1175" s="1"/>
      <c r="DI1175" s="1"/>
      <c r="DJ1175" s="1"/>
      <c r="DK1175" s="1"/>
      <c r="DL1175" s="1"/>
      <c r="DM1175" s="1"/>
      <c r="DN1175" s="1"/>
      <c r="DO1175" s="1"/>
      <c r="DP1175" s="1"/>
      <c r="DQ1175" s="1"/>
      <c r="DR1175" s="1"/>
      <c r="DS1175" s="1"/>
      <c r="DT1175" s="1"/>
      <c r="DU1175" s="1"/>
      <c r="DV1175" s="1"/>
      <c r="DW1175" s="1"/>
      <c r="DX1175" s="1"/>
      <c r="DY1175" s="1"/>
      <c r="DZ1175" s="1"/>
      <c r="EA1175" s="1"/>
      <c r="EB1175" s="1"/>
      <c r="EC1175" s="1"/>
      <c r="ED1175" s="1"/>
      <c r="EE1175" s="1"/>
      <c r="EF1175" s="1"/>
      <c r="EG1175" s="1"/>
      <c r="EH1175" s="1"/>
      <c r="EI1175" s="1"/>
      <c r="EJ1175" s="1"/>
      <c r="EK1175" s="1"/>
      <c r="EL1175" s="1"/>
      <c r="EM1175" s="1"/>
      <c r="EN1175" s="1"/>
      <c r="EO1175" s="1"/>
      <c r="EP1175" s="1"/>
      <c r="EQ1175" s="1"/>
      <c r="ER1175" s="1"/>
      <c r="ES1175" s="1"/>
      <c r="ET1175" s="1"/>
      <c r="EU1175" s="1"/>
      <c r="EV1175" s="1"/>
      <c r="EW1175" s="1"/>
      <c r="EX1175" s="1"/>
      <c r="EY1175" s="1"/>
      <c r="EZ1175" s="1"/>
      <c r="FA1175" s="1"/>
      <c r="FB1175" s="1"/>
      <c r="FC1175" s="1"/>
      <c r="FD1175" s="1"/>
      <c r="FE1175" s="1"/>
      <c r="FF1175" s="1"/>
      <c r="FG1175" s="1"/>
      <c r="FH1175" s="1"/>
      <c r="FI1175" s="1"/>
      <c r="FJ1175" s="1"/>
      <c r="FK1175" s="1"/>
      <c r="FL1175" s="1"/>
      <c r="FM1175" s="1"/>
      <c r="FN1175" s="1"/>
      <c r="FO1175" s="1"/>
      <c r="FP1175" s="1"/>
      <c r="FQ1175" s="1"/>
      <c r="FR1175" s="1"/>
      <c r="FS1175" s="1"/>
      <c r="FT1175" s="1"/>
      <c r="FU1175" s="1"/>
      <c r="FV1175" s="1"/>
      <c r="FW1175" s="1"/>
      <c r="FX1175" s="1"/>
      <c r="FY1175" s="1"/>
      <c r="FZ1175" s="1"/>
      <c r="GA1175" s="1"/>
      <c r="GB1175" s="1"/>
      <c r="GC1175" s="1"/>
      <c r="GD1175" s="1"/>
      <c r="GE1175" s="1"/>
      <c r="GF1175" s="1"/>
      <c r="GG1175" s="1"/>
      <c r="GH1175" s="1"/>
      <c r="GI1175" s="1"/>
      <c r="GJ1175" s="1"/>
      <c r="GK1175" s="1"/>
      <c r="GL1175" s="1"/>
      <c r="GM1175" s="1"/>
      <c r="GN1175" s="1"/>
      <c r="GO1175" s="1"/>
      <c r="GP1175" s="1"/>
      <c r="GQ1175" s="1"/>
      <c r="GR1175" s="1"/>
      <c r="GS1175" s="1"/>
      <c r="GT1175" s="1"/>
      <c r="GU1175" s="1"/>
      <c r="GV1175" s="1"/>
      <c r="GW1175" s="1"/>
      <c r="GX1175" s="1"/>
      <c r="GY1175" s="1"/>
      <c r="GZ1175" s="1"/>
      <c r="HA1175" s="1"/>
      <c r="HB1175" s="1"/>
      <c r="HC1175" s="1"/>
      <c r="HD1175" s="1"/>
      <c r="HE1175" s="1"/>
      <c r="HF1175" s="1"/>
      <c r="HG1175" s="1"/>
      <c r="HH1175" s="1"/>
      <c r="HI1175" s="1"/>
      <c r="HJ1175" s="1"/>
      <c r="HK1175" s="1"/>
      <c r="HL1175" s="1"/>
      <c r="HM1175" s="1"/>
      <c r="HN1175" s="1"/>
      <c r="HO1175" s="1"/>
      <c r="HP1175" s="1"/>
      <c r="HQ1175" s="1"/>
      <c r="HR1175" s="1"/>
      <c r="HS1175" s="1"/>
      <c r="HT1175" s="1"/>
      <c r="HU1175" s="1"/>
      <c r="HV1175" s="1"/>
      <c r="HW1175" s="1"/>
      <c r="HX1175" s="1"/>
      <c r="HY1175" s="1"/>
      <c r="HZ1175" s="1"/>
      <c r="IA1175" s="1"/>
      <c r="IB1175" s="1"/>
      <c r="IC1175" s="1"/>
      <c r="ID1175" s="1"/>
      <c r="IE1175" s="1"/>
    </row>
    <row r="1176" spans="1:239" s="6" customFormat="1" x14ac:dyDescent="0.25">
      <c r="A1176" s="125"/>
      <c r="B1176" s="169" t="s">
        <v>22</v>
      </c>
      <c r="C1176" s="11" t="s">
        <v>0</v>
      </c>
      <c r="D1176" s="10">
        <v>483</v>
      </c>
      <c r="E1176" s="10">
        <f>D1176*E1174</f>
        <v>5.7960000000000003</v>
      </c>
      <c r="F1176" s="10"/>
      <c r="G1176" s="10"/>
      <c r="H1176" s="10"/>
      <c r="I1176" s="10"/>
      <c r="J1176" s="10"/>
      <c r="K1176" s="10">
        <f>E1176*J1176</f>
        <v>0</v>
      </c>
      <c r="L1176" s="10">
        <f>G1176+I1176+K1176</f>
        <v>0</v>
      </c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  <c r="CC1176" s="1"/>
      <c r="CD1176" s="1"/>
      <c r="CE1176" s="1"/>
      <c r="CF1176" s="1"/>
      <c r="CG1176" s="1"/>
      <c r="CH1176" s="1"/>
      <c r="CI1176" s="1"/>
      <c r="CJ1176" s="1"/>
      <c r="CK1176" s="1"/>
      <c r="CL1176" s="1"/>
      <c r="CM1176" s="1"/>
      <c r="CN1176" s="1"/>
      <c r="CO1176" s="1"/>
      <c r="CP1176" s="1"/>
      <c r="CQ1176" s="1"/>
      <c r="CR1176" s="1"/>
      <c r="CS1176" s="1"/>
      <c r="CT1176" s="1"/>
      <c r="CU1176" s="1"/>
      <c r="CV1176" s="1"/>
      <c r="CW1176" s="1"/>
      <c r="CX1176" s="1"/>
      <c r="CY1176" s="1"/>
      <c r="CZ1176" s="1"/>
      <c r="DA1176" s="1"/>
      <c r="DB1176" s="1"/>
      <c r="DC1176" s="1"/>
      <c r="DD1176" s="1"/>
      <c r="DE1176" s="1"/>
      <c r="DF1176" s="1"/>
      <c r="DG1176" s="1"/>
      <c r="DH1176" s="1"/>
      <c r="DI1176" s="1"/>
      <c r="DJ1176" s="1"/>
      <c r="DK1176" s="1"/>
      <c r="DL1176" s="1"/>
      <c r="DM1176" s="1"/>
      <c r="DN1176" s="1"/>
      <c r="DO1176" s="1"/>
      <c r="DP1176" s="1"/>
      <c r="DQ1176" s="1"/>
      <c r="DR1176" s="1"/>
      <c r="DS1176" s="1"/>
      <c r="DT1176" s="1"/>
      <c r="DU1176" s="1"/>
      <c r="DV1176" s="1"/>
      <c r="DW1176" s="1"/>
      <c r="DX1176" s="1"/>
      <c r="DY1176" s="1"/>
      <c r="DZ1176" s="1"/>
      <c r="EA1176" s="1"/>
      <c r="EB1176" s="1"/>
      <c r="EC1176" s="1"/>
      <c r="ED1176" s="1"/>
      <c r="EE1176" s="1"/>
      <c r="EF1176" s="1"/>
      <c r="EG1176" s="1"/>
      <c r="EH1176" s="1"/>
      <c r="EI1176" s="1"/>
      <c r="EJ1176" s="1"/>
      <c r="EK1176" s="1"/>
      <c r="EL1176" s="1"/>
      <c r="EM1176" s="1"/>
      <c r="EN1176" s="1"/>
      <c r="EO1176" s="1"/>
      <c r="EP1176" s="1"/>
      <c r="EQ1176" s="1"/>
      <c r="ER1176" s="1"/>
      <c r="ES1176" s="1"/>
      <c r="ET1176" s="1"/>
      <c r="EU1176" s="1"/>
      <c r="EV1176" s="1"/>
      <c r="EW1176" s="1"/>
      <c r="EX1176" s="1"/>
      <c r="EY1176" s="1"/>
      <c r="EZ1176" s="1"/>
      <c r="FA1176" s="1"/>
      <c r="FB1176" s="1"/>
      <c r="FC1176" s="1"/>
      <c r="FD1176" s="1"/>
      <c r="FE1176" s="1"/>
      <c r="FF1176" s="1"/>
      <c r="FG1176" s="1"/>
      <c r="FH1176" s="1"/>
      <c r="FI1176" s="1"/>
      <c r="FJ1176" s="1"/>
      <c r="FK1176" s="1"/>
      <c r="FL1176" s="1"/>
      <c r="FM1176" s="1"/>
      <c r="FN1176" s="1"/>
      <c r="FO1176" s="1"/>
      <c r="FP1176" s="1"/>
      <c r="FQ1176" s="1"/>
      <c r="FR1176" s="1"/>
      <c r="FS1176" s="1"/>
      <c r="FT1176" s="1"/>
      <c r="FU1176" s="1"/>
      <c r="FV1176" s="1"/>
      <c r="FW1176" s="1"/>
      <c r="FX1176" s="1"/>
      <c r="FY1176" s="1"/>
      <c r="FZ1176" s="1"/>
      <c r="GA1176" s="1"/>
      <c r="GB1176" s="1"/>
      <c r="GC1176" s="1"/>
      <c r="GD1176" s="1"/>
      <c r="GE1176" s="1"/>
      <c r="GF1176" s="1"/>
      <c r="GG1176" s="1"/>
      <c r="GH1176" s="1"/>
      <c r="GI1176" s="1"/>
      <c r="GJ1176" s="1"/>
      <c r="GK1176" s="1"/>
      <c r="GL1176" s="1"/>
      <c r="GM1176" s="1"/>
      <c r="GN1176" s="1"/>
      <c r="GO1176" s="1"/>
      <c r="GP1176" s="1"/>
      <c r="GQ1176" s="1"/>
      <c r="GR1176" s="1"/>
      <c r="GS1176" s="1"/>
      <c r="GT1176" s="1"/>
      <c r="GU1176" s="1"/>
      <c r="GV1176" s="1"/>
      <c r="GW1176" s="1"/>
      <c r="GX1176" s="1"/>
      <c r="GY1176" s="1"/>
      <c r="GZ1176" s="1"/>
      <c r="HA1176" s="1"/>
      <c r="HB1176" s="1"/>
      <c r="HC1176" s="1"/>
      <c r="HD1176" s="1"/>
      <c r="HE1176" s="1"/>
      <c r="HF1176" s="1"/>
      <c r="HG1176" s="1"/>
      <c r="HH1176" s="1"/>
      <c r="HI1176" s="1"/>
      <c r="HJ1176" s="1"/>
      <c r="HK1176" s="1"/>
      <c r="HL1176" s="1"/>
      <c r="HM1176" s="1"/>
      <c r="HN1176" s="1"/>
      <c r="HO1176" s="1"/>
      <c r="HP1176" s="1"/>
      <c r="HQ1176" s="1"/>
      <c r="HR1176" s="1"/>
      <c r="HS1176" s="1"/>
      <c r="HT1176" s="1"/>
      <c r="HU1176" s="1"/>
      <c r="HV1176" s="1"/>
      <c r="HW1176" s="1"/>
      <c r="HX1176" s="1"/>
      <c r="HY1176" s="1"/>
      <c r="HZ1176" s="1"/>
      <c r="IA1176" s="1"/>
      <c r="IB1176" s="1"/>
      <c r="IC1176" s="1"/>
      <c r="ID1176" s="1"/>
      <c r="IE1176" s="1"/>
    </row>
    <row r="1177" spans="1:239" s="6" customFormat="1" x14ac:dyDescent="0.25">
      <c r="A1177" s="125"/>
      <c r="B1177" s="169" t="s">
        <v>73</v>
      </c>
      <c r="C1177" s="11" t="s">
        <v>60</v>
      </c>
      <c r="D1177" s="10">
        <v>1000</v>
      </c>
      <c r="E1177" s="5">
        <f>D1177*E1174</f>
        <v>12</v>
      </c>
      <c r="F1177" s="10"/>
      <c r="G1177" s="5">
        <f>E1177*F1177</f>
        <v>0</v>
      </c>
      <c r="H1177" s="5"/>
      <c r="I1177" s="5"/>
      <c r="J1177" s="10"/>
      <c r="K1177" s="10"/>
      <c r="L1177" s="10">
        <f>G1177+I1177+K1177</f>
        <v>0</v>
      </c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  <c r="CH1177" s="1"/>
      <c r="CI1177" s="1"/>
      <c r="CJ1177" s="1"/>
      <c r="CK1177" s="1"/>
      <c r="CL1177" s="1"/>
      <c r="CM1177" s="1"/>
      <c r="CN1177" s="1"/>
      <c r="CO1177" s="1"/>
      <c r="CP1177" s="1"/>
      <c r="CQ1177" s="1"/>
      <c r="CR1177" s="1"/>
      <c r="CS1177" s="1"/>
      <c r="CT1177" s="1"/>
      <c r="CU1177" s="1"/>
      <c r="CV1177" s="1"/>
      <c r="CW1177" s="1"/>
      <c r="CX1177" s="1"/>
      <c r="CY1177" s="1"/>
      <c r="CZ1177" s="1"/>
      <c r="DA1177" s="1"/>
      <c r="DB1177" s="1"/>
      <c r="DC1177" s="1"/>
      <c r="DD1177" s="1"/>
      <c r="DE1177" s="1"/>
      <c r="DF1177" s="1"/>
      <c r="DG1177" s="1"/>
      <c r="DH1177" s="1"/>
      <c r="DI1177" s="1"/>
      <c r="DJ1177" s="1"/>
      <c r="DK1177" s="1"/>
      <c r="DL1177" s="1"/>
      <c r="DM1177" s="1"/>
      <c r="DN1177" s="1"/>
      <c r="DO1177" s="1"/>
      <c r="DP1177" s="1"/>
      <c r="DQ1177" s="1"/>
      <c r="DR1177" s="1"/>
      <c r="DS1177" s="1"/>
      <c r="DT1177" s="1"/>
      <c r="DU1177" s="1"/>
      <c r="DV1177" s="1"/>
      <c r="DW1177" s="1"/>
      <c r="DX1177" s="1"/>
      <c r="DY1177" s="1"/>
      <c r="DZ1177" s="1"/>
      <c r="EA1177" s="1"/>
      <c r="EB1177" s="1"/>
      <c r="EC1177" s="1"/>
      <c r="ED1177" s="1"/>
      <c r="EE1177" s="1"/>
      <c r="EF1177" s="1"/>
      <c r="EG1177" s="1"/>
      <c r="EH1177" s="1"/>
      <c r="EI1177" s="1"/>
      <c r="EJ1177" s="1"/>
      <c r="EK1177" s="1"/>
      <c r="EL1177" s="1"/>
      <c r="EM1177" s="1"/>
      <c r="EN1177" s="1"/>
      <c r="EO1177" s="1"/>
      <c r="EP1177" s="1"/>
      <c r="EQ1177" s="1"/>
      <c r="ER1177" s="1"/>
      <c r="ES1177" s="1"/>
      <c r="ET1177" s="1"/>
      <c r="EU1177" s="1"/>
      <c r="EV1177" s="1"/>
      <c r="EW1177" s="1"/>
      <c r="EX1177" s="1"/>
      <c r="EY1177" s="1"/>
      <c r="EZ1177" s="1"/>
      <c r="FA1177" s="1"/>
      <c r="FB1177" s="1"/>
      <c r="FC1177" s="1"/>
      <c r="FD1177" s="1"/>
      <c r="FE1177" s="1"/>
      <c r="FF1177" s="1"/>
      <c r="FG1177" s="1"/>
      <c r="FH1177" s="1"/>
      <c r="FI1177" s="1"/>
      <c r="FJ1177" s="1"/>
      <c r="FK1177" s="1"/>
      <c r="FL1177" s="1"/>
      <c r="FM1177" s="1"/>
      <c r="FN1177" s="1"/>
      <c r="FO1177" s="1"/>
      <c r="FP1177" s="1"/>
      <c r="FQ1177" s="1"/>
      <c r="FR1177" s="1"/>
      <c r="FS1177" s="1"/>
      <c r="FT1177" s="1"/>
      <c r="FU1177" s="1"/>
      <c r="FV1177" s="1"/>
      <c r="FW1177" s="1"/>
      <c r="FX1177" s="1"/>
      <c r="FY1177" s="1"/>
      <c r="FZ1177" s="1"/>
      <c r="GA1177" s="1"/>
      <c r="GB1177" s="1"/>
      <c r="GC1177" s="1"/>
      <c r="GD1177" s="1"/>
      <c r="GE1177" s="1"/>
      <c r="GF1177" s="1"/>
      <c r="GG1177" s="1"/>
      <c r="GH1177" s="1"/>
      <c r="GI1177" s="1"/>
      <c r="GJ1177" s="1"/>
      <c r="GK1177" s="1"/>
      <c r="GL1177" s="1"/>
      <c r="GM1177" s="1"/>
      <c r="GN1177" s="1"/>
      <c r="GO1177" s="1"/>
      <c r="GP1177" s="1"/>
      <c r="GQ1177" s="1"/>
      <c r="GR1177" s="1"/>
      <c r="GS1177" s="1"/>
      <c r="GT1177" s="1"/>
      <c r="GU1177" s="1"/>
      <c r="GV1177" s="1"/>
      <c r="GW1177" s="1"/>
      <c r="GX1177" s="1"/>
      <c r="GY1177" s="1"/>
      <c r="GZ1177" s="1"/>
      <c r="HA1177" s="1"/>
      <c r="HB1177" s="1"/>
      <c r="HC1177" s="1"/>
      <c r="HD1177" s="1"/>
      <c r="HE1177" s="1"/>
      <c r="HF1177" s="1"/>
      <c r="HG1177" s="1"/>
      <c r="HH1177" s="1"/>
      <c r="HI1177" s="1"/>
      <c r="HJ1177" s="1"/>
      <c r="HK1177" s="1"/>
      <c r="HL1177" s="1"/>
      <c r="HM1177" s="1"/>
      <c r="HN1177" s="1"/>
      <c r="HO1177" s="1"/>
      <c r="HP1177" s="1"/>
      <c r="HQ1177" s="1"/>
      <c r="HR1177" s="1"/>
      <c r="HS1177" s="1"/>
      <c r="HT1177" s="1"/>
      <c r="HU1177" s="1"/>
      <c r="HV1177" s="1"/>
      <c r="HW1177" s="1"/>
      <c r="HX1177" s="1"/>
      <c r="HY1177" s="1"/>
      <c r="HZ1177" s="1"/>
      <c r="IA1177" s="1"/>
      <c r="IB1177" s="1"/>
      <c r="IC1177" s="1"/>
      <c r="ID1177" s="1"/>
      <c r="IE1177" s="1"/>
    </row>
    <row r="1178" spans="1:239" s="6" customFormat="1" x14ac:dyDescent="0.25">
      <c r="A1178" s="125"/>
      <c r="B1178" s="169" t="s">
        <v>35</v>
      </c>
      <c r="C1178" s="11" t="s">
        <v>0</v>
      </c>
      <c r="D1178" s="10">
        <v>220</v>
      </c>
      <c r="E1178" s="10">
        <f>D1178*E1174</f>
        <v>2.64</v>
      </c>
      <c r="F1178" s="5"/>
      <c r="G1178" s="5">
        <f>E1178*F1178</f>
        <v>0</v>
      </c>
      <c r="H1178" s="5"/>
      <c r="I1178" s="5"/>
      <c r="J1178" s="10"/>
      <c r="K1178" s="10"/>
      <c r="L1178" s="10">
        <f>G1178+I1178+K1178</f>
        <v>0</v>
      </c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  <c r="CH1178" s="1"/>
      <c r="CI1178" s="1"/>
      <c r="CJ1178" s="1"/>
      <c r="CK1178" s="1"/>
      <c r="CL1178" s="1"/>
      <c r="CM1178" s="1"/>
      <c r="CN1178" s="1"/>
      <c r="CO1178" s="1"/>
      <c r="CP1178" s="1"/>
      <c r="CQ1178" s="1"/>
      <c r="CR1178" s="1"/>
      <c r="CS1178" s="1"/>
      <c r="CT1178" s="1"/>
      <c r="CU1178" s="1"/>
      <c r="CV1178" s="1"/>
      <c r="CW1178" s="1"/>
      <c r="CX1178" s="1"/>
      <c r="CY1178" s="1"/>
      <c r="CZ1178" s="1"/>
      <c r="DA1178" s="1"/>
      <c r="DB1178" s="1"/>
      <c r="DC1178" s="1"/>
      <c r="DD1178" s="1"/>
      <c r="DE1178" s="1"/>
      <c r="DF1178" s="1"/>
      <c r="DG1178" s="1"/>
      <c r="DH1178" s="1"/>
      <c r="DI1178" s="1"/>
      <c r="DJ1178" s="1"/>
      <c r="DK1178" s="1"/>
      <c r="DL1178" s="1"/>
      <c r="DM1178" s="1"/>
      <c r="DN1178" s="1"/>
      <c r="DO1178" s="1"/>
      <c r="DP1178" s="1"/>
      <c r="DQ1178" s="1"/>
      <c r="DR1178" s="1"/>
      <c r="DS1178" s="1"/>
      <c r="DT1178" s="1"/>
      <c r="DU1178" s="1"/>
      <c r="DV1178" s="1"/>
      <c r="DW1178" s="1"/>
      <c r="DX1178" s="1"/>
      <c r="DY1178" s="1"/>
      <c r="DZ1178" s="1"/>
      <c r="EA1178" s="1"/>
      <c r="EB1178" s="1"/>
      <c r="EC1178" s="1"/>
      <c r="ED1178" s="1"/>
      <c r="EE1178" s="1"/>
      <c r="EF1178" s="1"/>
      <c r="EG1178" s="1"/>
      <c r="EH1178" s="1"/>
      <c r="EI1178" s="1"/>
      <c r="EJ1178" s="1"/>
      <c r="EK1178" s="1"/>
      <c r="EL1178" s="1"/>
      <c r="EM1178" s="1"/>
      <c r="EN1178" s="1"/>
      <c r="EO1178" s="1"/>
      <c r="EP1178" s="1"/>
      <c r="EQ1178" s="1"/>
      <c r="ER1178" s="1"/>
      <c r="ES1178" s="1"/>
      <c r="ET1178" s="1"/>
      <c r="EU1178" s="1"/>
      <c r="EV1178" s="1"/>
      <c r="EW1178" s="1"/>
      <c r="EX1178" s="1"/>
      <c r="EY1178" s="1"/>
      <c r="EZ1178" s="1"/>
      <c r="FA1178" s="1"/>
      <c r="FB1178" s="1"/>
      <c r="FC1178" s="1"/>
      <c r="FD1178" s="1"/>
      <c r="FE1178" s="1"/>
      <c r="FF1178" s="1"/>
      <c r="FG1178" s="1"/>
      <c r="FH1178" s="1"/>
      <c r="FI1178" s="1"/>
      <c r="FJ1178" s="1"/>
      <c r="FK1178" s="1"/>
      <c r="FL1178" s="1"/>
      <c r="FM1178" s="1"/>
      <c r="FN1178" s="1"/>
      <c r="FO1178" s="1"/>
      <c r="FP1178" s="1"/>
      <c r="FQ1178" s="1"/>
      <c r="FR1178" s="1"/>
      <c r="FS1178" s="1"/>
      <c r="FT1178" s="1"/>
      <c r="FU1178" s="1"/>
      <c r="FV1178" s="1"/>
      <c r="FW1178" s="1"/>
      <c r="FX1178" s="1"/>
      <c r="FY1178" s="1"/>
      <c r="FZ1178" s="1"/>
      <c r="GA1178" s="1"/>
      <c r="GB1178" s="1"/>
      <c r="GC1178" s="1"/>
      <c r="GD1178" s="1"/>
      <c r="GE1178" s="1"/>
      <c r="GF1178" s="1"/>
      <c r="GG1178" s="1"/>
      <c r="GH1178" s="1"/>
      <c r="GI1178" s="1"/>
      <c r="GJ1178" s="1"/>
      <c r="GK1178" s="1"/>
      <c r="GL1178" s="1"/>
      <c r="GM1178" s="1"/>
      <c r="GN1178" s="1"/>
      <c r="GO1178" s="1"/>
      <c r="GP1178" s="1"/>
      <c r="GQ1178" s="1"/>
      <c r="GR1178" s="1"/>
      <c r="GS1178" s="1"/>
      <c r="GT1178" s="1"/>
      <c r="GU1178" s="1"/>
      <c r="GV1178" s="1"/>
      <c r="GW1178" s="1"/>
      <c r="GX1178" s="1"/>
      <c r="GY1178" s="1"/>
      <c r="GZ1178" s="1"/>
      <c r="HA1178" s="1"/>
      <c r="HB1178" s="1"/>
      <c r="HC1178" s="1"/>
      <c r="HD1178" s="1"/>
      <c r="HE1178" s="1"/>
      <c r="HF1178" s="1"/>
      <c r="HG1178" s="1"/>
      <c r="HH1178" s="1"/>
      <c r="HI1178" s="1"/>
      <c r="HJ1178" s="1"/>
      <c r="HK1178" s="1"/>
      <c r="HL1178" s="1"/>
      <c r="HM1178" s="1"/>
      <c r="HN1178" s="1"/>
      <c r="HO1178" s="1"/>
      <c r="HP1178" s="1"/>
      <c r="HQ1178" s="1"/>
      <c r="HR1178" s="1"/>
      <c r="HS1178" s="1"/>
      <c r="HT1178" s="1"/>
      <c r="HU1178" s="1"/>
      <c r="HV1178" s="1"/>
      <c r="HW1178" s="1"/>
      <c r="HX1178" s="1"/>
      <c r="HY1178" s="1"/>
      <c r="HZ1178" s="1"/>
      <c r="IA1178" s="1"/>
      <c r="IB1178" s="1"/>
      <c r="IC1178" s="1"/>
      <c r="ID1178" s="1"/>
      <c r="IE1178" s="1"/>
    </row>
    <row r="1179" spans="1:239" s="6" customFormat="1" x14ac:dyDescent="0.25">
      <c r="A1179" s="125"/>
      <c r="B1179" s="169"/>
      <c r="C1179" s="11"/>
      <c r="D1179" s="10"/>
      <c r="E1179" s="10"/>
      <c r="F1179" s="5"/>
      <c r="G1179" s="5"/>
      <c r="H1179" s="5"/>
      <c r="I1179" s="5"/>
      <c r="J1179" s="10"/>
      <c r="K1179" s="10"/>
      <c r="L1179" s="10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  <c r="CB1179" s="1"/>
      <c r="CC1179" s="1"/>
      <c r="CD1179" s="1"/>
      <c r="CE1179" s="1"/>
      <c r="CF1179" s="1"/>
      <c r="CG1179" s="1"/>
      <c r="CH1179" s="1"/>
      <c r="CI1179" s="1"/>
      <c r="CJ1179" s="1"/>
      <c r="CK1179" s="1"/>
      <c r="CL1179" s="1"/>
      <c r="CM1179" s="1"/>
      <c r="CN1179" s="1"/>
      <c r="CO1179" s="1"/>
      <c r="CP1179" s="1"/>
      <c r="CQ1179" s="1"/>
      <c r="CR1179" s="1"/>
      <c r="CS1179" s="1"/>
      <c r="CT1179" s="1"/>
      <c r="CU1179" s="1"/>
      <c r="CV1179" s="1"/>
      <c r="CW1179" s="1"/>
      <c r="CX1179" s="1"/>
      <c r="CY1179" s="1"/>
      <c r="CZ1179" s="1"/>
      <c r="DA1179" s="1"/>
      <c r="DB1179" s="1"/>
      <c r="DC1179" s="1"/>
      <c r="DD1179" s="1"/>
      <c r="DE1179" s="1"/>
      <c r="DF1179" s="1"/>
      <c r="DG1179" s="1"/>
      <c r="DH1179" s="1"/>
      <c r="DI1179" s="1"/>
      <c r="DJ1179" s="1"/>
      <c r="DK1179" s="1"/>
      <c r="DL1179" s="1"/>
      <c r="DM1179" s="1"/>
      <c r="DN1179" s="1"/>
      <c r="DO1179" s="1"/>
      <c r="DP1179" s="1"/>
      <c r="DQ1179" s="1"/>
      <c r="DR1179" s="1"/>
      <c r="DS1179" s="1"/>
      <c r="DT1179" s="1"/>
      <c r="DU1179" s="1"/>
      <c r="DV1179" s="1"/>
      <c r="DW1179" s="1"/>
      <c r="DX1179" s="1"/>
      <c r="DY1179" s="1"/>
      <c r="DZ1179" s="1"/>
      <c r="EA1179" s="1"/>
      <c r="EB1179" s="1"/>
      <c r="EC1179" s="1"/>
      <c r="ED1179" s="1"/>
      <c r="EE1179" s="1"/>
      <c r="EF1179" s="1"/>
      <c r="EG1179" s="1"/>
      <c r="EH1179" s="1"/>
      <c r="EI1179" s="1"/>
      <c r="EJ1179" s="1"/>
      <c r="EK1179" s="1"/>
      <c r="EL1179" s="1"/>
      <c r="EM1179" s="1"/>
      <c r="EN1179" s="1"/>
      <c r="EO1179" s="1"/>
      <c r="EP1179" s="1"/>
      <c r="EQ1179" s="1"/>
      <c r="ER1179" s="1"/>
      <c r="ES1179" s="1"/>
      <c r="ET1179" s="1"/>
      <c r="EU1179" s="1"/>
      <c r="EV1179" s="1"/>
      <c r="EW1179" s="1"/>
      <c r="EX1179" s="1"/>
      <c r="EY1179" s="1"/>
      <c r="EZ1179" s="1"/>
      <c r="FA1179" s="1"/>
      <c r="FB1179" s="1"/>
      <c r="FC1179" s="1"/>
      <c r="FD1179" s="1"/>
      <c r="FE1179" s="1"/>
      <c r="FF1179" s="1"/>
      <c r="FG1179" s="1"/>
      <c r="FH1179" s="1"/>
      <c r="FI1179" s="1"/>
      <c r="FJ1179" s="1"/>
      <c r="FK1179" s="1"/>
      <c r="FL1179" s="1"/>
      <c r="FM1179" s="1"/>
      <c r="FN1179" s="1"/>
      <c r="FO1179" s="1"/>
      <c r="FP1179" s="1"/>
      <c r="FQ1179" s="1"/>
      <c r="FR1179" s="1"/>
      <c r="FS1179" s="1"/>
      <c r="FT1179" s="1"/>
      <c r="FU1179" s="1"/>
      <c r="FV1179" s="1"/>
      <c r="FW1179" s="1"/>
      <c r="FX1179" s="1"/>
      <c r="FY1179" s="1"/>
      <c r="FZ1179" s="1"/>
      <c r="GA1179" s="1"/>
      <c r="GB1179" s="1"/>
      <c r="GC1179" s="1"/>
      <c r="GD1179" s="1"/>
      <c r="GE1179" s="1"/>
      <c r="GF1179" s="1"/>
      <c r="GG1179" s="1"/>
      <c r="GH1179" s="1"/>
      <c r="GI1179" s="1"/>
      <c r="GJ1179" s="1"/>
      <c r="GK1179" s="1"/>
      <c r="GL1179" s="1"/>
      <c r="GM1179" s="1"/>
      <c r="GN1179" s="1"/>
      <c r="GO1179" s="1"/>
      <c r="GP1179" s="1"/>
      <c r="GQ1179" s="1"/>
      <c r="GR1179" s="1"/>
      <c r="GS1179" s="1"/>
      <c r="GT1179" s="1"/>
      <c r="GU1179" s="1"/>
      <c r="GV1179" s="1"/>
      <c r="GW1179" s="1"/>
      <c r="GX1179" s="1"/>
      <c r="GY1179" s="1"/>
      <c r="GZ1179" s="1"/>
      <c r="HA1179" s="1"/>
      <c r="HB1179" s="1"/>
      <c r="HC1179" s="1"/>
      <c r="HD1179" s="1"/>
      <c r="HE1179" s="1"/>
      <c r="HF1179" s="1"/>
      <c r="HG1179" s="1"/>
      <c r="HH1179" s="1"/>
      <c r="HI1179" s="1"/>
      <c r="HJ1179" s="1"/>
      <c r="HK1179" s="1"/>
      <c r="HL1179" s="1"/>
      <c r="HM1179" s="1"/>
      <c r="HN1179" s="1"/>
      <c r="HO1179" s="1"/>
      <c r="HP1179" s="1"/>
      <c r="HQ1179" s="1"/>
      <c r="HR1179" s="1"/>
      <c r="HS1179" s="1"/>
      <c r="HT1179" s="1"/>
      <c r="HU1179" s="1"/>
      <c r="HV1179" s="1"/>
      <c r="HW1179" s="1"/>
      <c r="HX1179" s="1"/>
      <c r="HY1179" s="1"/>
      <c r="HZ1179" s="1"/>
      <c r="IA1179" s="1"/>
      <c r="IB1179" s="1"/>
      <c r="IC1179" s="1"/>
      <c r="ID1179" s="1"/>
      <c r="IE1179" s="1"/>
    </row>
    <row r="1180" spans="1:239" s="2" customFormat="1" ht="25.5" x14ac:dyDescent="0.25">
      <c r="A1180" s="118">
        <v>67</v>
      </c>
      <c r="B1180" s="181" t="s">
        <v>74</v>
      </c>
      <c r="C1180" s="155" t="s">
        <v>64</v>
      </c>
      <c r="D1180" s="178"/>
      <c r="E1180" s="178">
        <f>3.9*2</f>
        <v>7.8</v>
      </c>
      <c r="F1180" s="178"/>
      <c r="G1180" s="178"/>
      <c r="H1180" s="178"/>
      <c r="I1180" s="178"/>
      <c r="J1180" s="178"/>
      <c r="K1180" s="178"/>
      <c r="L1180" s="178"/>
      <c r="M1180" s="179"/>
      <c r="N1180" s="179"/>
      <c r="O1180" s="179"/>
      <c r="P1180" s="179"/>
      <c r="Q1180" s="179"/>
      <c r="R1180" s="179"/>
      <c r="S1180" s="179"/>
      <c r="T1180" s="179"/>
      <c r="U1180" s="179"/>
      <c r="V1180" s="179"/>
      <c r="W1180" s="179"/>
      <c r="X1180" s="179"/>
      <c r="Y1180" s="179"/>
      <c r="Z1180" s="179"/>
      <c r="AA1180" s="179"/>
      <c r="AB1180" s="179"/>
      <c r="AC1180" s="179"/>
      <c r="AD1180" s="179"/>
      <c r="AE1180" s="179"/>
      <c r="AF1180" s="179"/>
      <c r="AG1180" s="179"/>
      <c r="AH1180" s="179"/>
      <c r="AI1180" s="179"/>
      <c r="AJ1180" s="179"/>
      <c r="AK1180" s="179"/>
      <c r="AL1180" s="179"/>
      <c r="AM1180" s="179"/>
      <c r="AN1180" s="179"/>
      <c r="AO1180" s="179"/>
      <c r="AP1180" s="179"/>
      <c r="AQ1180" s="179"/>
      <c r="AR1180" s="179"/>
      <c r="AS1180" s="179"/>
      <c r="AT1180" s="179"/>
      <c r="AU1180" s="179"/>
      <c r="AV1180" s="179"/>
      <c r="AW1180" s="179"/>
      <c r="AX1180" s="179"/>
      <c r="AY1180" s="179"/>
      <c r="AZ1180" s="179"/>
      <c r="BA1180" s="179"/>
      <c r="BB1180" s="179"/>
      <c r="BC1180" s="179"/>
      <c r="BD1180" s="179"/>
      <c r="BE1180" s="179"/>
      <c r="BF1180" s="179"/>
      <c r="BG1180" s="179"/>
      <c r="BH1180" s="179"/>
      <c r="BI1180" s="179"/>
      <c r="BJ1180" s="179"/>
      <c r="BK1180" s="179"/>
      <c r="BL1180" s="179"/>
      <c r="BM1180" s="179"/>
      <c r="BN1180" s="179"/>
      <c r="BO1180" s="179"/>
      <c r="BP1180" s="179"/>
      <c r="BQ1180" s="179"/>
      <c r="BR1180" s="179"/>
      <c r="BS1180" s="179"/>
      <c r="BT1180" s="179"/>
      <c r="BU1180" s="179"/>
      <c r="BV1180" s="179"/>
      <c r="BW1180" s="179"/>
      <c r="BX1180" s="179"/>
      <c r="BY1180" s="179"/>
      <c r="BZ1180" s="179"/>
      <c r="CA1180" s="179"/>
      <c r="CB1180" s="179"/>
      <c r="CC1180" s="179"/>
      <c r="CD1180" s="179"/>
      <c r="CE1180" s="179"/>
      <c r="CF1180" s="179"/>
      <c r="CG1180" s="179"/>
      <c r="CH1180" s="179"/>
      <c r="CI1180" s="179"/>
      <c r="CJ1180" s="179"/>
      <c r="CK1180" s="179"/>
      <c r="CL1180" s="179"/>
      <c r="CM1180" s="179"/>
      <c r="CN1180" s="179"/>
      <c r="CO1180" s="179"/>
      <c r="CP1180" s="179"/>
      <c r="CQ1180" s="179"/>
      <c r="CR1180" s="179"/>
      <c r="CS1180" s="179"/>
      <c r="CT1180" s="179"/>
      <c r="CU1180" s="179"/>
      <c r="CV1180" s="179"/>
      <c r="CW1180" s="179"/>
      <c r="CX1180" s="179"/>
      <c r="CY1180" s="179"/>
      <c r="CZ1180" s="179"/>
      <c r="DA1180" s="179"/>
      <c r="DB1180" s="179"/>
      <c r="DC1180" s="179"/>
      <c r="DD1180" s="179"/>
      <c r="DE1180" s="179"/>
      <c r="DF1180" s="179"/>
      <c r="DG1180" s="179"/>
      <c r="DH1180" s="179"/>
      <c r="DI1180" s="179"/>
      <c r="DJ1180" s="179"/>
      <c r="DK1180" s="179"/>
      <c r="DL1180" s="179"/>
      <c r="DM1180" s="179"/>
      <c r="DN1180" s="179"/>
      <c r="DO1180" s="179"/>
      <c r="DP1180" s="179"/>
      <c r="DQ1180" s="179"/>
      <c r="DR1180" s="179"/>
      <c r="DS1180" s="179"/>
      <c r="DT1180" s="179"/>
      <c r="DU1180" s="179"/>
      <c r="DV1180" s="179"/>
      <c r="DW1180" s="179"/>
      <c r="DX1180" s="179"/>
      <c r="DY1180" s="179"/>
      <c r="DZ1180" s="179"/>
      <c r="EA1180" s="179"/>
      <c r="EB1180" s="179"/>
      <c r="EC1180" s="179"/>
      <c r="ED1180" s="179"/>
      <c r="EE1180" s="179"/>
      <c r="EF1180" s="179"/>
      <c r="EG1180" s="179"/>
      <c r="EH1180" s="179"/>
      <c r="EI1180" s="179"/>
      <c r="EJ1180" s="179"/>
      <c r="EK1180" s="179"/>
      <c r="EL1180" s="179"/>
      <c r="EM1180" s="179"/>
      <c r="EN1180" s="179"/>
      <c r="EO1180" s="179"/>
      <c r="EP1180" s="179"/>
      <c r="EQ1180" s="179"/>
      <c r="ER1180" s="179"/>
      <c r="ES1180" s="179"/>
      <c r="ET1180" s="179"/>
      <c r="EU1180" s="179"/>
      <c r="EV1180" s="179"/>
      <c r="EW1180" s="179"/>
      <c r="EX1180" s="179"/>
      <c r="EY1180" s="179"/>
      <c r="EZ1180" s="179"/>
      <c r="FA1180" s="179"/>
      <c r="FB1180" s="179"/>
      <c r="FC1180" s="179"/>
      <c r="FD1180" s="179"/>
      <c r="FE1180" s="179"/>
      <c r="FF1180" s="179"/>
      <c r="FG1180" s="179"/>
      <c r="FH1180" s="179"/>
      <c r="FI1180" s="179"/>
      <c r="FJ1180" s="179"/>
      <c r="FK1180" s="179"/>
      <c r="FL1180" s="179"/>
      <c r="FM1180" s="179"/>
      <c r="FN1180" s="179"/>
      <c r="FO1180" s="179"/>
      <c r="FP1180" s="179"/>
      <c r="FQ1180" s="179"/>
      <c r="FR1180" s="179"/>
      <c r="FS1180" s="179"/>
      <c r="FT1180" s="179"/>
      <c r="FU1180" s="179"/>
      <c r="FV1180" s="179"/>
      <c r="FW1180" s="179"/>
      <c r="FX1180" s="179"/>
      <c r="FY1180" s="179"/>
      <c r="FZ1180" s="179"/>
      <c r="GA1180" s="179"/>
      <c r="GB1180" s="179"/>
      <c r="GC1180" s="179"/>
      <c r="GD1180" s="179"/>
      <c r="GE1180" s="179"/>
      <c r="GF1180" s="179"/>
      <c r="GG1180" s="179"/>
      <c r="GH1180" s="179"/>
      <c r="GI1180" s="179"/>
      <c r="GJ1180" s="179"/>
      <c r="GK1180" s="179"/>
      <c r="GL1180" s="179"/>
      <c r="GM1180" s="179"/>
      <c r="GN1180" s="179"/>
      <c r="GO1180" s="179"/>
      <c r="GP1180" s="179"/>
      <c r="GQ1180" s="179"/>
      <c r="GR1180" s="179"/>
      <c r="GS1180" s="179"/>
      <c r="GT1180" s="179"/>
      <c r="GU1180" s="179"/>
      <c r="GV1180" s="179"/>
      <c r="GW1180" s="179"/>
      <c r="GX1180" s="179"/>
      <c r="GY1180" s="179"/>
      <c r="GZ1180" s="179"/>
      <c r="HA1180" s="179"/>
      <c r="HB1180" s="179"/>
      <c r="HC1180" s="179"/>
      <c r="HD1180" s="179"/>
      <c r="HE1180" s="179"/>
      <c r="HF1180" s="179"/>
      <c r="HG1180" s="179"/>
      <c r="HH1180" s="179"/>
      <c r="HI1180" s="179"/>
      <c r="HJ1180" s="179"/>
      <c r="HK1180" s="179"/>
      <c r="HL1180" s="179"/>
      <c r="HM1180" s="179"/>
      <c r="HN1180" s="179"/>
      <c r="HO1180" s="179"/>
      <c r="HP1180" s="179"/>
      <c r="HQ1180" s="179"/>
      <c r="HR1180" s="179"/>
      <c r="HS1180" s="179"/>
      <c r="HT1180" s="179"/>
      <c r="HU1180" s="179"/>
      <c r="HV1180" s="179"/>
      <c r="HW1180" s="179"/>
      <c r="HX1180" s="179"/>
      <c r="HY1180" s="179"/>
      <c r="HZ1180" s="179"/>
      <c r="IA1180" s="179"/>
      <c r="IB1180" s="179"/>
      <c r="IC1180" s="179"/>
      <c r="ID1180" s="179"/>
      <c r="IE1180" s="179"/>
    </row>
    <row r="1181" spans="1:239" s="6" customFormat="1" x14ac:dyDescent="0.25">
      <c r="A1181" s="151"/>
      <c r="B1181" s="158"/>
      <c r="C1181" s="151" t="s">
        <v>59</v>
      </c>
      <c r="D1181" s="153"/>
      <c r="E1181" s="107">
        <f>E1180/100</f>
        <v>7.8E-2</v>
      </c>
      <c r="F1181" s="153"/>
      <c r="G1181" s="153"/>
      <c r="H1181" s="153"/>
      <c r="I1181" s="153"/>
      <c r="J1181" s="153"/>
      <c r="K1181" s="153"/>
      <c r="L1181" s="153"/>
      <c r="M1181" s="154"/>
      <c r="N1181" s="154"/>
      <c r="O1181" s="154"/>
      <c r="P1181" s="154"/>
      <c r="Q1181" s="154"/>
      <c r="R1181" s="154"/>
      <c r="S1181" s="154"/>
      <c r="T1181" s="154"/>
      <c r="U1181" s="154"/>
      <c r="V1181" s="154"/>
      <c r="W1181" s="154"/>
      <c r="X1181" s="154"/>
      <c r="Y1181" s="154"/>
      <c r="Z1181" s="154"/>
      <c r="AA1181" s="154"/>
      <c r="AB1181" s="154"/>
      <c r="AC1181" s="154"/>
      <c r="AD1181" s="154"/>
      <c r="AE1181" s="154"/>
      <c r="AF1181" s="154"/>
      <c r="AG1181" s="154"/>
      <c r="AH1181" s="154"/>
      <c r="AI1181" s="154"/>
      <c r="AJ1181" s="154"/>
      <c r="AK1181" s="154"/>
      <c r="AL1181" s="154"/>
      <c r="AM1181" s="154"/>
      <c r="AN1181" s="154"/>
      <c r="AO1181" s="154"/>
      <c r="AP1181" s="154"/>
      <c r="AQ1181" s="154"/>
      <c r="AR1181" s="154"/>
      <c r="AS1181" s="154"/>
      <c r="AT1181" s="154"/>
      <c r="AU1181" s="154"/>
      <c r="AV1181" s="154"/>
      <c r="AW1181" s="154"/>
      <c r="AX1181" s="154"/>
      <c r="AY1181" s="154"/>
      <c r="AZ1181" s="154"/>
      <c r="BA1181" s="154"/>
      <c r="BB1181" s="154"/>
      <c r="BC1181" s="154"/>
      <c r="BD1181" s="154"/>
      <c r="BE1181" s="154"/>
      <c r="BF1181" s="154"/>
      <c r="BG1181" s="154"/>
      <c r="BH1181" s="154"/>
      <c r="BI1181" s="154"/>
      <c r="BJ1181" s="154"/>
      <c r="BK1181" s="154"/>
      <c r="BL1181" s="154"/>
      <c r="BM1181" s="154"/>
      <c r="BN1181" s="154"/>
      <c r="BO1181" s="154"/>
      <c r="BP1181" s="154"/>
      <c r="BQ1181" s="154"/>
      <c r="BR1181" s="154"/>
      <c r="BS1181" s="154"/>
      <c r="BT1181" s="154"/>
      <c r="BU1181" s="154"/>
      <c r="BV1181" s="154"/>
      <c r="BW1181" s="154"/>
      <c r="BX1181" s="154"/>
      <c r="BY1181" s="154"/>
      <c r="BZ1181" s="154"/>
      <c r="CA1181" s="154"/>
      <c r="CB1181" s="154"/>
      <c r="CC1181" s="154"/>
      <c r="CD1181" s="154"/>
      <c r="CE1181" s="154"/>
      <c r="CF1181" s="154"/>
      <c r="CG1181" s="154"/>
      <c r="CH1181" s="154"/>
      <c r="CI1181" s="154"/>
      <c r="CJ1181" s="154"/>
      <c r="CK1181" s="154"/>
      <c r="CL1181" s="154"/>
      <c r="CM1181" s="154"/>
      <c r="CN1181" s="154"/>
      <c r="CO1181" s="154"/>
      <c r="CP1181" s="154"/>
      <c r="CQ1181" s="154"/>
      <c r="CR1181" s="154"/>
      <c r="CS1181" s="154"/>
      <c r="CT1181" s="154"/>
      <c r="CU1181" s="154"/>
      <c r="CV1181" s="154"/>
      <c r="CW1181" s="154"/>
      <c r="CX1181" s="154"/>
      <c r="CY1181" s="154"/>
      <c r="CZ1181" s="154"/>
      <c r="DA1181" s="154"/>
      <c r="DB1181" s="154"/>
      <c r="DC1181" s="154"/>
      <c r="DD1181" s="154"/>
      <c r="DE1181" s="154"/>
      <c r="DF1181" s="154"/>
      <c r="DG1181" s="154"/>
      <c r="DH1181" s="154"/>
      <c r="DI1181" s="154"/>
      <c r="DJ1181" s="154"/>
      <c r="DK1181" s="154"/>
      <c r="DL1181" s="154"/>
      <c r="DM1181" s="154"/>
      <c r="DN1181" s="154"/>
      <c r="DO1181" s="154"/>
      <c r="DP1181" s="154"/>
      <c r="DQ1181" s="154"/>
      <c r="DR1181" s="154"/>
      <c r="DS1181" s="154"/>
      <c r="DT1181" s="154"/>
      <c r="DU1181" s="154"/>
      <c r="DV1181" s="154"/>
      <c r="DW1181" s="154"/>
      <c r="DX1181" s="154"/>
      <c r="DY1181" s="154"/>
      <c r="DZ1181" s="154"/>
      <c r="EA1181" s="154"/>
      <c r="EB1181" s="154"/>
      <c r="EC1181" s="154"/>
      <c r="ED1181" s="154"/>
      <c r="EE1181" s="154"/>
      <c r="EF1181" s="154"/>
      <c r="EG1181" s="154"/>
      <c r="EH1181" s="154"/>
      <c r="EI1181" s="154"/>
      <c r="EJ1181" s="154"/>
      <c r="EK1181" s="154"/>
      <c r="EL1181" s="154"/>
      <c r="EM1181" s="154"/>
      <c r="EN1181" s="154"/>
      <c r="EO1181" s="154"/>
      <c r="EP1181" s="154"/>
      <c r="EQ1181" s="154"/>
      <c r="ER1181" s="154"/>
      <c r="ES1181" s="154"/>
      <c r="ET1181" s="154"/>
      <c r="EU1181" s="154"/>
      <c r="EV1181" s="154"/>
      <c r="EW1181" s="154"/>
      <c r="EX1181" s="154"/>
      <c r="EY1181" s="154"/>
      <c r="EZ1181" s="154"/>
      <c r="FA1181" s="154"/>
      <c r="FB1181" s="154"/>
      <c r="FC1181" s="154"/>
      <c r="FD1181" s="154"/>
      <c r="FE1181" s="154"/>
      <c r="FF1181" s="154"/>
      <c r="FG1181" s="154"/>
      <c r="FH1181" s="154"/>
      <c r="FI1181" s="154"/>
      <c r="FJ1181" s="154"/>
      <c r="FK1181" s="154"/>
      <c r="FL1181" s="154"/>
      <c r="FM1181" s="154"/>
      <c r="FN1181" s="154"/>
      <c r="FO1181" s="154"/>
      <c r="FP1181" s="154"/>
      <c r="FQ1181" s="154"/>
      <c r="FR1181" s="154"/>
      <c r="FS1181" s="154"/>
      <c r="FT1181" s="154"/>
      <c r="FU1181" s="154"/>
      <c r="FV1181" s="154"/>
      <c r="FW1181" s="154"/>
      <c r="FX1181" s="154"/>
      <c r="FY1181" s="154"/>
      <c r="FZ1181" s="154"/>
      <c r="GA1181" s="154"/>
      <c r="GB1181" s="154"/>
      <c r="GC1181" s="154"/>
      <c r="GD1181" s="154"/>
      <c r="GE1181" s="154"/>
      <c r="GF1181" s="154"/>
      <c r="GG1181" s="154"/>
      <c r="GH1181" s="154"/>
      <c r="GI1181" s="154"/>
      <c r="GJ1181" s="154"/>
      <c r="GK1181" s="154"/>
      <c r="GL1181" s="154"/>
      <c r="GM1181" s="154"/>
      <c r="GN1181" s="154"/>
      <c r="GO1181" s="154"/>
      <c r="GP1181" s="154"/>
      <c r="GQ1181" s="154"/>
      <c r="GR1181" s="154"/>
      <c r="GS1181" s="154"/>
      <c r="GT1181" s="154"/>
      <c r="GU1181" s="154"/>
      <c r="GV1181" s="154"/>
      <c r="GW1181" s="154"/>
      <c r="GX1181" s="154"/>
      <c r="GY1181" s="154"/>
      <c r="GZ1181" s="154"/>
      <c r="HA1181" s="154"/>
      <c r="HB1181" s="154"/>
      <c r="HC1181" s="154"/>
      <c r="HD1181" s="154"/>
      <c r="HE1181" s="154"/>
      <c r="HF1181" s="154"/>
      <c r="HG1181" s="154"/>
      <c r="HH1181" s="154"/>
      <c r="HI1181" s="154"/>
      <c r="HJ1181" s="154"/>
      <c r="HK1181" s="154"/>
      <c r="HL1181" s="154"/>
      <c r="HM1181" s="154"/>
      <c r="HN1181" s="154"/>
      <c r="HO1181" s="154"/>
      <c r="HP1181" s="154"/>
      <c r="HQ1181" s="154"/>
      <c r="HR1181" s="154"/>
      <c r="HS1181" s="154"/>
      <c r="HT1181" s="154"/>
      <c r="HU1181" s="154"/>
      <c r="HV1181" s="154"/>
      <c r="HW1181" s="154"/>
      <c r="HX1181" s="154"/>
      <c r="HY1181" s="154"/>
      <c r="HZ1181" s="154"/>
      <c r="IA1181" s="154"/>
      <c r="IB1181" s="154"/>
      <c r="IC1181" s="154"/>
      <c r="ID1181" s="154"/>
      <c r="IE1181" s="154"/>
    </row>
    <row r="1182" spans="1:239" s="6" customFormat="1" x14ac:dyDescent="0.25">
      <c r="A1182" s="180"/>
      <c r="B1182" s="124" t="s">
        <v>21</v>
      </c>
      <c r="C1182" s="91" t="s">
        <v>17</v>
      </c>
      <c r="D1182" s="153">
        <v>206</v>
      </c>
      <c r="E1182" s="153">
        <f>D1182*E1181</f>
        <v>16.068000000000001</v>
      </c>
      <c r="F1182" s="153"/>
      <c r="G1182" s="153"/>
      <c r="H1182" s="10"/>
      <c r="I1182" s="10">
        <f>E1182*H1182</f>
        <v>0</v>
      </c>
      <c r="J1182" s="10"/>
      <c r="K1182" s="10"/>
      <c r="L1182" s="10">
        <f>G1182+I1182+K1182</f>
        <v>0</v>
      </c>
      <c r="M1182" s="156"/>
      <c r="N1182" s="156"/>
      <c r="O1182" s="156"/>
      <c r="P1182" s="156"/>
      <c r="Q1182" s="156"/>
      <c r="R1182" s="156"/>
      <c r="S1182" s="156"/>
      <c r="T1182" s="156"/>
      <c r="U1182" s="156"/>
      <c r="V1182" s="156"/>
      <c r="W1182" s="156"/>
      <c r="X1182" s="156"/>
      <c r="Y1182" s="156"/>
      <c r="Z1182" s="156"/>
      <c r="AA1182" s="156"/>
      <c r="AB1182" s="156"/>
      <c r="AC1182" s="156"/>
      <c r="AD1182" s="156"/>
      <c r="AE1182" s="156"/>
      <c r="AF1182" s="156"/>
      <c r="AG1182" s="156"/>
      <c r="AH1182" s="156"/>
      <c r="AI1182" s="156"/>
      <c r="AJ1182" s="156"/>
      <c r="AK1182" s="156"/>
      <c r="AL1182" s="156"/>
      <c r="AM1182" s="156"/>
      <c r="AN1182" s="156"/>
      <c r="AO1182" s="156"/>
      <c r="AP1182" s="156"/>
      <c r="AQ1182" s="156"/>
      <c r="AR1182" s="156"/>
      <c r="AS1182" s="156"/>
      <c r="AT1182" s="156"/>
      <c r="AU1182" s="156"/>
      <c r="AV1182" s="156"/>
      <c r="AW1182" s="156"/>
      <c r="AX1182" s="156"/>
      <c r="AY1182" s="156"/>
      <c r="AZ1182" s="156"/>
      <c r="BA1182" s="156"/>
      <c r="BB1182" s="156"/>
      <c r="BC1182" s="156"/>
      <c r="BD1182" s="156"/>
      <c r="BE1182" s="156"/>
      <c r="BF1182" s="156"/>
      <c r="BG1182" s="156"/>
      <c r="BH1182" s="156"/>
      <c r="BI1182" s="156"/>
      <c r="BJ1182" s="156"/>
      <c r="BK1182" s="156"/>
      <c r="BL1182" s="156"/>
      <c r="BM1182" s="156"/>
      <c r="BN1182" s="156"/>
      <c r="BO1182" s="156"/>
      <c r="BP1182" s="156"/>
      <c r="BQ1182" s="156"/>
      <c r="BR1182" s="156"/>
      <c r="BS1182" s="156"/>
      <c r="BT1182" s="156"/>
      <c r="BU1182" s="156"/>
      <c r="BV1182" s="156"/>
      <c r="BW1182" s="156"/>
      <c r="BX1182" s="156"/>
      <c r="BY1182" s="156"/>
      <c r="BZ1182" s="156"/>
      <c r="CA1182" s="156"/>
      <c r="CB1182" s="156"/>
      <c r="CC1182" s="156"/>
      <c r="CD1182" s="156"/>
      <c r="CE1182" s="156"/>
      <c r="CF1182" s="156"/>
      <c r="CG1182" s="156"/>
      <c r="CH1182" s="156"/>
      <c r="CI1182" s="156"/>
      <c r="CJ1182" s="156"/>
      <c r="CK1182" s="156"/>
      <c r="CL1182" s="156"/>
      <c r="CM1182" s="156"/>
      <c r="CN1182" s="156"/>
      <c r="CO1182" s="156"/>
      <c r="CP1182" s="156"/>
      <c r="CQ1182" s="156"/>
      <c r="CR1182" s="156"/>
      <c r="CS1182" s="156"/>
      <c r="CT1182" s="156"/>
      <c r="CU1182" s="156"/>
      <c r="CV1182" s="156"/>
      <c r="CW1182" s="156"/>
      <c r="CX1182" s="156"/>
      <c r="CY1182" s="156"/>
      <c r="CZ1182" s="156"/>
      <c r="DA1182" s="156"/>
      <c r="DB1182" s="156"/>
      <c r="DC1182" s="156"/>
      <c r="DD1182" s="156"/>
      <c r="DE1182" s="156"/>
      <c r="DF1182" s="156"/>
      <c r="DG1182" s="156"/>
      <c r="DH1182" s="156"/>
      <c r="DI1182" s="156"/>
      <c r="DJ1182" s="156"/>
      <c r="DK1182" s="156"/>
      <c r="DL1182" s="156"/>
      <c r="DM1182" s="156"/>
      <c r="DN1182" s="156"/>
      <c r="DO1182" s="156"/>
      <c r="DP1182" s="156"/>
      <c r="DQ1182" s="156"/>
      <c r="DR1182" s="156"/>
      <c r="DS1182" s="156"/>
      <c r="DT1182" s="156"/>
      <c r="DU1182" s="156"/>
      <c r="DV1182" s="156"/>
      <c r="DW1182" s="156"/>
      <c r="DX1182" s="156"/>
      <c r="DY1182" s="156"/>
      <c r="DZ1182" s="156"/>
      <c r="EA1182" s="156"/>
      <c r="EB1182" s="156"/>
      <c r="EC1182" s="156"/>
      <c r="ED1182" s="156"/>
      <c r="EE1182" s="156"/>
      <c r="EF1182" s="156"/>
      <c r="EG1182" s="156"/>
      <c r="EH1182" s="156"/>
      <c r="EI1182" s="156"/>
      <c r="EJ1182" s="156"/>
      <c r="EK1182" s="156"/>
      <c r="EL1182" s="156"/>
      <c r="EM1182" s="156"/>
      <c r="EN1182" s="156"/>
      <c r="EO1182" s="156"/>
      <c r="EP1182" s="156"/>
      <c r="EQ1182" s="156"/>
      <c r="ER1182" s="156"/>
      <c r="ES1182" s="156"/>
      <c r="ET1182" s="156"/>
      <c r="EU1182" s="156"/>
      <c r="EV1182" s="156"/>
      <c r="EW1182" s="156"/>
      <c r="EX1182" s="156"/>
      <c r="EY1182" s="156"/>
      <c r="EZ1182" s="156"/>
      <c r="FA1182" s="156"/>
      <c r="FB1182" s="156"/>
      <c r="FC1182" s="156"/>
      <c r="FD1182" s="156"/>
      <c r="FE1182" s="156"/>
      <c r="FF1182" s="156"/>
      <c r="FG1182" s="156"/>
      <c r="FH1182" s="156"/>
      <c r="FI1182" s="156"/>
      <c r="FJ1182" s="156"/>
      <c r="FK1182" s="156"/>
      <c r="FL1182" s="156"/>
      <c r="FM1182" s="156"/>
      <c r="FN1182" s="156"/>
      <c r="FO1182" s="156"/>
      <c r="FP1182" s="156"/>
      <c r="FQ1182" s="156"/>
      <c r="FR1182" s="156"/>
      <c r="FS1182" s="156"/>
      <c r="FT1182" s="156"/>
      <c r="FU1182" s="156"/>
      <c r="FV1182" s="156"/>
      <c r="FW1182" s="156"/>
      <c r="FX1182" s="156"/>
      <c r="FY1182" s="156"/>
      <c r="FZ1182" s="156"/>
      <c r="GA1182" s="156"/>
      <c r="GB1182" s="156"/>
      <c r="GC1182" s="156"/>
      <c r="GD1182" s="156"/>
      <c r="GE1182" s="156"/>
      <c r="GF1182" s="156"/>
      <c r="GG1182" s="156"/>
      <c r="GH1182" s="156"/>
      <c r="GI1182" s="156"/>
      <c r="GJ1182" s="156"/>
      <c r="GK1182" s="156"/>
      <c r="GL1182" s="156"/>
      <c r="GM1182" s="156"/>
      <c r="GN1182" s="156"/>
      <c r="GO1182" s="156"/>
      <c r="GP1182" s="156"/>
      <c r="GQ1182" s="156"/>
      <c r="GR1182" s="156"/>
      <c r="GS1182" s="156"/>
      <c r="GT1182" s="156"/>
      <c r="GU1182" s="156"/>
      <c r="GV1182" s="156"/>
      <c r="GW1182" s="156"/>
      <c r="GX1182" s="156"/>
      <c r="GY1182" s="156"/>
      <c r="GZ1182" s="156"/>
      <c r="HA1182" s="156"/>
      <c r="HB1182" s="156"/>
      <c r="HC1182" s="156"/>
      <c r="HD1182" s="156"/>
      <c r="HE1182" s="156"/>
      <c r="HF1182" s="156"/>
      <c r="HG1182" s="156"/>
      <c r="HH1182" s="156"/>
      <c r="HI1182" s="156"/>
      <c r="HJ1182" s="156"/>
      <c r="HK1182" s="156"/>
      <c r="HL1182" s="156"/>
      <c r="HM1182" s="156"/>
      <c r="HN1182" s="156"/>
      <c r="HO1182" s="156"/>
      <c r="HP1182" s="156"/>
      <c r="HQ1182" s="156"/>
      <c r="HR1182" s="156"/>
      <c r="HS1182" s="156"/>
      <c r="HT1182" s="156"/>
      <c r="HU1182" s="156"/>
      <c r="HV1182" s="156"/>
      <c r="HW1182" s="156"/>
      <c r="HX1182" s="156"/>
      <c r="HY1182" s="156"/>
      <c r="HZ1182" s="156"/>
      <c r="IA1182" s="156"/>
      <c r="IB1182" s="156"/>
      <c r="IC1182" s="156"/>
      <c r="ID1182" s="156"/>
      <c r="IE1182" s="156"/>
    </row>
    <row r="1183" spans="1:239" s="6" customFormat="1" x14ac:dyDescent="0.25">
      <c r="A1183" s="151"/>
      <c r="B1183" s="90"/>
      <c r="C1183" s="91"/>
      <c r="D1183" s="153"/>
      <c r="E1183" s="153"/>
      <c r="F1183" s="153"/>
      <c r="G1183" s="153"/>
      <c r="H1183" s="10"/>
      <c r="I1183" s="10"/>
      <c r="J1183" s="10"/>
      <c r="K1183" s="10"/>
      <c r="L1183" s="10"/>
      <c r="M1183" s="154"/>
      <c r="N1183" s="154"/>
      <c r="O1183" s="154"/>
      <c r="P1183" s="154"/>
      <c r="Q1183" s="154"/>
      <c r="R1183" s="154"/>
      <c r="S1183" s="154"/>
      <c r="T1183" s="154"/>
      <c r="U1183" s="154"/>
      <c r="V1183" s="154"/>
      <c r="W1183" s="154"/>
      <c r="X1183" s="154"/>
      <c r="Y1183" s="154"/>
      <c r="Z1183" s="154"/>
      <c r="AA1183" s="154"/>
      <c r="AB1183" s="154"/>
      <c r="AC1183" s="154"/>
      <c r="AD1183" s="154"/>
      <c r="AE1183" s="154"/>
      <c r="AF1183" s="154"/>
      <c r="AG1183" s="154"/>
      <c r="AH1183" s="154"/>
      <c r="AI1183" s="154"/>
      <c r="AJ1183" s="154"/>
      <c r="AK1183" s="154"/>
      <c r="AL1183" s="154"/>
      <c r="AM1183" s="154"/>
      <c r="AN1183" s="154"/>
      <c r="AO1183" s="154"/>
      <c r="AP1183" s="154"/>
      <c r="AQ1183" s="154"/>
      <c r="AR1183" s="154"/>
      <c r="AS1183" s="154"/>
      <c r="AT1183" s="154"/>
      <c r="AU1183" s="154"/>
      <c r="AV1183" s="154"/>
      <c r="AW1183" s="154"/>
      <c r="AX1183" s="154"/>
      <c r="AY1183" s="154"/>
      <c r="AZ1183" s="154"/>
      <c r="BA1183" s="154"/>
      <c r="BB1183" s="154"/>
      <c r="BC1183" s="154"/>
      <c r="BD1183" s="154"/>
      <c r="BE1183" s="154"/>
      <c r="BF1183" s="154"/>
      <c r="BG1183" s="154"/>
      <c r="BH1183" s="154"/>
      <c r="BI1183" s="154"/>
      <c r="BJ1183" s="154"/>
      <c r="BK1183" s="154"/>
      <c r="BL1183" s="154"/>
      <c r="BM1183" s="154"/>
      <c r="BN1183" s="154"/>
      <c r="BO1183" s="154"/>
      <c r="BP1183" s="154"/>
      <c r="BQ1183" s="154"/>
      <c r="BR1183" s="154"/>
      <c r="BS1183" s="154"/>
      <c r="BT1183" s="154"/>
      <c r="BU1183" s="154"/>
      <c r="BV1183" s="154"/>
      <c r="BW1183" s="154"/>
      <c r="BX1183" s="154"/>
      <c r="BY1183" s="154"/>
      <c r="BZ1183" s="154"/>
      <c r="CA1183" s="154"/>
      <c r="CB1183" s="154"/>
      <c r="CC1183" s="154"/>
      <c r="CD1183" s="154"/>
      <c r="CE1183" s="154"/>
      <c r="CF1183" s="154"/>
      <c r="CG1183" s="154"/>
      <c r="CH1183" s="154"/>
      <c r="CI1183" s="154"/>
      <c r="CJ1183" s="154"/>
      <c r="CK1183" s="154"/>
      <c r="CL1183" s="154"/>
      <c r="CM1183" s="154"/>
      <c r="CN1183" s="154"/>
      <c r="CO1183" s="154"/>
      <c r="CP1183" s="154"/>
      <c r="CQ1183" s="154"/>
      <c r="CR1183" s="154"/>
      <c r="CS1183" s="154"/>
      <c r="CT1183" s="154"/>
      <c r="CU1183" s="154"/>
      <c r="CV1183" s="154"/>
      <c r="CW1183" s="154"/>
      <c r="CX1183" s="154"/>
      <c r="CY1183" s="154"/>
      <c r="CZ1183" s="154"/>
      <c r="DA1183" s="154"/>
      <c r="DB1183" s="154"/>
      <c r="DC1183" s="154"/>
      <c r="DD1183" s="154"/>
      <c r="DE1183" s="154"/>
      <c r="DF1183" s="154"/>
      <c r="DG1183" s="154"/>
      <c r="DH1183" s="154"/>
      <c r="DI1183" s="154"/>
      <c r="DJ1183" s="154"/>
      <c r="DK1183" s="154"/>
      <c r="DL1183" s="154"/>
      <c r="DM1183" s="154"/>
      <c r="DN1183" s="154"/>
      <c r="DO1183" s="154"/>
      <c r="DP1183" s="154"/>
      <c r="DQ1183" s="154"/>
      <c r="DR1183" s="154"/>
      <c r="DS1183" s="154"/>
      <c r="DT1183" s="154"/>
      <c r="DU1183" s="154"/>
      <c r="DV1183" s="154"/>
      <c r="DW1183" s="154"/>
      <c r="DX1183" s="154"/>
      <c r="DY1183" s="154"/>
      <c r="DZ1183" s="154"/>
      <c r="EA1183" s="154"/>
      <c r="EB1183" s="154"/>
      <c r="EC1183" s="154"/>
      <c r="ED1183" s="154"/>
      <c r="EE1183" s="154"/>
      <c r="EF1183" s="154"/>
      <c r="EG1183" s="154"/>
      <c r="EH1183" s="154"/>
      <c r="EI1183" s="154"/>
      <c r="EJ1183" s="154"/>
      <c r="EK1183" s="154"/>
      <c r="EL1183" s="154"/>
      <c r="EM1183" s="154"/>
      <c r="EN1183" s="154"/>
      <c r="EO1183" s="154"/>
      <c r="EP1183" s="154"/>
      <c r="EQ1183" s="154"/>
      <c r="ER1183" s="154"/>
      <c r="ES1183" s="154"/>
      <c r="ET1183" s="154"/>
      <c r="EU1183" s="154"/>
      <c r="EV1183" s="154"/>
      <c r="EW1183" s="154"/>
      <c r="EX1183" s="154"/>
      <c r="EY1183" s="154"/>
      <c r="EZ1183" s="154"/>
      <c r="FA1183" s="154"/>
      <c r="FB1183" s="154"/>
      <c r="FC1183" s="154"/>
      <c r="FD1183" s="154"/>
      <c r="FE1183" s="154"/>
      <c r="FF1183" s="154"/>
      <c r="FG1183" s="154"/>
      <c r="FH1183" s="154"/>
      <c r="FI1183" s="154"/>
      <c r="FJ1183" s="154"/>
      <c r="FK1183" s="154"/>
      <c r="FL1183" s="154"/>
      <c r="FM1183" s="154"/>
      <c r="FN1183" s="154"/>
      <c r="FO1183" s="154"/>
      <c r="FP1183" s="154"/>
      <c r="FQ1183" s="154"/>
      <c r="FR1183" s="154"/>
      <c r="FS1183" s="154"/>
      <c r="FT1183" s="154"/>
      <c r="FU1183" s="154"/>
      <c r="FV1183" s="154"/>
      <c r="FW1183" s="154"/>
      <c r="FX1183" s="154"/>
      <c r="FY1183" s="154"/>
      <c r="FZ1183" s="154"/>
      <c r="GA1183" s="154"/>
      <c r="GB1183" s="154"/>
      <c r="GC1183" s="154"/>
      <c r="GD1183" s="154"/>
      <c r="GE1183" s="154"/>
      <c r="GF1183" s="154"/>
      <c r="GG1183" s="154"/>
      <c r="GH1183" s="154"/>
      <c r="GI1183" s="154"/>
      <c r="GJ1183" s="154"/>
      <c r="GK1183" s="154"/>
      <c r="GL1183" s="154"/>
      <c r="GM1183" s="154"/>
      <c r="GN1183" s="154"/>
      <c r="GO1183" s="154"/>
      <c r="GP1183" s="154"/>
      <c r="GQ1183" s="154"/>
      <c r="GR1183" s="154"/>
      <c r="GS1183" s="154"/>
      <c r="GT1183" s="154"/>
      <c r="GU1183" s="154"/>
      <c r="GV1183" s="154"/>
      <c r="GW1183" s="154"/>
      <c r="GX1183" s="154"/>
      <c r="GY1183" s="154"/>
      <c r="GZ1183" s="154"/>
      <c r="HA1183" s="154"/>
      <c r="HB1183" s="154"/>
      <c r="HC1183" s="154"/>
      <c r="HD1183" s="154"/>
      <c r="HE1183" s="154"/>
      <c r="HF1183" s="154"/>
      <c r="HG1183" s="154"/>
      <c r="HH1183" s="154"/>
      <c r="HI1183" s="154"/>
      <c r="HJ1183" s="154"/>
      <c r="HK1183" s="154"/>
      <c r="HL1183" s="154"/>
      <c r="HM1183" s="154"/>
      <c r="HN1183" s="154"/>
      <c r="HO1183" s="154"/>
      <c r="HP1183" s="154"/>
      <c r="HQ1183" s="154"/>
      <c r="HR1183" s="154"/>
      <c r="HS1183" s="154"/>
      <c r="HT1183" s="154"/>
      <c r="HU1183" s="154"/>
      <c r="HV1183" s="154"/>
      <c r="HW1183" s="154"/>
      <c r="HX1183" s="154"/>
      <c r="HY1183" s="154"/>
      <c r="HZ1183" s="154"/>
      <c r="IA1183" s="154"/>
      <c r="IB1183" s="154"/>
      <c r="IC1183" s="154"/>
      <c r="ID1183" s="154"/>
      <c r="IE1183" s="154"/>
    </row>
    <row r="1184" spans="1:239" s="2" customFormat="1" x14ac:dyDescent="0.25">
      <c r="A1184" s="118">
        <v>68</v>
      </c>
      <c r="B1184" s="177" t="s">
        <v>75</v>
      </c>
      <c r="C1184" s="155" t="s">
        <v>16</v>
      </c>
      <c r="D1184" s="178"/>
      <c r="E1184" s="178">
        <f>(0.1*0.5*2.5)*2*2</f>
        <v>0.5</v>
      </c>
      <c r="F1184" s="178"/>
      <c r="G1184" s="178"/>
      <c r="H1184" s="178"/>
      <c r="I1184" s="178"/>
      <c r="J1184" s="178"/>
      <c r="K1184" s="178"/>
      <c r="L1184" s="178"/>
      <c r="M1184" s="179"/>
      <c r="N1184" s="179"/>
      <c r="O1184" s="179"/>
      <c r="P1184" s="179"/>
      <c r="Q1184" s="179"/>
      <c r="R1184" s="179"/>
      <c r="S1184" s="179"/>
      <c r="T1184" s="179"/>
      <c r="U1184" s="179"/>
      <c r="V1184" s="179"/>
      <c r="W1184" s="179"/>
      <c r="X1184" s="179"/>
      <c r="Y1184" s="179"/>
      <c r="Z1184" s="179"/>
      <c r="AA1184" s="179"/>
      <c r="AB1184" s="179"/>
      <c r="AC1184" s="179"/>
      <c r="AD1184" s="179"/>
      <c r="AE1184" s="179"/>
      <c r="AF1184" s="179"/>
      <c r="AG1184" s="179"/>
      <c r="AH1184" s="179"/>
      <c r="AI1184" s="179"/>
      <c r="AJ1184" s="179"/>
      <c r="AK1184" s="179"/>
      <c r="AL1184" s="179"/>
      <c r="AM1184" s="179"/>
      <c r="AN1184" s="179"/>
      <c r="AO1184" s="179"/>
      <c r="AP1184" s="179"/>
      <c r="AQ1184" s="179"/>
      <c r="AR1184" s="179"/>
      <c r="AS1184" s="179"/>
      <c r="AT1184" s="179"/>
      <c r="AU1184" s="179"/>
      <c r="AV1184" s="179"/>
      <c r="AW1184" s="179"/>
      <c r="AX1184" s="179"/>
      <c r="AY1184" s="179"/>
      <c r="AZ1184" s="179"/>
      <c r="BA1184" s="179"/>
      <c r="BB1184" s="179"/>
      <c r="BC1184" s="179"/>
      <c r="BD1184" s="179"/>
      <c r="BE1184" s="179"/>
      <c r="BF1184" s="179"/>
      <c r="BG1184" s="179"/>
      <c r="BH1184" s="179"/>
      <c r="BI1184" s="179"/>
      <c r="BJ1184" s="179"/>
      <c r="BK1184" s="179"/>
      <c r="BL1184" s="179"/>
      <c r="BM1184" s="179"/>
      <c r="BN1184" s="179"/>
      <c r="BO1184" s="179"/>
      <c r="BP1184" s="179"/>
      <c r="BQ1184" s="179"/>
      <c r="BR1184" s="179"/>
      <c r="BS1184" s="179"/>
      <c r="BT1184" s="179"/>
      <c r="BU1184" s="179"/>
      <c r="BV1184" s="179"/>
      <c r="BW1184" s="179"/>
      <c r="BX1184" s="179"/>
      <c r="BY1184" s="179"/>
      <c r="BZ1184" s="179"/>
      <c r="CA1184" s="179"/>
      <c r="CB1184" s="179"/>
      <c r="CC1184" s="179"/>
      <c r="CD1184" s="179"/>
      <c r="CE1184" s="179"/>
      <c r="CF1184" s="179"/>
      <c r="CG1184" s="179"/>
      <c r="CH1184" s="179"/>
      <c r="CI1184" s="179"/>
      <c r="CJ1184" s="179"/>
      <c r="CK1184" s="179"/>
      <c r="CL1184" s="179"/>
      <c r="CM1184" s="179"/>
      <c r="CN1184" s="179"/>
      <c r="CO1184" s="179"/>
      <c r="CP1184" s="179"/>
      <c r="CQ1184" s="179"/>
      <c r="CR1184" s="179"/>
      <c r="CS1184" s="179"/>
      <c r="CT1184" s="179"/>
      <c r="CU1184" s="179"/>
      <c r="CV1184" s="179"/>
      <c r="CW1184" s="179"/>
      <c r="CX1184" s="179"/>
      <c r="CY1184" s="179"/>
      <c r="CZ1184" s="179"/>
      <c r="DA1184" s="179"/>
      <c r="DB1184" s="179"/>
      <c r="DC1184" s="179"/>
      <c r="DD1184" s="179"/>
      <c r="DE1184" s="179"/>
      <c r="DF1184" s="179"/>
      <c r="DG1184" s="179"/>
      <c r="DH1184" s="179"/>
      <c r="DI1184" s="179"/>
      <c r="DJ1184" s="179"/>
      <c r="DK1184" s="179"/>
      <c r="DL1184" s="179"/>
      <c r="DM1184" s="179"/>
      <c r="DN1184" s="179"/>
      <c r="DO1184" s="179"/>
      <c r="DP1184" s="179"/>
      <c r="DQ1184" s="179"/>
      <c r="DR1184" s="179"/>
      <c r="DS1184" s="179"/>
      <c r="DT1184" s="179"/>
      <c r="DU1184" s="179"/>
      <c r="DV1184" s="179"/>
      <c r="DW1184" s="179"/>
      <c r="DX1184" s="179"/>
      <c r="DY1184" s="179"/>
      <c r="DZ1184" s="179"/>
      <c r="EA1184" s="179"/>
      <c r="EB1184" s="179"/>
      <c r="EC1184" s="179"/>
      <c r="ED1184" s="179"/>
      <c r="EE1184" s="179"/>
      <c r="EF1184" s="179"/>
      <c r="EG1184" s="179"/>
      <c r="EH1184" s="179"/>
      <c r="EI1184" s="179"/>
      <c r="EJ1184" s="179"/>
      <c r="EK1184" s="179"/>
      <c r="EL1184" s="179"/>
      <c r="EM1184" s="179"/>
      <c r="EN1184" s="179"/>
      <c r="EO1184" s="179"/>
      <c r="EP1184" s="179"/>
      <c r="EQ1184" s="179"/>
      <c r="ER1184" s="179"/>
      <c r="ES1184" s="179"/>
      <c r="ET1184" s="179"/>
      <c r="EU1184" s="179"/>
      <c r="EV1184" s="179"/>
      <c r="EW1184" s="179"/>
      <c r="EX1184" s="179"/>
      <c r="EY1184" s="179"/>
      <c r="EZ1184" s="179"/>
      <c r="FA1184" s="179"/>
      <c r="FB1184" s="179"/>
      <c r="FC1184" s="179"/>
      <c r="FD1184" s="179"/>
      <c r="FE1184" s="179"/>
      <c r="FF1184" s="179"/>
      <c r="FG1184" s="179"/>
      <c r="FH1184" s="179"/>
      <c r="FI1184" s="179"/>
      <c r="FJ1184" s="179"/>
      <c r="FK1184" s="179"/>
      <c r="FL1184" s="179"/>
      <c r="FM1184" s="179"/>
      <c r="FN1184" s="179"/>
      <c r="FO1184" s="179"/>
      <c r="FP1184" s="179"/>
      <c r="FQ1184" s="179"/>
      <c r="FR1184" s="179"/>
      <c r="FS1184" s="179"/>
      <c r="FT1184" s="179"/>
      <c r="FU1184" s="179"/>
      <c r="FV1184" s="179"/>
      <c r="FW1184" s="179"/>
      <c r="FX1184" s="179"/>
      <c r="FY1184" s="179"/>
      <c r="FZ1184" s="179"/>
      <c r="GA1184" s="179"/>
      <c r="GB1184" s="179"/>
      <c r="GC1184" s="179"/>
      <c r="GD1184" s="179"/>
      <c r="GE1184" s="179"/>
      <c r="GF1184" s="179"/>
      <c r="GG1184" s="179"/>
      <c r="GH1184" s="179"/>
      <c r="GI1184" s="179"/>
      <c r="GJ1184" s="179"/>
      <c r="GK1184" s="179"/>
      <c r="GL1184" s="179"/>
      <c r="GM1184" s="179"/>
      <c r="GN1184" s="179"/>
      <c r="GO1184" s="179"/>
      <c r="GP1184" s="179"/>
      <c r="GQ1184" s="179"/>
      <c r="GR1184" s="179"/>
      <c r="GS1184" s="179"/>
      <c r="GT1184" s="179"/>
      <c r="GU1184" s="179"/>
      <c r="GV1184" s="179"/>
      <c r="GW1184" s="179"/>
      <c r="GX1184" s="179"/>
      <c r="GY1184" s="179"/>
      <c r="GZ1184" s="179"/>
      <c r="HA1184" s="179"/>
      <c r="HB1184" s="179"/>
      <c r="HC1184" s="179"/>
      <c r="HD1184" s="179"/>
      <c r="HE1184" s="179"/>
      <c r="HF1184" s="179"/>
      <c r="HG1184" s="179"/>
      <c r="HH1184" s="179"/>
      <c r="HI1184" s="179"/>
      <c r="HJ1184" s="179"/>
      <c r="HK1184" s="179"/>
      <c r="HL1184" s="179"/>
      <c r="HM1184" s="179"/>
      <c r="HN1184" s="179"/>
      <c r="HO1184" s="179"/>
      <c r="HP1184" s="179"/>
      <c r="HQ1184" s="179"/>
      <c r="HR1184" s="179"/>
      <c r="HS1184" s="179"/>
      <c r="HT1184" s="179"/>
      <c r="HU1184" s="179"/>
      <c r="HV1184" s="179"/>
      <c r="HW1184" s="179"/>
      <c r="HX1184" s="179"/>
      <c r="HY1184" s="179"/>
      <c r="HZ1184" s="179"/>
      <c r="IA1184" s="179"/>
      <c r="IB1184" s="179"/>
      <c r="IC1184" s="179"/>
      <c r="ID1184" s="179"/>
      <c r="IE1184" s="179"/>
    </row>
    <row r="1185" spans="1:239" s="6" customFormat="1" x14ac:dyDescent="0.25">
      <c r="A1185" s="151"/>
      <c r="B1185" s="158"/>
      <c r="C1185" s="151" t="s">
        <v>62</v>
      </c>
      <c r="D1185" s="153"/>
      <c r="E1185" s="107">
        <f>E1184/10</f>
        <v>0.05</v>
      </c>
      <c r="F1185" s="153"/>
      <c r="G1185" s="153"/>
      <c r="H1185" s="153"/>
      <c r="I1185" s="153"/>
      <c r="J1185" s="153"/>
      <c r="K1185" s="153"/>
      <c r="L1185" s="153"/>
      <c r="M1185" s="154"/>
      <c r="N1185" s="154"/>
      <c r="O1185" s="154"/>
      <c r="P1185" s="154"/>
      <c r="Q1185" s="154"/>
      <c r="R1185" s="154"/>
      <c r="S1185" s="154"/>
      <c r="T1185" s="154"/>
      <c r="U1185" s="154"/>
      <c r="V1185" s="154"/>
      <c r="W1185" s="154"/>
      <c r="X1185" s="154"/>
      <c r="Y1185" s="154"/>
      <c r="Z1185" s="154"/>
      <c r="AA1185" s="154"/>
      <c r="AB1185" s="154"/>
      <c r="AC1185" s="154"/>
      <c r="AD1185" s="154"/>
      <c r="AE1185" s="154"/>
      <c r="AF1185" s="154"/>
      <c r="AG1185" s="154"/>
      <c r="AH1185" s="154"/>
      <c r="AI1185" s="154"/>
      <c r="AJ1185" s="154"/>
      <c r="AK1185" s="154"/>
      <c r="AL1185" s="154"/>
      <c r="AM1185" s="154"/>
      <c r="AN1185" s="154"/>
      <c r="AO1185" s="154"/>
      <c r="AP1185" s="154"/>
      <c r="AQ1185" s="154"/>
      <c r="AR1185" s="154"/>
      <c r="AS1185" s="154"/>
      <c r="AT1185" s="154"/>
      <c r="AU1185" s="154"/>
      <c r="AV1185" s="154"/>
      <c r="AW1185" s="154"/>
      <c r="AX1185" s="154"/>
      <c r="AY1185" s="154"/>
      <c r="AZ1185" s="154"/>
      <c r="BA1185" s="154"/>
      <c r="BB1185" s="154"/>
      <c r="BC1185" s="154"/>
      <c r="BD1185" s="154"/>
      <c r="BE1185" s="154"/>
      <c r="BF1185" s="154"/>
      <c r="BG1185" s="154"/>
      <c r="BH1185" s="154"/>
      <c r="BI1185" s="154"/>
      <c r="BJ1185" s="154"/>
      <c r="BK1185" s="154"/>
      <c r="BL1185" s="154"/>
      <c r="BM1185" s="154"/>
      <c r="BN1185" s="154"/>
      <c r="BO1185" s="154"/>
      <c r="BP1185" s="154"/>
      <c r="BQ1185" s="154"/>
      <c r="BR1185" s="154"/>
      <c r="BS1185" s="154"/>
      <c r="BT1185" s="154"/>
      <c r="BU1185" s="154"/>
      <c r="BV1185" s="154"/>
      <c r="BW1185" s="154"/>
      <c r="BX1185" s="154"/>
      <c r="BY1185" s="154"/>
      <c r="BZ1185" s="154"/>
      <c r="CA1185" s="154"/>
      <c r="CB1185" s="154"/>
      <c r="CC1185" s="154"/>
      <c r="CD1185" s="154"/>
      <c r="CE1185" s="154"/>
      <c r="CF1185" s="154"/>
      <c r="CG1185" s="154"/>
      <c r="CH1185" s="154"/>
      <c r="CI1185" s="154"/>
      <c r="CJ1185" s="154"/>
      <c r="CK1185" s="154"/>
      <c r="CL1185" s="154"/>
      <c r="CM1185" s="154"/>
      <c r="CN1185" s="154"/>
      <c r="CO1185" s="154"/>
      <c r="CP1185" s="154"/>
      <c r="CQ1185" s="154"/>
      <c r="CR1185" s="154"/>
      <c r="CS1185" s="154"/>
      <c r="CT1185" s="154"/>
      <c r="CU1185" s="154"/>
      <c r="CV1185" s="154"/>
      <c r="CW1185" s="154"/>
      <c r="CX1185" s="154"/>
      <c r="CY1185" s="154"/>
      <c r="CZ1185" s="154"/>
      <c r="DA1185" s="154"/>
      <c r="DB1185" s="154"/>
      <c r="DC1185" s="154"/>
      <c r="DD1185" s="154"/>
      <c r="DE1185" s="154"/>
      <c r="DF1185" s="154"/>
      <c r="DG1185" s="154"/>
      <c r="DH1185" s="154"/>
      <c r="DI1185" s="154"/>
      <c r="DJ1185" s="154"/>
      <c r="DK1185" s="154"/>
      <c r="DL1185" s="154"/>
      <c r="DM1185" s="154"/>
      <c r="DN1185" s="154"/>
      <c r="DO1185" s="154"/>
      <c r="DP1185" s="154"/>
      <c r="DQ1185" s="154"/>
      <c r="DR1185" s="154"/>
      <c r="DS1185" s="154"/>
      <c r="DT1185" s="154"/>
      <c r="DU1185" s="154"/>
      <c r="DV1185" s="154"/>
      <c r="DW1185" s="154"/>
      <c r="DX1185" s="154"/>
      <c r="DY1185" s="154"/>
      <c r="DZ1185" s="154"/>
      <c r="EA1185" s="154"/>
      <c r="EB1185" s="154"/>
      <c r="EC1185" s="154"/>
      <c r="ED1185" s="154"/>
      <c r="EE1185" s="154"/>
      <c r="EF1185" s="154"/>
      <c r="EG1185" s="154"/>
      <c r="EH1185" s="154"/>
      <c r="EI1185" s="154"/>
      <c r="EJ1185" s="154"/>
      <c r="EK1185" s="154"/>
      <c r="EL1185" s="154"/>
      <c r="EM1185" s="154"/>
      <c r="EN1185" s="154"/>
      <c r="EO1185" s="154"/>
      <c r="EP1185" s="154"/>
      <c r="EQ1185" s="154"/>
      <c r="ER1185" s="154"/>
      <c r="ES1185" s="154"/>
      <c r="ET1185" s="154"/>
      <c r="EU1185" s="154"/>
      <c r="EV1185" s="154"/>
      <c r="EW1185" s="154"/>
      <c r="EX1185" s="154"/>
      <c r="EY1185" s="154"/>
      <c r="EZ1185" s="154"/>
      <c r="FA1185" s="154"/>
      <c r="FB1185" s="154"/>
      <c r="FC1185" s="154"/>
      <c r="FD1185" s="154"/>
      <c r="FE1185" s="154"/>
      <c r="FF1185" s="154"/>
      <c r="FG1185" s="154"/>
      <c r="FH1185" s="154"/>
      <c r="FI1185" s="154"/>
      <c r="FJ1185" s="154"/>
      <c r="FK1185" s="154"/>
      <c r="FL1185" s="154"/>
      <c r="FM1185" s="154"/>
      <c r="FN1185" s="154"/>
      <c r="FO1185" s="154"/>
      <c r="FP1185" s="154"/>
      <c r="FQ1185" s="154"/>
      <c r="FR1185" s="154"/>
      <c r="FS1185" s="154"/>
      <c r="FT1185" s="154"/>
      <c r="FU1185" s="154"/>
      <c r="FV1185" s="154"/>
      <c r="FW1185" s="154"/>
      <c r="FX1185" s="154"/>
      <c r="FY1185" s="154"/>
      <c r="FZ1185" s="154"/>
      <c r="GA1185" s="154"/>
      <c r="GB1185" s="154"/>
      <c r="GC1185" s="154"/>
      <c r="GD1185" s="154"/>
      <c r="GE1185" s="154"/>
      <c r="GF1185" s="154"/>
      <c r="GG1185" s="154"/>
      <c r="GH1185" s="154"/>
      <c r="GI1185" s="154"/>
      <c r="GJ1185" s="154"/>
      <c r="GK1185" s="154"/>
      <c r="GL1185" s="154"/>
      <c r="GM1185" s="154"/>
      <c r="GN1185" s="154"/>
      <c r="GO1185" s="154"/>
      <c r="GP1185" s="154"/>
      <c r="GQ1185" s="154"/>
      <c r="GR1185" s="154"/>
      <c r="GS1185" s="154"/>
      <c r="GT1185" s="154"/>
      <c r="GU1185" s="154"/>
      <c r="GV1185" s="154"/>
      <c r="GW1185" s="154"/>
      <c r="GX1185" s="154"/>
      <c r="GY1185" s="154"/>
      <c r="GZ1185" s="154"/>
      <c r="HA1185" s="154"/>
      <c r="HB1185" s="154"/>
      <c r="HC1185" s="154"/>
      <c r="HD1185" s="154"/>
      <c r="HE1185" s="154"/>
      <c r="HF1185" s="154"/>
      <c r="HG1185" s="154"/>
      <c r="HH1185" s="154"/>
      <c r="HI1185" s="154"/>
      <c r="HJ1185" s="154"/>
      <c r="HK1185" s="154"/>
      <c r="HL1185" s="154"/>
      <c r="HM1185" s="154"/>
      <c r="HN1185" s="154"/>
      <c r="HO1185" s="154"/>
      <c r="HP1185" s="154"/>
      <c r="HQ1185" s="154"/>
      <c r="HR1185" s="154"/>
      <c r="HS1185" s="154"/>
      <c r="HT1185" s="154"/>
      <c r="HU1185" s="154"/>
      <c r="HV1185" s="154"/>
      <c r="HW1185" s="154"/>
      <c r="HX1185" s="154"/>
      <c r="HY1185" s="154"/>
      <c r="HZ1185" s="154"/>
      <c r="IA1185" s="154"/>
      <c r="IB1185" s="154"/>
      <c r="IC1185" s="154"/>
      <c r="ID1185" s="154"/>
      <c r="IE1185" s="154"/>
    </row>
    <row r="1186" spans="1:239" s="6" customFormat="1" x14ac:dyDescent="0.25">
      <c r="A1186" s="180"/>
      <c r="B1186" s="124" t="s">
        <v>21</v>
      </c>
      <c r="C1186" s="91" t="s">
        <v>17</v>
      </c>
      <c r="D1186" s="10">
        <v>17.8</v>
      </c>
      <c r="E1186" s="153">
        <f>D1186*E1185</f>
        <v>0.89000000000000012</v>
      </c>
      <c r="F1186" s="153"/>
      <c r="G1186" s="153"/>
      <c r="H1186" s="10"/>
      <c r="I1186" s="10">
        <f>E1186*H1186</f>
        <v>0</v>
      </c>
      <c r="J1186" s="10"/>
      <c r="K1186" s="10"/>
      <c r="L1186" s="10">
        <f>G1186+I1186+K1186</f>
        <v>0</v>
      </c>
      <c r="M1186" s="156"/>
      <c r="N1186" s="156"/>
      <c r="O1186" s="156"/>
      <c r="P1186" s="156"/>
      <c r="Q1186" s="156"/>
      <c r="R1186" s="156"/>
      <c r="S1186" s="156"/>
      <c r="T1186" s="156"/>
      <c r="U1186" s="156"/>
      <c r="V1186" s="156"/>
      <c r="W1186" s="156"/>
      <c r="X1186" s="156"/>
      <c r="Y1186" s="156"/>
      <c r="Z1186" s="156"/>
      <c r="AA1186" s="156"/>
      <c r="AB1186" s="156"/>
      <c r="AC1186" s="156"/>
      <c r="AD1186" s="156"/>
      <c r="AE1186" s="156"/>
      <c r="AF1186" s="156"/>
      <c r="AG1186" s="156"/>
      <c r="AH1186" s="156"/>
      <c r="AI1186" s="156"/>
      <c r="AJ1186" s="156"/>
      <c r="AK1186" s="156"/>
      <c r="AL1186" s="156"/>
      <c r="AM1186" s="156"/>
      <c r="AN1186" s="156"/>
      <c r="AO1186" s="156"/>
      <c r="AP1186" s="156"/>
      <c r="AQ1186" s="156"/>
      <c r="AR1186" s="156"/>
      <c r="AS1186" s="156"/>
      <c r="AT1186" s="156"/>
      <c r="AU1186" s="156"/>
      <c r="AV1186" s="156"/>
      <c r="AW1186" s="156"/>
      <c r="AX1186" s="156"/>
      <c r="AY1186" s="156"/>
      <c r="AZ1186" s="156"/>
      <c r="BA1186" s="156"/>
      <c r="BB1186" s="156"/>
      <c r="BC1186" s="156"/>
      <c r="BD1186" s="156"/>
      <c r="BE1186" s="156"/>
      <c r="BF1186" s="156"/>
      <c r="BG1186" s="156"/>
      <c r="BH1186" s="156"/>
      <c r="BI1186" s="156"/>
      <c r="BJ1186" s="156"/>
      <c r="BK1186" s="156"/>
      <c r="BL1186" s="156"/>
      <c r="BM1186" s="156"/>
      <c r="BN1186" s="156"/>
      <c r="BO1186" s="156"/>
      <c r="BP1186" s="156"/>
      <c r="BQ1186" s="156"/>
      <c r="BR1186" s="156"/>
      <c r="BS1186" s="156"/>
      <c r="BT1186" s="156"/>
      <c r="BU1186" s="156"/>
      <c r="BV1186" s="156"/>
      <c r="BW1186" s="156"/>
      <c r="BX1186" s="156"/>
      <c r="BY1186" s="156"/>
      <c r="BZ1186" s="156"/>
      <c r="CA1186" s="156"/>
      <c r="CB1186" s="156"/>
      <c r="CC1186" s="156"/>
      <c r="CD1186" s="156"/>
      <c r="CE1186" s="156"/>
      <c r="CF1186" s="156"/>
      <c r="CG1186" s="156"/>
      <c r="CH1186" s="156"/>
      <c r="CI1186" s="156"/>
      <c r="CJ1186" s="156"/>
      <c r="CK1186" s="156"/>
      <c r="CL1186" s="156"/>
      <c r="CM1186" s="156"/>
      <c r="CN1186" s="156"/>
      <c r="CO1186" s="156"/>
      <c r="CP1186" s="156"/>
      <c r="CQ1186" s="156"/>
      <c r="CR1186" s="156"/>
      <c r="CS1186" s="156"/>
      <c r="CT1186" s="156"/>
      <c r="CU1186" s="156"/>
      <c r="CV1186" s="156"/>
      <c r="CW1186" s="156"/>
      <c r="CX1186" s="156"/>
      <c r="CY1186" s="156"/>
      <c r="CZ1186" s="156"/>
      <c r="DA1186" s="156"/>
      <c r="DB1186" s="156"/>
      <c r="DC1186" s="156"/>
      <c r="DD1186" s="156"/>
      <c r="DE1186" s="156"/>
      <c r="DF1186" s="156"/>
      <c r="DG1186" s="156"/>
      <c r="DH1186" s="156"/>
      <c r="DI1186" s="156"/>
      <c r="DJ1186" s="156"/>
      <c r="DK1186" s="156"/>
      <c r="DL1186" s="156"/>
      <c r="DM1186" s="156"/>
      <c r="DN1186" s="156"/>
      <c r="DO1186" s="156"/>
      <c r="DP1186" s="156"/>
      <c r="DQ1186" s="156"/>
      <c r="DR1186" s="156"/>
      <c r="DS1186" s="156"/>
      <c r="DT1186" s="156"/>
      <c r="DU1186" s="156"/>
      <c r="DV1186" s="156"/>
      <c r="DW1186" s="156"/>
      <c r="DX1186" s="156"/>
      <c r="DY1186" s="156"/>
      <c r="DZ1186" s="156"/>
      <c r="EA1186" s="156"/>
      <c r="EB1186" s="156"/>
      <c r="EC1186" s="156"/>
      <c r="ED1186" s="156"/>
      <c r="EE1186" s="156"/>
      <c r="EF1186" s="156"/>
      <c r="EG1186" s="156"/>
      <c r="EH1186" s="156"/>
      <c r="EI1186" s="156"/>
      <c r="EJ1186" s="156"/>
      <c r="EK1186" s="156"/>
      <c r="EL1186" s="156"/>
      <c r="EM1186" s="156"/>
      <c r="EN1186" s="156"/>
      <c r="EO1186" s="156"/>
      <c r="EP1186" s="156"/>
      <c r="EQ1186" s="156"/>
      <c r="ER1186" s="156"/>
      <c r="ES1186" s="156"/>
      <c r="ET1186" s="156"/>
      <c r="EU1186" s="156"/>
      <c r="EV1186" s="156"/>
      <c r="EW1186" s="156"/>
      <c r="EX1186" s="156"/>
      <c r="EY1186" s="156"/>
      <c r="EZ1186" s="156"/>
      <c r="FA1186" s="156"/>
      <c r="FB1186" s="156"/>
      <c r="FC1186" s="156"/>
      <c r="FD1186" s="156"/>
      <c r="FE1186" s="156"/>
      <c r="FF1186" s="156"/>
      <c r="FG1186" s="156"/>
      <c r="FH1186" s="156"/>
      <c r="FI1186" s="156"/>
      <c r="FJ1186" s="156"/>
      <c r="FK1186" s="156"/>
      <c r="FL1186" s="156"/>
      <c r="FM1186" s="156"/>
      <c r="FN1186" s="156"/>
      <c r="FO1186" s="156"/>
      <c r="FP1186" s="156"/>
      <c r="FQ1186" s="156"/>
      <c r="FR1186" s="156"/>
      <c r="FS1186" s="156"/>
      <c r="FT1186" s="156"/>
      <c r="FU1186" s="156"/>
      <c r="FV1186" s="156"/>
      <c r="FW1186" s="156"/>
      <c r="FX1186" s="156"/>
      <c r="FY1186" s="156"/>
      <c r="FZ1186" s="156"/>
      <c r="GA1186" s="156"/>
      <c r="GB1186" s="156"/>
      <c r="GC1186" s="156"/>
      <c r="GD1186" s="156"/>
      <c r="GE1186" s="156"/>
      <c r="GF1186" s="156"/>
      <c r="GG1186" s="156"/>
      <c r="GH1186" s="156"/>
      <c r="GI1186" s="156"/>
      <c r="GJ1186" s="156"/>
      <c r="GK1186" s="156"/>
      <c r="GL1186" s="156"/>
      <c r="GM1186" s="156"/>
      <c r="GN1186" s="156"/>
      <c r="GO1186" s="156"/>
      <c r="GP1186" s="156"/>
      <c r="GQ1186" s="156"/>
      <c r="GR1186" s="156"/>
      <c r="GS1186" s="156"/>
      <c r="GT1186" s="156"/>
      <c r="GU1186" s="156"/>
      <c r="GV1186" s="156"/>
      <c r="GW1186" s="156"/>
      <c r="GX1186" s="156"/>
      <c r="GY1186" s="156"/>
      <c r="GZ1186" s="156"/>
      <c r="HA1186" s="156"/>
      <c r="HB1186" s="156"/>
      <c r="HC1186" s="156"/>
      <c r="HD1186" s="156"/>
      <c r="HE1186" s="156"/>
      <c r="HF1186" s="156"/>
      <c r="HG1186" s="156"/>
      <c r="HH1186" s="156"/>
      <c r="HI1186" s="156"/>
      <c r="HJ1186" s="156"/>
      <c r="HK1186" s="156"/>
      <c r="HL1186" s="156"/>
      <c r="HM1186" s="156"/>
      <c r="HN1186" s="156"/>
      <c r="HO1186" s="156"/>
      <c r="HP1186" s="156"/>
      <c r="HQ1186" s="156"/>
      <c r="HR1186" s="156"/>
      <c r="HS1186" s="156"/>
      <c r="HT1186" s="156"/>
      <c r="HU1186" s="156"/>
      <c r="HV1186" s="156"/>
      <c r="HW1186" s="156"/>
      <c r="HX1186" s="156"/>
      <c r="HY1186" s="156"/>
      <c r="HZ1186" s="156"/>
      <c r="IA1186" s="156"/>
      <c r="IB1186" s="156"/>
      <c r="IC1186" s="156"/>
      <c r="ID1186" s="156"/>
      <c r="IE1186" s="156"/>
    </row>
    <row r="1187" spans="1:239" s="6" customFormat="1" x14ac:dyDescent="0.25">
      <c r="A1187" s="180"/>
      <c r="B1187" s="152" t="s">
        <v>43</v>
      </c>
      <c r="C1187" s="151" t="s">
        <v>16</v>
      </c>
      <c r="D1187" s="10">
        <v>11</v>
      </c>
      <c r="E1187" s="86">
        <f>D1187*E1185</f>
        <v>0.55000000000000004</v>
      </c>
      <c r="F1187" s="5"/>
      <c r="G1187" s="153">
        <f>E1187*F1187</f>
        <v>0</v>
      </c>
      <c r="H1187" s="153"/>
      <c r="I1187" s="153"/>
      <c r="J1187" s="153"/>
      <c r="K1187" s="153"/>
      <c r="L1187" s="153">
        <f>G1187+I1187+K1187</f>
        <v>0</v>
      </c>
      <c r="M1187" s="156"/>
      <c r="N1187" s="156"/>
      <c r="O1187" s="156"/>
      <c r="P1187" s="156"/>
      <c r="Q1187" s="156"/>
      <c r="R1187" s="156"/>
      <c r="S1187" s="156"/>
      <c r="T1187" s="156"/>
      <c r="U1187" s="156"/>
      <c r="V1187" s="156"/>
      <c r="W1187" s="156"/>
      <c r="X1187" s="156"/>
      <c r="Y1187" s="156"/>
      <c r="Z1187" s="156"/>
      <c r="AA1187" s="156"/>
      <c r="AB1187" s="156"/>
      <c r="AC1187" s="156"/>
      <c r="AD1187" s="156"/>
      <c r="AE1187" s="156"/>
      <c r="AF1187" s="156"/>
      <c r="AG1187" s="156"/>
      <c r="AH1187" s="156"/>
      <c r="AI1187" s="156"/>
      <c r="AJ1187" s="156"/>
      <c r="AK1187" s="156"/>
      <c r="AL1187" s="156"/>
      <c r="AM1187" s="156"/>
      <c r="AN1187" s="156"/>
      <c r="AO1187" s="156"/>
      <c r="AP1187" s="156"/>
      <c r="AQ1187" s="156"/>
      <c r="AR1187" s="156"/>
      <c r="AS1187" s="156"/>
      <c r="AT1187" s="156"/>
      <c r="AU1187" s="156"/>
      <c r="AV1187" s="156"/>
      <c r="AW1187" s="156"/>
      <c r="AX1187" s="156"/>
      <c r="AY1187" s="156"/>
      <c r="AZ1187" s="156"/>
      <c r="BA1187" s="156"/>
      <c r="BB1187" s="156"/>
      <c r="BC1187" s="156"/>
      <c r="BD1187" s="156"/>
      <c r="BE1187" s="156"/>
      <c r="BF1187" s="156"/>
      <c r="BG1187" s="156"/>
      <c r="BH1187" s="156"/>
      <c r="BI1187" s="156"/>
      <c r="BJ1187" s="156"/>
      <c r="BK1187" s="156"/>
      <c r="BL1187" s="156"/>
      <c r="BM1187" s="156"/>
      <c r="BN1187" s="156"/>
      <c r="BO1187" s="156"/>
      <c r="BP1187" s="156"/>
      <c r="BQ1187" s="156"/>
      <c r="BR1187" s="156"/>
      <c r="BS1187" s="156"/>
      <c r="BT1187" s="156"/>
      <c r="BU1187" s="156"/>
      <c r="BV1187" s="156"/>
      <c r="BW1187" s="156"/>
      <c r="BX1187" s="156"/>
      <c r="BY1187" s="156"/>
      <c r="BZ1187" s="156"/>
      <c r="CA1187" s="156"/>
      <c r="CB1187" s="156"/>
      <c r="CC1187" s="156"/>
      <c r="CD1187" s="156"/>
      <c r="CE1187" s="156"/>
      <c r="CF1187" s="156"/>
      <c r="CG1187" s="156"/>
      <c r="CH1187" s="156"/>
      <c r="CI1187" s="156"/>
      <c r="CJ1187" s="156"/>
      <c r="CK1187" s="156"/>
      <c r="CL1187" s="156"/>
      <c r="CM1187" s="156"/>
      <c r="CN1187" s="156"/>
      <c r="CO1187" s="156"/>
      <c r="CP1187" s="156"/>
      <c r="CQ1187" s="156"/>
      <c r="CR1187" s="156"/>
      <c r="CS1187" s="156"/>
      <c r="CT1187" s="156"/>
      <c r="CU1187" s="156"/>
      <c r="CV1187" s="156"/>
      <c r="CW1187" s="156"/>
      <c r="CX1187" s="156"/>
      <c r="CY1187" s="156"/>
      <c r="CZ1187" s="156"/>
      <c r="DA1187" s="156"/>
      <c r="DB1187" s="156"/>
      <c r="DC1187" s="156"/>
      <c r="DD1187" s="156"/>
      <c r="DE1187" s="156"/>
      <c r="DF1187" s="156"/>
      <c r="DG1187" s="156"/>
      <c r="DH1187" s="156"/>
      <c r="DI1187" s="156"/>
      <c r="DJ1187" s="156"/>
      <c r="DK1187" s="156"/>
      <c r="DL1187" s="156"/>
      <c r="DM1187" s="156"/>
      <c r="DN1187" s="156"/>
      <c r="DO1187" s="156"/>
      <c r="DP1187" s="156"/>
      <c r="DQ1187" s="156"/>
      <c r="DR1187" s="156"/>
      <c r="DS1187" s="156"/>
      <c r="DT1187" s="156"/>
      <c r="DU1187" s="156"/>
      <c r="DV1187" s="156"/>
      <c r="DW1187" s="156"/>
      <c r="DX1187" s="156"/>
      <c r="DY1187" s="156"/>
      <c r="DZ1187" s="156"/>
      <c r="EA1187" s="156"/>
      <c r="EB1187" s="156"/>
      <c r="EC1187" s="156"/>
      <c r="ED1187" s="156"/>
      <c r="EE1187" s="156"/>
      <c r="EF1187" s="156"/>
      <c r="EG1187" s="156"/>
      <c r="EH1187" s="156"/>
      <c r="EI1187" s="156"/>
      <c r="EJ1187" s="156"/>
      <c r="EK1187" s="156"/>
      <c r="EL1187" s="156"/>
      <c r="EM1187" s="156"/>
      <c r="EN1187" s="156"/>
      <c r="EO1187" s="156"/>
      <c r="EP1187" s="156"/>
      <c r="EQ1187" s="156"/>
      <c r="ER1187" s="156"/>
      <c r="ES1187" s="156"/>
      <c r="ET1187" s="156"/>
      <c r="EU1187" s="156"/>
      <c r="EV1187" s="156"/>
      <c r="EW1187" s="156"/>
      <c r="EX1187" s="156"/>
      <c r="EY1187" s="156"/>
      <c r="EZ1187" s="156"/>
      <c r="FA1187" s="156"/>
      <c r="FB1187" s="156"/>
      <c r="FC1187" s="156"/>
      <c r="FD1187" s="156"/>
      <c r="FE1187" s="156"/>
      <c r="FF1187" s="156"/>
      <c r="FG1187" s="156"/>
      <c r="FH1187" s="156"/>
      <c r="FI1187" s="156"/>
      <c r="FJ1187" s="156"/>
      <c r="FK1187" s="156"/>
      <c r="FL1187" s="156"/>
      <c r="FM1187" s="156"/>
      <c r="FN1187" s="156"/>
      <c r="FO1187" s="156"/>
      <c r="FP1187" s="156"/>
      <c r="FQ1187" s="156"/>
      <c r="FR1187" s="156"/>
      <c r="FS1187" s="156"/>
      <c r="FT1187" s="156"/>
      <c r="FU1187" s="156"/>
      <c r="FV1187" s="156"/>
      <c r="FW1187" s="156"/>
      <c r="FX1187" s="156"/>
      <c r="FY1187" s="156"/>
      <c r="FZ1187" s="156"/>
      <c r="GA1187" s="156"/>
      <c r="GB1187" s="156"/>
      <c r="GC1187" s="156"/>
      <c r="GD1187" s="156"/>
      <c r="GE1187" s="156"/>
      <c r="GF1187" s="156"/>
      <c r="GG1187" s="156"/>
      <c r="GH1187" s="156"/>
      <c r="GI1187" s="156"/>
      <c r="GJ1187" s="156"/>
      <c r="GK1187" s="156"/>
      <c r="GL1187" s="156"/>
      <c r="GM1187" s="156"/>
      <c r="GN1187" s="156"/>
      <c r="GO1187" s="156"/>
      <c r="GP1187" s="156"/>
      <c r="GQ1187" s="156"/>
      <c r="GR1187" s="156"/>
      <c r="GS1187" s="156"/>
      <c r="GT1187" s="156"/>
      <c r="GU1187" s="156"/>
      <c r="GV1187" s="156"/>
      <c r="GW1187" s="156"/>
      <c r="GX1187" s="156"/>
      <c r="GY1187" s="156"/>
      <c r="GZ1187" s="156"/>
      <c r="HA1187" s="156"/>
      <c r="HB1187" s="156"/>
      <c r="HC1187" s="156"/>
      <c r="HD1187" s="156"/>
      <c r="HE1187" s="156"/>
      <c r="HF1187" s="156"/>
      <c r="HG1187" s="156"/>
      <c r="HH1187" s="156"/>
      <c r="HI1187" s="156"/>
      <c r="HJ1187" s="156"/>
      <c r="HK1187" s="156"/>
      <c r="HL1187" s="156"/>
      <c r="HM1187" s="156"/>
      <c r="HN1187" s="156"/>
      <c r="HO1187" s="156"/>
      <c r="HP1187" s="156"/>
      <c r="HQ1187" s="156"/>
      <c r="HR1187" s="156"/>
      <c r="HS1187" s="156"/>
      <c r="HT1187" s="156"/>
      <c r="HU1187" s="156"/>
      <c r="HV1187" s="156"/>
      <c r="HW1187" s="156"/>
      <c r="HX1187" s="156"/>
      <c r="HY1187" s="156"/>
      <c r="HZ1187" s="156"/>
      <c r="IA1187" s="156"/>
      <c r="IB1187" s="156"/>
      <c r="IC1187" s="156"/>
      <c r="ID1187" s="156"/>
      <c r="IE1187" s="156"/>
    </row>
    <row r="1188" spans="1:239" s="6" customFormat="1" x14ac:dyDescent="0.25">
      <c r="A1188" s="151"/>
      <c r="B1188" s="158"/>
      <c r="C1188" s="151"/>
      <c r="D1188" s="10"/>
      <c r="E1188" s="86"/>
      <c r="F1188" s="5"/>
      <c r="G1188" s="153"/>
      <c r="H1188" s="153"/>
      <c r="I1188" s="153"/>
      <c r="J1188" s="153"/>
      <c r="K1188" s="153"/>
      <c r="L1188" s="153"/>
      <c r="M1188" s="154"/>
      <c r="N1188" s="154"/>
      <c r="O1188" s="154"/>
      <c r="P1188" s="154"/>
      <c r="Q1188" s="154"/>
      <c r="R1188" s="154"/>
      <c r="S1188" s="154"/>
      <c r="T1188" s="154"/>
      <c r="U1188" s="154"/>
      <c r="V1188" s="154"/>
      <c r="W1188" s="154"/>
      <c r="X1188" s="154"/>
      <c r="Y1188" s="154"/>
      <c r="Z1188" s="154"/>
      <c r="AA1188" s="154"/>
      <c r="AB1188" s="154"/>
      <c r="AC1188" s="154"/>
      <c r="AD1188" s="154"/>
      <c r="AE1188" s="154"/>
      <c r="AF1188" s="154"/>
      <c r="AG1188" s="154"/>
      <c r="AH1188" s="154"/>
      <c r="AI1188" s="154"/>
      <c r="AJ1188" s="154"/>
      <c r="AK1188" s="154"/>
      <c r="AL1188" s="154"/>
      <c r="AM1188" s="154"/>
      <c r="AN1188" s="154"/>
      <c r="AO1188" s="154"/>
      <c r="AP1188" s="154"/>
      <c r="AQ1188" s="154"/>
      <c r="AR1188" s="154"/>
      <c r="AS1188" s="154"/>
      <c r="AT1188" s="154"/>
      <c r="AU1188" s="154"/>
      <c r="AV1188" s="154"/>
      <c r="AW1188" s="154"/>
      <c r="AX1188" s="154"/>
      <c r="AY1188" s="154"/>
      <c r="AZ1188" s="154"/>
      <c r="BA1188" s="154"/>
      <c r="BB1188" s="154"/>
      <c r="BC1188" s="154"/>
      <c r="BD1188" s="154"/>
      <c r="BE1188" s="154"/>
      <c r="BF1188" s="154"/>
      <c r="BG1188" s="154"/>
      <c r="BH1188" s="154"/>
      <c r="BI1188" s="154"/>
      <c r="BJ1188" s="154"/>
      <c r="BK1188" s="154"/>
      <c r="BL1188" s="154"/>
      <c r="BM1188" s="154"/>
      <c r="BN1188" s="154"/>
      <c r="BO1188" s="154"/>
      <c r="BP1188" s="154"/>
      <c r="BQ1188" s="154"/>
      <c r="BR1188" s="154"/>
      <c r="BS1188" s="154"/>
      <c r="BT1188" s="154"/>
      <c r="BU1188" s="154"/>
      <c r="BV1188" s="154"/>
      <c r="BW1188" s="154"/>
      <c r="BX1188" s="154"/>
      <c r="BY1188" s="154"/>
      <c r="BZ1188" s="154"/>
      <c r="CA1188" s="154"/>
      <c r="CB1188" s="154"/>
      <c r="CC1188" s="154"/>
      <c r="CD1188" s="154"/>
      <c r="CE1188" s="154"/>
      <c r="CF1188" s="154"/>
      <c r="CG1188" s="154"/>
      <c r="CH1188" s="154"/>
      <c r="CI1188" s="154"/>
      <c r="CJ1188" s="154"/>
      <c r="CK1188" s="154"/>
      <c r="CL1188" s="154"/>
      <c r="CM1188" s="154"/>
      <c r="CN1188" s="154"/>
      <c r="CO1188" s="154"/>
      <c r="CP1188" s="154"/>
      <c r="CQ1188" s="154"/>
      <c r="CR1188" s="154"/>
      <c r="CS1188" s="154"/>
      <c r="CT1188" s="154"/>
      <c r="CU1188" s="154"/>
      <c r="CV1188" s="154"/>
      <c r="CW1188" s="154"/>
      <c r="CX1188" s="154"/>
      <c r="CY1188" s="154"/>
      <c r="CZ1188" s="154"/>
      <c r="DA1188" s="154"/>
      <c r="DB1188" s="154"/>
      <c r="DC1188" s="154"/>
      <c r="DD1188" s="154"/>
      <c r="DE1188" s="154"/>
      <c r="DF1188" s="154"/>
      <c r="DG1188" s="154"/>
      <c r="DH1188" s="154"/>
      <c r="DI1188" s="154"/>
      <c r="DJ1188" s="154"/>
      <c r="DK1188" s="154"/>
      <c r="DL1188" s="154"/>
      <c r="DM1188" s="154"/>
      <c r="DN1188" s="154"/>
      <c r="DO1188" s="154"/>
      <c r="DP1188" s="154"/>
      <c r="DQ1188" s="154"/>
      <c r="DR1188" s="154"/>
      <c r="DS1188" s="154"/>
      <c r="DT1188" s="154"/>
      <c r="DU1188" s="154"/>
      <c r="DV1188" s="154"/>
      <c r="DW1188" s="154"/>
      <c r="DX1188" s="154"/>
      <c r="DY1188" s="154"/>
      <c r="DZ1188" s="154"/>
      <c r="EA1188" s="154"/>
      <c r="EB1188" s="154"/>
      <c r="EC1188" s="154"/>
      <c r="ED1188" s="154"/>
      <c r="EE1188" s="154"/>
      <c r="EF1188" s="154"/>
      <c r="EG1188" s="154"/>
      <c r="EH1188" s="154"/>
      <c r="EI1188" s="154"/>
      <c r="EJ1188" s="154"/>
      <c r="EK1188" s="154"/>
      <c r="EL1188" s="154"/>
      <c r="EM1188" s="154"/>
      <c r="EN1188" s="154"/>
      <c r="EO1188" s="154"/>
      <c r="EP1188" s="154"/>
      <c r="EQ1188" s="154"/>
      <c r="ER1188" s="154"/>
      <c r="ES1188" s="154"/>
      <c r="ET1188" s="154"/>
      <c r="EU1188" s="154"/>
      <c r="EV1188" s="154"/>
      <c r="EW1188" s="154"/>
      <c r="EX1188" s="154"/>
      <c r="EY1188" s="154"/>
      <c r="EZ1188" s="154"/>
      <c r="FA1188" s="154"/>
      <c r="FB1188" s="154"/>
      <c r="FC1188" s="154"/>
      <c r="FD1188" s="154"/>
      <c r="FE1188" s="154"/>
      <c r="FF1188" s="154"/>
      <c r="FG1188" s="154"/>
      <c r="FH1188" s="154"/>
      <c r="FI1188" s="154"/>
      <c r="FJ1188" s="154"/>
      <c r="FK1188" s="154"/>
      <c r="FL1188" s="154"/>
      <c r="FM1188" s="154"/>
      <c r="FN1188" s="154"/>
      <c r="FO1188" s="154"/>
      <c r="FP1188" s="154"/>
      <c r="FQ1188" s="154"/>
      <c r="FR1188" s="154"/>
      <c r="FS1188" s="154"/>
      <c r="FT1188" s="154"/>
      <c r="FU1188" s="154"/>
      <c r="FV1188" s="154"/>
      <c r="FW1188" s="154"/>
      <c r="FX1188" s="154"/>
      <c r="FY1188" s="154"/>
      <c r="FZ1188" s="154"/>
      <c r="GA1188" s="154"/>
      <c r="GB1188" s="154"/>
      <c r="GC1188" s="154"/>
      <c r="GD1188" s="154"/>
      <c r="GE1188" s="154"/>
      <c r="GF1188" s="154"/>
      <c r="GG1188" s="154"/>
      <c r="GH1188" s="154"/>
      <c r="GI1188" s="154"/>
      <c r="GJ1188" s="154"/>
      <c r="GK1188" s="154"/>
      <c r="GL1188" s="154"/>
      <c r="GM1188" s="154"/>
      <c r="GN1188" s="154"/>
      <c r="GO1188" s="154"/>
      <c r="GP1188" s="154"/>
      <c r="GQ1188" s="154"/>
      <c r="GR1188" s="154"/>
      <c r="GS1188" s="154"/>
      <c r="GT1188" s="154"/>
      <c r="GU1188" s="154"/>
      <c r="GV1188" s="154"/>
      <c r="GW1188" s="154"/>
      <c r="GX1188" s="154"/>
      <c r="GY1188" s="154"/>
      <c r="GZ1188" s="154"/>
      <c r="HA1188" s="154"/>
      <c r="HB1188" s="154"/>
      <c r="HC1188" s="154"/>
      <c r="HD1188" s="154"/>
      <c r="HE1188" s="154"/>
      <c r="HF1188" s="154"/>
      <c r="HG1188" s="154"/>
      <c r="HH1188" s="154"/>
      <c r="HI1188" s="154"/>
      <c r="HJ1188" s="154"/>
      <c r="HK1188" s="154"/>
      <c r="HL1188" s="154"/>
      <c r="HM1188" s="154"/>
      <c r="HN1188" s="154"/>
      <c r="HO1188" s="154"/>
      <c r="HP1188" s="154"/>
      <c r="HQ1188" s="154"/>
      <c r="HR1188" s="154"/>
      <c r="HS1188" s="154"/>
      <c r="HT1188" s="154"/>
      <c r="HU1188" s="154"/>
      <c r="HV1188" s="154"/>
      <c r="HW1188" s="154"/>
      <c r="HX1188" s="154"/>
      <c r="HY1188" s="154"/>
      <c r="HZ1188" s="154"/>
      <c r="IA1188" s="154"/>
      <c r="IB1188" s="154"/>
      <c r="IC1188" s="154"/>
      <c r="ID1188" s="154"/>
      <c r="IE1188" s="154"/>
    </row>
    <row r="1189" spans="1:239" s="2" customFormat="1" ht="25.5" x14ac:dyDescent="0.25">
      <c r="A1189" s="118">
        <v>69</v>
      </c>
      <c r="B1189" s="181" t="s">
        <v>76</v>
      </c>
      <c r="C1189" s="8" t="s">
        <v>64</v>
      </c>
      <c r="D1189" s="165"/>
      <c r="E1189" s="9">
        <f>((1.2*0.3*2.5+0.5*0.5*2.5)*2-(0.53+0.06+0.06)*(0.53+0.06+0.06)*3.14*0.3*2)*2</f>
        <v>4.5080199999999992</v>
      </c>
      <c r="F1189" s="9"/>
      <c r="G1189" s="9"/>
      <c r="H1189" s="9"/>
      <c r="I1189" s="9"/>
      <c r="J1189" s="9"/>
      <c r="K1189" s="81"/>
      <c r="L1189" s="9"/>
      <c r="N1189" s="132"/>
      <c r="O1189" s="132"/>
      <c r="P1189" s="132"/>
      <c r="Q1189" s="132"/>
      <c r="R1189" s="132"/>
      <c r="S1189" s="132"/>
      <c r="T1189" s="132"/>
      <c r="U1189" s="132"/>
      <c r="V1189" s="132"/>
      <c r="W1189" s="132"/>
      <c r="X1189" s="132"/>
      <c r="Y1189" s="132"/>
      <c r="Z1189" s="132"/>
      <c r="AA1189" s="132"/>
      <c r="AB1189" s="132"/>
      <c r="AC1189" s="132"/>
      <c r="AD1189" s="132"/>
      <c r="AE1189" s="132"/>
      <c r="AF1189" s="132"/>
      <c r="AG1189" s="132"/>
      <c r="AH1189" s="132"/>
      <c r="AI1189" s="132"/>
      <c r="AJ1189" s="132"/>
      <c r="AK1189" s="132"/>
      <c r="AL1189" s="132"/>
      <c r="AM1189" s="132"/>
      <c r="AN1189" s="132"/>
      <c r="AO1189" s="132"/>
      <c r="AP1189" s="132"/>
      <c r="AQ1189" s="132"/>
      <c r="AR1189" s="132"/>
      <c r="AS1189" s="132"/>
      <c r="AT1189" s="132"/>
      <c r="AU1189" s="132"/>
      <c r="AV1189" s="132"/>
      <c r="AW1189" s="132"/>
      <c r="AX1189" s="132"/>
      <c r="AY1189" s="132"/>
      <c r="AZ1189" s="132"/>
      <c r="BA1189" s="132"/>
      <c r="BB1189" s="132"/>
      <c r="BC1189" s="132"/>
      <c r="BD1189" s="132"/>
      <c r="BE1189" s="132"/>
      <c r="BF1189" s="132"/>
      <c r="BG1189" s="132"/>
      <c r="BH1189" s="132"/>
      <c r="BI1189" s="132"/>
      <c r="BJ1189" s="132"/>
      <c r="BK1189" s="132"/>
      <c r="BL1189" s="132"/>
      <c r="BM1189" s="132"/>
      <c r="BN1189" s="132"/>
      <c r="BO1189" s="132"/>
      <c r="BP1189" s="132"/>
      <c r="BQ1189" s="132"/>
      <c r="BR1189" s="132"/>
      <c r="BS1189" s="132"/>
      <c r="BT1189" s="132"/>
      <c r="BU1189" s="132"/>
      <c r="BV1189" s="132"/>
      <c r="BW1189" s="132"/>
      <c r="BX1189" s="132"/>
      <c r="BY1189" s="132"/>
      <c r="BZ1189" s="132"/>
      <c r="CA1189" s="132"/>
      <c r="CB1189" s="132"/>
      <c r="CC1189" s="132"/>
      <c r="CD1189" s="132"/>
      <c r="CE1189" s="132"/>
      <c r="CF1189" s="132"/>
      <c r="CG1189" s="132"/>
      <c r="CH1189" s="132"/>
      <c r="CI1189" s="132"/>
      <c r="CJ1189" s="132"/>
      <c r="CK1189" s="132"/>
      <c r="CL1189" s="132"/>
      <c r="CM1189" s="132"/>
      <c r="CN1189" s="132"/>
      <c r="CO1189" s="132"/>
      <c r="CP1189" s="132"/>
      <c r="CQ1189" s="132"/>
      <c r="CR1189" s="132"/>
      <c r="CS1189" s="132"/>
      <c r="CT1189" s="132"/>
      <c r="CU1189" s="132"/>
      <c r="CV1189" s="132"/>
      <c r="CW1189" s="132"/>
      <c r="CX1189" s="132"/>
      <c r="CY1189" s="132"/>
      <c r="CZ1189" s="132"/>
      <c r="DA1189" s="132"/>
      <c r="DB1189" s="132"/>
      <c r="DC1189" s="132"/>
      <c r="DD1189" s="132"/>
      <c r="DE1189" s="132"/>
      <c r="DF1189" s="132"/>
      <c r="DG1189" s="132"/>
      <c r="DH1189" s="132"/>
      <c r="DI1189" s="132"/>
      <c r="DJ1189" s="132"/>
      <c r="DK1189" s="132"/>
      <c r="DL1189" s="132"/>
      <c r="DM1189" s="132"/>
      <c r="DN1189" s="132"/>
      <c r="DO1189" s="132"/>
      <c r="DP1189" s="132"/>
      <c r="DQ1189" s="132"/>
      <c r="DR1189" s="132"/>
      <c r="DS1189" s="132"/>
      <c r="DT1189" s="132"/>
      <c r="DU1189" s="132"/>
      <c r="DV1189" s="132"/>
      <c r="DW1189" s="132"/>
      <c r="DX1189" s="132"/>
      <c r="DY1189" s="132"/>
      <c r="DZ1189" s="132"/>
      <c r="EA1189" s="132"/>
      <c r="EB1189" s="132"/>
      <c r="EC1189" s="132"/>
      <c r="ED1189" s="132"/>
      <c r="EE1189" s="132"/>
      <c r="EF1189" s="132"/>
      <c r="EG1189" s="132"/>
      <c r="EH1189" s="132"/>
      <c r="EI1189" s="132"/>
      <c r="EJ1189" s="132"/>
      <c r="EK1189" s="132"/>
      <c r="EL1189" s="132"/>
      <c r="EM1189" s="132"/>
      <c r="EN1189" s="132"/>
      <c r="EO1189" s="132"/>
      <c r="EP1189" s="132"/>
      <c r="EQ1189" s="132"/>
      <c r="ER1189" s="132"/>
      <c r="ES1189" s="132"/>
      <c r="ET1189" s="132"/>
      <c r="EU1189" s="132"/>
      <c r="EV1189" s="132"/>
      <c r="EW1189" s="132"/>
      <c r="EX1189" s="132"/>
      <c r="EY1189" s="132"/>
      <c r="EZ1189" s="132"/>
      <c r="FA1189" s="132"/>
      <c r="FB1189" s="132"/>
      <c r="FC1189" s="132"/>
      <c r="FD1189" s="132"/>
      <c r="FE1189" s="132"/>
      <c r="FF1189" s="132"/>
      <c r="FG1189" s="132"/>
      <c r="FH1189" s="132"/>
      <c r="FI1189" s="132"/>
      <c r="FJ1189" s="132"/>
      <c r="FK1189" s="132"/>
      <c r="FL1189" s="132"/>
      <c r="FM1189" s="132"/>
      <c r="FN1189" s="132"/>
      <c r="FO1189" s="132"/>
      <c r="FP1189" s="132"/>
      <c r="FQ1189" s="132"/>
      <c r="FR1189" s="132"/>
      <c r="FS1189" s="132"/>
      <c r="FT1189" s="132"/>
      <c r="FU1189" s="132"/>
      <c r="FV1189" s="132"/>
      <c r="FW1189" s="132"/>
      <c r="FX1189" s="132"/>
      <c r="FY1189" s="132"/>
      <c r="FZ1189" s="132"/>
      <c r="GA1189" s="132"/>
      <c r="GB1189" s="132"/>
      <c r="GC1189" s="132"/>
      <c r="GD1189" s="132"/>
      <c r="GE1189" s="132"/>
      <c r="GF1189" s="132"/>
      <c r="GG1189" s="132"/>
      <c r="GH1189" s="132"/>
      <c r="GI1189" s="132"/>
      <c r="GJ1189" s="132"/>
      <c r="GK1189" s="132"/>
      <c r="GL1189" s="132"/>
      <c r="GM1189" s="132"/>
      <c r="GN1189" s="132"/>
      <c r="GO1189" s="132"/>
      <c r="GP1189" s="132"/>
      <c r="GQ1189" s="132"/>
      <c r="GR1189" s="132"/>
      <c r="GS1189" s="132"/>
      <c r="GT1189" s="132"/>
      <c r="GU1189" s="132"/>
      <c r="GV1189" s="132"/>
      <c r="GW1189" s="132"/>
      <c r="GX1189" s="132"/>
      <c r="GY1189" s="132"/>
      <c r="GZ1189" s="132"/>
      <c r="HA1189" s="132"/>
      <c r="HB1189" s="132"/>
      <c r="HC1189" s="132"/>
      <c r="HD1189" s="132"/>
      <c r="HE1189" s="132"/>
      <c r="HF1189" s="132"/>
      <c r="HG1189" s="132"/>
      <c r="HH1189" s="132"/>
      <c r="HI1189" s="132"/>
      <c r="HJ1189" s="132"/>
      <c r="HK1189" s="132"/>
      <c r="HL1189" s="132"/>
      <c r="HM1189" s="132"/>
      <c r="HN1189" s="132"/>
      <c r="HO1189" s="132"/>
      <c r="HP1189" s="132"/>
      <c r="HQ1189" s="132"/>
      <c r="HR1189" s="132"/>
      <c r="HS1189" s="132"/>
      <c r="HT1189" s="132"/>
      <c r="HU1189" s="132"/>
      <c r="HV1189" s="132"/>
      <c r="HW1189" s="132"/>
      <c r="HX1189" s="132"/>
      <c r="HY1189" s="132"/>
      <c r="HZ1189" s="132"/>
      <c r="IA1189" s="132"/>
      <c r="IB1189" s="132"/>
      <c r="IC1189" s="132"/>
      <c r="ID1189" s="132"/>
      <c r="IE1189" s="132"/>
    </row>
    <row r="1190" spans="1:239" s="6" customFormat="1" x14ac:dyDescent="0.25">
      <c r="A1190" s="11"/>
      <c r="B1190" s="13"/>
      <c r="C1190" s="11" t="s">
        <v>59</v>
      </c>
      <c r="D1190" s="166"/>
      <c r="E1190" s="92">
        <f>E1189/100</f>
        <v>4.5080199999999994E-2</v>
      </c>
      <c r="F1190" s="10"/>
      <c r="G1190" s="10"/>
      <c r="H1190" s="10"/>
      <c r="I1190" s="10"/>
      <c r="J1190" s="10"/>
      <c r="K1190" s="102"/>
      <c r="L1190" s="10"/>
      <c r="M1190" s="2"/>
      <c r="N1190" s="14"/>
      <c r="O1190" s="14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F1190" s="14"/>
      <c r="AG1190" s="14"/>
      <c r="AH1190" s="14"/>
      <c r="AI1190" s="14"/>
      <c r="AJ1190" s="14"/>
      <c r="AK1190" s="14"/>
      <c r="AL1190" s="14"/>
      <c r="AM1190" s="14"/>
      <c r="AN1190" s="14"/>
      <c r="AO1190" s="14"/>
      <c r="AP1190" s="14"/>
      <c r="AQ1190" s="14"/>
      <c r="AR1190" s="14"/>
      <c r="AS1190" s="14"/>
      <c r="AT1190" s="14"/>
      <c r="AU1190" s="14"/>
      <c r="AV1190" s="14"/>
      <c r="AW1190" s="14"/>
      <c r="AX1190" s="14"/>
      <c r="AY1190" s="14"/>
      <c r="AZ1190" s="14"/>
      <c r="BA1190" s="14"/>
      <c r="BB1190" s="14"/>
      <c r="BC1190" s="14"/>
      <c r="BD1190" s="14"/>
      <c r="BE1190" s="14"/>
      <c r="BF1190" s="14"/>
      <c r="BG1190" s="14"/>
      <c r="BH1190" s="14"/>
      <c r="BI1190" s="14"/>
      <c r="BJ1190" s="14"/>
      <c r="BK1190" s="14"/>
      <c r="BL1190" s="14"/>
      <c r="BM1190" s="14"/>
      <c r="BN1190" s="14"/>
      <c r="BO1190" s="14"/>
      <c r="BP1190" s="14"/>
      <c r="BQ1190" s="14"/>
      <c r="BR1190" s="14"/>
      <c r="BS1190" s="14"/>
      <c r="BT1190" s="14"/>
      <c r="BU1190" s="14"/>
      <c r="BV1190" s="14"/>
      <c r="BW1190" s="14"/>
      <c r="BX1190" s="14"/>
      <c r="BY1190" s="14"/>
      <c r="BZ1190" s="14"/>
      <c r="CA1190" s="14"/>
      <c r="CB1190" s="14"/>
      <c r="CC1190" s="14"/>
      <c r="CD1190" s="14"/>
      <c r="CE1190" s="14"/>
      <c r="CF1190" s="14"/>
      <c r="CG1190" s="14"/>
      <c r="CH1190" s="14"/>
      <c r="CI1190" s="14"/>
      <c r="CJ1190" s="14"/>
      <c r="CK1190" s="14"/>
      <c r="CL1190" s="14"/>
      <c r="CM1190" s="14"/>
      <c r="CN1190" s="14"/>
      <c r="CO1190" s="14"/>
      <c r="CP1190" s="14"/>
      <c r="CQ1190" s="14"/>
      <c r="CR1190" s="14"/>
      <c r="CS1190" s="14"/>
      <c r="CT1190" s="14"/>
      <c r="CU1190" s="14"/>
      <c r="CV1190" s="14"/>
      <c r="CW1190" s="14"/>
      <c r="CX1190" s="14"/>
      <c r="CY1190" s="14"/>
      <c r="CZ1190" s="14"/>
      <c r="DA1190" s="14"/>
      <c r="DB1190" s="14"/>
      <c r="DC1190" s="14"/>
      <c r="DD1190" s="14"/>
      <c r="DE1190" s="14"/>
      <c r="DF1190" s="14"/>
      <c r="DG1190" s="14"/>
      <c r="DH1190" s="14"/>
      <c r="DI1190" s="14"/>
      <c r="DJ1190" s="14"/>
      <c r="DK1190" s="14"/>
      <c r="DL1190" s="14"/>
      <c r="DM1190" s="14"/>
      <c r="DN1190" s="14"/>
      <c r="DO1190" s="14"/>
      <c r="DP1190" s="14"/>
      <c r="DQ1190" s="14"/>
      <c r="DR1190" s="14"/>
      <c r="DS1190" s="14"/>
      <c r="DT1190" s="14"/>
      <c r="DU1190" s="14"/>
      <c r="DV1190" s="14"/>
      <c r="DW1190" s="14"/>
      <c r="DX1190" s="14"/>
      <c r="DY1190" s="14"/>
      <c r="DZ1190" s="14"/>
      <c r="EA1190" s="14"/>
      <c r="EB1190" s="14"/>
      <c r="EC1190" s="14"/>
      <c r="ED1190" s="14"/>
      <c r="EE1190" s="14"/>
      <c r="EF1190" s="14"/>
      <c r="EG1190" s="14"/>
      <c r="EH1190" s="14"/>
      <c r="EI1190" s="14"/>
      <c r="EJ1190" s="14"/>
      <c r="EK1190" s="14"/>
      <c r="EL1190" s="14"/>
      <c r="EM1190" s="14"/>
      <c r="EN1190" s="14"/>
      <c r="EO1190" s="14"/>
      <c r="EP1190" s="14"/>
      <c r="EQ1190" s="14"/>
      <c r="ER1190" s="14"/>
      <c r="ES1190" s="14"/>
      <c r="ET1190" s="14"/>
      <c r="EU1190" s="14"/>
      <c r="EV1190" s="14"/>
      <c r="EW1190" s="14"/>
      <c r="EX1190" s="14"/>
      <c r="EY1190" s="14"/>
      <c r="EZ1190" s="14"/>
      <c r="FA1190" s="14"/>
      <c r="FB1190" s="14"/>
      <c r="FC1190" s="14"/>
      <c r="FD1190" s="14"/>
      <c r="FE1190" s="14"/>
      <c r="FF1190" s="14"/>
      <c r="FG1190" s="14"/>
      <c r="FH1190" s="14"/>
      <c r="FI1190" s="14"/>
      <c r="FJ1190" s="14"/>
      <c r="FK1190" s="14"/>
      <c r="FL1190" s="14"/>
      <c r="FM1190" s="14"/>
      <c r="FN1190" s="14"/>
      <c r="FO1190" s="14"/>
      <c r="FP1190" s="14"/>
      <c r="FQ1190" s="14"/>
      <c r="FR1190" s="14"/>
      <c r="FS1190" s="14"/>
      <c r="FT1190" s="14"/>
      <c r="FU1190" s="14"/>
      <c r="FV1190" s="14"/>
      <c r="FW1190" s="14"/>
      <c r="FX1190" s="14"/>
      <c r="FY1190" s="14"/>
      <c r="FZ1190" s="14"/>
      <c r="GA1190" s="14"/>
      <c r="GB1190" s="14"/>
      <c r="GC1190" s="14"/>
      <c r="GD1190" s="14"/>
      <c r="GE1190" s="14"/>
      <c r="GF1190" s="14"/>
      <c r="GG1190" s="14"/>
      <c r="GH1190" s="14"/>
      <c r="GI1190" s="14"/>
      <c r="GJ1190" s="14"/>
      <c r="GK1190" s="14"/>
      <c r="GL1190" s="14"/>
      <c r="GM1190" s="14"/>
      <c r="GN1190" s="14"/>
      <c r="GO1190" s="14"/>
      <c r="GP1190" s="14"/>
      <c r="GQ1190" s="14"/>
      <c r="GR1190" s="14"/>
      <c r="GS1190" s="14"/>
      <c r="GT1190" s="14"/>
      <c r="GU1190" s="14"/>
      <c r="GV1190" s="14"/>
      <c r="GW1190" s="14"/>
      <c r="GX1190" s="14"/>
      <c r="GY1190" s="14"/>
      <c r="GZ1190" s="14"/>
      <c r="HA1190" s="14"/>
      <c r="HB1190" s="14"/>
      <c r="HC1190" s="14"/>
      <c r="HD1190" s="14"/>
      <c r="HE1190" s="14"/>
      <c r="HF1190" s="14"/>
      <c r="HG1190" s="14"/>
      <c r="HH1190" s="14"/>
      <c r="HI1190" s="14"/>
      <c r="HJ1190" s="14"/>
      <c r="HK1190" s="14"/>
      <c r="HL1190" s="14"/>
      <c r="HM1190" s="14"/>
      <c r="HN1190" s="14"/>
      <c r="HO1190" s="14"/>
      <c r="HP1190" s="14"/>
      <c r="HQ1190" s="14"/>
      <c r="HR1190" s="14"/>
      <c r="HS1190" s="14"/>
      <c r="HT1190" s="14"/>
      <c r="HU1190" s="14"/>
      <c r="HV1190" s="14"/>
      <c r="HW1190" s="14"/>
      <c r="HX1190" s="14"/>
      <c r="HY1190" s="14"/>
      <c r="HZ1190" s="14"/>
      <c r="IA1190" s="14"/>
      <c r="IB1190" s="14"/>
      <c r="IC1190" s="14"/>
      <c r="ID1190" s="14"/>
      <c r="IE1190" s="14"/>
    </row>
    <row r="1191" spans="1:239" s="2" customFormat="1" x14ac:dyDescent="0.25">
      <c r="A1191" s="8"/>
      <c r="B1191" s="90" t="s">
        <v>21</v>
      </c>
      <c r="C1191" s="91" t="s">
        <v>17</v>
      </c>
      <c r="D1191" s="10">
        <v>660</v>
      </c>
      <c r="E1191" s="10">
        <f>E1190*D1191</f>
        <v>29.752931999999998</v>
      </c>
      <c r="F1191" s="10"/>
      <c r="G1191" s="10"/>
      <c r="H1191" s="5"/>
      <c r="I1191" s="10">
        <f>E1191*H1191</f>
        <v>0</v>
      </c>
      <c r="J1191" s="10"/>
      <c r="K1191" s="10"/>
      <c r="L1191" s="10">
        <f t="shared" ref="L1191:L1197" si="174">G1191+I1191+K1191</f>
        <v>0</v>
      </c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F1191" s="14"/>
      <c r="AG1191" s="14"/>
      <c r="AH1191" s="14"/>
      <c r="AI1191" s="14"/>
      <c r="AJ1191" s="14"/>
      <c r="AK1191" s="14"/>
      <c r="AL1191" s="14"/>
      <c r="AM1191" s="14"/>
      <c r="AN1191" s="14"/>
      <c r="AO1191" s="14"/>
      <c r="AP1191" s="14"/>
      <c r="AQ1191" s="14"/>
      <c r="AR1191" s="14"/>
      <c r="AS1191" s="14"/>
      <c r="AT1191" s="14"/>
      <c r="AU1191" s="14"/>
      <c r="AV1191" s="14"/>
      <c r="AW1191" s="14"/>
      <c r="AX1191" s="14"/>
      <c r="AY1191" s="14"/>
      <c r="AZ1191" s="14"/>
      <c r="BA1191" s="14"/>
      <c r="BB1191" s="14"/>
      <c r="BC1191" s="14"/>
      <c r="BD1191" s="14"/>
      <c r="BE1191" s="14"/>
      <c r="BF1191" s="14"/>
      <c r="BG1191" s="14"/>
      <c r="BH1191" s="14"/>
      <c r="BI1191" s="14"/>
      <c r="BJ1191" s="14"/>
      <c r="BK1191" s="14"/>
      <c r="BL1191" s="14"/>
      <c r="BM1191" s="14"/>
      <c r="BN1191" s="14"/>
      <c r="BO1191" s="14"/>
      <c r="BP1191" s="14"/>
      <c r="BQ1191" s="14"/>
      <c r="BR1191" s="14"/>
      <c r="BS1191" s="14"/>
      <c r="BT1191" s="14"/>
      <c r="BU1191" s="14"/>
      <c r="BV1191" s="14"/>
      <c r="BW1191" s="14"/>
      <c r="BX1191" s="14"/>
      <c r="BY1191" s="14"/>
      <c r="BZ1191" s="14"/>
      <c r="CA1191" s="14"/>
      <c r="CB1191" s="14"/>
      <c r="CC1191" s="14"/>
      <c r="CD1191" s="14"/>
      <c r="CE1191" s="14"/>
      <c r="CF1191" s="14"/>
      <c r="CG1191" s="14"/>
      <c r="CH1191" s="14"/>
      <c r="CI1191" s="14"/>
      <c r="CJ1191" s="14"/>
      <c r="CK1191" s="14"/>
      <c r="CL1191" s="14"/>
      <c r="CM1191" s="14"/>
      <c r="CN1191" s="14"/>
      <c r="CO1191" s="14"/>
      <c r="CP1191" s="14"/>
      <c r="CQ1191" s="14"/>
      <c r="CR1191" s="14"/>
      <c r="CS1191" s="14"/>
      <c r="CT1191" s="14"/>
      <c r="CU1191" s="14"/>
      <c r="CV1191" s="14"/>
      <c r="CW1191" s="14"/>
      <c r="CX1191" s="14"/>
      <c r="CY1191" s="14"/>
      <c r="CZ1191" s="14"/>
      <c r="DA1191" s="14"/>
      <c r="DB1191" s="14"/>
      <c r="DC1191" s="14"/>
      <c r="DD1191" s="14"/>
      <c r="DE1191" s="14"/>
      <c r="DF1191" s="14"/>
      <c r="DG1191" s="14"/>
      <c r="DH1191" s="14"/>
      <c r="DI1191" s="14"/>
      <c r="DJ1191" s="14"/>
      <c r="DK1191" s="14"/>
      <c r="DL1191" s="14"/>
      <c r="DM1191" s="14"/>
      <c r="DN1191" s="14"/>
      <c r="DO1191" s="14"/>
      <c r="DP1191" s="14"/>
      <c r="DQ1191" s="14"/>
      <c r="DR1191" s="14"/>
      <c r="DS1191" s="14"/>
      <c r="DT1191" s="14"/>
      <c r="DU1191" s="14"/>
      <c r="DV1191" s="14"/>
      <c r="DW1191" s="14"/>
      <c r="DX1191" s="14"/>
      <c r="DY1191" s="14"/>
      <c r="DZ1191" s="14"/>
      <c r="EA1191" s="14"/>
      <c r="EB1191" s="14"/>
      <c r="EC1191" s="14"/>
      <c r="ED1191" s="14"/>
      <c r="EE1191" s="14"/>
      <c r="EF1191" s="14"/>
      <c r="EG1191" s="14"/>
      <c r="EH1191" s="14"/>
      <c r="EI1191" s="14"/>
      <c r="EJ1191" s="14"/>
      <c r="EK1191" s="14"/>
      <c r="EL1191" s="14"/>
      <c r="EM1191" s="14"/>
      <c r="EN1191" s="14"/>
      <c r="EO1191" s="14"/>
      <c r="EP1191" s="14"/>
      <c r="EQ1191" s="14"/>
      <c r="ER1191" s="14"/>
      <c r="ES1191" s="14"/>
      <c r="ET1191" s="14"/>
      <c r="EU1191" s="14"/>
      <c r="EV1191" s="14"/>
      <c r="EW1191" s="14"/>
      <c r="EX1191" s="14"/>
      <c r="EY1191" s="14"/>
      <c r="EZ1191" s="14"/>
      <c r="FA1191" s="14"/>
      <c r="FB1191" s="14"/>
      <c r="FC1191" s="14"/>
      <c r="FD1191" s="14"/>
      <c r="FE1191" s="14"/>
      <c r="FF1191" s="14"/>
      <c r="FG1191" s="14"/>
      <c r="FH1191" s="14"/>
      <c r="FI1191" s="14"/>
      <c r="FJ1191" s="14"/>
      <c r="FK1191" s="14"/>
      <c r="FL1191" s="14"/>
      <c r="FM1191" s="14"/>
      <c r="FN1191" s="14"/>
      <c r="FO1191" s="14"/>
      <c r="FP1191" s="14"/>
      <c r="FQ1191" s="14"/>
      <c r="FR1191" s="14"/>
      <c r="FS1191" s="14"/>
      <c r="FT1191" s="14"/>
      <c r="FU1191" s="14"/>
      <c r="FV1191" s="14"/>
      <c r="FW1191" s="14"/>
      <c r="FX1191" s="14"/>
      <c r="FY1191" s="14"/>
      <c r="FZ1191" s="14"/>
      <c r="GA1191" s="14"/>
      <c r="GB1191" s="14"/>
      <c r="GC1191" s="14"/>
      <c r="GD1191" s="14"/>
      <c r="GE1191" s="14"/>
      <c r="GF1191" s="14"/>
      <c r="GG1191" s="14"/>
      <c r="GH1191" s="14"/>
      <c r="GI1191" s="14"/>
      <c r="GJ1191" s="14"/>
      <c r="GK1191" s="14"/>
      <c r="GL1191" s="14"/>
      <c r="GM1191" s="14"/>
      <c r="GN1191" s="14"/>
      <c r="GO1191" s="14"/>
      <c r="GP1191" s="14"/>
      <c r="GQ1191" s="14"/>
      <c r="GR1191" s="14"/>
      <c r="GS1191" s="14"/>
      <c r="GT1191" s="14"/>
      <c r="GU1191" s="14"/>
      <c r="GV1191" s="14"/>
      <c r="GW1191" s="14"/>
      <c r="GX1191" s="14"/>
      <c r="GY1191" s="14"/>
      <c r="GZ1191" s="14"/>
      <c r="HA1191" s="14"/>
      <c r="HB1191" s="14"/>
      <c r="HC1191" s="14"/>
      <c r="HD1191" s="14"/>
      <c r="HE1191" s="14"/>
      <c r="HF1191" s="14"/>
      <c r="HG1191" s="14"/>
      <c r="HH1191" s="14"/>
      <c r="HI1191" s="14"/>
      <c r="HJ1191" s="14"/>
      <c r="HK1191" s="14"/>
      <c r="HL1191" s="14"/>
      <c r="HM1191" s="14"/>
      <c r="HN1191" s="14"/>
      <c r="HO1191" s="14"/>
      <c r="HP1191" s="14"/>
      <c r="HQ1191" s="14"/>
      <c r="HR1191" s="14"/>
      <c r="HS1191" s="14"/>
      <c r="HT1191" s="14"/>
      <c r="HU1191" s="14"/>
      <c r="HV1191" s="14"/>
      <c r="HW1191" s="14"/>
      <c r="HX1191" s="14"/>
      <c r="HY1191" s="14"/>
      <c r="HZ1191" s="14"/>
      <c r="IA1191" s="14"/>
      <c r="IB1191" s="14"/>
      <c r="IC1191" s="14"/>
      <c r="ID1191" s="14"/>
      <c r="IE1191" s="14"/>
    </row>
    <row r="1192" spans="1:239" s="2" customFormat="1" x14ac:dyDescent="0.25">
      <c r="A1192" s="8"/>
      <c r="B1192" s="167" t="s">
        <v>65</v>
      </c>
      <c r="C1192" s="182" t="s">
        <v>20</v>
      </c>
      <c r="D1192" s="10">
        <v>9.6</v>
      </c>
      <c r="E1192" s="10">
        <f>ROUND(E1190*D1192,2)</f>
        <v>0.43</v>
      </c>
      <c r="F1192" s="10"/>
      <c r="G1192" s="10"/>
      <c r="H1192" s="10"/>
      <c r="I1192" s="10"/>
      <c r="J1192" s="10"/>
      <c r="K1192" s="10">
        <f>E1192*J1192</f>
        <v>0</v>
      </c>
      <c r="L1192" s="10">
        <f t="shared" si="174"/>
        <v>0</v>
      </c>
      <c r="N1192" s="14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F1192" s="14"/>
      <c r="AG1192" s="14"/>
      <c r="AH1192" s="14"/>
      <c r="AI1192" s="14"/>
      <c r="AJ1192" s="14"/>
      <c r="AK1192" s="14"/>
      <c r="AL1192" s="14"/>
      <c r="AM1192" s="14"/>
      <c r="AN1192" s="14"/>
      <c r="AO1192" s="14"/>
      <c r="AP1192" s="14"/>
      <c r="AQ1192" s="14"/>
      <c r="AR1192" s="14"/>
      <c r="AS1192" s="14"/>
      <c r="AT1192" s="14"/>
      <c r="AU1192" s="14"/>
      <c r="AV1192" s="14"/>
      <c r="AW1192" s="14"/>
      <c r="AX1192" s="14"/>
      <c r="AY1192" s="14"/>
      <c r="AZ1192" s="14"/>
      <c r="BA1192" s="14"/>
      <c r="BB1192" s="14"/>
      <c r="BC1192" s="14"/>
      <c r="BD1192" s="14"/>
      <c r="BE1192" s="14"/>
      <c r="BF1192" s="14"/>
      <c r="BG1192" s="14"/>
      <c r="BH1192" s="14"/>
      <c r="BI1192" s="14"/>
      <c r="BJ1192" s="14"/>
      <c r="BK1192" s="14"/>
      <c r="BL1192" s="14"/>
      <c r="BM1192" s="14"/>
      <c r="BN1192" s="14"/>
      <c r="BO1192" s="14"/>
      <c r="BP1192" s="14"/>
      <c r="BQ1192" s="14"/>
      <c r="BR1192" s="14"/>
      <c r="BS1192" s="14"/>
      <c r="BT1192" s="14"/>
      <c r="BU1192" s="14"/>
      <c r="BV1192" s="14"/>
      <c r="BW1192" s="14"/>
      <c r="BX1192" s="14"/>
      <c r="BY1192" s="14"/>
      <c r="BZ1192" s="14"/>
      <c r="CA1192" s="14"/>
      <c r="CB1192" s="14"/>
      <c r="CC1192" s="14"/>
      <c r="CD1192" s="14"/>
      <c r="CE1192" s="14"/>
      <c r="CF1192" s="14"/>
      <c r="CG1192" s="14"/>
      <c r="CH1192" s="14"/>
      <c r="CI1192" s="14"/>
      <c r="CJ1192" s="14"/>
      <c r="CK1192" s="14"/>
      <c r="CL1192" s="14"/>
      <c r="CM1192" s="14"/>
      <c r="CN1192" s="14"/>
      <c r="CO1192" s="14"/>
      <c r="CP1192" s="14"/>
      <c r="CQ1192" s="14"/>
      <c r="CR1192" s="14"/>
      <c r="CS1192" s="14"/>
      <c r="CT1192" s="14"/>
      <c r="CU1192" s="14"/>
      <c r="CV1192" s="14"/>
      <c r="CW1192" s="14"/>
      <c r="CX1192" s="14"/>
      <c r="CY1192" s="14"/>
      <c r="CZ1192" s="14"/>
      <c r="DA1192" s="14"/>
      <c r="DB1192" s="14"/>
      <c r="DC1192" s="14"/>
      <c r="DD1192" s="14"/>
      <c r="DE1192" s="14"/>
      <c r="DF1192" s="14"/>
      <c r="DG1192" s="14"/>
      <c r="DH1192" s="14"/>
      <c r="DI1192" s="14"/>
      <c r="DJ1192" s="14"/>
      <c r="DK1192" s="14"/>
      <c r="DL1192" s="14"/>
      <c r="DM1192" s="14"/>
      <c r="DN1192" s="14"/>
      <c r="DO1192" s="14"/>
      <c r="DP1192" s="14"/>
      <c r="DQ1192" s="14"/>
      <c r="DR1192" s="14"/>
      <c r="DS1192" s="14"/>
      <c r="DT1192" s="14"/>
      <c r="DU1192" s="14"/>
      <c r="DV1192" s="14"/>
      <c r="DW1192" s="14"/>
      <c r="DX1192" s="14"/>
      <c r="DY1192" s="14"/>
      <c r="DZ1192" s="14"/>
      <c r="EA1192" s="14"/>
      <c r="EB1192" s="14"/>
      <c r="EC1192" s="14"/>
      <c r="ED1192" s="14"/>
      <c r="EE1192" s="14"/>
      <c r="EF1192" s="14"/>
      <c r="EG1192" s="14"/>
      <c r="EH1192" s="14"/>
      <c r="EI1192" s="14"/>
      <c r="EJ1192" s="14"/>
      <c r="EK1192" s="14"/>
      <c r="EL1192" s="14"/>
      <c r="EM1192" s="14"/>
      <c r="EN1192" s="14"/>
      <c r="EO1192" s="14"/>
      <c r="EP1192" s="14"/>
      <c r="EQ1192" s="14"/>
      <c r="ER1192" s="14"/>
      <c r="ES1192" s="14"/>
      <c r="ET1192" s="14"/>
      <c r="EU1192" s="14"/>
      <c r="EV1192" s="14"/>
      <c r="EW1192" s="14"/>
      <c r="EX1192" s="14"/>
      <c r="EY1192" s="14"/>
      <c r="EZ1192" s="14"/>
      <c r="FA1192" s="14"/>
      <c r="FB1192" s="14"/>
      <c r="FC1192" s="14"/>
      <c r="FD1192" s="14"/>
      <c r="FE1192" s="14"/>
      <c r="FF1192" s="14"/>
      <c r="FG1192" s="14"/>
      <c r="FH1192" s="14"/>
      <c r="FI1192" s="14"/>
      <c r="FJ1192" s="14"/>
      <c r="FK1192" s="14"/>
      <c r="FL1192" s="14"/>
      <c r="FM1192" s="14"/>
      <c r="FN1192" s="14"/>
      <c r="FO1192" s="14"/>
      <c r="FP1192" s="14"/>
      <c r="FQ1192" s="14"/>
      <c r="FR1192" s="14"/>
      <c r="FS1192" s="14"/>
      <c r="FT1192" s="14"/>
      <c r="FU1192" s="14"/>
      <c r="FV1192" s="14"/>
      <c r="FW1192" s="14"/>
      <c r="FX1192" s="14"/>
      <c r="FY1192" s="14"/>
      <c r="FZ1192" s="14"/>
      <c r="GA1192" s="14"/>
      <c r="GB1192" s="14"/>
      <c r="GC1192" s="14"/>
      <c r="GD1192" s="14"/>
      <c r="GE1192" s="14"/>
      <c r="GF1192" s="14"/>
      <c r="GG1192" s="14"/>
      <c r="GH1192" s="14"/>
      <c r="GI1192" s="14"/>
      <c r="GJ1192" s="14"/>
      <c r="GK1192" s="14"/>
      <c r="GL1192" s="14"/>
      <c r="GM1192" s="14"/>
      <c r="GN1192" s="14"/>
      <c r="GO1192" s="14"/>
      <c r="GP1192" s="14"/>
      <c r="GQ1192" s="14"/>
      <c r="GR1192" s="14"/>
      <c r="GS1192" s="14"/>
      <c r="GT1192" s="14"/>
      <c r="GU1192" s="14"/>
      <c r="GV1192" s="14"/>
      <c r="GW1192" s="14"/>
      <c r="GX1192" s="14"/>
      <c r="GY1192" s="14"/>
      <c r="GZ1192" s="14"/>
      <c r="HA1192" s="14"/>
      <c r="HB1192" s="14"/>
      <c r="HC1192" s="14"/>
      <c r="HD1192" s="14"/>
      <c r="HE1192" s="14"/>
      <c r="HF1192" s="14"/>
      <c r="HG1192" s="14"/>
      <c r="HH1192" s="14"/>
      <c r="HI1192" s="14"/>
      <c r="HJ1192" s="14"/>
      <c r="HK1192" s="14"/>
      <c r="HL1192" s="14"/>
      <c r="HM1192" s="14"/>
      <c r="HN1192" s="14"/>
      <c r="HO1192" s="14"/>
      <c r="HP1192" s="14"/>
      <c r="HQ1192" s="14"/>
      <c r="HR1192" s="14"/>
      <c r="HS1192" s="14"/>
      <c r="HT1192" s="14"/>
      <c r="HU1192" s="14"/>
      <c r="HV1192" s="14"/>
      <c r="HW1192" s="14"/>
      <c r="HX1192" s="14"/>
      <c r="HY1192" s="14"/>
      <c r="HZ1192" s="14"/>
      <c r="IA1192" s="14"/>
      <c r="IB1192" s="14"/>
      <c r="IC1192" s="14"/>
      <c r="ID1192" s="14"/>
      <c r="IE1192" s="14"/>
    </row>
    <row r="1193" spans="1:239" s="2" customFormat="1" x14ac:dyDescent="0.25">
      <c r="A1193" s="8"/>
      <c r="B1193" s="58" t="s">
        <v>22</v>
      </c>
      <c r="C1193" s="11" t="s">
        <v>0</v>
      </c>
      <c r="D1193" s="10">
        <v>39.9</v>
      </c>
      <c r="E1193" s="10">
        <f>D1193*E1190</f>
        <v>1.7986999799999996</v>
      </c>
      <c r="F1193" s="4"/>
      <c r="G1193" s="4"/>
      <c r="H1193" s="4"/>
      <c r="I1193" s="5"/>
      <c r="J1193" s="5"/>
      <c r="K1193" s="10">
        <f>E1193*J1193</f>
        <v>0</v>
      </c>
      <c r="L1193" s="10">
        <f t="shared" si="174"/>
        <v>0</v>
      </c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F1193" s="14"/>
      <c r="AG1193" s="14"/>
      <c r="AH1193" s="14"/>
      <c r="AI1193" s="14"/>
      <c r="AJ1193" s="14"/>
      <c r="AK1193" s="14"/>
      <c r="AL1193" s="14"/>
      <c r="AM1193" s="14"/>
      <c r="AN1193" s="14"/>
      <c r="AO1193" s="14"/>
      <c r="AP1193" s="14"/>
      <c r="AQ1193" s="14"/>
      <c r="AR1193" s="14"/>
      <c r="AS1193" s="14"/>
      <c r="AT1193" s="14"/>
      <c r="AU1193" s="14"/>
      <c r="AV1193" s="14"/>
      <c r="AW1193" s="14"/>
      <c r="AX1193" s="14"/>
      <c r="AY1193" s="14"/>
      <c r="AZ1193" s="14"/>
      <c r="BA1193" s="14"/>
      <c r="BB1193" s="14"/>
      <c r="BC1193" s="14"/>
      <c r="BD1193" s="14"/>
      <c r="BE1193" s="14"/>
      <c r="BF1193" s="14"/>
      <c r="BG1193" s="14"/>
      <c r="BH1193" s="14"/>
      <c r="BI1193" s="14"/>
      <c r="BJ1193" s="14"/>
      <c r="BK1193" s="14"/>
      <c r="BL1193" s="14"/>
      <c r="BM1193" s="14"/>
      <c r="BN1193" s="14"/>
      <c r="BO1193" s="14"/>
      <c r="BP1193" s="14"/>
      <c r="BQ1193" s="14"/>
      <c r="BR1193" s="14"/>
      <c r="BS1193" s="14"/>
      <c r="BT1193" s="14"/>
      <c r="BU1193" s="14"/>
      <c r="BV1193" s="14"/>
      <c r="BW1193" s="14"/>
      <c r="BX1193" s="14"/>
      <c r="BY1193" s="14"/>
      <c r="BZ1193" s="14"/>
      <c r="CA1193" s="14"/>
      <c r="CB1193" s="14"/>
      <c r="CC1193" s="14"/>
      <c r="CD1193" s="14"/>
      <c r="CE1193" s="14"/>
      <c r="CF1193" s="14"/>
      <c r="CG1193" s="14"/>
      <c r="CH1193" s="14"/>
      <c r="CI1193" s="14"/>
      <c r="CJ1193" s="14"/>
      <c r="CK1193" s="14"/>
      <c r="CL1193" s="14"/>
      <c r="CM1193" s="14"/>
      <c r="CN1193" s="14"/>
      <c r="CO1193" s="14"/>
      <c r="CP1193" s="14"/>
      <c r="CQ1193" s="14"/>
      <c r="CR1193" s="14"/>
      <c r="CS1193" s="14"/>
      <c r="CT1193" s="14"/>
      <c r="CU1193" s="14"/>
      <c r="CV1193" s="14"/>
      <c r="CW1193" s="14"/>
      <c r="CX1193" s="14"/>
      <c r="CY1193" s="14"/>
      <c r="CZ1193" s="14"/>
      <c r="DA1193" s="14"/>
      <c r="DB1193" s="14"/>
      <c r="DC1193" s="14"/>
      <c r="DD1193" s="14"/>
      <c r="DE1193" s="14"/>
      <c r="DF1193" s="14"/>
      <c r="DG1193" s="14"/>
      <c r="DH1193" s="14"/>
      <c r="DI1193" s="14"/>
      <c r="DJ1193" s="14"/>
      <c r="DK1193" s="14"/>
      <c r="DL1193" s="14"/>
      <c r="DM1193" s="14"/>
      <c r="DN1193" s="14"/>
      <c r="DO1193" s="14"/>
      <c r="DP1193" s="14"/>
      <c r="DQ1193" s="14"/>
      <c r="DR1193" s="14"/>
      <c r="DS1193" s="14"/>
      <c r="DT1193" s="14"/>
      <c r="DU1193" s="14"/>
      <c r="DV1193" s="14"/>
      <c r="DW1193" s="14"/>
      <c r="DX1193" s="14"/>
      <c r="DY1193" s="14"/>
      <c r="DZ1193" s="14"/>
      <c r="EA1193" s="14"/>
      <c r="EB1193" s="14"/>
      <c r="EC1193" s="14"/>
      <c r="ED1193" s="14"/>
      <c r="EE1193" s="14"/>
      <c r="EF1193" s="14"/>
      <c r="EG1193" s="14"/>
      <c r="EH1193" s="14"/>
      <c r="EI1193" s="14"/>
      <c r="EJ1193" s="14"/>
      <c r="EK1193" s="14"/>
      <c r="EL1193" s="14"/>
      <c r="EM1193" s="14"/>
      <c r="EN1193" s="14"/>
      <c r="EO1193" s="14"/>
      <c r="EP1193" s="14"/>
      <c r="EQ1193" s="14"/>
      <c r="ER1193" s="14"/>
      <c r="ES1193" s="14"/>
      <c r="ET1193" s="14"/>
      <c r="EU1193" s="14"/>
      <c r="EV1193" s="14"/>
      <c r="EW1193" s="14"/>
      <c r="EX1193" s="14"/>
      <c r="EY1193" s="14"/>
      <c r="EZ1193" s="14"/>
      <c r="FA1193" s="14"/>
      <c r="FB1193" s="14"/>
      <c r="FC1193" s="14"/>
      <c r="FD1193" s="14"/>
      <c r="FE1193" s="14"/>
      <c r="FF1193" s="14"/>
      <c r="FG1193" s="14"/>
      <c r="FH1193" s="14"/>
      <c r="FI1193" s="14"/>
      <c r="FJ1193" s="14"/>
      <c r="FK1193" s="14"/>
      <c r="FL1193" s="14"/>
      <c r="FM1193" s="14"/>
      <c r="FN1193" s="14"/>
      <c r="FO1193" s="14"/>
      <c r="FP1193" s="14"/>
      <c r="FQ1193" s="14"/>
      <c r="FR1193" s="14"/>
      <c r="FS1193" s="14"/>
      <c r="FT1193" s="14"/>
      <c r="FU1193" s="14"/>
      <c r="FV1193" s="14"/>
      <c r="FW1193" s="14"/>
      <c r="FX1193" s="14"/>
      <c r="FY1193" s="14"/>
      <c r="FZ1193" s="14"/>
      <c r="GA1193" s="14"/>
      <c r="GB1193" s="14"/>
      <c r="GC1193" s="14"/>
      <c r="GD1193" s="14"/>
      <c r="GE1193" s="14"/>
      <c r="GF1193" s="14"/>
      <c r="GG1193" s="14"/>
      <c r="GH1193" s="14"/>
      <c r="GI1193" s="14"/>
      <c r="GJ1193" s="14"/>
      <c r="GK1193" s="14"/>
      <c r="GL1193" s="14"/>
      <c r="GM1193" s="14"/>
      <c r="GN1193" s="14"/>
      <c r="GO1193" s="14"/>
      <c r="GP1193" s="14"/>
      <c r="GQ1193" s="14"/>
      <c r="GR1193" s="14"/>
      <c r="GS1193" s="14"/>
      <c r="GT1193" s="14"/>
      <c r="GU1193" s="14"/>
      <c r="GV1193" s="14"/>
      <c r="GW1193" s="14"/>
      <c r="GX1193" s="14"/>
      <c r="GY1193" s="14"/>
      <c r="GZ1193" s="14"/>
      <c r="HA1193" s="14"/>
      <c r="HB1193" s="14"/>
      <c r="HC1193" s="14"/>
      <c r="HD1193" s="14"/>
      <c r="HE1193" s="14"/>
      <c r="HF1193" s="14"/>
      <c r="HG1193" s="14"/>
      <c r="HH1193" s="14"/>
      <c r="HI1193" s="14"/>
      <c r="HJ1193" s="14"/>
      <c r="HK1193" s="14"/>
      <c r="HL1193" s="14"/>
      <c r="HM1193" s="14"/>
      <c r="HN1193" s="14"/>
      <c r="HO1193" s="14"/>
      <c r="HP1193" s="14"/>
      <c r="HQ1193" s="14"/>
      <c r="HR1193" s="14"/>
      <c r="HS1193" s="14"/>
      <c r="HT1193" s="14"/>
      <c r="HU1193" s="14"/>
      <c r="HV1193" s="14"/>
      <c r="HW1193" s="14"/>
      <c r="HX1193" s="14"/>
      <c r="HY1193" s="14"/>
      <c r="HZ1193" s="14"/>
      <c r="IA1193" s="14"/>
      <c r="IB1193" s="14"/>
      <c r="IC1193" s="14"/>
      <c r="ID1193" s="14"/>
      <c r="IE1193" s="14"/>
    </row>
    <row r="1194" spans="1:239" s="14" customFormat="1" x14ac:dyDescent="0.25">
      <c r="A1194" s="8"/>
      <c r="B1194" s="58" t="s">
        <v>66</v>
      </c>
      <c r="C1194" s="11" t="s">
        <v>67</v>
      </c>
      <c r="D1194" s="183">
        <v>1160</v>
      </c>
      <c r="E1194" s="10">
        <f>E1190*D1194</f>
        <v>52.29303199999999</v>
      </c>
      <c r="F1194" s="170"/>
      <c r="G1194" s="170">
        <f t="shared" ref="G1194" si="175">F1194*E1194</f>
        <v>0</v>
      </c>
      <c r="H1194" s="170"/>
      <c r="I1194" s="170"/>
      <c r="J1194" s="170"/>
      <c r="K1194" s="170"/>
      <c r="L1194" s="10">
        <f t="shared" si="174"/>
        <v>0</v>
      </c>
      <c r="M1194" s="2"/>
    </row>
    <row r="1195" spans="1:239" s="2" customFormat="1" x14ac:dyDescent="0.25">
      <c r="A1195" s="8"/>
      <c r="B1195" s="58" t="s">
        <v>77</v>
      </c>
      <c r="C1195" s="11" t="s">
        <v>67</v>
      </c>
      <c r="D1195" s="10">
        <v>193</v>
      </c>
      <c r="E1195" s="10">
        <f>D1195*E1190</f>
        <v>8.7004785999999985</v>
      </c>
      <c r="F1195" s="10"/>
      <c r="G1195" s="5">
        <f>E1195*F1195</f>
        <v>0</v>
      </c>
      <c r="H1195" s="5"/>
      <c r="I1195" s="5"/>
      <c r="J1195" s="10"/>
      <c r="K1195" s="10"/>
      <c r="L1195" s="10">
        <f t="shared" si="174"/>
        <v>0</v>
      </c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  <c r="Z1195" s="14"/>
      <c r="AA1195" s="14"/>
      <c r="AB1195" s="14"/>
      <c r="AC1195" s="14"/>
      <c r="AD1195" s="14"/>
      <c r="AE1195" s="14"/>
      <c r="AF1195" s="14"/>
      <c r="AG1195" s="14"/>
      <c r="AH1195" s="14"/>
      <c r="AI1195" s="14"/>
      <c r="AJ1195" s="14"/>
      <c r="AK1195" s="14"/>
      <c r="AL1195" s="14"/>
      <c r="AM1195" s="14"/>
      <c r="AN1195" s="14"/>
      <c r="AO1195" s="14"/>
      <c r="AP1195" s="14"/>
      <c r="AQ1195" s="14"/>
      <c r="AR1195" s="14"/>
      <c r="AS1195" s="14"/>
      <c r="AT1195" s="14"/>
      <c r="AU1195" s="14"/>
      <c r="AV1195" s="14"/>
      <c r="AW1195" s="14"/>
      <c r="AX1195" s="14"/>
      <c r="AY1195" s="14"/>
      <c r="AZ1195" s="14"/>
      <c r="BA1195" s="14"/>
      <c r="BB1195" s="14"/>
      <c r="BC1195" s="14"/>
      <c r="BD1195" s="14"/>
      <c r="BE1195" s="14"/>
      <c r="BF1195" s="14"/>
      <c r="BG1195" s="14"/>
      <c r="BH1195" s="14"/>
      <c r="BI1195" s="14"/>
      <c r="BJ1195" s="14"/>
      <c r="BK1195" s="14"/>
      <c r="BL1195" s="14"/>
      <c r="BM1195" s="14"/>
      <c r="BN1195" s="14"/>
      <c r="BO1195" s="14"/>
      <c r="BP1195" s="14"/>
      <c r="BQ1195" s="14"/>
      <c r="BR1195" s="14"/>
      <c r="BS1195" s="14"/>
      <c r="BT1195" s="14"/>
      <c r="BU1195" s="14"/>
      <c r="BV1195" s="14"/>
      <c r="BW1195" s="14"/>
      <c r="BX1195" s="14"/>
      <c r="BY1195" s="14"/>
      <c r="BZ1195" s="14"/>
      <c r="CA1195" s="14"/>
      <c r="CB1195" s="14"/>
      <c r="CC1195" s="14"/>
      <c r="CD1195" s="14"/>
      <c r="CE1195" s="14"/>
      <c r="CF1195" s="14"/>
      <c r="CG1195" s="14"/>
      <c r="CH1195" s="14"/>
      <c r="CI1195" s="14"/>
      <c r="CJ1195" s="14"/>
      <c r="CK1195" s="14"/>
      <c r="CL1195" s="14"/>
      <c r="CM1195" s="14"/>
      <c r="CN1195" s="14"/>
      <c r="CO1195" s="14"/>
      <c r="CP1195" s="14"/>
      <c r="CQ1195" s="14"/>
      <c r="CR1195" s="14"/>
      <c r="CS1195" s="14"/>
      <c r="CT1195" s="14"/>
      <c r="CU1195" s="14"/>
      <c r="CV1195" s="14"/>
      <c r="CW1195" s="14"/>
      <c r="CX1195" s="14"/>
      <c r="CY1195" s="14"/>
      <c r="CZ1195" s="14"/>
      <c r="DA1195" s="14"/>
      <c r="DB1195" s="14"/>
      <c r="DC1195" s="14"/>
      <c r="DD1195" s="14"/>
      <c r="DE1195" s="14"/>
      <c r="DF1195" s="14"/>
      <c r="DG1195" s="14"/>
      <c r="DH1195" s="14"/>
      <c r="DI1195" s="14"/>
      <c r="DJ1195" s="14"/>
      <c r="DK1195" s="14"/>
      <c r="DL1195" s="14"/>
      <c r="DM1195" s="14"/>
      <c r="DN1195" s="14"/>
      <c r="DO1195" s="14"/>
      <c r="DP1195" s="14"/>
      <c r="DQ1195" s="14"/>
      <c r="DR1195" s="14"/>
      <c r="DS1195" s="14"/>
      <c r="DT1195" s="14"/>
      <c r="DU1195" s="14"/>
      <c r="DV1195" s="14"/>
      <c r="DW1195" s="14"/>
      <c r="DX1195" s="14"/>
      <c r="DY1195" s="14"/>
      <c r="DZ1195" s="14"/>
      <c r="EA1195" s="14"/>
      <c r="EB1195" s="14"/>
      <c r="EC1195" s="14"/>
      <c r="ED1195" s="14"/>
      <c r="EE1195" s="14"/>
      <c r="EF1195" s="14"/>
      <c r="EG1195" s="14"/>
      <c r="EH1195" s="14"/>
      <c r="EI1195" s="14"/>
      <c r="EJ1195" s="14"/>
      <c r="EK1195" s="14"/>
      <c r="EL1195" s="14"/>
      <c r="EM1195" s="14"/>
      <c r="EN1195" s="14"/>
      <c r="EO1195" s="14"/>
      <c r="EP1195" s="14"/>
      <c r="EQ1195" s="14"/>
      <c r="ER1195" s="14"/>
      <c r="ES1195" s="14"/>
      <c r="ET1195" s="14"/>
      <c r="EU1195" s="14"/>
      <c r="EV1195" s="14"/>
      <c r="EW1195" s="14"/>
      <c r="EX1195" s="14"/>
      <c r="EY1195" s="14"/>
      <c r="EZ1195" s="14"/>
      <c r="FA1195" s="14"/>
      <c r="FB1195" s="14"/>
      <c r="FC1195" s="14"/>
      <c r="FD1195" s="14"/>
      <c r="FE1195" s="14"/>
      <c r="FF1195" s="14"/>
      <c r="FG1195" s="14"/>
      <c r="FH1195" s="14"/>
      <c r="FI1195" s="14"/>
      <c r="FJ1195" s="14"/>
      <c r="FK1195" s="14"/>
      <c r="FL1195" s="14"/>
      <c r="FM1195" s="14"/>
      <c r="FN1195" s="14"/>
      <c r="FO1195" s="14"/>
      <c r="FP1195" s="14"/>
      <c r="FQ1195" s="14"/>
      <c r="FR1195" s="14"/>
      <c r="FS1195" s="14"/>
      <c r="FT1195" s="14"/>
      <c r="FU1195" s="14"/>
      <c r="FV1195" s="14"/>
      <c r="FW1195" s="14"/>
      <c r="FX1195" s="14"/>
      <c r="FY1195" s="14"/>
      <c r="FZ1195" s="14"/>
      <c r="GA1195" s="14"/>
      <c r="GB1195" s="14"/>
      <c r="GC1195" s="14"/>
      <c r="GD1195" s="14"/>
      <c r="GE1195" s="14"/>
      <c r="GF1195" s="14"/>
      <c r="GG1195" s="14"/>
      <c r="GH1195" s="14"/>
      <c r="GI1195" s="14"/>
      <c r="GJ1195" s="14"/>
      <c r="GK1195" s="14"/>
      <c r="GL1195" s="14"/>
      <c r="GM1195" s="14"/>
      <c r="GN1195" s="14"/>
      <c r="GO1195" s="14"/>
      <c r="GP1195" s="14"/>
      <c r="GQ1195" s="14"/>
      <c r="GR1195" s="14"/>
      <c r="GS1195" s="14"/>
      <c r="GT1195" s="14"/>
      <c r="GU1195" s="14"/>
      <c r="GV1195" s="14"/>
      <c r="GW1195" s="14"/>
      <c r="GX1195" s="14"/>
      <c r="GY1195" s="14"/>
      <c r="GZ1195" s="14"/>
      <c r="HA1195" s="14"/>
      <c r="HB1195" s="14"/>
      <c r="HC1195" s="14"/>
      <c r="HD1195" s="14"/>
      <c r="HE1195" s="14"/>
      <c r="HF1195" s="14"/>
      <c r="HG1195" s="14"/>
      <c r="HH1195" s="14"/>
      <c r="HI1195" s="14"/>
      <c r="HJ1195" s="14"/>
      <c r="HK1195" s="14"/>
      <c r="HL1195" s="14"/>
      <c r="HM1195" s="14"/>
      <c r="HN1195" s="14"/>
      <c r="HO1195" s="14"/>
      <c r="HP1195" s="14"/>
      <c r="HQ1195" s="14"/>
      <c r="HR1195" s="14"/>
      <c r="HS1195" s="14"/>
      <c r="HT1195" s="14"/>
      <c r="HU1195" s="14"/>
      <c r="HV1195" s="14"/>
      <c r="HW1195" s="14"/>
      <c r="HX1195" s="14"/>
      <c r="HY1195" s="14"/>
      <c r="HZ1195" s="14"/>
      <c r="IA1195" s="14"/>
      <c r="IB1195" s="14"/>
      <c r="IC1195" s="14"/>
      <c r="ID1195" s="14"/>
      <c r="IE1195" s="14"/>
    </row>
    <row r="1196" spans="1:239" s="2" customFormat="1" x14ac:dyDescent="0.25">
      <c r="A1196" s="8"/>
      <c r="B1196" s="129" t="s">
        <v>126</v>
      </c>
      <c r="C1196" s="11" t="s">
        <v>16</v>
      </c>
      <c r="D1196" s="10">
        <v>101.5</v>
      </c>
      <c r="E1196" s="10">
        <f>D1196*E1190</f>
        <v>4.575640299999999</v>
      </c>
      <c r="F1196" s="153"/>
      <c r="G1196" s="5">
        <f t="shared" ref="G1196:G1197" si="176">E1196*F1196</f>
        <v>0</v>
      </c>
      <c r="H1196" s="5"/>
      <c r="I1196" s="5"/>
      <c r="J1196" s="10"/>
      <c r="K1196" s="10"/>
      <c r="L1196" s="10">
        <f t="shared" si="174"/>
        <v>0</v>
      </c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  <c r="Z1196" s="14"/>
      <c r="AA1196" s="14"/>
      <c r="AB1196" s="14"/>
      <c r="AC1196" s="14"/>
      <c r="AD1196" s="14"/>
      <c r="AE1196" s="14"/>
      <c r="AF1196" s="14"/>
      <c r="AG1196" s="14"/>
      <c r="AH1196" s="14"/>
      <c r="AI1196" s="14"/>
      <c r="AJ1196" s="14"/>
      <c r="AK1196" s="14"/>
      <c r="AL1196" s="14"/>
      <c r="AM1196" s="14"/>
      <c r="AN1196" s="14"/>
      <c r="AO1196" s="14"/>
      <c r="AP1196" s="14"/>
      <c r="AQ1196" s="14"/>
      <c r="AR1196" s="14"/>
      <c r="AS1196" s="14"/>
      <c r="AT1196" s="14"/>
      <c r="AU1196" s="14"/>
      <c r="AV1196" s="14"/>
      <c r="AW1196" s="14"/>
      <c r="AX1196" s="14"/>
      <c r="AY1196" s="14"/>
      <c r="AZ1196" s="14"/>
      <c r="BA1196" s="14"/>
      <c r="BB1196" s="14"/>
      <c r="BC1196" s="14"/>
      <c r="BD1196" s="14"/>
      <c r="BE1196" s="14"/>
      <c r="BF1196" s="14"/>
      <c r="BG1196" s="14"/>
      <c r="BH1196" s="14"/>
      <c r="BI1196" s="14"/>
      <c r="BJ1196" s="14"/>
      <c r="BK1196" s="14"/>
      <c r="BL1196" s="14"/>
      <c r="BM1196" s="14"/>
      <c r="BN1196" s="14"/>
      <c r="BO1196" s="14"/>
      <c r="BP1196" s="14"/>
      <c r="BQ1196" s="14"/>
      <c r="BR1196" s="14"/>
      <c r="BS1196" s="14"/>
      <c r="BT1196" s="14"/>
      <c r="BU1196" s="14"/>
      <c r="BV1196" s="14"/>
      <c r="BW1196" s="14"/>
      <c r="BX1196" s="14"/>
      <c r="BY1196" s="14"/>
      <c r="BZ1196" s="14"/>
      <c r="CA1196" s="14"/>
      <c r="CB1196" s="14"/>
      <c r="CC1196" s="14"/>
      <c r="CD1196" s="14"/>
      <c r="CE1196" s="14"/>
      <c r="CF1196" s="14"/>
      <c r="CG1196" s="14"/>
      <c r="CH1196" s="14"/>
      <c r="CI1196" s="14"/>
      <c r="CJ1196" s="14"/>
      <c r="CK1196" s="14"/>
      <c r="CL1196" s="14"/>
      <c r="CM1196" s="14"/>
      <c r="CN1196" s="14"/>
      <c r="CO1196" s="14"/>
      <c r="CP1196" s="14"/>
      <c r="CQ1196" s="14"/>
      <c r="CR1196" s="14"/>
      <c r="CS1196" s="14"/>
      <c r="CT1196" s="14"/>
      <c r="CU1196" s="14"/>
      <c r="CV1196" s="14"/>
      <c r="CW1196" s="14"/>
      <c r="CX1196" s="14"/>
      <c r="CY1196" s="14"/>
      <c r="CZ1196" s="14"/>
      <c r="DA1196" s="14"/>
      <c r="DB1196" s="14"/>
      <c r="DC1196" s="14"/>
      <c r="DD1196" s="14"/>
      <c r="DE1196" s="14"/>
      <c r="DF1196" s="14"/>
      <c r="DG1196" s="14"/>
      <c r="DH1196" s="14"/>
      <c r="DI1196" s="14"/>
      <c r="DJ1196" s="14"/>
      <c r="DK1196" s="14"/>
      <c r="DL1196" s="14"/>
      <c r="DM1196" s="14"/>
      <c r="DN1196" s="14"/>
      <c r="DO1196" s="14"/>
      <c r="DP1196" s="14"/>
      <c r="DQ1196" s="14"/>
      <c r="DR1196" s="14"/>
      <c r="DS1196" s="14"/>
      <c r="DT1196" s="14"/>
      <c r="DU1196" s="14"/>
      <c r="DV1196" s="14"/>
      <c r="DW1196" s="14"/>
      <c r="DX1196" s="14"/>
      <c r="DY1196" s="14"/>
      <c r="DZ1196" s="14"/>
      <c r="EA1196" s="14"/>
      <c r="EB1196" s="14"/>
      <c r="EC1196" s="14"/>
      <c r="ED1196" s="14"/>
      <c r="EE1196" s="14"/>
      <c r="EF1196" s="14"/>
      <c r="EG1196" s="14"/>
      <c r="EH1196" s="14"/>
      <c r="EI1196" s="14"/>
      <c r="EJ1196" s="14"/>
      <c r="EK1196" s="14"/>
      <c r="EL1196" s="14"/>
      <c r="EM1196" s="14"/>
      <c r="EN1196" s="14"/>
      <c r="EO1196" s="14"/>
      <c r="EP1196" s="14"/>
      <c r="EQ1196" s="14"/>
      <c r="ER1196" s="14"/>
      <c r="ES1196" s="14"/>
      <c r="ET1196" s="14"/>
      <c r="EU1196" s="14"/>
      <c r="EV1196" s="14"/>
      <c r="EW1196" s="14"/>
      <c r="EX1196" s="14"/>
      <c r="EY1196" s="14"/>
      <c r="EZ1196" s="14"/>
      <c r="FA1196" s="14"/>
      <c r="FB1196" s="14"/>
      <c r="FC1196" s="14"/>
      <c r="FD1196" s="14"/>
      <c r="FE1196" s="14"/>
      <c r="FF1196" s="14"/>
      <c r="FG1196" s="14"/>
      <c r="FH1196" s="14"/>
      <c r="FI1196" s="14"/>
      <c r="FJ1196" s="14"/>
      <c r="FK1196" s="14"/>
      <c r="FL1196" s="14"/>
      <c r="FM1196" s="14"/>
      <c r="FN1196" s="14"/>
      <c r="FO1196" s="14"/>
      <c r="FP1196" s="14"/>
      <c r="FQ1196" s="14"/>
      <c r="FR1196" s="14"/>
      <c r="FS1196" s="14"/>
      <c r="FT1196" s="14"/>
      <c r="FU1196" s="14"/>
      <c r="FV1196" s="14"/>
      <c r="FW1196" s="14"/>
      <c r="FX1196" s="14"/>
      <c r="FY1196" s="14"/>
      <c r="FZ1196" s="14"/>
      <c r="GA1196" s="14"/>
      <c r="GB1196" s="14"/>
      <c r="GC1196" s="14"/>
      <c r="GD1196" s="14"/>
      <c r="GE1196" s="14"/>
      <c r="GF1196" s="14"/>
      <c r="GG1196" s="14"/>
      <c r="GH1196" s="14"/>
      <c r="GI1196" s="14"/>
      <c r="GJ1196" s="14"/>
      <c r="GK1196" s="14"/>
      <c r="GL1196" s="14"/>
      <c r="GM1196" s="14"/>
      <c r="GN1196" s="14"/>
      <c r="GO1196" s="14"/>
      <c r="GP1196" s="14"/>
      <c r="GQ1196" s="14"/>
      <c r="GR1196" s="14"/>
      <c r="GS1196" s="14"/>
      <c r="GT1196" s="14"/>
      <c r="GU1196" s="14"/>
      <c r="GV1196" s="14"/>
      <c r="GW1196" s="14"/>
      <c r="GX1196" s="14"/>
      <c r="GY1196" s="14"/>
      <c r="GZ1196" s="14"/>
      <c r="HA1196" s="14"/>
      <c r="HB1196" s="14"/>
      <c r="HC1196" s="14"/>
      <c r="HD1196" s="14"/>
      <c r="HE1196" s="14"/>
      <c r="HF1196" s="14"/>
      <c r="HG1196" s="14"/>
      <c r="HH1196" s="14"/>
      <c r="HI1196" s="14"/>
      <c r="HJ1196" s="14"/>
      <c r="HK1196" s="14"/>
      <c r="HL1196" s="14"/>
      <c r="HM1196" s="14"/>
      <c r="HN1196" s="14"/>
      <c r="HO1196" s="14"/>
      <c r="HP1196" s="14"/>
      <c r="HQ1196" s="14"/>
      <c r="HR1196" s="14"/>
      <c r="HS1196" s="14"/>
      <c r="HT1196" s="14"/>
      <c r="HU1196" s="14"/>
      <c r="HV1196" s="14"/>
      <c r="HW1196" s="14"/>
      <c r="HX1196" s="14"/>
      <c r="HY1196" s="14"/>
      <c r="HZ1196" s="14"/>
      <c r="IA1196" s="14"/>
      <c r="IB1196" s="14"/>
      <c r="IC1196" s="14"/>
      <c r="ID1196" s="14"/>
      <c r="IE1196" s="14"/>
    </row>
    <row r="1197" spans="1:239" s="2" customFormat="1" x14ac:dyDescent="0.25">
      <c r="A1197" s="8"/>
      <c r="B1197" s="184" t="s">
        <v>78</v>
      </c>
      <c r="C1197" s="11" t="s">
        <v>16</v>
      </c>
      <c r="D1197" s="10">
        <v>2.4700000000000002</v>
      </c>
      <c r="E1197" s="5">
        <f>D1197*E1190</f>
        <v>0.11134809399999999</v>
      </c>
      <c r="F1197" s="10"/>
      <c r="G1197" s="5">
        <f t="shared" si="176"/>
        <v>0</v>
      </c>
      <c r="H1197" s="5"/>
      <c r="I1197" s="5"/>
      <c r="J1197" s="10"/>
      <c r="K1197" s="10"/>
      <c r="L1197" s="10">
        <f t="shared" si="174"/>
        <v>0</v>
      </c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  <c r="AC1197" s="14"/>
      <c r="AD1197" s="14"/>
      <c r="AE1197" s="14"/>
      <c r="AF1197" s="14"/>
      <c r="AG1197" s="14"/>
      <c r="AH1197" s="14"/>
      <c r="AI1197" s="14"/>
      <c r="AJ1197" s="14"/>
      <c r="AK1197" s="14"/>
      <c r="AL1197" s="14"/>
      <c r="AM1197" s="14"/>
      <c r="AN1197" s="14"/>
      <c r="AO1197" s="14"/>
      <c r="AP1197" s="14"/>
      <c r="AQ1197" s="14"/>
      <c r="AR1197" s="14"/>
      <c r="AS1197" s="14"/>
      <c r="AT1197" s="14"/>
      <c r="AU1197" s="14"/>
      <c r="AV1197" s="14"/>
      <c r="AW1197" s="14"/>
      <c r="AX1197" s="14"/>
      <c r="AY1197" s="14"/>
      <c r="AZ1197" s="14"/>
      <c r="BA1197" s="14"/>
      <c r="BB1197" s="14"/>
      <c r="BC1197" s="14"/>
      <c r="BD1197" s="14"/>
      <c r="BE1197" s="14"/>
      <c r="BF1197" s="14"/>
      <c r="BG1197" s="14"/>
      <c r="BH1197" s="14"/>
      <c r="BI1197" s="14"/>
      <c r="BJ1197" s="14"/>
      <c r="BK1197" s="14"/>
      <c r="BL1197" s="14"/>
      <c r="BM1197" s="14"/>
      <c r="BN1197" s="14"/>
      <c r="BO1197" s="14"/>
      <c r="BP1197" s="14"/>
      <c r="BQ1197" s="14"/>
      <c r="BR1197" s="14"/>
      <c r="BS1197" s="14"/>
      <c r="BT1197" s="14"/>
      <c r="BU1197" s="14"/>
      <c r="BV1197" s="14"/>
      <c r="BW1197" s="14"/>
      <c r="BX1197" s="14"/>
      <c r="BY1197" s="14"/>
      <c r="BZ1197" s="14"/>
      <c r="CA1197" s="14"/>
      <c r="CB1197" s="14"/>
      <c r="CC1197" s="14"/>
      <c r="CD1197" s="14"/>
      <c r="CE1197" s="14"/>
      <c r="CF1197" s="14"/>
      <c r="CG1197" s="14"/>
      <c r="CH1197" s="14"/>
      <c r="CI1197" s="14"/>
      <c r="CJ1197" s="14"/>
      <c r="CK1197" s="14"/>
      <c r="CL1197" s="14"/>
      <c r="CM1197" s="14"/>
      <c r="CN1197" s="14"/>
      <c r="CO1197" s="14"/>
      <c r="CP1197" s="14"/>
      <c r="CQ1197" s="14"/>
      <c r="CR1197" s="14"/>
      <c r="CS1197" s="14"/>
      <c r="CT1197" s="14"/>
      <c r="CU1197" s="14"/>
      <c r="CV1197" s="14"/>
      <c r="CW1197" s="14"/>
      <c r="CX1197" s="14"/>
      <c r="CY1197" s="14"/>
      <c r="CZ1197" s="14"/>
      <c r="DA1197" s="14"/>
      <c r="DB1197" s="14"/>
      <c r="DC1197" s="14"/>
      <c r="DD1197" s="14"/>
      <c r="DE1197" s="14"/>
      <c r="DF1197" s="14"/>
      <c r="DG1197" s="14"/>
      <c r="DH1197" s="14"/>
      <c r="DI1197" s="14"/>
      <c r="DJ1197" s="14"/>
      <c r="DK1197" s="14"/>
      <c r="DL1197" s="14"/>
      <c r="DM1197" s="14"/>
      <c r="DN1197" s="14"/>
      <c r="DO1197" s="14"/>
      <c r="DP1197" s="14"/>
      <c r="DQ1197" s="14"/>
      <c r="DR1197" s="14"/>
      <c r="DS1197" s="14"/>
      <c r="DT1197" s="14"/>
      <c r="DU1197" s="14"/>
      <c r="DV1197" s="14"/>
      <c r="DW1197" s="14"/>
      <c r="DX1197" s="14"/>
      <c r="DY1197" s="14"/>
      <c r="DZ1197" s="14"/>
      <c r="EA1197" s="14"/>
      <c r="EB1197" s="14"/>
      <c r="EC1197" s="14"/>
      <c r="ED1197" s="14"/>
      <c r="EE1197" s="14"/>
      <c r="EF1197" s="14"/>
      <c r="EG1197" s="14"/>
      <c r="EH1197" s="14"/>
      <c r="EI1197" s="14"/>
      <c r="EJ1197" s="14"/>
      <c r="EK1197" s="14"/>
      <c r="EL1197" s="14"/>
      <c r="EM1197" s="14"/>
      <c r="EN1197" s="14"/>
      <c r="EO1197" s="14"/>
      <c r="EP1197" s="14"/>
      <c r="EQ1197" s="14"/>
      <c r="ER1197" s="14"/>
      <c r="ES1197" s="14"/>
      <c r="ET1197" s="14"/>
      <c r="EU1197" s="14"/>
      <c r="EV1197" s="14"/>
      <c r="EW1197" s="14"/>
      <c r="EX1197" s="14"/>
      <c r="EY1197" s="14"/>
      <c r="EZ1197" s="14"/>
      <c r="FA1197" s="14"/>
      <c r="FB1197" s="14"/>
      <c r="FC1197" s="14"/>
      <c r="FD1197" s="14"/>
      <c r="FE1197" s="14"/>
      <c r="FF1197" s="14"/>
      <c r="FG1197" s="14"/>
      <c r="FH1197" s="14"/>
      <c r="FI1197" s="14"/>
      <c r="FJ1197" s="14"/>
      <c r="FK1197" s="14"/>
      <c r="FL1197" s="14"/>
      <c r="FM1197" s="14"/>
      <c r="FN1197" s="14"/>
      <c r="FO1197" s="14"/>
      <c r="FP1197" s="14"/>
      <c r="FQ1197" s="14"/>
      <c r="FR1197" s="14"/>
      <c r="FS1197" s="14"/>
      <c r="FT1197" s="14"/>
      <c r="FU1197" s="14"/>
      <c r="FV1197" s="14"/>
      <c r="FW1197" s="14"/>
      <c r="FX1197" s="14"/>
      <c r="FY1197" s="14"/>
      <c r="FZ1197" s="14"/>
      <c r="GA1197" s="14"/>
      <c r="GB1197" s="14"/>
      <c r="GC1197" s="14"/>
      <c r="GD1197" s="14"/>
      <c r="GE1197" s="14"/>
      <c r="GF1197" s="14"/>
      <c r="GG1197" s="14"/>
      <c r="GH1197" s="14"/>
      <c r="GI1197" s="14"/>
      <c r="GJ1197" s="14"/>
      <c r="GK1197" s="14"/>
      <c r="GL1197" s="14"/>
      <c r="GM1197" s="14"/>
      <c r="GN1197" s="14"/>
      <c r="GO1197" s="14"/>
      <c r="GP1197" s="14"/>
      <c r="GQ1197" s="14"/>
      <c r="GR1197" s="14"/>
      <c r="GS1197" s="14"/>
      <c r="GT1197" s="14"/>
      <c r="GU1197" s="14"/>
      <c r="GV1197" s="14"/>
      <c r="GW1197" s="14"/>
      <c r="GX1197" s="14"/>
      <c r="GY1197" s="14"/>
      <c r="GZ1197" s="14"/>
      <c r="HA1197" s="14"/>
      <c r="HB1197" s="14"/>
      <c r="HC1197" s="14"/>
      <c r="HD1197" s="14"/>
      <c r="HE1197" s="14"/>
      <c r="HF1197" s="14"/>
      <c r="HG1197" s="14"/>
      <c r="HH1197" s="14"/>
      <c r="HI1197" s="14"/>
      <c r="HJ1197" s="14"/>
      <c r="HK1197" s="14"/>
      <c r="HL1197" s="14"/>
      <c r="HM1197" s="14"/>
      <c r="HN1197" s="14"/>
      <c r="HO1197" s="14"/>
      <c r="HP1197" s="14"/>
      <c r="HQ1197" s="14"/>
      <c r="HR1197" s="14"/>
      <c r="HS1197" s="14"/>
      <c r="HT1197" s="14"/>
      <c r="HU1197" s="14"/>
      <c r="HV1197" s="14"/>
      <c r="HW1197" s="14"/>
      <c r="HX1197" s="14"/>
      <c r="HY1197" s="14"/>
      <c r="HZ1197" s="14"/>
      <c r="IA1197" s="14"/>
      <c r="IB1197" s="14"/>
      <c r="IC1197" s="14"/>
      <c r="ID1197" s="14"/>
      <c r="IE1197" s="14"/>
    </row>
    <row r="1198" spans="1:239" s="2" customFormat="1" x14ac:dyDescent="0.25">
      <c r="A1198" s="8"/>
      <c r="B1198" s="184" t="s">
        <v>79</v>
      </c>
      <c r="C1198" s="185" t="s">
        <v>16</v>
      </c>
      <c r="D1198" s="10">
        <f>7.4+0.53</f>
        <v>7.9300000000000006</v>
      </c>
      <c r="E1198" s="10">
        <f>E1190*D1198</f>
        <v>0.35748598599999998</v>
      </c>
      <c r="F1198" s="170"/>
      <c r="G1198" s="170">
        <f>F1198*E1198</f>
        <v>0</v>
      </c>
      <c r="H1198" s="170"/>
      <c r="I1198" s="170"/>
      <c r="J1198" s="170"/>
      <c r="K1198" s="170"/>
      <c r="L1198" s="170">
        <f>K1198+I1198+G1198</f>
        <v>0</v>
      </c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F1198" s="14"/>
      <c r="AG1198" s="14"/>
      <c r="AH1198" s="14"/>
      <c r="AI1198" s="14"/>
      <c r="AJ1198" s="14"/>
      <c r="AK1198" s="14"/>
      <c r="AL1198" s="14"/>
      <c r="AM1198" s="14"/>
      <c r="AN1198" s="14"/>
      <c r="AO1198" s="14"/>
      <c r="AP1198" s="14"/>
      <c r="AQ1198" s="14"/>
      <c r="AR1198" s="14"/>
      <c r="AS1198" s="14"/>
      <c r="AT1198" s="14"/>
      <c r="AU1198" s="14"/>
      <c r="AV1198" s="14"/>
      <c r="AW1198" s="14"/>
      <c r="AX1198" s="14"/>
      <c r="AY1198" s="14"/>
      <c r="AZ1198" s="14"/>
      <c r="BA1198" s="14"/>
      <c r="BB1198" s="14"/>
      <c r="BC1198" s="14"/>
      <c r="BD1198" s="14"/>
      <c r="BE1198" s="14"/>
      <c r="BF1198" s="14"/>
      <c r="BG1198" s="14"/>
      <c r="BH1198" s="14"/>
      <c r="BI1198" s="14"/>
      <c r="BJ1198" s="14"/>
      <c r="BK1198" s="14"/>
      <c r="BL1198" s="14"/>
      <c r="BM1198" s="14"/>
      <c r="BN1198" s="14"/>
      <c r="BO1198" s="14"/>
      <c r="BP1198" s="14"/>
      <c r="BQ1198" s="14"/>
      <c r="BR1198" s="14"/>
      <c r="BS1198" s="14"/>
      <c r="BT1198" s="14"/>
      <c r="BU1198" s="14"/>
      <c r="BV1198" s="14"/>
      <c r="BW1198" s="14"/>
      <c r="BX1198" s="14"/>
      <c r="BY1198" s="14"/>
      <c r="BZ1198" s="14"/>
      <c r="CA1198" s="14"/>
      <c r="CB1198" s="14"/>
      <c r="CC1198" s="14"/>
      <c r="CD1198" s="14"/>
      <c r="CE1198" s="14"/>
      <c r="CF1198" s="14"/>
      <c r="CG1198" s="14"/>
      <c r="CH1198" s="14"/>
      <c r="CI1198" s="14"/>
      <c r="CJ1198" s="14"/>
      <c r="CK1198" s="14"/>
      <c r="CL1198" s="14"/>
      <c r="CM1198" s="14"/>
      <c r="CN1198" s="14"/>
      <c r="CO1198" s="14"/>
      <c r="CP1198" s="14"/>
      <c r="CQ1198" s="14"/>
      <c r="CR1198" s="14"/>
      <c r="CS1198" s="14"/>
      <c r="CT1198" s="14"/>
      <c r="CU1198" s="14"/>
      <c r="CV1198" s="14"/>
      <c r="CW1198" s="14"/>
      <c r="CX1198" s="14"/>
      <c r="CY1198" s="14"/>
      <c r="CZ1198" s="14"/>
      <c r="DA1198" s="14"/>
      <c r="DB1198" s="14"/>
      <c r="DC1198" s="14"/>
      <c r="DD1198" s="14"/>
      <c r="DE1198" s="14"/>
      <c r="DF1198" s="14"/>
      <c r="DG1198" s="14"/>
      <c r="DH1198" s="14"/>
      <c r="DI1198" s="14"/>
      <c r="DJ1198" s="14"/>
      <c r="DK1198" s="14"/>
      <c r="DL1198" s="14"/>
      <c r="DM1198" s="14"/>
      <c r="DN1198" s="14"/>
      <c r="DO1198" s="14"/>
      <c r="DP1198" s="14"/>
      <c r="DQ1198" s="14"/>
      <c r="DR1198" s="14"/>
      <c r="DS1198" s="14"/>
      <c r="DT1198" s="14"/>
      <c r="DU1198" s="14"/>
      <c r="DV1198" s="14"/>
      <c r="DW1198" s="14"/>
      <c r="DX1198" s="14"/>
      <c r="DY1198" s="14"/>
      <c r="DZ1198" s="14"/>
      <c r="EA1198" s="14"/>
      <c r="EB1198" s="14"/>
      <c r="EC1198" s="14"/>
      <c r="ED1198" s="14"/>
      <c r="EE1198" s="14"/>
      <c r="EF1198" s="14"/>
      <c r="EG1198" s="14"/>
      <c r="EH1198" s="14"/>
      <c r="EI1198" s="14"/>
      <c r="EJ1198" s="14"/>
      <c r="EK1198" s="14"/>
      <c r="EL1198" s="14"/>
      <c r="EM1198" s="14"/>
      <c r="EN1198" s="14"/>
      <c r="EO1198" s="14"/>
      <c r="EP1198" s="14"/>
      <c r="EQ1198" s="14"/>
      <c r="ER1198" s="14"/>
      <c r="ES1198" s="14"/>
      <c r="ET1198" s="14"/>
      <c r="EU1198" s="14"/>
      <c r="EV1198" s="14"/>
      <c r="EW1198" s="14"/>
      <c r="EX1198" s="14"/>
      <c r="EY1198" s="14"/>
      <c r="EZ1198" s="14"/>
      <c r="FA1198" s="14"/>
      <c r="FB1198" s="14"/>
      <c r="FC1198" s="14"/>
      <c r="FD1198" s="14"/>
      <c r="FE1198" s="14"/>
      <c r="FF1198" s="14"/>
      <c r="FG1198" s="14"/>
      <c r="FH1198" s="14"/>
      <c r="FI1198" s="14"/>
      <c r="FJ1198" s="14"/>
      <c r="FK1198" s="14"/>
      <c r="FL1198" s="14"/>
      <c r="FM1198" s="14"/>
      <c r="FN1198" s="14"/>
      <c r="FO1198" s="14"/>
      <c r="FP1198" s="14"/>
      <c r="FQ1198" s="14"/>
      <c r="FR1198" s="14"/>
      <c r="FS1198" s="14"/>
      <c r="FT1198" s="14"/>
      <c r="FU1198" s="14"/>
      <c r="FV1198" s="14"/>
      <c r="FW1198" s="14"/>
      <c r="FX1198" s="14"/>
      <c r="FY1198" s="14"/>
      <c r="FZ1198" s="14"/>
      <c r="GA1198" s="14"/>
      <c r="GB1198" s="14"/>
      <c r="GC1198" s="14"/>
      <c r="GD1198" s="14"/>
      <c r="GE1198" s="14"/>
      <c r="GF1198" s="14"/>
      <c r="GG1198" s="14"/>
      <c r="GH1198" s="14"/>
      <c r="GI1198" s="14"/>
      <c r="GJ1198" s="14"/>
      <c r="GK1198" s="14"/>
      <c r="GL1198" s="14"/>
      <c r="GM1198" s="14"/>
      <c r="GN1198" s="14"/>
      <c r="GO1198" s="14"/>
      <c r="GP1198" s="14"/>
      <c r="GQ1198" s="14"/>
      <c r="GR1198" s="14"/>
      <c r="GS1198" s="14"/>
      <c r="GT1198" s="14"/>
      <c r="GU1198" s="14"/>
      <c r="GV1198" s="14"/>
      <c r="GW1198" s="14"/>
      <c r="GX1198" s="14"/>
      <c r="GY1198" s="14"/>
      <c r="GZ1198" s="14"/>
      <c r="HA1198" s="14"/>
      <c r="HB1198" s="14"/>
      <c r="HC1198" s="14"/>
      <c r="HD1198" s="14"/>
      <c r="HE1198" s="14"/>
      <c r="HF1198" s="14"/>
      <c r="HG1198" s="14"/>
      <c r="HH1198" s="14"/>
      <c r="HI1198" s="14"/>
      <c r="HJ1198" s="14"/>
      <c r="HK1198" s="14"/>
      <c r="HL1198" s="14"/>
      <c r="HM1198" s="14"/>
      <c r="HN1198" s="14"/>
      <c r="HO1198" s="14"/>
      <c r="HP1198" s="14"/>
      <c r="HQ1198" s="14"/>
      <c r="HR1198" s="14"/>
      <c r="HS1198" s="14"/>
      <c r="HT1198" s="14"/>
      <c r="HU1198" s="14"/>
      <c r="HV1198" s="14"/>
      <c r="HW1198" s="14"/>
      <c r="HX1198" s="14"/>
      <c r="HY1198" s="14"/>
      <c r="HZ1198" s="14"/>
      <c r="IA1198" s="14"/>
      <c r="IB1198" s="14"/>
      <c r="IC1198" s="14"/>
      <c r="ID1198" s="14"/>
      <c r="IE1198" s="14"/>
    </row>
    <row r="1199" spans="1:239" s="2" customFormat="1" x14ac:dyDescent="0.25">
      <c r="A1199" s="8"/>
      <c r="B1199" s="184" t="s">
        <v>69</v>
      </c>
      <c r="C1199" s="185" t="s">
        <v>16</v>
      </c>
      <c r="D1199" s="10">
        <v>4.68</v>
      </c>
      <c r="E1199" s="10">
        <f>E1190*D1199</f>
        <v>0.21097533599999996</v>
      </c>
      <c r="F1199" s="10"/>
      <c r="G1199" s="170">
        <f t="shared" ref="G1199" si="177">F1199*E1199</f>
        <v>0</v>
      </c>
      <c r="H1199" s="10"/>
      <c r="I1199" s="10"/>
      <c r="J1199" s="10"/>
      <c r="K1199" s="10"/>
      <c r="L1199" s="10">
        <f t="shared" ref="L1199" si="178">K1199+I1199+G1199</f>
        <v>0</v>
      </c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F1199" s="14"/>
      <c r="AG1199" s="14"/>
      <c r="AH1199" s="14"/>
      <c r="AI1199" s="14"/>
      <c r="AJ1199" s="14"/>
      <c r="AK1199" s="14"/>
      <c r="AL1199" s="14"/>
      <c r="AM1199" s="14"/>
      <c r="AN1199" s="14"/>
      <c r="AO1199" s="14"/>
      <c r="AP1199" s="14"/>
      <c r="AQ1199" s="14"/>
      <c r="AR1199" s="14"/>
      <c r="AS1199" s="14"/>
      <c r="AT1199" s="14"/>
      <c r="AU1199" s="14"/>
      <c r="AV1199" s="14"/>
      <c r="AW1199" s="14"/>
      <c r="AX1199" s="14"/>
      <c r="AY1199" s="14"/>
      <c r="AZ1199" s="14"/>
      <c r="BA1199" s="14"/>
      <c r="BB1199" s="14"/>
      <c r="BC1199" s="14"/>
      <c r="BD1199" s="14"/>
      <c r="BE1199" s="14"/>
      <c r="BF1199" s="14"/>
      <c r="BG1199" s="14"/>
      <c r="BH1199" s="14"/>
      <c r="BI1199" s="14"/>
      <c r="BJ1199" s="14"/>
      <c r="BK1199" s="14"/>
      <c r="BL1199" s="14"/>
      <c r="BM1199" s="14"/>
      <c r="BN1199" s="14"/>
      <c r="BO1199" s="14"/>
      <c r="BP1199" s="14"/>
      <c r="BQ1199" s="14"/>
      <c r="BR1199" s="14"/>
      <c r="BS1199" s="14"/>
      <c r="BT1199" s="14"/>
      <c r="BU1199" s="14"/>
      <c r="BV1199" s="14"/>
      <c r="BW1199" s="14"/>
      <c r="BX1199" s="14"/>
      <c r="BY1199" s="14"/>
      <c r="BZ1199" s="14"/>
      <c r="CA1199" s="14"/>
      <c r="CB1199" s="14"/>
      <c r="CC1199" s="14"/>
      <c r="CD1199" s="14"/>
      <c r="CE1199" s="14"/>
      <c r="CF1199" s="14"/>
      <c r="CG1199" s="14"/>
      <c r="CH1199" s="14"/>
      <c r="CI1199" s="14"/>
      <c r="CJ1199" s="14"/>
      <c r="CK1199" s="14"/>
      <c r="CL1199" s="14"/>
      <c r="CM1199" s="14"/>
      <c r="CN1199" s="14"/>
      <c r="CO1199" s="14"/>
      <c r="CP1199" s="14"/>
      <c r="CQ1199" s="14"/>
      <c r="CR1199" s="14"/>
      <c r="CS1199" s="14"/>
      <c r="CT1199" s="14"/>
      <c r="CU1199" s="14"/>
      <c r="CV1199" s="14"/>
      <c r="CW1199" s="14"/>
      <c r="CX1199" s="14"/>
      <c r="CY1199" s="14"/>
      <c r="CZ1199" s="14"/>
      <c r="DA1199" s="14"/>
      <c r="DB1199" s="14"/>
      <c r="DC1199" s="14"/>
      <c r="DD1199" s="14"/>
      <c r="DE1199" s="14"/>
      <c r="DF1199" s="14"/>
      <c r="DG1199" s="14"/>
      <c r="DH1199" s="14"/>
      <c r="DI1199" s="14"/>
      <c r="DJ1199" s="14"/>
      <c r="DK1199" s="14"/>
      <c r="DL1199" s="14"/>
      <c r="DM1199" s="14"/>
      <c r="DN1199" s="14"/>
      <c r="DO1199" s="14"/>
      <c r="DP1199" s="14"/>
      <c r="DQ1199" s="14"/>
      <c r="DR1199" s="14"/>
      <c r="DS1199" s="14"/>
      <c r="DT1199" s="14"/>
      <c r="DU1199" s="14"/>
      <c r="DV1199" s="14"/>
      <c r="DW1199" s="14"/>
      <c r="DX1199" s="14"/>
      <c r="DY1199" s="14"/>
      <c r="DZ1199" s="14"/>
      <c r="EA1199" s="14"/>
      <c r="EB1199" s="14"/>
      <c r="EC1199" s="14"/>
      <c r="ED1199" s="14"/>
      <c r="EE1199" s="14"/>
      <c r="EF1199" s="14"/>
      <c r="EG1199" s="14"/>
      <c r="EH1199" s="14"/>
      <c r="EI1199" s="14"/>
      <c r="EJ1199" s="14"/>
      <c r="EK1199" s="14"/>
      <c r="EL1199" s="14"/>
      <c r="EM1199" s="14"/>
      <c r="EN1199" s="14"/>
      <c r="EO1199" s="14"/>
      <c r="EP1199" s="14"/>
      <c r="EQ1199" s="14"/>
      <c r="ER1199" s="14"/>
      <c r="ES1199" s="14"/>
      <c r="ET1199" s="14"/>
      <c r="EU1199" s="14"/>
      <c r="EV1199" s="14"/>
      <c r="EW1199" s="14"/>
      <c r="EX1199" s="14"/>
      <c r="EY1199" s="14"/>
      <c r="EZ1199" s="14"/>
      <c r="FA1199" s="14"/>
      <c r="FB1199" s="14"/>
      <c r="FC1199" s="14"/>
      <c r="FD1199" s="14"/>
      <c r="FE1199" s="14"/>
      <c r="FF1199" s="14"/>
      <c r="FG1199" s="14"/>
      <c r="FH1199" s="14"/>
      <c r="FI1199" s="14"/>
      <c r="FJ1199" s="14"/>
      <c r="FK1199" s="14"/>
      <c r="FL1199" s="14"/>
      <c r="FM1199" s="14"/>
      <c r="FN1199" s="14"/>
      <c r="FO1199" s="14"/>
      <c r="FP1199" s="14"/>
      <c r="FQ1199" s="14"/>
      <c r="FR1199" s="14"/>
      <c r="FS1199" s="14"/>
      <c r="FT1199" s="14"/>
      <c r="FU1199" s="14"/>
      <c r="FV1199" s="14"/>
      <c r="FW1199" s="14"/>
      <c r="FX1199" s="14"/>
      <c r="FY1199" s="14"/>
      <c r="FZ1199" s="14"/>
      <c r="GA1199" s="14"/>
      <c r="GB1199" s="14"/>
      <c r="GC1199" s="14"/>
      <c r="GD1199" s="14"/>
      <c r="GE1199" s="14"/>
      <c r="GF1199" s="14"/>
      <c r="GG1199" s="14"/>
      <c r="GH1199" s="14"/>
      <c r="GI1199" s="14"/>
      <c r="GJ1199" s="14"/>
      <c r="GK1199" s="14"/>
      <c r="GL1199" s="14"/>
      <c r="GM1199" s="14"/>
      <c r="GN1199" s="14"/>
      <c r="GO1199" s="14"/>
      <c r="GP1199" s="14"/>
      <c r="GQ1199" s="14"/>
      <c r="GR1199" s="14"/>
      <c r="GS1199" s="14"/>
      <c r="GT1199" s="14"/>
      <c r="GU1199" s="14"/>
      <c r="GV1199" s="14"/>
      <c r="GW1199" s="14"/>
      <c r="GX1199" s="14"/>
      <c r="GY1199" s="14"/>
      <c r="GZ1199" s="14"/>
      <c r="HA1199" s="14"/>
      <c r="HB1199" s="14"/>
      <c r="HC1199" s="14"/>
      <c r="HD1199" s="14"/>
      <c r="HE1199" s="14"/>
      <c r="HF1199" s="14"/>
      <c r="HG1199" s="14"/>
      <c r="HH1199" s="14"/>
      <c r="HI1199" s="14"/>
      <c r="HJ1199" s="14"/>
      <c r="HK1199" s="14"/>
      <c r="HL1199" s="14"/>
      <c r="HM1199" s="14"/>
      <c r="HN1199" s="14"/>
      <c r="HO1199" s="14"/>
      <c r="HP1199" s="14"/>
      <c r="HQ1199" s="14"/>
      <c r="HR1199" s="14"/>
      <c r="HS1199" s="14"/>
      <c r="HT1199" s="14"/>
      <c r="HU1199" s="14"/>
      <c r="HV1199" s="14"/>
      <c r="HW1199" s="14"/>
      <c r="HX1199" s="14"/>
      <c r="HY1199" s="14"/>
      <c r="HZ1199" s="14"/>
      <c r="IA1199" s="14"/>
      <c r="IB1199" s="14"/>
      <c r="IC1199" s="14"/>
      <c r="ID1199" s="14"/>
      <c r="IE1199" s="14"/>
    </row>
    <row r="1200" spans="1:239" s="2" customFormat="1" x14ac:dyDescent="0.25">
      <c r="A1200" s="8"/>
      <c r="B1200" s="184" t="s">
        <v>80</v>
      </c>
      <c r="C1200" s="185" t="s">
        <v>23</v>
      </c>
      <c r="D1200" s="10">
        <v>39</v>
      </c>
      <c r="E1200" s="10">
        <f>E1190*D1200</f>
        <v>1.7581277999999998</v>
      </c>
      <c r="F1200" s="10"/>
      <c r="G1200" s="5">
        <f t="shared" ref="G1200:G1201" si="179">E1200*F1200</f>
        <v>0</v>
      </c>
      <c r="H1200" s="5"/>
      <c r="I1200" s="5"/>
      <c r="J1200" s="10"/>
      <c r="K1200" s="10"/>
      <c r="L1200" s="10">
        <f t="shared" ref="L1200:L1201" si="180">G1200+I1200+K1200</f>
        <v>0</v>
      </c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  <c r="AF1200" s="14"/>
      <c r="AG1200" s="14"/>
      <c r="AH1200" s="14"/>
      <c r="AI1200" s="14"/>
      <c r="AJ1200" s="14"/>
      <c r="AK1200" s="14"/>
      <c r="AL1200" s="14"/>
      <c r="AM1200" s="14"/>
      <c r="AN1200" s="14"/>
      <c r="AO1200" s="14"/>
      <c r="AP1200" s="14"/>
      <c r="AQ1200" s="14"/>
      <c r="AR1200" s="14"/>
      <c r="AS1200" s="14"/>
      <c r="AT1200" s="14"/>
      <c r="AU1200" s="14"/>
      <c r="AV1200" s="14"/>
      <c r="AW1200" s="14"/>
      <c r="AX1200" s="14"/>
      <c r="AY1200" s="14"/>
      <c r="AZ1200" s="14"/>
      <c r="BA1200" s="14"/>
      <c r="BB1200" s="14"/>
      <c r="BC1200" s="14"/>
      <c r="BD1200" s="14"/>
      <c r="BE1200" s="14"/>
      <c r="BF1200" s="14"/>
      <c r="BG1200" s="14"/>
      <c r="BH1200" s="14"/>
      <c r="BI1200" s="14"/>
      <c r="BJ1200" s="14"/>
      <c r="BK1200" s="14"/>
      <c r="BL1200" s="14"/>
      <c r="BM1200" s="14"/>
      <c r="BN1200" s="14"/>
      <c r="BO1200" s="14"/>
      <c r="BP1200" s="14"/>
      <c r="BQ1200" s="14"/>
      <c r="BR1200" s="14"/>
      <c r="BS1200" s="14"/>
      <c r="BT1200" s="14"/>
      <c r="BU1200" s="14"/>
      <c r="BV1200" s="14"/>
      <c r="BW1200" s="14"/>
      <c r="BX1200" s="14"/>
      <c r="BY1200" s="14"/>
      <c r="BZ1200" s="14"/>
      <c r="CA1200" s="14"/>
      <c r="CB1200" s="14"/>
      <c r="CC1200" s="14"/>
      <c r="CD1200" s="14"/>
      <c r="CE1200" s="14"/>
      <c r="CF1200" s="14"/>
      <c r="CG1200" s="14"/>
      <c r="CH1200" s="14"/>
      <c r="CI1200" s="14"/>
      <c r="CJ1200" s="14"/>
      <c r="CK1200" s="14"/>
      <c r="CL1200" s="14"/>
      <c r="CM1200" s="14"/>
      <c r="CN1200" s="14"/>
      <c r="CO1200" s="14"/>
      <c r="CP1200" s="14"/>
      <c r="CQ1200" s="14"/>
      <c r="CR1200" s="14"/>
      <c r="CS1200" s="14"/>
      <c r="CT1200" s="14"/>
      <c r="CU1200" s="14"/>
      <c r="CV1200" s="14"/>
      <c r="CW1200" s="14"/>
      <c r="CX1200" s="14"/>
      <c r="CY1200" s="14"/>
      <c r="CZ1200" s="14"/>
      <c r="DA1200" s="14"/>
      <c r="DB1200" s="14"/>
      <c r="DC1200" s="14"/>
      <c r="DD1200" s="14"/>
      <c r="DE1200" s="14"/>
      <c r="DF1200" s="14"/>
      <c r="DG1200" s="14"/>
      <c r="DH1200" s="14"/>
      <c r="DI1200" s="14"/>
      <c r="DJ1200" s="14"/>
      <c r="DK1200" s="14"/>
      <c r="DL1200" s="14"/>
      <c r="DM1200" s="14"/>
      <c r="DN1200" s="14"/>
      <c r="DO1200" s="14"/>
      <c r="DP1200" s="14"/>
      <c r="DQ1200" s="14"/>
      <c r="DR1200" s="14"/>
      <c r="DS1200" s="14"/>
      <c r="DT1200" s="14"/>
      <c r="DU1200" s="14"/>
      <c r="DV1200" s="14"/>
      <c r="DW1200" s="14"/>
      <c r="DX1200" s="14"/>
      <c r="DY1200" s="14"/>
      <c r="DZ1200" s="14"/>
      <c r="EA1200" s="14"/>
      <c r="EB1200" s="14"/>
      <c r="EC1200" s="14"/>
      <c r="ED1200" s="14"/>
      <c r="EE1200" s="14"/>
      <c r="EF1200" s="14"/>
      <c r="EG1200" s="14"/>
      <c r="EH1200" s="14"/>
      <c r="EI1200" s="14"/>
      <c r="EJ1200" s="14"/>
      <c r="EK1200" s="14"/>
      <c r="EL1200" s="14"/>
      <c r="EM1200" s="14"/>
      <c r="EN1200" s="14"/>
      <c r="EO1200" s="14"/>
      <c r="EP1200" s="14"/>
      <c r="EQ1200" s="14"/>
      <c r="ER1200" s="14"/>
      <c r="ES1200" s="14"/>
      <c r="ET1200" s="14"/>
      <c r="EU1200" s="14"/>
      <c r="EV1200" s="14"/>
      <c r="EW1200" s="14"/>
      <c r="EX1200" s="14"/>
      <c r="EY1200" s="14"/>
      <c r="EZ1200" s="14"/>
      <c r="FA1200" s="14"/>
      <c r="FB1200" s="14"/>
      <c r="FC1200" s="14"/>
      <c r="FD1200" s="14"/>
      <c r="FE1200" s="14"/>
      <c r="FF1200" s="14"/>
      <c r="FG1200" s="14"/>
      <c r="FH1200" s="14"/>
      <c r="FI1200" s="14"/>
      <c r="FJ1200" s="14"/>
      <c r="FK1200" s="14"/>
      <c r="FL1200" s="14"/>
      <c r="FM1200" s="14"/>
      <c r="FN1200" s="14"/>
      <c r="FO1200" s="14"/>
      <c r="FP1200" s="14"/>
      <c r="FQ1200" s="14"/>
      <c r="FR1200" s="14"/>
      <c r="FS1200" s="14"/>
      <c r="FT1200" s="14"/>
      <c r="FU1200" s="14"/>
      <c r="FV1200" s="14"/>
      <c r="FW1200" s="14"/>
      <c r="FX1200" s="14"/>
      <c r="FY1200" s="14"/>
      <c r="FZ1200" s="14"/>
      <c r="GA1200" s="14"/>
      <c r="GB1200" s="14"/>
      <c r="GC1200" s="14"/>
      <c r="GD1200" s="14"/>
      <c r="GE1200" s="14"/>
      <c r="GF1200" s="14"/>
      <c r="GG1200" s="14"/>
      <c r="GH1200" s="14"/>
      <c r="GI1200" s="14"/>
      <c r="GJ1200" s="14"/>
      <c r="GK1200" s="14"/>
      <c r="GL1200" s="14"/>
      <c r="GM1200" s="14"/>
      <c r="GN1200" s="14"/>
      <c r="GO1200" s="14"/>
      <c r="GP1200" s="14"/>
      <c r="GQ1200" s="14"/>
      <c r="GR1200" s="14"/>
      <c r="GS1200" s="14"/>
      <c r="GT1200" s="14"/>
      <c r="GU1200" s="14"/>
      <c r="GV1200" s="14"/>
      <c r="GW1200" s="14"/>
      <c r="GX1200" s="14"/>
      <c r="GY1200" s="14"/>
      <c r="GZ1200" s="14"/>
      <c r="HA1200" s="14"/>
      <c r="HB1200" s="14"/>
      <c r="HC1200" s="14"/>
      <c r="HD1200" s="14"/>
      <c r="HE1200" s="14"/>
      <c r="HF1200" s="14"/>
      <c r="HG1200" s="14"/>
      <c r="HH1200" s="14"/>
      <c r="HI1200" s="14"/>
      <c r="HJ1200" s="14"/>
      <c r="HK1200" s="14"/>
      <c r="HL1200" s="14"/>
      <c r="HM1200" s="14"/>
      <c r="HN1200" s="14"/>
      <c r="HO1200" s="14"/>
      <c r="HP1200" s="14"/>
      <c r="HQ1200" s="14"/>
      <c r="HR1200" s="14"/>
      <c r="HS1200" s="14"/>
      <c r="HT1200" s="14"/>
      <c r="HU1200" s="14"/>
      <c r="HV1200" s="14"/>
      <c r="HW1200" s="14"/>
      <c r="HX1200" s="14"/>
      <c r="HY1200" s="14"/>
      <c r="HZ1200" s="14"/>
      <c r="IA1200" s="14"/>
      <c r="IB1200" s="14"/>
      <c r="IC1200" s="14"/>
      <c r="ID1200" s="14"/>
      <c r="IE1200" s="14"/>
    </row>
    <row r="1201" spans="1:239" s="2" customFormat="1" x14ac:dyDescent="0.25">
      <c r="A1201" s="8"/>
      <c r="B1201" s="58" t="s">
        <v>35</v>
      </c>
      <c r="C1201" s="11" t="s">
        <v>0</v>
      </c>
      <c r="D1201" s="10">
        <v>156</v>
      </c>
      <c r="E1201" s="10">
        <f>D1201*E1190</f>
        <v>7.0325111999999992</v>
      </c>
      <c r="F1201" s="5"/>
      <c r="G1201" s="5">
        <f t="shared" si="179"/>
        <v>0</v>
      </c>
      <c r="H1201" s="5"/>
      <c r="I1201" s="5"/>
      <c r="J1201" s="10"/>
      <c r="K1201" s="10"/>
      <c r="L1201" s="10">
        <f t="shared" si="180"/>
        <v>0</v>
      </c>
      <c r="N1201" s="14"/>
      <c r="O1201" s="14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  <c r="Z1201" s="14"/>
      <c r="AA1201" s="14"/>
      <c r="AB1201" s="14"/>
      <c r="AC1201" s="14"/>
      <c r="AD1201" s="14"/>
      <c r="AE1201" s="14"/>
      <c r="AF1201" s="14"/>
      <c r="AG1201" s="14"/>
      <c r="AH1201" s="14"/>
      <c r="AI1201" s="14"/>
      <c r="AJ1201" s="14"/>
      <c r="AK1201" s="14"/>
      <c r="AL1201" s="14"/>
      <c r="AM1201" s="14"/>
      <c r="AN1201" s="14"/>
      <c r="AO1201" s="14"/>
      <c r="AP1201" s="14"/>
      <c r="AQ1201" s="14"/>
      <c r="AR1201" s="14"/>
      <c r="AS1201" s="14"/>
      <c r="AT1201" s="14"/>
      <c r="AU1201" s="14"/>
      <c r="AV1201" s="14"/>
      <c r="AW1201" s="14"/>
      <c r="AX1201" s="14"/>
      <c r="AY1201" s="14"/>
      <c r="AZ1201" s="14"/>
      <c r="BA1201" s="14"/>
      <c r="BB1201" s="14"/>
      <c r="BC1201" s="14"/>
      <c r="BD1201" s="14"/>
      <c r="BE1201" s="14"/>
      <c r="BF1201" s="14"/>
      <c r="BG1201" s="14"/>
      <c r="BH1201" s="14"/>
      <c r="BI1201" s="14"/>
      <c r="BJ1201" s="14"/>
      <c r="BK1201" s="14"/>
      <c r="BL1201" s="14"/>
      <c r="BM1201" s="14"/>
      <c r="BN1201" s="14"/>
      <c r="BO1201" s="14"/>
      <c r="BP1201" s="14"/>
      <c r="BQ1201" s="14"/>
      <c r="BR1201" s="14"/>
      <c r="BS1201" s="14"/>
      <c r="BT1201" s="14"/>
      <c r="BU1201" s="14"/>
      <c r="BV1201" s="14"/>
      <c r="BW1201" s="14"/>
      <c r="BX1201" s="14"/>
      <c r="BY1201" s="14"/>
      <c r="BZ1201" s="14"/>
      <c r="CA1201" s="14"/>
      <c r="CB1201" s="14"/>
      <c r="CC1201" s="14"/>
      <c r="CD1201" s="14"/>
      <c r="CE1201" s="14"/>
      <c r="CF1201" s="14"/>
      <c r="CG1201" s="14"/>
      <c r="CH1201" s="14"/>
      <c r="CI1201" s="14"/>
      <c r="CJ1201" s="14"/>
      <c r="CK1201" s="14"/>
      <c r="CL1201" s="14"/>
      <c r="CM1201" s="14"/>
      <c r="CN1201" s="14"/>
      <c r="CO1201" s="14"/>
      <c r="CP1201" s="14"/>
      <c r="CQ1201" s="14"/>
      <c r="CR1201" s="14"/>
      <c r="CS1201" s="14"/>
      <c r="CT1201" s="14"/>
      <c r="CU1201" s="14"/>
      <c r="CV1201" s="14"/>
      <c r="CW1201" s="14"/>
      <c r="CX1201" s="14"/>
      <c r="CY1201" s="14"/>
      <c r="CZ1201" s="14"/>
      <c r="DA1201" s="14"/>
      <c r="DB1201" s="14"/>
      <c r="DC1201" s="14"/>
      <c r="DD1201" s="14"/>
      <c r="DE1201" s="14"/>
      <c r="DF1201" s="14"/>
      <c r="DG1201" s="14"/>
      <c r="DH1201" s="14"/>
      <c r="DI1201" s="14"/>
      <c r="DJ1201" s="14"/>
      <c r="DK1201" s="14"/>
      <c r="DL1201" s="14"/>
      <c r="DM1201" s="14"/>
      <c r="DN1201" s="14"/>
      <c r="DO1201" s="14"/>
      <c r="DP1201" s="14"/>
      <c r="DQ1201" s="14"/>
      <c r="DR1201" s="14"/>
      <c r="DS1201" s="14"/>
      <c r="DT1201" s="14"/>
      <c r="DU1201" s="14"/>
      <c r="DV1201" s="14"/>
      <c r="DW1201" s="14"/>
      <c r="DX1201" s="14"/>
      <c r="DY1201" s="14"/>
      <c r="DZ1201" s="14"/>
      <c r="EA1201" s="14"/>
      <c r="EB1201" s="14"/>
      <c r="EC1201" s="14"/>
      <c r="ED1201" s="14"/>
      <c r="EE1201" s="14"/>
      <c r="EF1201" s="14"/>
      <c r="EG1201" s="14"/>
      <c r="EH1201" s="14"/>
      <c r="EI1201" s="14"/>
      <c r="EJ1201" s="14"/>
      <c r="EK1201" s="14"/>
      <c r="EL1201" s="14"/>
      <c r="EM1201" s="14"/>
      <c r="EN1201" s="14"/>
      <c r="EO1201" s="14"/>
      <c r="EP1201" s="14"/>
      <c r="EQ1201" s="14"/>
      <c r="ER1201" s="14"/>
      <c r="ES1201" s="14"/>
      <c r="ET1201" s="14"/>
      <c r="EU1201" s="14"/>
      <c r="EV1201" s="14"/>
      <c r="EW1201" s="14"/>
      <c r="EX1201" s="14"/>
      <c r="EY1201" s="14"/>
      <c r="EZ1201" s="14"/>
      <c r="FA1201" s="14"/>
      <c r="FB1201" s="14"/>
      <c r="FC1201" s="14"/>
      <c r="FD1201" s="14"/>
      <c r="FE1201" s="14"/>
      <c r="FF1201" s="14"/>
      <c r="FG1201" s="14"/>
      <c r="FH1201" s="14"/>
      <c r="FI1201" s="14"/>
      <c r="FJ1201" s="14"/>
      <c r="FK1201" s="14"/>
      <c r="FL1201" s="14"/>
      <c r="FM1201" s="14"/>
      <c r="FN1201" s="14"/>
      <c r="FO1201" s="14"/>
      <c r="FP1201" s="14"/>
      <c r="FQ1201" s="14"/>
      <c r="FR1201" s="14"/>
      <c r="FS1201" s="14"/>
      <c r="FT1201" s="14"/>
      <c r="FU1201" s="14"/>
      <c r="FV1201" s="14"/>
      <c r="FW1201" s="14"/>
      <c r="FX1201" s="14"/>
      <c r="FY1201" s="14"/>
      <c r="FZ1201" s="14"/>
      <c r="GA1201" s="14"/>
      <c r="GB1201" s="14"/>
      <c r="GC1201" s="14"/>
      <c r="GD1201" s="14"/>
      <c r="GE1201" s="14"/>
      <c r="GF1201" s="14"/>
      <c r="GG1201" s="14"/>
      <c r="GH1201" s="14"/>
      <c r="GI1201" s="14"/>
      <c r="GJ1201" s="14"/>
      <c r="GK1201" s="14"/>
      <c r="GL1201" s="14"/>
      <c r="GM1201" s="14"/>
      <c r="GN1201" s="14"/>
      <c r="GO1201" s="14"/>
      <c r="GP1201" s="14"/>
      <c r="GQ1201" s="14"/>
      <c r="GR1201" s="14"/>
      <c r="GS1201" s="14"/>
      <c r="GT1201" s="14"/>
      <c r="GU1201" s="14"/>
      <c r="GV1201" s="14"/>
      <c r="GW1201" s="14"/>
      <c r="GX1201" s="14"/>
      <c r="GY1201" s="14"/>
      <c r="GZ1201" s="14"/>
      <c r="HA1201" s="14"/>
      <c r="HB1201" s="14"/>
      <c r="HC1201" s="14"/>
      <c r="HD1201" s="14"/>
      <c r="HE1201" s="14"/>
      <c r="HF1201" s="14"/>
      <c r="HG1201" s="14"/>
      <c r="HH1201" s="14"/>
      <c r="HI1201" s="14"/>
      <c r="HJ1201" s="14"/>
      <c r="HK1201" s="14"/>
      <c r="HL1201" s="14"/>
      <c r="HM1201" s="14"/>
      <c r="HN1201" s="14"/>
      <c r="HO1201" s="14"/>
      <c r="HP1201" s="14"/>
      <c r="HQ1201" s="14"/>
      <c r="HR1201" s="14"/>
      <c r="HS1201" s="14"/>
      <c r="HT1201" s="14"/>
      <c r="HU1201" s="14"/>
      <c r="HV1201" s="14"/>
      <c r="HW1201" s="14"/>
      <c r="HX1201" s="14"/>
      <c r="HY1201" s="14"/>
      <c r="HZ1201" s="14"/>
      <c r="IA1201" s="14"/>
      <c r="IB1201" s="14"/>
      <c r="IC1201" s="14"/>
      <c r="ID1201" s="14"/>
      <c r="IE1201" s="14"/>
    </row>
    <row r="1202" spans="1:239" s="1" customFormat="1" x14ac:dyDescent="0.25">
      <c r="A1202" s="7"/>
      <c r="B1202" s="141"/>
      <c r="C1202" s="11"/>
      <c r="D1202" s="183"/>
      <c r="E1202" s="10"/>
      <c r="F1202" s="10"/>
      <c r="G1202" s="10"/>
      <c r="H1202" s="10"/>
      <c r="I1202" s="10"/>
      <c r="J1202" s="5"/>
      <c r="K1202" s="10"/>
      <c r="L1202" s="10"/>
      <c r="M1202" s="2"/>
      <c r="N1202" s="1">
        <f>371*2</f>
        <v>742</v>
      </c>
    </row>
    <row r="1203" spans="1:239" s="74" customFormat="1" ht="15.75" x14ac:dyDescent="0.25">
      <c r="A1203" s="71"/>
      <c r="B1203" s="72" t="s">
        <v>184</v>
      </c>
      <c r="C1203" s="71"/>
      <c r="D1203" s="73"/>
      <c r="E1203" s="73"/>
      <c r="F1203" s="73"/>
      <c r="G1203" s="73"/>
      <c r="H1203" s="73"/>
      <c r="I1203" s="73"/>
      <c r="J1203" s="73"/>
      <c r="K1203" s="73"/>
      <c r="L1203" s="73"/>
    </row>
    <row r="1204" spans="1:239" s="6" customFormat="1" x14ac:dyDescent="0.25">
      <c r="A1204" s="67"/>
      <c r="B1204" s="67"/>
      <c r="C1204" s="68"/>
      <c r="D1204" s="9"/>
      <c r="E1204" s="5"/>
      <c r="F1204" s="5"/>
      <c r="G1204" s="5"/>
      <c r="H1204" s="5"/>
      <c r="I1204" s="5"/>
      <c r="J1204" s="10"/>
      <c r="K1204" s="10"/>
      <c r="L1204" s="10"/>
      <c r="M1204" s="14"/>
      <c r="N1204" s="14"/>
      <c r="O1204" s="1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F1204" s="14"/>
      <c r="AG1204" s="14"/>
      <c r="AH1204" s="14"/>
      <c r="AI1204" s="14"/>
      <c r="AJ1204" s="14"/>
      <c r="AK1204" s="14"/>
      <c r="AL1204" s="14"/>
      <c r="AM1204" s="14"/>
      <c r="AN1204" s="14"/>
      <c r="AO1204" s="14"/>
      <c r="AP1204" s="14"/>
      <c r="AQ1204" s="14"/>
      <c r="AR1204" s="14"/>
      <c r="AS1204" s="14"/>
      <c r="AT1204" s="14"/>
      <c r="AU1204" s="14"/>
      <c r="AV1204" s="14"/>
      <c r="AW1204" s="14"/>
      <c r="AX1204" s="14"/>
      <c r="AY1204" s="14"/>
      <c r="AZ1204" s="14"/>
      <c r="BA1204" s="14"/>
      <c r="BB1204" s="14"/>
      <c r="BC1204" s="14"/>
      <c r="BD1204" s="14"/>
      <c r="BE1204" s="14"/>
      <c r="BF1204" s="14"/>
      <c r="BG1204" s="14"/>
      <c r="BH1204" s="14"/>
      <c r="BI1204" s="14"/>
      <c r="BJ1204" s="14"/>
      <c r="BK1204" s="14"/>
      <c r="BL1204" s="14"/>
      <c r="BM1204" s="14"/>
      <c r="BN1204" s="14"/>
      <c r="BO1204" s="14"/>
      <c r="BP1204" s="14"/>
      <c r="BQ1204" s="14"/>
      <c r="BR1204" s="14"/>
      <c r="BS1204" s="14"/>
      <c r="BT1204" s="14"/>
      <c r="BU1204" s="14"/>
      <c r="BV1204" s="14"/>
      <c r="BW1204" s="14"/>
      <c r="BX1204" s="14"/>
      <c r="BY1204" s="14"/>
      <c r="BZ1204" s="14"/>
      <c r="CA1204" s="14"/>
      <c r="CB1204" s="14"/>
      <c r="CC1204" s="14"/>
      <c r="CD1204" s="14"/>
      <c r="CE1204" s="14"/>
      <c r="CF1204" s="14"/>
      <c r="CG1204" s="14"/>
      <c r="CH1204" s="14"/>
      <c r="CI1204" s="14"/>
      <c r="CJ1204" s="14"/>
      <c r="CK1204" s="14"/>
      <c r="CL1204" s="14"/>
      <c r="CM1204" s="14"/>
      <c r="CN1204" s="14"/>
      <c r="CO1204" s="14"/>
      <c r="CP1204" s="14"/>
      <c r="CQ1204" s="14"/>
      <c r="CR1204" s="14"/>
      <c r="CS1204" s="14"/>
      <c r="CT1204" s="14"/>
      <c r="CU1204" s="14"/>
      <c r="CV1204" s="14"/>
      <c r="CW1204" s="14"/>
      <c r="CX1204" s="14"/>
      <c r="CY1204" s="14"/>
      <c r="CZ1204" s="14"/>
      <c r="DA1204" s="14"/>
      <c r="DB1204" s="14"/>
      <c r="DC1204" s="14"/>
      <c r="DD1204" s="14"/>
      <c r="DE1204" s="14"/>
      <c r="DF1204" s="14"/>
      <c r="DG1204" s="14"/>
      <c r="DH1204" s="14"/>
      <c r="DI1204" s="14"/>
      <c r="DJ1204" s="14"/>
      <c r="DK1204" s="14"/>
      <c r="DL1204" s="14"/>
      <c r="DM1204" s="14"/>
      <c r="DN1204" s="14"/>
      <c r="DO1204" s="14"/>
      <c r="DP1204" s="14"/>
      <c r="DQ1204" s="14"/>
      <c r="DR1204" s="14"/>
      <c r="DS1204" s="14"/>
      <c r="DT1204" s="14"/>
      <c r="DU1204" s="14"/>
      <c r="DV1204" s="14"/>
      <c r="DW1204" s="14"/>
      <c r="DX1204" s="14"/>
      <c r="DY1204" s="14"/>
      <c r="DZ1204" s="14"/>
      <c r="EA1204" s="14"/>
      <c r="EB1204" s="14"/>
      <c r="EC1204" s="14"/>
      <c r="ED1204" s="14"/>
      <c r="EE1204" s="14"/>
      <c r="EF1204" s="14"/>
      <c r="EG1204" s="14"/>
      <c r="EH1204" s="14"/>
      <c r="EI1204" s="14"/>
      <c r="EJ1204" s="14"/>
      <c r="EK1204" s="14"/>
      <c r="EL1204" s="14"/>
      <c r="EM1204" s="14"/>
      <c r="EN1204" s="14"/>
      <c r="EO1204" s="14"/>
      <c r="EP1204" s="14"/>
      <c r="EQ1204" s="14"/>
      <c r="ER1204" s="14"/>
      <c r="ES1204" s="14"/>
      <c r="ET1204" s="14"/>
      <c r="EU1204" s="14"/>
      <c r="EV1204" s="14"/>
      <c r="EW1204" s="14"/>
      <c r="EX1204" s="14"/>
      <c r="EY1204" s="14"/>
      <c r="EZ1204" s="14"/>
      <c r="FA1204" s="14"/>
      <c r="FB1204" s="14"/>
      <c r="FC1204" s="14"/>
      <c r="FD1204" s="14"/>
      <c r="FE1204" s="14"/>
      <c r="FF1204" s="14"/>
      <c r="FG1204" s="14"/>
      <c r="FH1204" s="14"/>
      <c r="FI1204" s="14"/>
      <c r="FJ1204" s="14"/>
      <c r="FK1204" s="14"/>
      <c r="FL1204" s="14"/>
      <c r="FM1204" s="14"/>
      <c r="FN1204" s="14"/>
      <c r="FO1204" s="14"/>
      <c r="FP1204" s="14"/>
      <c r="FQ1204" s="14"/>
      <c r="FR1204" s="14"/>
      <c r="FS1204" s="14"/>
      <c r="FT1204" s="14"/>
      <c r="FU1204" s="14"/>
      <c r="FV1204" s="14"/>
      <c r="FW1204" s="14"/>
      <c r="FX1204" s="14"/>
      <c r="FY1204" s="14"/>
      <c r="FZ1204" s="14"/>
      <c r="GA1204" s="14"/>
      <c r="GB1204" s="14"/>
      <c r="GC1204" s="14"/>
      <c r="GD1204" s="14"/>
      <c r="GE1204" s="14"/>
      <c r="GF1204" s="14"/>
      <c r="GG1204" s="14"/>
      <c r="GH1204" s="14"/>
      <c r="GI1204" s="14"/>
      <c r="GJ1204" s="14"/>
      <c r="GK1204" s="14"/>
      <c r="GL1204" s="14"/>
      <c r="GM1204" s="14"/>
      <c r="GN1204" s="14"/>
      <c r="GO1204" s="14"/>
      <c r="GP1204" s="14"/>
      <c r="GQ1204" s="14"/>
      <c r="GR1204" s="14"/>
      <c r="GS1204" s="14"/>
      <c r="GT1204" s="14"/>
      <c r="GU1204" s="14"/>
      <c r="GV1204" s="14"/>
      <c r="GW1204" s="14"/>
      <c r="GX1204" s="14"/>
      <c r="GY1204" s="14"/>
      <c r="GZ1204" s="14"/>
      <c r="HA1204" s="14"/>
      <c r="HB1204" s="14"/>
      <c r="HC1204" s="14"/>
      <c r="HD1204" s="14"/>
      <c r="HE1204" s="14"/>
      <c r="HF1204" s="14"/>
      <c r="HG1204" s="14"/>
      <c r="HH1204" s="14"/>
      <c r="HI1204" s="14"/>
      <c r="HJ1204" s="14"/>
      <c r="HK1204" s="14"/>
      <c r="HL1204" s="14"/>
      <c r="HM1204" s="14"/>
      <c r="HN1204" s="14"/>
      <c r="HO1204" s="14"/>
    </row>
    <row r="1205" spans="1:239" s="83" customFormat="1" ht="25.5" x14ac:dyDescent="0.25">
      <c r="A1205" s="77">
        <v>70</v>
      </c>
      <c r="B1205" s="215" t="s">
        <v>112</v>
      </c>
      <c r="C1205" s="77" t="s">
        <v>83</v>
      </c>
      <c r="D1205" s="81"/>
      <c r="E1205" s="81">
        <f>E1210+E1209</f>
        <v>21</v>
      </c>
      <c r="F1205" s="81"/>
      <c r="G1205" s="81"/>
      <c r="H1205" s="81"/>
      <c r="I1205" s="81"/>
      <c r="J1205" s="81"/>
      <c r="K1205" s="81"/>
      <c r="L1205" s="9"/>
    </row>
    <row r="1206" spans="1:239" s="51" customFormat="1" x14ac:dyDescent="0.25">
      <c r="A1206" s="84"/>
      <c r="B1206" s="208"/>
      <c r="C1206" s="84" t="s">
        <v>84</v>
      </c>
      <c r="D1206" s="102"/>
      <c r="E1206" s="209">
        <f>E1205/100</f>
        <v>0.21</v>
      </c>
      <c r="F1206" s="102"/>
      <c r="G1206" s="102"/>
      <c r="H1206" s="102"/>
      <c r="I1206" s="102"/>
      <c r="J1206" s="102"/>
      <c r="K1206" s="102"/>
      <c r="L1206" s="102"/>
    </row>
    <row r="1207" spans="1:239" s="51" customFormat="1" x14ac:dyDescent="0.25">
      <c r="A1207" s="84"/>
      <c r="B1207" s="208" t="s">
        <v>52</v>
      </c>
      <c r="C1207" s="84" t="s">
        <v>17</v>
      </c>
      <c r="D1207" s="102">
        <v>177.52</v>
      </c>
      <c r="E1207" s="102">
        <f>D1207*E1206</f>
        <v>37.279200000000003</v>
      </c>
      <c r="F1207" s="102"/>
      <c r="G1207" s="102"/>
      <c r="H1207" s="102"/>
      <c r="I1207" s="102">
        <f>ROUND(E1207*H1207,2)</f>
        <v>0</v>
      </c>
      <c r="J1207" s="102"/>
      <c r="K1207" s="102"/>
      <c r="L1207" s="102">
        <f t="shared" ref="L1207:L1217" si="181">G1207+I1207+K1207</f>
        <v>0</v>
      </c>
    </row>
    <row r="1208" spans="1:239" s="51" customFormat="1" x14ac:dyDescent="0.25">
      <c r="A1208" s="84"/>
      <c r="B1208" s="208" t="s">
        <v>85</v>
      </c>
      <c r="C1208" s="84" t="s">
        <v>20</v>
      </c>
      <c r="D1208" s="102">
        <v>44.38</v>
      </c>
      <c r="E1208" s="102">
        <f>D1208*E1206</f>
        <v>9.3198000000000008</v>
      </c>
      <c r="F1208" s="102"/>
      <c r="G1208" s="102"/>
      <c r="H1208" s="102"/>
      <c r="I1208" s="102"/>
      <c r="J1208" s="5"/>
      <c r="K1208" s="102">
        <f>ROUND(E1208*J1208,2)</f>
        <v>0</v>
      </c>
      <c r="L1208" s="102">
        <f t="shared" si="181"/>
        <v>0</v>
      </c>
    </row>
    <row r="1209" spans="1:239" s="51" customFormat="1" x14ac:dyDescent="0.25">
      <c r="A1209" s="84"/>
      <c r="B1209" s="208" t="s">
        <v>113</v>
      </c>
      <c r="C1209" s="84" t="s">
        <v>83</v>
      </c>
      <c r="D1209" s="102" t="s">
        <v>63</v>
      </c>
      <c r="E1209" s="102">
        <v>13</v>
      </c>
      <c r="F1209" s="102"/>
      <c r="G1209" s="102">
        <f t="shared" ref="G1209:G1217" si="182">ROUND(E1209*F1209,2)</f>
        <v>0</v>
      </c>
      <c r="H1209" s="102"/>
      <c r="I1209" s="102"/>
      <c r="J1209" s="210"/>
      <c r="K1209" s="102"/>
      <c r="L1209" s="102">
        <f t="shared" si="181"/>
        <v>0</v>
      </c>
    </row>
    <row r="1210" spans="1:239" s="51" customFormat="1" x14ac:dyDescent="0.25">
      <c r="A1210" s="84"/>
      <c r="B1210" s="208" t="s">
        <v>114</v>
      </c>
      <c r="C1210" s="84" t="s">
        <v>83</v>
      </c>
      <c r="D1210" s="102" t="s">
        <v>63</v>
      </c>
      <c r="E1210" s="102">
        <v>8</v>
      </c>
      <c r="F1210" s="102"/>
      <c r="G1210" s="102">
        <f t="shared" si="182"/>
        <v>0</v>
      </c>
      <c r="H1210" s="102"/>
      <c r="I1210" s="102"/>
      <c r="J1210" s="210"/>
      <c r="K1210" s="102"/>
      <c r="L1210" s="102">
        <f t="shared" si="181"/>
        <v>0</v>
      </c>
    </row>
    <row r="1211" spans="1:239" s="51" customFormat="1" x14ac:dyDescent="0.25">
      <c r="A1211" s="84"/>
      <c r="B1211" s="211" t="s">
        <v>86</v>
      </c>
      <c r="C1211" s="84" t="s">
        <v>67</v>
      </c>
      <c r="D1211" s="102">
        <v>26</v>
      </c>
      <c r="E1211" s="102">
        <f>D1211*E1206</f>
        <v>5.46</v>
      </c>
      <c r="F1211" s="102"/>
      <c r="G1211" s="102">
        <f t="shared" si="182"/>
        <v>0</v>
      </c>
      <c r="H1211" s="102"/>
      <c r="I1211" s="102"/>
      <c r="J1211" s="212"/>
      <c r="K1211" s="213"/>
      <c r="L1211" s="102">
        <f t="shared" si="181"/>
        <v>0</v>
      </c>
    </row>
    <row r="1212" spans="1:239" s="51" customFormat="1" x14ac:dyDescent="0.25">
      <c r="A1212" s="84"/>
      <c r="B1212" s="208" t="s">
        <v>87</v>
      </c>
      <c r="C1212" s="84" t="s">
        <v>60</v>
      </c>
      <c r="D1212" s="102">
        <v>3.5</v>
      </c>
      <c r="E1212" s="102">
        <f>D1212*E1205</f>
        <v>73.5</v>
      </c>
      <c r="F1212" s="102"/>
      <c r="G1212" s="102">
        <f t="shared" si="182"/>
        <v>0</v>
      </c>
      <c r="H1212" s="102"/>
      <c r="I1212" s="102"/>
      <c r="J1212" s="210"/>
      <c r="K1212" s="102"/>
      <c r="L1212" s="102">
        <f t="shared" si="181"/>
        <v>0</v>
      </c>
    </row>
    <row r="1213" spans="1:239" s="51" customFormat="1" x14ac:dyDescent="0.25">
      <c r="A1213" s="84"/>
      <c r="B1213" s="208" t="s">
        <v>88</v>
      </c>
      <c r="C1213" s="84" t="s">
        <v>18</v>
      </c>
      <c r="D1213" s="209">
        <v>2.0590000000000002</v>
      </c>
      <c r="E1213" s="102">
        <f>D1213*E1206</f>
        <v>0.43239</v>
      </c>
      <c r="F1213" s="102"/>
      <c r="G1213" s="102">
        <f t="shared" si="182"/>
        <v>0</v>
      </c>
      <c r="H1213" s="102"/>
      <c r="I1213" s="102"/>
      <c r="J1213" s="212"/>
      <c r="K1213" s="213"/>
      <c r="L1213" s="102">
        <f t="shared" si="181"/>
        <v>0</v>
      </c>
    </row>
    <row r="1214" spans="1:239" s="51" customFormat="1" x14ac:dyDescent="0.25">
      <c r="A1214" s="84"/>
      <c r="B1214" s="211" t="s">
        <v>89</v>
      </c>
      <c r="C1214" s="84" t="s">
        <v>16</v>
      </c>
      <c r="D1214" s="102">
        <v>1.3</v>
      </c>
      <c r="E1214" s="102">
        <f>D1214*E1206</f>
        <v>0.27300000000000002</v>
      </c>
      <c r="F1214" s="102"/>
      <c r="G1214" s="102">
        <f t="shared" si="182"/>
        <v>0</v>
      </c>
      <c r="H1214" s="102"/>
      <c r="I1214" s="102"/>
      <c r="J1214" s="212"/>
      <c r="K1214" s="213"/>
      <c r="L1214" s="102">
        <f t="shared" si="181"/>
        <v>0</v>
      </c>
    </row>
    <row r="1215" spans="1:239" s="51" customFormat="1" x14ac:dyDescent="0.25">
      <c r="A1215" s="84"/>
      <c r="B1215" s="208" t="s">
        <v>90</v>
      </c>
      <c r="C1215" s="84" t="s">
        <v>16</v>
      </c>
      <c r="D1215" s="102">
        <v>3.76</v>
      </c>
      <c r="E1215" s="102">
        <f>D1215*E1206</f>
        <v>0.78959999999999997</v>
      </c>
      <c r="F1215" s="5"/>
      <c r="G1215" s="102">
        <f t="shared" si="182"/>
        <v>0</v>
      </c>
      <c r="H1215" s="102"/>
      <c r="I1215" s="102"/>
      <c r="J1215" s="214"/>
      <c r="K1215" s="102"/>
      <c r="L1215" s="102">
        <f t="shared" si="181"/>
        <v>0</v>
      </c>
    </row>
    <row r="1216" spans="1:239" s="51" customFormat="1" x14ac:dyDescent="0.25">
      <c r="A1216" s="84"/>
      <c r="B1216" s="208" t="s">
        <v>91</v>
      </c>
      <c r="C1216" s="84" t="s">
        <v>16</v>
      </c>
      <c r="D1216" s="102">
        <v>3.47</v>
      </c>
      <c r="E1216" s="102">
        <f>D1216*E1206</f>
        <v>0.72870000000000001</v>
      </c>
      <c r="F1216" s="102"/>
      <c r="G1216" s="102">
        <f t="shared" si="182"/>
        <v>0</v>
      </c>
      <c r="H1216" s="102"/>
      <c r="I1216" s="102"/>
      <c r="J1216" s="214"/>
      <c r="K1216" s="102">
        <f>ROUND(E1216*J1216,2)</f>
        <v>0</v>
      </c>
      <c r="L1216" s="102">
        <f t="shared" si="181"/>
        <v>0</v>
      </c>
    </row>
    <row r="1217" spans="1:239" s="51" customFormat="1" x14ac:dyDescent="0.25">
      <c r="A1217" s="84"/>
      <c r="B1217" s="211" t="s">
        <v>92</v>
      </c>
      <c r="C1217" s="84" t="s">
        <v>67</v>
      </c>
      <c r="D1217" s="102">
        <v>48</v>
      </c>
      <c r="E1217" s="102">
        <f>D1217*E1206</f>
        <v>10.08</v>
      </c>
      <c r="F1217" s="102"/>
      <c r="G1217" s="102">
        <f t="shared" si="182"/>
        <v>0</v>
      </c>
      <c r="H1217" s="102"/>
      <c r="I1217" s="102"/>
      <c r="J1217" s="210"/>
      <c r="K1217" s="102"/>
      <c r="L1217" s="102">
        <f t="shared" si="181"/>
        <v>0</v>
      </c>
    </row>
    <row r="1218" spans="1:239" s="51" customFormat="1" x14ac:dyDescent="0.25">
      <c r="A1218" s="84"/>
      <c r="B1218" s="208"/>
      <c r="C1218" s="84"/>
      <c r="D1218" s="102"/>
      <c r="E1218" s="102"/>
      <c r="F1218" s="102"/>
      <c r="G1218" s="102"/>
      <c r="H1218" s="102"/>
      <c r="I1218" s="102"/>
      <c r="J1218" s="210"/>
      <c r="K1218" s="102"/>
      <c r="L1218" s="102"/>
    </row>
    <row r="1219" spans="1:239" s="218" customFormat="1" ht="62.25" customHeight="1" x14ac:dyDescent="0.25">
      <c r="A1219" s="8">
        <v>71</v>
      </c>
      <c r="B1219" s="215" t="s">
        <v>93</v>
      </c>
      <c r="C1219" s="8" t="s">
        <v>60</v>
      </c>
      <c r="D1219" s="216"/>
      <c r="E1219" s="234">
        <v>4432</v>
      </c>
      <c r="F1219" s="216"/>
      <c r="G1219" s="216"/>
      <c r="H1219" s="216"/>
      <c r="I1219" s="216"/>
      <c r="J1219" s="216"/>
      <c r="K1219" s="216"/>
      <c r="L1219" s="9"/>
      <c r="M1219" s="217"/>
      <c r="N1219" s="217"/>
      <c r="O1219" s="217"/>
      <c r="P1219" s="217"/>
      <c r="Q1219" s="217"/>
      <c r="R1219" s="217"/>
      <c r="S1219" s="217"/>
      <c r="T1219" s="217"/>
      <c r="U1219" s="217"/>
      <c r="V1219" s="217"/>
      <c r="W1219" s="217"/>
      <c r="X1219" s="217"/>
      <c r="Y1219" s="217"/>
      <c r="Z1219" s="217"/>
      <c r="AA1219" s="217"/>
      <c r="AB1219" s="217"/>
      <c r="AC1219" s="217"/>
      <c r="AD1219" s="217"/>
      <c r="AE1219" s="217"/>
      <c r="AF1219" s="217"/>
      <c r="AG1219" s="217"/>
      <c r="AH1219" s="217"/>
      <c r="AI1219" s="217"/>
      <c r="AJ1219" s="217"/>
      <c r="AK1219" s="217"/>
      <c r="AL1219" s="217"/>
      <c r="AM1219" s="217"/>
      <c r="AN1219" s="217"/>
      <c r="AO1219" s="217"/>
      <c r="AP1219" s="217"/>
      <c r="AQ1219" s="217"/>
      <c r="AR1219" s="217"/>
      <c r="AS1219" s="217"/>
      <c r="AT1219" s="217"/>
      <c r="AU1219" s="217"/>
      <c r="AV1219" s="217"/>
      <c r="AW1219" s="217"/>
      <c r="AX1219" s="217"/>
      <c r="AY1219" s="217"/>
      <c r="AZ1219" s="217"/>
      <c r="BA1219" s="217"/>
      <c r="BB1219" s="217"/>
      <c r="BC1219" s="217"/>
      <c r="BD1219" s="217"/>
      <c r="BE1219" s="217"/>
      <c r="BF1219" s="217"/>
      <c r="BG1219" s="217"/>
      <c r="BH1219" s="217"/>
      <c r="BI1219" s="217"/>
      <c r="BJ1219" s="217"/>
      <c r="BK1219" s="217"/>
      <c r="BL1219" s="217"/>
      <c r="BM1219" s="217"/>
      <c r="BN1219" s="217"/>
      <c r="BO1219" s="217"/>
      <c r="BP1219" s="217"/>
      <c r="BQ1219" s="217"/>
      <c r="BR1219" s="217"/>
      <c r="BS1219" s="217"/>
      <c r="BT1219" s="217"/>
      <c r="BU1219" s="217"/>
      <c r="BV1219" s="217"/>
      <c r="BW1219" s="217"/>
      <c r="BX1219" s="217"/>
      <c r="BY1219" s="217"/>
      <c r="BZ1219" s="217"/>
      <c r="CA1219" s="217"/>
      <c r="CB1219" s="217"/>
      <c r="CC1219" s="217"/>
      <c r="CD1219" s="217"/>
      <c r="CE1219" s="217"/>
      <c r="CF1219" s="217"/>
      <c r="CG1219" s="217"/>
      <c r="CH1219" s="217"/>
      <c r="CI1219" s="217"/>
      <c r="CJ1219" s="217"/>
      <c r="CK1219" s="217"/>
      <c r="CL1219" s="217"/>
      <c r="CM1219" s="217"/>
      <c r="CN1219" s="217"/>
      <c r="CO1219" s="217"/>
      <c r="CP1219" s="217"/>
      <c r="CQ1219" s="217"/>
      <c r="CR1219" s="217"/>
      <c r="CS1219" s="217"/>
      <c r="CT1219" s="217"/>
      <c r="CU1219" s="217"/>
      <c r="CV1219" s="217"/>
      <c r="CW1219" s="217"/>
      <c r="CX1219" s="217"/>
      <c r="CY1219" s="217"/>
      <c r="CZ1219" s="217"/>
      <c r="DA1219" s="217"/>
      <c r="DB1219" s="217"/>
      <c r="DC1219" s="217"/>
      <c r="DD1219" s="217"/>
      <c r="DE1219" s="217"/>
      <c r="DF1219" s="217"/>
      <c r="DG1219" s="217"/>
      <c r="DH1219" s="217"/>
      <c r="DI1219" s="217"/>
      <c r="DJ1219" s="217"/>
      <c r="DK1219" s="217"/>
      <c r="DL1219" s="217"/>
      <c r="DM1219" s="217"/>
      <c r="DN1219" s="217"/>
      <c r="DO1219" s="217"/>
      <c r="DP1219" s="217"/>
      <c r="DQ1219" s="217"/>
      <c r="DR1219" s="217"/>
      <c r="DS1219" s="217"/>
      <c r="DT1219" s="217"/>
      <c r="DU1219" s="217"/>
      <c r="DV1219" s="217"/>
      <c r="DW1219" s="217"/>
      <c r="DX1219" s="217"/>
      <c r="DY1219" s="217"/>
      <c r="DZ1219" s="217"/>
      <c r="EA1219" s="217"/>
      <c r="EB1219" s="217"/>
      <c r="EC1219" s="217"/>
      <c r="ED1219" s="217"/>
      <c r="EE1219" s="217"/>
      <c r="EF1219" s="217"/>
      <c r="EG1219" s="217"/>
      <c r="EH1219" s="217"/>
      <c r="EI1219" s="217"/>
      <c r="EJ1219" s="217"/>
      <c r="EK1219" s="217"/>
      <c r="EL1219" s="217"/>
      <c r="EM1219" s="217"/>
      <c r="EN1219" s="217"/>
      <c r="EO1219" s="217"/>
      <c r="EP1219" s="217"/>
      <c r="EQ1219" s="217"/>
      <c r="ER1219" s="217"/>
      <c r="ES1219" s="217"/>
      <c r="ET1219" s="217"/>
      <c r="EU1219" s="217"/>
      <c r="EV1219" s="217"/>
      <c r="EW1219" s="217"/>
      <c r="EX1219" s="217"/>
      <c r="EY1219" s="217"/>
      <c r="EZ1219" s="217"/>
      <c r="FA1219" s="217"/>
      <c r="FB1219" s="217"/>
      <c r="FC1219" s="217"/>
      <c r="FD1219" s="217"/>
      <c r="FE1219" s="217"/>
      <c r="FF1219" s="217"/>
      <c r="FG1219" s="217"/>
      <c r="FH1219" s="217"/>
      <c r="FI1219" s="217"/>
      <c r="FJ1219" s="217"/>
      <c r="FK1219" s="217"/>
      <c r="FL1219" s="217"/>
      <c r="FM1219" s="217"/>
      <c r="FN1219" s="217"/>
      <c r="FO1219" s="217"/>
      <c r="FP1219" s="217"/>
      <c r="FQ1219" s="217"/>
      <c r="FR1219" s="217"/>
      <c r="FS1219" s="217"/>
      <c r="FT1219" s="217"/>
      <c r="FU1219" s="217"/>
      <c r="FV1219" s="217"/>
      <c r="FW1219" s="217"/>
      <c r="FX1219" s="217"/>
      <c r="FY1219" s="217"/>
      <c r="FZ1219" s="217"/>
      <c r="GA1219" s="217"/>
      <c r="GB1219" s="217"/>
      <c r="GC1219" s="217"/>
      <c r="GD1219" s="217"/>
      <c r="GE1219" s="217"/>
      <c r="GF1219" s="217"/>
      <c r="GG1219" s="217"/>
      <c r="GH1219" s="217"/>
      <c r="GI1219" s="217"/>
      <c r="GJ1219" s="217"/>
    </row>
    <row r="1220" spans="1:239" x14ac:dyDescent="0.25">
      <c r="A1220" s="8"/>
      <c r="B1220" s="219"/>
      <c r="C1220" s="220" t="s">
        <v>51</v>
      </c>
      <c r="D1220" s="221">
        <v>0.1</v>
      </c>
      <c r="E1220" s="222">
        <f>E1219*D1220/100</f>
        <v>4.4320000000000004</v>
      </c>
      <c r="F1220" s="221"/>
      <c r="G1220" s="221"/>
      <c r="H1220" s="221"/>
      <c r="I1220" s="221"/>
      <c r="J1220" s="221"/>
      <c r="K1220" s="221"/>
      <c r="L1220" s="221"/>
      <c r="M1220" s="223"/>
      <c r="N1220" s="223"/>
      <c r="O1220" s="223"/>
      <c r="P1220" s="223"/>
      <c r="Q1220" s="223"/>
      <c r="R1220" s="223"/>
      <c r="S1220" s="223"/>
      <c r="T1220" s="223"/>
      <c r="U1220" s="223"/>
      <c r="V1220" s="223"/>
      <c r="W1220" s="223"/>
      <c r="X1220" s="223"/>
      <c r="Y1220" s="223"/>
      <c r="Z1220" s="223"/>
      <c r="AA1220" s="223"/>
      <c r="AB1220" s="223"/>
      <c r="AC1220" s="223"/>
      <c r="AD1220" s="223"/>
      <c r="AE1220" s="223"/>
      <c r="AF1220" s="223"/>
      <c r="AG1220" s="223"/>
      <c r="AH1220" s="223"/>
      <c r="AI1220" s="223"/>
      <c r="AJ1220" s="223"/>
      <c r="AK1220" s="223"/>
      <c r="AL1220" s="223"/>
      <c r="AM1220" s="223"/>
      <c r="AN1220" s="223"/>
      <c r="AO1220" s="223"/>
      <c r="AP1220" s="223"/>
      <c r="AQ1220" s="223"/>
      <c r="AR1220" s="223"/>
      <c r="AS1220" s="223"/>
      <c r="AT1220" s="223"/>
      <c r="AU1220" s="223"/>
      <c r="AV1220" s="223"/>
      <c r="AW1220" s="223"/>
      <c r="AX1220" s="223"/>
      <c r="AY1220" s="223"/>
      <c r="AZ1220" s="223"/>
      <c r="BA1220" s="223"/>
      <c r="BB1220" s="223"/>
      <c r="BC1220" s="223"/>
      <c r="BD1220" s="223"/>
      <c r="BE1220" s="223"/>
      <c r="BF1220" s="223"/>
      <c r="BG1220" s="223"/>
      <c r="BH1220" s="223"/>
      <c r="BI1220" s="223"/>
      <c r="BJ1220" s="223"/>
      <c r="BK1220" s="223"/>
      <c r="BL1220" s="223"/>
      <c r="BM1220" s="223"/>
      <c r="BN1220" s="223"/>
      <c r="BO1220" s="223"/>
      <c r="BP1220" s="223"/>
      <c r="BQ1220" s="223"/>
      <c r="BR1220" s="223"/>
      <c r="BS1220" s="223"/>
      <c r="BT1220" s="223"/>
      <c r="BU1220" s="223"/>
      <c r="BV1220" s="223"/>
      <c r="BW1220" s="223"/>
      <c r="BX1220" s="223"/>
      <c r="BY1220" s="223"/>
      <c r="BZ1220" s="223"/>
      <c r="CA1220" s="223"/>
      <c r="CB1220" s="223"/>
      <c r="CC1220" s="223"/>
      <c r="CD1220" s="223"/>
      <c r="CE1220" s="223"/>
      <c r="CF1220" s="223"/>
      <c r="CG1220" s="223"/>
      <c r="CH1220" s="223"/>
      <c r="CI1220" s="223"/>
      <c r="CJ1220" s="223"/>
      <c r="CK1220" s="223"/>
      <c r="CL1220" s="223"/>
      <c r="CM1220" s="223"/>
      <c r="CN1220" s="223"/>
      <c r="CO1220" s="223"/>
      <c r="CP1220" s="223"/>
      <c r="CQ1220" s="223"/>
      <c r="CR1220" s="223"/>
      <c r="CS1220" s="223"/>
      <c r="CT1220" s="223"/>
      <c r="CU1220" s="223"/>
      <c r="CV1220" s="223"/>
      <c r="CW1220" s="223"/>
      <c r="CX1220" s="223"/>
      <c r="CY1220" s="223"/>
      <c r="CZ1220" s="223"/>
      <c r="DA1220" s="223"/>
      <c r="DB1220" s="223"/>
      <c r="DC1220" s="223"/>
      <c r="DD1220" s="223"/>
      <c r="DE1220" s="223"/>
      <c r="DF1220" s="223"/>
      <c r="DG1220" s="223"/>
      <c r="DH1220" s="223"/>
      <c r="DI1220" s="223"/>
      <c r="DJ1220" s="223"/>
      <c r="DK1220" s="223"/>
      <c r="DL1220" s="223"/>
      <c r="DM1220" s="223"/>
      <c r="DN1220" s="223"/>
      <c r="DO1220" s="223"/>
      <c r="DP1220" s="223"/>
      <c r="DQ1220" s="223"/>
      <c r="DR1220" s="223"/>
      <c r="DS1220" s="223"/>
      <c r="DT1220" s="223"/>
      <c r="DU1220" s="223"/>
      <c r="DV1220" s="223"/>
      <c r="DW1220" s="223"/>
      <c r="DX1220" s="223"/>
      <c r="DY1220" s="223"/>
      <c r="DZ1220" s="223"/>
      <c r="EA1220" s="223"/>
      <c r="EB1220" s="223"/>
      <c r="EC1220" s="223"/>
      <c r="ED1220" s="223"/>
      <c r="EE1220" s="223"/>
      <c r="EF1220" s="223"/>
      <c r="EG1220" s="223"/>
      <c r="EH1220" s="223"/>
      <c r="EI1220" s="223"/>
      <c r="EJ1220" s="223"/>
      <c r="EK1220" s="223"/>
      <c r="EL1220" s="223"/>
      <c r="EM1220" s="223"/>
      <c r="EN1220" s="223"/>
      <c r="EO1220" s="223"/>
      <c r="EP1220" s="223"/>
      <c r="EQ1220" s="223"/>
      <c r="ER1220" s="223"/>
      <c r="ES1220" s="223"/>
      <c r="ET1220" s="223"/>
      <c r="EU1220" s="223"/>
      <c r="EV1220" s="223"/>
      <c r="EW1220" s="223"/>
      <c r="EX1220" s="223"/>
      <c r="EY1220" s="223"/>
      <c r="EZ1220" s="223"/>
      <c r="FA1220" s="223"/>
      <c r="FB1220" s="223"/>
      <c r="FC1220" s="223"/>
      <c r="FD1220" s="223"/>
      <c r="FE1220" s="223"/>
      <c r="FF1220" s="223"/>
      <c r="FG1220" s="223"/>
      <c r="FH1220" s="223"/>
      <c r="FI1220" s="223"/>
      <c r="FJ1220" s="223"/>
      <c r="FK1220" s="223"/>
      <c r="FL1220" s="223"/>
      <c r="FM1220" s="223"/>
      <c r="FN1220" s="223"/>
      <c r="FO1220" s="223"/>
      <c r="FP1220" s="223"/>
      <c r="FQ1220" s="223"/>
      <c r="FR1220" s="223"/>
      <c r="FS1220" s="223"/>
      <c r="FT1220" s="223"/>
      <c r="FU1220" s="223"/>
      <c r="FV1220" s="223"/>
      <c r="FW1220" s="223"/>
      <c r="FX1220" s="223"/>
      <c r="FY1220" s="223"/>
      <c r="FZ1220" s="223"/>
      <c r="GA1220" s="223"/>
      <c r="GB1220" s="223"/>
      <c r="GC1220" s="223"/>
      <c r="GD1220" s="223"/>
      <c r="GE1220" s="223"/>
      <c r="GF1220" s="223"/>
      <c r="GG1220" s="223"/>
      <c r="GH1220" s="223"/>
      <c r="GI1220" s="223"/>
      <c r="GJ1220" s="223"/>
    </row>
    <row r="1221" spans="1:239" x14ac:dyDescent="0.25">
      <c r="A1221" s="8"/>
      <c r="B1221" s="124" t="s">
        <v>94</v>
      </c>
      <c r="C1221" s="220" t="s">
        <v>17</v>
      </c>
      <c r="D1221" s="221">
        <v>1.77</v>
      </c>
      <c r="E1221" s="221">
        <f>E1220*D1221</f>
        <v>7.8446400000000009</v>
      </c>
      <c r="F1221" s="5"/>
      <c r="G1221" s="86"/>
      <c r="H1221" s="5"/>
      <c r="I1221" s="86">
        <f t="shared" ref="I1221" si="183">H1221*E1221</f>
        <v>0</v>
      </c>
      <c r="J1221" s="10"/>
      <c r="K1221" s="86"/>
      <c r="L1221" s="10">
        <f t="shared" ref="L1221:L1224" si="184">G1221+I1221+K1221</f>
        <v>0</v>
      </c>
      <c r="M1221" s="223"/>
      <c r="N1221" s="223"/>
      <c r="O1221" s="223"/>
      <c r="P1221" s="223"/>
      <c r="Q1221" s="223"/>
      <c r="R1221" s="223"/>
      <c r="S1221" s="223"/>
      <c r="T1221" s="223"/>
      <c r="U1221" s="223"/>
      <c r="V1221" s="223"/>
      <c r="W1221" s="223"/>
      <c r="X1221" s="223"/>
      <c r="Y1221" s="223"/>
      <c r="Z1221" s="223"/>
      <c r="AA1221" s="223"/>
      <c r="AB1221" s="223"/>
      <c r="AC1221" s="223"/>
      <c r="AD1221" s="223"/>
      <c r="AE1221" s="223"/>
      <c r="AF1221" s="223"/>
      <c r="AG1221" s="223"/>
      <c r="AH1221" s="223"/>
      <c r="AI1221" s="223"/>
      <c r="AJ1221" s="223"/>
      <c r="AK1221" s="223"/>
      <c r="AL1221" s="223"/>
      <c r="AM1221" s="223"/>
      <c r="AN1221" s="223"/>
      <c r="AO1221" s="223"/>
      <c r="AP1221" s="223"/>
      <c r="AQ1221" s="223"/>
      <c r="AR1221" s="223"/>
      <c r="AS1221" s="223"/>
      <c r="AT1221" s="223"/>
      <c r="AU1221" s="223"/>
      <c r="AV1221" s="223"/>
      <c r="AW1221" s="223"/>
      <c r="AX1221" s="223"/>
      <c r="AY1221" s="223"/>
      <c r="AZ1221" s="223"/>
      <c r="BA1221" s="223"/>
      <c r="BB1221" s="223"/>
      <c r="BC1221" s="223"/>
      <c r="BD1221" s="223"/>
      <c r="BE1221" s="223"/>
      <c r="BF1221" s="223"/>
      <c r="BG1221" s="223"/>
      <c r="BH1221" s="223"/>
      <c r="BI1221" s="223"/>
      <c r="BJ1221" s="223"/>
      <c r="BK1221" s="223"/>
      <c r="BL1221" s="223"/>
      <c r="BM1221" s="223"/>
      <c r="BN1221" s="223"/>
      <c r="BO1221" s="223"/>
      <c r="BP1221" s="223"/>
      <c r="BQ1221" s="223"/>
      <c r="BR1221" s="223"/>
      <c r="BS1221" s="223"/>
      <c r="BT1221" s="223"/>
      <c r="BU1221" s="223"/>
      <c r="BV1221" s="223"/>
      <c r="BW1221" s="223"/>
      <c r="BX1221" s="223"/>
      <c r="BY1221" s="223"/>
      <c r="BZ1221" s="223"/>
      <c r="CA1221" s="223"/>
      <c r="CB1221" s="223"/>
      <c r="CC1221" s="223"/>
      <c r="CD1221" s="223"/>
      <c r="CE1221" s="223"/>
      <c r="CF1221" s="223"/>
      <c r="CG1221" s="223"/>
      <c r="CH1221" s="223"/>
      <c r="CI1221" s="223"/>
      <c r="CJ1221" s="223"/>
      <c r="CK1221" s="223"/>
      <c r="CL1221" s="223"/>
      <c r="CM1221" s="223"/>
      <c r="CN1221" s="223"/>
      <c r="CO1221" s="223"/>
      <c r="CP1221" s="223"/>
      <c r="CQ1221" s="223"/>
      <c r="CR1221" s="223"/>
      <c r="CS1221" s="223"/>
      <c r="CT1221" s="223"/>
      <c r="CU1221" s="223"/>
      <c r="CV1221" s="223"/>
      <c r="CW1221" s="223"/>
      <c r="CX1221" s="223"/>
      <c r="CY1221" s="223"/>
      <c r="CZ1221" s="223"/>
      <c r="DA1221" s="223"/>
      <c r="DB1221" s="223"/>
      <c r="DC1221" s="223"/>
      <c r="DD1221" s="223"/>
      <c r="DE1221" s="223"/>
      <c r="DF1221" s="223"/>
      <c r="DG1221" s="223"/>
      <c r="DH1221" s="223"/>
      <c r="DI1221" s="223"/>
      <c r="DJ1221" s="223"/>
      <c r="DK1221" s="223"/>
      <c r="DL1221" s="223"/>
      <c r="DM1221" s="223"/>
      <c r="DN1221" s="223"/>
      <c r="DO1221" s="223"/>
      <c r="DP1221" s="223"/>
      <c r="DQ1221" s="223"/>
      <c r="DR1221" s="223"/>
      <c r="DS1221" s="223"/>
      <c r="DT1221" s="223"/>
      <c r="DU1221" s="223"/>
      <c r="DV1221" s="223"/>
      <c r="DW1221" s="223"/>
      <c r="DX1221" s="223"/>
      <c r="DY1221" s="223"/>
      <c r="DZ1221" s="223"/>
      <c r="EA1221" s="223"/>
      <c r="EB1221" s="223"/>
      <c r="EC1221" s="223"/>
      <c r="ED1221" s="223"/>
      <c r="EE1221" s="223"/>
      <c r="EF1221" s="223"/>
      <c r="EG1221" s="223"/>
      <c r="EH1221" s="223"/>
      <c r="EI1221" s="223"/>
      <c r="EJ1221" s="223"/>
      <c r="EK1221" s="223"/>
      <c r="EL1221" s="223"/>
      <c r="EM1221" s="223"/>
      <c r="EN1221" s="223"/>
      <c r="EO1221" s="223"/>
      <c r="EP1221" s="223"/>
      <c r="EQ1221" s="223"/>
      <c r="ER1221" s="223"/>
      <c r="ES1221" s="223"/>
      <c r="ET1221" s="223"/>
      <c r="EU1221" s="223"/>
      <c r="EV1221" s="223"/>
      <c r="EW1221" s="223"/>
      <c r="EX1221" s="223"/>
      <c r="EY1221" s="223"/>
      <c r="EZ1221" s="223"/>
      <c r="FA1221" s="223"/>
      <c r="FB1221" s="223"/>
      <c r="FC1221" s="223"/>
      <c r="FD1221" s="223"/>
      <c r="FE1221" s="223"/>
      <c r="FF1221" s="223"/>
      <c r="FG1221" s="223"/>
      <c r="FH1221" s="223"/>
      <c r="FI1221" s="223"/>
      <c r="FJ1221" s="223"/>
      <c r="FK1221" s="223"/>
      <c r="FL1221" s="223"/>
      <c r="FM1221" s="223"/>
      <c r="FN1221" s="223"/>
      <c r="FO1221" s="223"/>
      <c r="FP1221" s="223"/>
      <c r="FQ1221" s="223"/>
      <c r="FR1221" s="223"/>
      <c r="FS1221" s="223"/>
      <c r="FT1221" s="223"/>
      <c r="FU1221" s="223"/>
      <c r="FV1221" s="223"/>
      <c r="FW1221" s="223"/>
      <c r="FX1221" s="223"/>
      <c r="FY1221" s="223"/>
      <c r="FZ1221" s="223"/>
      <c r="GA1221" s="223"/>
      <c r="GB1221" s="223"/>
      <c r="GC1221" s="223"/>
      <c r="GD1221" s="223"/>
      <c r="GE1221" s="223"/>
      <c r="GF1221" s="223"/>
      <c r="GG1221" s="223"/>
      <c r="GH1221" s="223"/>
      <c r="GI1221" s="223"/>
      <c r="GJ1221" s="223"/>
    </row>
    <row r="1222" spans="1:239" x14ac:dyDescent="0.25">
      <c r="A1222" s="8"/>
      <c r="B1222" s="169" t="s">
        <v>95</v>
      </c>
      <c r="C1222" s="220" t="s">
        <v>20</v>
      </c>
      <c r="D1222" s="221">
        <v>0.82</v>
      </c>
      <c r="E1222" s="221">
        <f>E1220*D1222</f>
        <v>3.6342400000000001</v>
      </c>
      <c r="F1222" s="10"/>
      <c r="G1222" s="86"/>
      <c r="H1222" s="5"/>
      <c r="I1222" s="86"/>
      <c r="J1222" s="10"/>
      <c r="K1222" s="86">
        <f t="shared" ref="K1222" si="185">J1222*E1222</f>
        <v>0</v>
      </c>
      <c r="L1222" s="10">
        <f t="shared" si="184"/>
        <v>0</v>
      </c>
      <c r="M1222" s="223"/>
      <c r="N1222" s="223"/>
      <c r="O1222" s="223"/>
      <c r="P1222" s="223"/>
      <c r="Q1222" s="223"/>
      <c r="R1222" s="223"/>
      <c r="S1222" s="223"/>
      <c r="T1222" s="223"/>
      <c r="U1222" s="223"/>
      <c r="V1222" s="223"/>
      <c r="W1222" s="223"/>
      <c r="X1222" s="223"/>
      <c r="Y1222" s="223"/>
      <c r="Z1222" s="223"/>
      <c r="AA1222" s="223"/>
      <c r="AB1222" s="223"/>
      <c r="AC1222" s="223"/>
      <c r="AD1222" s="223"/>
      <c r="AE1222" s="223"/>
      <c r="AF1222" s="223"/>
      <c r="AG1222" s="223"/>
      <c r="AH1222" s="223"/>
      <c r="AI1222" s="223"/>
      <c r="AJ1222" s="223"/>
      <c r="AK1222" s="223"/>
      <c r="AL1222" s="223"/>
      <c r="AM1222" s="223"/>
      <c r="AN1222" s="223"/>
      <c r="AO1222" s="223"/>
      <c r="AP1222" s="223"/>
      <c r="AQ1222" s="223"/>
      <c r="AR1222" s="223"/>
      <c r="AS1222" s="223"/>
      <c r="AT1222" s="223"/>
      <c r="AU1222" s="223"/>
      <c r="AV1222" s="223"/>
      <c r="AW1222" s="223"/>
      <c r="AX1222" s="223"/>
      <c r="AY1222" s="223"/>
      <c r="AZ1222" s="223"/>
      <c r="BA1222" s="223"/>
      <c r="BB1222" s="223"/>
      <c r="BC1222" s="223"/>
      <c r="BD1222" s="223"/>
      <c r="BE1222" s="223"/>
      <c r="BF1222" s="223"/>
      <c r="BG1222" s="223"/>
      <c r="BH1222" s="223"/>
      <c r="BI1222" s="223"/>
      <c r="BJ1222" s="223"/>
      <c r="BK1222" s="223"/>
      <c r="BL1222" s="223"/>
      <c r="BM1222" s="223"/>
      <c r="BN1222" s="223"/>
      <c r="BO1222" s="223"/>
      <c r="BP1222" s="223"/>
      <c r="BQ1222" s="223"/>
      <c r="BR1222" s="223"/>
      <c r="BS1222" s="223"/>
      <c r="BT1222" s="223"/>
      <c r="BU1222" s="223"/>
      <c r="BV1222" s="223"/>
      <c r="BW1222" s="223"/>
      <c r="BX1222" s="223"/>
      <c r="BY1222" s="223"/>
      <c r="BZ1222" s="223"/>
      <c r="CA1222" s="223"/>
      <c r="CB1222" s="223"/>
      <c r="CC1222" s="223"/>
      <c r="CD1222" s="223"/>
      <c r="CE1222" s="223"/>
      <c r="CF1222" s="223"/>
      <c r="CG1222" s="223"/>
      <c r="CH1222" s="223"/>
      <c r="CI1222" s="223"/>
      <c r="CJ1222" s="223"/>
      <c r="CK1222" s="223"/>
      <c r="CL1222" s="223"/>
      <c r="CM1222" s="223"/>
      <c r="CN1222" s="223"/>
      <c r="CO1222" s="223"/>
      <c r="CP1222" s="223"/>
      <c r="CQ1222" s="223"/>
      <c r="CR1222" s="223"/>
      <c r="CS1222" s="223"/>
      <c r="CT1222" s="223"/>
      <c r="CU1222" s="223"/>
      <c r="CV1222" s="223"/>
      <c r="CW1222" s="223"/>
      <c r="CX1222" s="223"/>
      <c r="CY1222" s="223"/>
      <c r="CZ1222" s="223"/>
      <c r="DA1222" s="223"/>
      <c r="DB1222" s="223"/>
      <c r="DC1222" s="223"/>
      <c r="DD1222" s="223"/>
      <c r="DE1222" s="223"/>
      <c r="DF1222" s="223"/>
      <c r="DG1222" s="223"/>
      <c r="DH1222" s="223"/>
      <c r="DI1222" s="223"/>
      <c r="DJ1222" s="223"/>
      <c r="DK1222" s="223"/>
      <c r="DL1222" s="223"/>
      <c r="DM1222" s="223"/>
      <c r="DN1222" s="223"/>
      <c r="DO1222" s="223"/>
      <c r="DP1222" s="223"/>
      <c r="DQ1222" s="223"/>
      <c r="DR1222" s="223"/>
      <c r="DS1222" s="223"/>
      <c r="DT1222" s="223"/>
      <c r="DU1222" s="223"/>
      <c r="DV1222" s="223"/>
      <c r="DW1222" s="223"/>
      <c r="DX1222" s="223"/>
      <c r="DY1222" s="223"/>
      <c r="DZ1222" s="223"/>
      <c r="EA1222" s="223"/>
      <c r="EB1222" s="223"/>
      <c r="EC1222" s="223"/>
      <c r="ED1222" s="223"/>
      <c r="EE1222" s="223"/>
      <c r="EF1222" s="223"/>
      <c r="EG1222" s="223"/>
      <c r="EH1222" s="223"/>
      <c r="EI1222" s="223"/>
      <c r="EJ1222" s="223"/>
      <c r="EK1222" s="223"/>
      <c r="EL1222" s="223"/>
      <c r="EM1222" s="223"/>
      <c r="EN1222" s="223"/>
      <c r="EO1222" s="223"/>
      <c r="EP1222" s="223"/>
      <c r="EQ1222" s="223"/>
      <c r="ER1222" s="223"/>
      <c r="ES1222" s="223"/>
      <c r="ET1222" s="223"/>
      <c r="EU1222" s="223"/>
      <c r="EV1222" s="223"/>
      <c r="EW1222" s="223"/>
      <c r="EX1222" s="223"/>
      <c r="EY1222" s="223"/>
      <c r="EZ1222" s="223"/>
      <c r="FA1222" s="223"/>
      <c r="FB1222" s="223"/>
      <c r="FC1222" s="223"/>
      <c r="FD1222" s="223"/>
      <c r="FE1222" s="223"/>
      <c r="FF1222" s="223"/>
      <c r="FG1222" s="223"/>
      <c r="FH1222" s="223"/>
      <c r="FI1222" s="223"/>
      <c r="FJ1222" s="223"/>
      <c r="FK1222" s="223"/>
      <c r="FL1222" s="223"/>
      <c r="FM1222" s="223"/>
      <c r="FN1222" s="223"/>
      <c r="FO1222" s="223"/>
      <c r="FP1222" s="223"/>
      <c r="FQ1222" s="223"/>
      <c r="FR1222" s="223"/>
      <c r="FS1222" s="223"/>
      <c r="FT1222" s="223"/>
      <c r="FU1222" s="223"/>
      <c r="FV1222" s="223"/>
      <c r="FW1222" s="223"/>
      <c r="FX1222" s="223"/>
      <c r="FY1222" s="223"/>
      <c r="FZ1222" s="223"/>
      <c r="GA1222" s="223"/>
      <c r="GB1222" s="223"/>
      <c r="GC1222" s="223"/>
      <c r="GD1222" s="223"/>
      <c r="GE1222" s="223"/>
      <c r="GF1222" s="223"/>
      <c r="GG1222" s="223"/>
      <c r="GH1222" s="223"/>
      <c r="GI1222" s="223"/>
      <c r="GJ1222" s="223"/>
    </row>
    <row r="1223" spans="1:239" s="2" customFormat="1" x14ac:dyDescent="0.25">
      <c r="A1223" s="8"/>
      <c r="B1223" s="124" t="s">
        <v>29</v>
      </c>
      <c r="C1223" s="91" t="s">
        <v>20</v>
      </c>
      <c r="D1223" s="10">
        <v>0.68</v>
      </c>
      <c r="E1223" s="10">
        <f>E1220*D1223</f>
        <v>3.0137600000000004</v>
      </c>
      <c r="F1223" s="5"/>
      <c r="G1223" s="120"/>
      <c r="H1223" s="120"/>
      <c r="I1223" s="5"/>
      <c r="J1223" s="5"/>
      <c r="K1223" s="10">
        <f>E1223*J1223</f>
        <v>0</v>
      </c>
      <c r="L1223" s="10">
        <f t="shared" si="184"/>
        <v>0</v>
      </c>
      <c r="M1223" s="93"/>
      <c r="N1223" s="93"/>
      <c r="O1223" s="93"/>
      <c r="P1223" s="93"/>
      <c r="Q1223" s="93"/>
      <c r="R1223" s="93"/>
      <c r="S1223" s="93"/>
      <c r="T1223" s="93"/>
      <c r="U1223" s="93"/>
      <c r="V1223" s="93"/>
      <c r="W1223" s="93"/>
      <c r="X1223" s="93"/>
      <c r="Y1223" s="93"/>
      <c r="Z1223" s="93"/>
      <c r="AA1223" s="93"/>
      <c r="AB1223" s="93"/>
      <c r="AC1223" s="93"/>
      <c r="AD1223" s="93"/>
      <c r="AE1223" s="93"/>
      <c r="AF1223" s="93"/>
      <c r="AG1223" s="93"/>
      <c r="AH1223" s="93"/>
      <c r="AI1223" s="93"/>
      <c r="AJ1223" s="93"/>
      <c r="AK1223" s="93"/>
      <c r="AL1223" s="93"/>
      <c r="AM1223" s="93"/>
      <c r="AN1223" s="93"/>
      <c r="AO1223" s="93"/>
      <c r="AP1223" s="93"/>
      <c r="AQ1223" s="93"/>
      <c r="AR1223" s="93"/>
      <c r="AS1223" s="93"/>
      <c r="AT1223" s="93"/>
      <c r="AU1223" s="93"/>
      <c r="AV1223" s="93"/>
      <c r="AW1223" s="93"/>
      <c r="AX1223" s="93"/>
      <c r="AY1223" s="93"/>
      <c r="AZ1223" s="93"/>
      <c r="BA1223" s="93"/>
      <c r="BB1223" s="93"/>
      <c r="BC1223" s="93"/>
      <c r="BD1223" s="93"/>
      <c r="BE1223" s="93"/>
      <c r="BF1223" s="93"/>
      <c r="BG1223" s="93"/>
      <c r="BH1223" s="93"/>
      <c r="BI1223" s="93"/>
      <c r="BJ1223" s="93"/>
      <c r="BK1223" s="93"/>
      <c r="BL1223" s="93"/>
      <c r="BM1223" s="93"/>
      <c r="BN1223" s="93"/>
      <c r="BO1223" s="93"/>
      <c r="BP1223" s="93"/>
      <c r="BQ1223" s="93"/>
      <c r="BR1223" s="93"/>
      <c r="BS1223" s="93"/>
      <c r="BT1223" s="93"/>
      <c r="BU1223" s="93"/>
      <c r="BV1223" s="93"/>
      <c r="BW1223" s="93"/>
      <c r="BX1223" s="93"/>
      <c r="BY1223" s="93"/>
      <c r="BZ1223" s="93"/>
      <c r="CA1223" s="93"/>
      <c r="CB1223" s="93"/>
      <c r="CC1223" s="93"/>
      <c r="CD1223" s="93"/>
      <c r="CE1223" s="93"/>
      <c r="CF1223" s="93"/>
      <c r="CG1223" s="93"/>
      <c r="CH1223" s="93"/>
      <c r="CI1223" s="93"/>
      <c r="CJ1223" s="93"/>
      <c r="CK1223" s="93"/>
      <c r="CL1223" s="93"/>
      <c r="CM1223" s="93"/>
      <c r="CN1223" s="93"/>
      <c r="CO1223" s="93"/>
      <c r="CP1223" s="93"/>
      <c r="CQ1223" s="93"/>
      <c r="CR1223" s="93"/>
      <c r="CS1223" s="93"/>
      <c r="CT1223" s="93"/>
      <c r="CU1223" s="93"/>
      <c r="CV1223" s="93"/>
      <c r="CW1223" s="93"/>
      <c r="CX1223" s="93"/>
      <c r="CY1223" s="93"/>
      <c r="CZ1223" s="93"/>
      <c r="DA1223" s="93"/>
      <c r="DB1223" s="93"/>
      <c r="DC1223" s="93"/>
      <c r="DD1223" s="93"/>
      <c r="DE1223" s="93"/>
      <c r="DF1223" s="93"/>
      <c r="DG1223" s="93"/>
      <c r="DH1223" s="93"/>
      <c r="DI1223" s="93"/>
      <c r="DJ1223" s="93"/>
      <c r="DK1223" s="93"/>
      <c r="DL1223" s="93"/>
      <c r="DM1223" s="93"/>
      <c r="DN1223" s="93"/>
      <c r="DO1223" s="93"/>
      <c r="DP1223" s="93"/>
      <c r="DQ1223" s="93"/>
      <c r="DR1223" s="93"/>
      <c r="DS1223" s="93"/>
      <c r="DT1223" s="93"/>
      <c r="DU1223" s="93"/>
      <c r="DV1223" s="93"/>
      <c r="DW1223" s="93"/>
      <c r="DX1223" s="93"/>
      <c r="DY1223" s="93"/>
      <c r="DZ1223" s="93"/>
      <c r="EA1223" s="93"/>
      <c r="EB1223" s="93"/>
      <c r="EC1223" s="93"/>
      <c r="ED1223" s="93"/>
      <c r="EE1223" s="93"/>
      <c r="EF1223" s="93"/>
      <c r="EG1223" s="93"/>
      <c r="EH1223" s="93"/>
      <c r="EI1223" s="93"/>
      <c r="EJ1223" s="93"/>
      <c r="EK1223" s="93"/>
      <c r="EL1223" s="93"/>
      <c r="EM1223" s="93"/>
      <c r="EN1223" s="93"/>
      <c r="EO1223" s="93"/>
      <c r="EP1223" s="93"/>
      <c r="EQ1223" s="93"/>
      <c r="ER1223" s="93"/>
      <c r="ES1223" s="93"/>
      <c r="ET1223" s="93"/>
      <c r="EU1223" s="93"/>
      <c r="EV1223" s="93"/>
      <c r="EW1223" s="93"/>
      <c r="EX1223" s="93"/>
      <c r="EY1223" s="93"/>
      <c r="EZ1223" s="93"/>
      <c r="FA1223" s="93"/>
      <c r="FB1223" s="93"/>
      <c r="FC1223" s="93"/>
      <c r="FD1223" s="93"/>
      <c r="FE1223" s="93"/>
      <c r="FF1223" s="93"/>
      <c r="FG1223" s="93"/>
      <c r="FH1223" s="93"/>
      <c r="FI1223" s="93"/>
      <c r="FJ1223" s="93"/>
      <c r="FK1223" s="93"/>
      <c r="FL1223" s="93"/>
      <c r="FM1223" s="93"/>
      <c r="FN1223" s="93"/>
      <c r="FO1223" s="93"/>
      <c r="FP1223" s="93"/>
      <c r="FQ1223" s="93"/>
      <c r="FR1223" s="93"/>
      <c r="FS1223" s="93"/>
      <c r="FT1223" s="93"/>
      <c r="FU1223" s="93"/>
      <c r="FV1223" s="93"/>
      <c r="FW1223" s="93"/>
      <c r="FX1223" s="93"/>
      <c r="FY1223" s="93"/>
      <c r="FZ1223" s="93"/>
      <c r="GA1223" s="93"/>
      <c r="GB1223" s="93"/>
      <c r="GC1223" s="93"/>
      <c r="GD1223" s="93"/>
      <c r="GE1223" s="93"/>
      <c r="GF1223" s="93"/>
      <c r="GG1223" s="93"/>
      <c r="GH1223" s="93"/>
      <c r="GI1223" s="93"/>
      <c r="GJ1223" s="93"/>
      <c r="GK1223" s="93"/>
      <c r="GL1223" s="93"/>
      <c r="GM1223" s="93"/>
      <c r="GN1223" s="93"/>
      <c r="GO1223" s="93"/>
      <c r="GP1223" s="93"/>
      <c r="GQ1223" s="93"/>
      <c r="GR1223" s="93"/>
      <c r="GS1223" s="93"/>
      <c r="GT1223" s="93"/>
      <c r="GU1223" s="93"/>
      <c r="GV1223" s="93"/>
      <c r="GW1223" s="93"/>
      <c r="GX1223" s="93"/>
      <c r="GY1223" s="93"/>
      <c r="GZ1223" s="93"/>
      <c r="HA1223" s="93"/>
      <c r="HB1223" s="93"/>
      <c r="HC1223" s="93"/>
      <c r="HD1223" s="93"/>
      <c r="HE1223" s="93"/>
      <c r="HF1223" s="93"/>
      <c r="HG1223" s="93"/>
      <c r="HH1223" s="93"/>
      <c r="HI1223" s="93"/>
      <c r="HJ1223" s="93"/>
      <c r="HK1223" s="93"/>
      <c r="HL1223" s="93"/>
      <c r="HM1223" s="93"/>
      <c r="HN1223" s="93"/>
      <c r="HO1223" s="93"/>
      <c r="HP1223" s="93"/>
      <c r="HQ1223" s="93"/>
      <c r="HR1223" s="93"/>
      <c r="HS1223" s="93"/>
      <c r="HT1223" s="93"/>
      <c r="HU1223" s="93"/>
      <c r="HV1223" s="93"/>
      <c r="HW1223" s="93"/>
      <c r="HX1223" s="93"/>
      <c r="HY1223" s="93"/>
      <c r="HZ1223" s="93"/>
      <c r="IA1223" s="93"/>
      <c r="IB1223" s="93"/>
      <c r="IC1223" s="93"/>
      <c r="ID1223" s="93"/>
      <c r="IE1223" s="93"/>
    </row>
    <row r="1224" spans="1:239" x14ac:dyDescent="0.25">
      <c r="A1224" s="8"/>
      <c r="B1224" s="126" t="s">
        <v>96</v>
      </c>
      <c r="C1224" s="12" t="s">
        <v>67</v>
      </c>
      <c r="D1224" s="221">
        <v>77.87</v>
      </c>
      <c r="E1224" s="221">
        <f>E1220*D1224</f>
        <v>345.11984000000007</v>
      </c>
      <c r="F1224" s="221"/>
      <c r="G1224" s="221">
        <f>E1224*F1224</f>
        <v>0</v>
      </c>
      <c r="H1224" s="5"/>
      <c r="I1224" s="86"/>
      <c r="J1224" s="10"/>
      <c r="K1224" s="86"/>
      <c r="L1224" s="10">
        <f t="shared" si="184"/>
        <v>0</v>
      </c>
      <c r="M1224" s="223"/>
      <c r="N1224" s="223"/>
      <c r="O1224" s="223"/>
      <c r="P1224" s="223"/>
      <c r="Q1224" s="223"/>
      <c r="R1224" s="223"/>
      <c r="S1224" s="223"/>
      <c r="T1224" s="223"/>
      <c r="U1224" s="223"/>
      <c r="V1224" s="223"/>
      <c r="W1224" s="223"/>
      <c r="X1224" s="223"/>
      <c r="Y1224" s="223"/>
      <c r="Z1224" s="223"/>
      <c r="AA1224" s="223"/>
      <c r="AB1224" s="223"/>
      <c r="AC1224" s="223"/>
      <c r="AD1224" s="223"/>
      <c r="AE1224" s="223"/>
      <c r="AF1224" s="223"/>
      <c r="AG1224" s="223"/>
      <c r="AH1224" s="223"/>
      <c r="AI1224" s="223"/>
      <c r="AJ1224" s="223"/>
      <c r="AK1224" s="223"/>
      <c r="AL1224" s="223"/>
      <c r="AM1224" s="223"/>
      <c r="AN1224" s="223"/>
      <c r="AO1224" s="223"/>
      <c r="AP1224" s="223"/>
      <c r="AQ1224" s="223"/>
      <c r="AR1224" s="223"/>
      <c r="AS1224" s="223"/>
      <c r="AT1224" s="223"/>
      <c r="AU1224" s="223"/>
      <c r="AV1224" s="223"/>
      <c r="AW1224" s="223"/>
      <c r="AX1224" s="223"/>
      <c r="AY1224" s="223"/>
      <c r="AZ1224" s="223"/>
      <c r="BA1224" s="223"/>
      <c r="BB1224" s="223"/>
      <c r="BC1224" s="223"/>
      <c r="BD1224" s="223"/>
      <c r="BE1224" s="223"/>
      <c r="BF1224" s="223"/>
      <c r="BG1224" s="223"/>
      <c r="BH1224" s="223"/>
      <c r="BI1224" s="223"/>
      <c r="BJ1224" s="223"/>
      <c r="BK1224" s="223"/>
      <c r="BL1224" s="223"/>
      <c r="BM1224" s="223"/>
      <c r="BN1224" s="223"/>
      <c r="BO1224" s="223"/>
      <c r="BP1224" s="223"/>
      <c r="BQ1224" s="223"/>
      <c r="BR1224" s="223"/>
      <c r="BS1224" s="223"/>
      <c r="BT1224" s="223"/>
      <c r="BU1224" s="223"/>
      <c r="BV1224" s="223"/>
      <c r="BW1224" s="223"/>
      <c r="BX1224" s="223"/>
      <c r="BY1224" s="223"/>
      <c r="BZ1224" s="223"/>
      <c r="CA1224" s="223"/>
      <c r="CB1224" s="223"/>
      <c r="CC1224" s="223"/>
      <c r="CD1224" s="223"/>
      <c r="CE1224" s="223"/>
      <c r="CF1224" s="223"/>
      <c r="CG1224" s="223"/>
      <c r="CH1224" s="223"/>
      <c r="CI1224" s="223"/>
      <c r="CJ1224" s="223"/>
      <c r="CK1224" s="223"/>
      <c r="CL1224" s="223"/>
      <c r="CM1224" s="223"/>
      <c r="CN1224" s="223"/>
      <c r="CO1224" s="223"/>
      <c r="CP1224" s="223"/>
      <c r="CQ1224" s="223"/>
      <c r="CR1224" s="223"/>
      <c r="CS1224" s="223"/>
      <c r="CT1224" s="223"/>
      <c r="CU1224" s="223"/>
      <c r="CV1224" s="223"/>
      <c r="CW1224" s="223"/>
      <c r="CX1224" s="223"/>
      <c r="CY1224" s="223"/>
      <c r="CZ1224" s="223"/>
      <c r="DA1224" s="223"/>
      <c r="DB1224" s="223"/>
      <c r="DC1224" s="223"/>
      <c r="DD1224" s="223"/>
      <c r="DE1224" s="223"/>
      <c r="DF1224" s="223"/>
      <c r="DG1224" s="223"/>
      <c r="DH1224" s="223"/>
      <c r="DI1224" s="223"/>
      <c r="DJ1224" s="223"/>
      <c r="DK1224" s="223"/>
      <c r="DL1224" s="223"/>
      <c r="DM1224" s="223"/>
      <c r="DN1224" s="223"/>
      <c r="DO1224" s="223"/>
      <c r="DP1224" s="223"/>
      <c r="DQ1224" s="223"/>
      <c r="DR1224" s="223"/>
      <c r="DS1224" s="223"/>
      <c r="DT1224" s="223"/>
      <c r="DU1224" s="223"/>
      <c r="DV1224" s="223"/>
      <c r="DW1224" s="223"/>
      <c r="DX1224" s="223"/>
      <c r="DY1224" s="223"/>
      <c r="DZ1224" s="223"/>
      <c r="EA1224" s="223"/>
      <c r="EB1224" s="223"/>
      <c r="EC1224" s="223"/>
      <c r="ED1224" s="223"/>
      <c r="EE1224" s="223"/>
      <c r="EF1224" s="223"/>
      <c r="EG1224" s="223"/>
      <c r="EH1224" s="223"/>
      <c r="EI1224" s="223"/>
      <c r="EJ1224" s="223"/>
      <c r="EK1224" s="223"/>
      <c r="EL1224" s="223"/>
      <c r="EM1224" s="223"/>
      <c r="EN1224" s="223"/>
      <c r="EO1224" s="223"/>
      <c r="EP1224" s="223"/>
      <c r="EQ1224" s="223"/>
      <c r="ER1224" s="223"/>
      <c r="ES1224" s="223"/>
      <c r="ET1224" s="223"/>
      <c r="EU1224" s="223"/>
      <c r="EV1224" s="223"/>
      <c r="EW1224" s="223"/>
      <c r="EX1224" s="223"/>
      <c r="EY1224" s="223"/>
      <c r="EZ1224" s="223"/>
      <c r="FA1224" s="223"/>
      <c r="FB1224" s="223"/>
      <c r="FC1224" s="223"/>
      <c r="FD1224" s="223"/>
      <c r="FE1224" s="223"/>
      <c r="FF1224" s="223"/>
      <c r="FG1224" s="223"/>
      <c r="FH1224" s="223"/>
      <c r="FI1224" s="223"/>
      <c r="FJ1224" s="223"/>
      <c r="FK1224" s="223"/>
      <c r="FL1224" s="223"/>
      <c r="FM1224" s="223"/>
      <c r="FN1224" s="223"/>
      <c r="FO1224" s="223"/>
      <c r="FP1224" s="223"/>
      <c r="FQ1224" s="223"/>
      <c r="FR1224" s="223"/>
      <c r="FS1224" s="223"/>
      <c r="FT1224" s="223"/>
      <c r="FU1224" s="223"/>
      <c r="FV1224" s="223"/>
      <c r="FW1224" s="223"/>
      <c r="FX1224" s="223"/>
      <c r="FY1224" s="223"/>
      <c r="FZ1224" s="223"/>
      <c r="GA1224" s="223"/>
      <c r="GB1224" s="223"/>
      <c r="GC1224" s="223"/>
      <c r="GD1224" s="223"/>
      <c r="GE1224" s="223"/>
      <c r="GF1224" s="223"/>
      <c r="GG1224" s="223"/>
      <c r="GH1224" s="223"/>
      <c r="GI1224" s="223"/>
      <c r="GJ1224" s="223"/>
    </row>
    <row r="1225" spans="1:239" s="51" customFormat="1" x14ac:dyDescent="0.25">
      <c r="A1225" s="84"/>
      <c r="B1225" s="208" t="s">
        <v>97</v>
      </c>
      <c r="C1225" s="84" t="s">
        <v>67</v>
      </c>
      <c r="D1225" s="102">
        <v>20</v>
      </c>
      <c r="E1225" s="102">
        <f>D1225*E1220</f>
        <v>88.640000000000015</v>
      </c>
      <c r="F1225" s="102"/>
      <c r="G1225" s="102">
        <f>ROUND(E1225*F1225,2)</f>
        <v>0</v>
      </c>
      <c r="H1225" s="102"/>
      <c r="I1225" s="102"/>
      <c r="J1225" s="210"/>
      <c r="K1225" s="102"/>
      <c r="L1225" s="102">
        <f>G1225+I1225+K1225</f>
        <v>0</v>
      </c>
    </row>
    <row r="1226" spans="1:239" s="51" customFormat="1" x14ac:dyDescent="0.25">
      <c r="A1226" s="84"/>
      <c r="B1226" s="208"/>
      <c r="C1226" s="84"/>
      <c r="D1226" s="102"/>
      <c r="E1226" s="102"/>
      <c r="F1226" s="102"/>
      <c r="G1226" s="102"/>
      <c r="H1226" s="102"/>
      <c r="I1226" s="102"/>
      <c r="J1226" s="210"/>
      <c r="K1226" s="102"/>
      <c r="L1226" s="102"/>
    </row>
    <row r="1227" spans="1:239" s="2" customFormat="1" x14ac:dyDescent="0.25">
      <c r="A1227" s="44"/>
      <c r="B1227" s="44" t="s">
        <v>9</v>
      </c>
      <c r="C1227" s="45"/>
      <c r="D1227" s="46"/>
      <c r="E1227" s="46"/>
      <c r="F1227" s="46"/>
      <c r="G1227" s="46">
        <f>SUM(G11:G1226)</f>
        <v>0</v>
      </c>
      <c r="H1227" s="46"/>
      <c r="I1227" s="46">
        <f>SUM(I11:I1226)</f>
        <v>0</v>
      </c>
      <c r="J1227" s="46"/>
      <c r="K1227" s="46">
        <f>SUM(K11:K1226)</f>
        <v>0</v>
      </c>
      <c r="L1227" s="46">
        <f>SUM(L11:L1226)</f>
        <v>0</v>
      </c>
      <c r="M1227" s="47"/>
      <c r="N1227" s="47"/>
      <c r="O1227" s="47"/>
      <c r="P1227" s="47"/>
      <c r="Q1227" s="47"/>
      <c r="R1227" s="47"/>
      <c r="S1227" s="47"/>
      <c r="T1227" s="47"/>
      <c r="U1227" s="47"/>
      <c r="V1227" s="47"/>
      <c r="W1227" s="47"/>
      <c r="X1227" s="47"/>
      <c r="Y1227" s="47"/>
      <c r="Z1227" s="47"/>
      <c r="AA1227" s="47"/>
      <c r="AB1227" s="47"/>
      <c r="AC1227" s="47"/>
      <c r="AD1227" s="47"/>
      <c r="AE1227" s="47"/>
      <c r="AF1227" s="47"/>
      <c r="AG1227" s="47"/>
      <c r="AH1227" s="47"/>
      <c r="AI1227" s="47"/>
      <c r="AJ1227" s="47"/>
      <c r="AK1227" s="47"/>
      <c r="AL1227" s="47"/>
      <c r="AM1227" s="47"/>
      <c r="AN1227" s="47"/>
      <c r="AO1227" s="47"/>
      <c r="AP1227" s="47"/>
      <c r="AQ1227" s="47"/>
      <c r="AR1227" s="47"/>
      <c r="AS1227" s="47"/>
      <c r="AT1227" s="47"/>
      <c r="AU1227" s="47"/>
      <c r="AV1227" s="47"/>
      <c r="AW1227" s="47"/>
      <c r="AX1227" s="47"/>
      <c r="AY1227" s="47"/>
      <c r="AZ1227" s="47"/>
      <c r="BA1227" s="47"/>
      <c r="BB1227" s="47"/>
      <c r="BC1227" s="47"/>
      <c r="BD1227" s="47"/>
      <c r="BE1227" s="47"/>
      <c r="BF1227" s="47"/>
      <c r="BG1227" s="47"/>
      <c r="BH1227" s="47"/>
      <c r="BI1227" s="47"/>
      <c r="BJ1227" s="47"/>
      <c r="BK1227" s="47"/>
      <c r="BL1227" s="47"/>
      <c r="BM1227" s="47"/>
      <c r="BN1227" s="47"/>
      <c r="BO1227" s="47"/>
      <c r="BP1227" s="47"/>
      <c r="BQ1227" s="47"/>
      <c r="BR1227" s="47"/>
      <c r="BS1227" s="47"/>
      <c r="BT1227" s="47"/>
      <c r="BU1227" s="47"/>
      <c r="BV1227" s="47"/>
      <c r="BW1227" s="47"/>
      <c r="BX1227" s="47"/>
      <c r="BY1227" s="47"/>
      <c r="BZ1227" s="47"/>
      <c r="CA1227" s="47"/>
      <c r="CB1227" s="47"/>
      <c r="CC1227" s="47"/>
      <c r="CD1227" s="47"/>
      <c r="CE1227" s="47"/>
      <c r="CF1227" s="47"/>
      <c r="CG1227" s="47"/>
      <c r="CH1227" s="47"/>
      <c r="CI1227" s="47"/>
      <c r="CJ1227" s="47"/>
      <c r="CK1227" s="47"/>
      <c r="CL1227" s="47"/>
      <c r="CM1227" s="47"/>
      <c r="CN1227" s="47"/>
      <c r="CO1227" s="47"/>
      <c r="CP1227" s="47"/>
      <c r="CQ1227" s="47"/>
      <c r="CR1227" s="47"/>
      <c r="CS1227" s="47"/>
      <c r="CT1227" s="47"/>
      <c r="CU1227" s="47"/>
      <c r="CV1227" s="47"/>
      <c r="CW1227" s="47"/>
      <c r="CX1227" s="47"/>
      <c r="CY1227" s="47"/>
      <c r="CZ1227" s="47"/>
      <c r="DA1227" s="47"/>
      <c r="DB1227" s="47"/>
      <c r="DC1227" s="47"/>
      <c r="DD1227" s="47"/>
      <c r="DE1227" s="47"/>
      <c r="DF1227" s="47"/>
      <c r="DG1227" s="47"/>
      <c r="DH1227" s="47"/>
      <c r="DI1227" s="47"/>
      <c r="DJ1227" s="47"/>
      <c r="DK1227" s="47"/>
      <c r="DL1227" s="47"/>
      <c r="DM1227" s="47"/>
      <c r="DN1227" s="47"/>
      <c r="DO1227" s="47"/>
      <c r="DP1227" s="47"/>
      <c r="DQ1227" s="47"/>
      <c r="DR1227" s="47"/>
      <c r="DS1227" s="47"/>
      <c r="DT1227" s="47"/>
      <c r="DU1227" s="47"/>
      <c r="DV1227" s="47"/>
      <c r="DW1227" s="47"/>
      <c r="DX1227" s="47"/>
      <c r="DY1227" s="47"/>
      <c r="DZ1227" s="47"/>
      <c r="EA1227" s="47"/>
      <c r="EB1227" s="47"/>
      <c r="EC1227" s="47"/>
      <c r="ED1227" s="47"/>
      <c r="EE1227" s="47"/>
      <c r="EF1227" s="47"/>
      <c r="EG1227" s="47"/>
      <c r="EH1227" s="47"/>
      <c r="EI1227" s="47"/>
      <c r="EJ1227" s="47"/>
      <c r="EK1227" s="47"/>
      <c r="EL1227" s="47"/>
      <c r="EM1227" s="47"/>
      <c r="EN1227" s="47"/>
      <c r="EO1227" s="47"/>
      <c r="EP1227" s="47"/>
      <c r="EQ1227" s="47"/>
      <c r="ER1227" s="47"/>
      <c r="ES1227" s="47"/>
      <c r="ET1227" s="47"/>
      <c r="EU1227" s="47"/>
      <c r="EV1227" s="47"/>
      <c r="EW1227" s="47"/>
      <c r="EX1227" s="47"/>
      <c r="EY1227" s="47"/>
      <c r="EZ1227" s="47"/>
      <c r="FA1227" s="47"/>
      <c r="FB1227" s="47"/>
      <c r="FC1227" s="47"/>
      <c r="FD1227" s="47"/>
      <c r="FE1227" s="47"/>
      <c r="FF1227" s="47"/>
      <c r="FG1227" s="47"/>
      <c r="FH1227" s="47"/>
      <c r="FI1227" s="47"/>
      <c r="FJ1227" s="47"/>
      <c r="FK1227" s="47"/>
      <c r="FL1227" s="47"/>
      <c r="FM1227" s="47"/>
      <c r="FN1227" s="47"/>
      <c r="FO1227" s="47"/>
      <c r="FP1227" s="47"/>
      <c r="FQ1227" s="47"/>
      <c r="FR1227" s="47"/>
      <c r="FS1227" s="47"/>
      <c r="FT1227" s="47"/>
      <c r="FU1227" s="47"/>
      <c r="FV1227" s="47"/>
      <c r="FW1227" s="47"/>
      <c r="FX1227" s="47"/>
      <c r="FY1227" s="47"/>
      <c r="FZ1227" s="47"/>
      <c r="GA1227" s="47"/>
      <c r="GB1227" s="47"/>
      <c r="GC1227" s="47"/>
      <c r="GD1227" s="47"/>
      <c r="GE1227" s="47"/>
      <c r="GF1227" s="47"/>
      <c r="GG1227" s="47"/>
      <c r="GH1227" s="47"/>
      <c r="GI1227" s="47"/>
      <c r="GJ1227" s="47"/>
      <c r="GK1227" s="47"/>
      <c r="GL1227" s="47"/>
      <c r="GM1227" s="47"/>
      <c r="GN1227" s="47"/>
      <c r="GO1227" s="47"/>
      <c r="GP1227" s="47"/>
      <c r="GQ1227" s="47"/>
      <c r="GR1227" s="47"/>
      <c r="GS1227" s="47"/>
      <c r="GT1227" s="47"/>
      <c r="GU1227" s="47"/>
      <c r="GV1227" s="47"/>
      <c r="GW1227" s="47"/>
      <c r="GX1227" s="47"/>
      <c r="GY1227" s="47"/>
      <c r="GZ1227" s="47"/>
      <c r="HA1227" s="47"/>
      <c r="HB1227" s="47"/>
      <c r="HC1227" s="47"/>
      <c r="HD1227" s="47"/>
      <c r="HE1227" s="47"/>
      <c r="HF1227" s="47"/>
      <c r="HG1227" s="47"/>
      <c r="HH1227" s="47"/>
      <c r="HI1227" s="47"/>
      <c r="HJ1227" s="47"/>
      <c r="HK1227" s="47"/>
      <c r="HL1227" s="47"/>
      <c r="HM1227" s="47"/>
      <c r="HN1227" s="47"/>
    </row>
    <row r="1228" spans="1:239" s="49" customFormat="1" x14ac:dyDescent="0.25">
      <c r="A1228" s="48"/>
      <c r="B1228" s="44"/>
      <c r="C1228" s="45"/>
      <c r="D1228" s="46"/>
      <c r="E1228" s="46"/>
      <c r="F1228" s="46"/>
      <c r="G1228" s="46"/>
      <c r="H1228" s="46"/>
      <c r="I1228" s="46"/>
      <c r="J1228" s="46"/>
      <c r="K1228" s="46"/>
      <c r="L1228" s="46"/>
    </row>
    <row r="1229" spans="1:239" s="2" customFormat="1" x14ac:dyDescent="0.25">
      <c r="A1229" s="48"/>
      <c r="B1229" s="44" t="s">
        <v>13</v>
      </c>
      <c r="C1229" s="45" t="s">
        <v>188</v>
      </c>
      <c r="D1229" s="46"/>
      <c r="E1229" s="46"/>
      <c r="F1229" s="46"/>
      <c r="G1229" s="46"/>
      <c r="H1229" s="46"/>
      <c r="I1229" s="46"/>
      <c r="J1229" s="46"/>
      <c r="K1229" s="46"/>
      <c r="L1229" s="46" t="e">
        <f>G1227*C1229</f>
        <v>#VALUE!</v>
      </c>
      <c r="M1229" s="47"/>
      <c r="N1229" s="47"/>
      <c r="O1229" s="47"/>
      <c r="P1229" s="47"/>
      <c r="Q1229" s="47"/>
      <c r="R1229" s="47"/>
      <c r="S1229" s="47"/>
      <c r="T1229" s="47"/>
      <c r="U1229" s="47"/>
      <c r="V1229" s="47"/>
      <c r="W1229" s="47"/>
      <c r="X1229" s="47"/>
      <c r="Y1229" s="47"/>
      <c r="Z1229" s="47"/>
      <c r="AA1229" s="47"/>
      <c r="AB1229" s="47"/>
      <c r="AC1229" s="47"/>
      <c r="AD1229" s="47"/>
      <c r="AE1229" s="47"/>
      <c r="AF1229" s="47"/>
      <c r="AG1229" s="47"/>
      <c r="AH1229" s="47"/>
      <c r="AI1229" s="47"/>
      <c r="AJ1229" s="47"/>
      <c r="AK1229" s="47"/>
      <c r="AL1229" s="47"/>
      <c r="AM1229" s="47"/>
      <c r="AN1229" s="47"/>
      <c r="AO1229" s="47"/>
      <c r="AP1229" s="47"/>
      <c r="AQ1229" s="47"/>
      <c r="AR1229" s="47"/>
      <c r="AS1229" s="47"/>
      <c r="AT1229" s="47"/>
      <c r="AU1229" s="47"/>
      <c r="AV1229" s="47"/>
      <c r="AW1229" s="47"/>
      <c r="AX1229" s="47"/>
      <c r="AY1229" s="47"/>
      <c r="AZ1229" s="47"/>
      <c r="BA1229" s="47"/>
      <c r="BB1229" s="47"/>
      <c r="BC1229" s="47"/>
      <c r="BD1229" s="47"/>
      <c r="BE1229" s="47"/>
      <c r="BF1229" s="47"/>
      <c r="BG1229" s="47"/>
      <c r="BH1229" s="47"/>
      <c r="BI1229" s="47"/>
      <c r="BJ1229" s="47"/>
      <c r="BK1229" s="47"/>
      <c r="BL1229" s="47"/>
      <c r="BM1229" s="47"/>
      <c r="BN1229" s="47"/>
      <c r="BO1229" s="47"/>
      <c r="BP1229" s="47"/>
      <c r="BQ1229" s="47"/>
      <c r="BR1229" s="47"/>
      <c r="BS1229" s="47"/>
      <c r="BT1229" s="47"/>
      <c r="BU1229" s="47"/>
      <c r="BV1229" s="47"/>
      <c r="BW1229" s="47"/>
      <c r="BX1229" s="47"/>
      <c r="BY1229" s="47"/>
      <c r="BZ1229" s="47"/>
      <c r="CA1229" s="47"/>
      <c r="CB1229" s="47"/>
      <c r="CC1229" s="47"/>
      <c r="CD1229" s="47"/>
      <c r="CE1229" s="47"/>
      <c r="CF1229" s="47"/>
      <c r="CG1229" s="47"/>
      <c r="CH1229" s="47"/>
      <c r="CI1229" s="47"/>
      <c r="CJ1229" s="47"/>
      <c r="CK1229" s="47"/>
      <c r="CL1229" s="47"/>
      <c r="CM1229" s="47"/>
      <c r="CN1229" s="47"/>
      <c r="CO1229" s="47"/>
      <c r="CP1229" s="47"/>
      <c r="CQ1229" s="47"/>
      <c r="CR1229" s="47"/>
      <c r="CS1229" s="47"/>
      <c r="CT1229" s="47"/>
      <c r="CU1229" s="47"/>
      <c r="CV1229" s="47"/>
      <c r="CW1229" s="47"/>
      <c r="CX1229" s="47"/>
      <c r="CY1229" s="47"/>
      <c r="CZ1229" s="47"/>
      <c r="DA1229" s="47"/>
      <c r="DB1229" s="47"/>
      <c r="DC1229" s="47"/>
      <c r="DD1229" s="47"/>
      <c r="DE1229" s="47"/>
      <c r="DF1229" s="47"/>
      <c r="DG1229" s="47"/>
      <c r="DH1229" s="47"/>
      <c r="DI1229" s="47"/>
      <c r="DJ1229" s="47"/>
      <c r="DK1229" s="47"/>
      <c r="DL1229" s="47"/>
      <c r="DM1229" s="47"/>
      <c r="DN1229" s="47"/>
      <c r="DO1229" s="47"/>
      <c r="DP1229" s="47"/>
      <c r="DQ1229" s="47"/>
      <c r="DR1229" s="47"/>
      <c r="DS1229" s="47"/>
      <c r="DT1229" s="47"/>
      <c r="DU1229" s="47"/>
      <c r="DV1229" s="47"/>
      <c r="DW1229" s="47"/>
      <c r="DX1229" s="47"/>
      <c r="DY1229" s="47"/>
      <c r="DZ1229" s="47"/>
      <c r="EA1229" s="47"/>
      <c r="EB1229" s="47"/>
      <c r="EC1229" s="47"/>
      <c r="ED1229" s="47"/>
      <c r="EE1229" s="47"/>
      <c r="EF1229" s="47"/>
      <c r="EG1229" s="47"/>
      <c r="EH1229" s="47"/>
      <c r="EI1229" s="47"/>
      <c r="EJ1229" s="47"/>
      <c r="EK1229" s="47"/>
      <c r="EL1229" s="47"/>
      <c r="EM1229" s="47"/>
      <c r="EN1229" s="47"/>
      <c r="EO1229" s="47"/>
      <c r="EP1229" s="47"/>
      <c r="EQ1229" s="47"/>
      <c r="ER1229" s="47"/>
      <c r="ES1229" s="47"/>
      <c r="ET1229" s="47"/>
      <c r="EU1229" s="47"/>
      <c r="EV1229" s="47"/>
      <c r="EW1229" s="47"/>
      <c r="EX1229" s="47"/>
      <c r="EY1229" s="47"/>
      <c r="EZ1229" s="47"/>
      <c r="FA1229" s="47"/>
      <c r="FB1229" s="47"/>
      <c r="FC1229" s="47"/>
      <c r="FD1229" s="47"/>
      <c r="FE1229" s="47"/>
      <c r="FF1229" s="47"/>
      <c r="FG1229" s="47"/>
      <c r="FH1229" s="47"/>
      <c r="FI1229" s="47"/>
      <c r="FJ1229" s="47"/>
      <c r="FK1229" s="47"/>
      <c r="FL1229" s="47"/>
      <c r="FM1229" s="47"/>
      <c r="FN1229" s="47"/>
      <c r="FO1229" s="47"/>
      <c r="FP1229" s="47"/>
      <c r="FQ1229" s="47"/>
      <c r="FR1229" s="47"/>
      <c r="FS1229" s="47"/>
      <c r="FT1229" s="47"/>
      <c r="FU1229" s="47"/>
      <c r="FV1229" s="47"/>
      <c r="FW1229" s="47"/>
      <c r="FX1229" s="47"/>
      <c r="FY1229" s="47"/>
      <c r="FZ1229" s="47"/>
      <c r="GA1229" s="47"/>
      <c r="GB1229" s="47"/>
      <c r="GC1229" s="47"/>
      <c r="GD1229" s="47"/>
      <c r="GE1229" s="47"/>
      <c r="GF1229" s="47"/>
      <c r="GG1229" s="47"/>
      <c r="GH1229" s="47"/>
      <c r="GI1229" s="47"/>
      <c r="GJ1229" s="47"/>
      <c r="GK1229" s="47"/>
      <c r="GL1229" s="47"/>
      <c r="GM1229" s="47"/>
      <c r="GN1229" s="47"/>
      <c r="GO1229" s="47"/>
      <c r="GP1229" s="47"/>
      <c r="GQ1229" s="47"/>
      <c r="GR1229" s="47"/>
      <c r="GS1229" s="47"/>
      <c r="GT1229" s="47"/>
      <c r="GU1229" s="47"/>
      <c r="GV1229" s="47"/>
      <c r="GW1229" s="47"/>
      <c r="GX1229" s="47"/>
      <c r="GY1229" s="47"/>
      <c r="GZ1229" s="47"/>
      <c r="HA1229" s="47"/>
      <c r="HB1229" s="47"/>
      <c r="HC1229" s="47"/>
      <c r="HD1229" s="47"/>
      <c r="HE1229" s="47"/>
      <c r="HF1229" s="47"/>
      <c r="HG1229" s="47"/>
      <c r="HH1229" s="47"/>
      <c r="HI1229" s="47"/>
      <c r="HJ1229" s="47"/>
      <c r="HK1229" s="47"/>
      <c r="HL1229" s="47"/>
      <c r="HM1229" s="47"/>
      <c r="HN1229" s="47"/>
    </row>
    <row r="1230" spans="1:239" s="49" customFormat="1" x14ac:dyDescent="0.25">
      <c r="A1230" s="48"/>
      <c r="B1230" s="44" t="s">
        <v>9</v>
      </c>
      <c r="C1230" s="45"/>
      <c r="D1230" s="46"/>
      <c r="E1230" s="46"/>
      <c r="F1230" s="46"/>
      <c r="G1230" s="46"/>
      <c r="H1230" s="46"/>
      <c r="I1230" s="46"/>
      <c r="J1230" s="46"/>
      <c r="K1230" s="46"/>
      <c r="L1230" s="46" t="e">
        <f>SUM(L1227:L1229)</f>
        <v>#VALUE!</v>
      </c>
    </row>
    <row r="1231" spans="1:239" s="49" customFormat="1" x14ac:dyDescent="0.25">
      <c r="A1231" s="48"/>
      <c r="B1231" s="44" t="s">
        <v>14</v>
      </c>
      <c r="C1231" s="45"/>
      <c r="D1231" s="46"/>
      <c r="E1231" s="46"/>
      <c r="F1231" s="46"/>
      <c r="G1231" s="46"/>
      <c r="H1231" s="46"/>
      <c r="I1231" s="46"/>
      <c r="J1231" s="46"/>
      <c r="K1231" s="46"/>
      <c r="L1231" s="46" t="e">
        <f>L1230*C1231</f>
        <v>#VALUE!</v>
      </c>
    </row>
    <row r="1232" spans="1:239" s="49" customFormat="1" x14ac:dyDescent="0.25">
      <c r="A1232" s="44"/>
      <c r="B1232" s="44" t="s">
        <v>9</v>
      </c>
      <c r="C1232" s="45"/>
      <c r="D1232" s="46"/>
      <c r="E1232" s="46"/>
      <c r="F1232" s="46"/>
      <c r="G1232" s="46"/>
      <c r="H1232" s="46"/>
      <c r="I1232" s="46"/>
      <c r="J1232" s="46"/>
      <c r="K1232" s="46"/>
      <c r="L1232" s="46" t="e">
        <f>SUM(L1230:L1231)</f>
        <v>#VALUE!</v>
      </c>
    </row>
    <row r="1233" spans="1:222" s="49" customFormat="1" x14ac:dyDescent="0.25">
      <c r="A1233" s="48"/>
      <c r="B1233" s="44" t="s">
        <v>15</v>
      </c>
      <c r="C1233" s="45"/>
      <c r="D1233" s="46"/>
      <c r="E1233" s="46"/>
      <c r="F1233" s="46"/>
      <c r="G1233" s="46"/>
      <c r="H1233" s="46"/>
      <c r="I1233" s="46"/>
      <c r="J1233" s="46"/>
      <c r="K1233" s="46"/>
      <c r="L1233" s="46" t="e">
        <f>L1232*C1233</f>
        <v>#VALUE!</v>
      </c>
    </row>
    <row r="1234" spans="1:222" s="49" customFormat="1" x14ac:dyDescent="0.25">
      <c r="A1234" s="48"/>
      <c r="B1234" s="44" t="s">
        <v>9</v>
      </c>
      <c r="C1234" s="45"/>
      <c r="D1234" s="46"/>
      <c r="E1234" s="46"/>
      <c r="F1234" s="46"/>
      <c r="G1234" s="46"/>
      <c r="H1234" s="46"/>
      <c r="I1234" s="46"/>
      <c r="J1234" s="46"/>
      <c r="K1234" s="46"/>
      <c r="L1234" s="46" t="e">
        <f>SUM(L1232:L1233)</f>
        <v>#VALUE!</v>
      </c>
    </row>
    <row r="1235" spans="1:222" s="49" customFormat="1" x14ac:dyDescent="0.25">
      <c r="A1235" s="48"/>
      <c r="B1235" s="44" t="s">
        <v>45</v>
      </c>
      <c r="C1235" s="45">
        <v>0.05</v>
      </c>
      <c r="D1235" s="46"/>
      <c r="E1235" s="46"/>
      <c r="F1235" s="46"/>
      <c r="G1235" s="46"/>
      <c r="H1235" s="46"/>
      <c r="I1235" s="46"/>
      <c r="J1235" s="46"/>
      <c r="K1235" s="46"/>
      <c r="L1235" s="46" t="e">
        <f>L1234*C1235</f>
        <v>#VALUE!</v>
      </c>
    </row>
    <row r="1236" spans="1:222" s="49" customFormat="1" x14ac:dyDescent="0.25">
      <c r="A1236" s="48"/>
      <c r="B1236" s="44" t="s">
        <v>9</v>
      </c>
      <c r="C1236" s="45"/>
      <c r="D1236" s="46"/>
      <c r="E1236" s="46"/>
      <c r="F1236" s="46"/>
      <c r="G1236" s="46"/>
      <c r="H1236" s="46"/>
      <c r="I1236" s="46"/>
      <c r="J1236" s="46"/>
      <c r="K1236" s="46"/>
      <c r="L1236" s="46" t="e">
        <f>SUM(L1234:L1235)</f>
        <v>#VALUE!</v>
      </c>
    </row>
    <row r="1237" spans="1:222" s="50" customFormat="1" ht="15" customHeight="1" x14ac:dyDescent="0.25">
      <c r="A1237" s="44"/>
      <c r="B1237" s="44" t="s">
        <v>46</v>
      </c>
      <c r="C1237" s="45">
        <v>0.02</v>
      </c>
      <c r="D1237" s="46"/>
      <c r="E1237" s="46"/>
      <c r="F1237" s="46"/>
      <c r="G1237" s="46"/>
      <c r="H1237" s="46"/>
      <c r="I1237" s="46"/>
      <c r="J1237" s="46"/>
      <c r="K1237" s="46"/>
      <c r="L1237" s="46">
        <f>I1227*C1237</f>
        <v>0</v>
      </c>
    </row>
    <row r="1238" spans="1:222" s="2" customFormat="1" x14ac:dyDescent="0.25">
      <c r="A1238" s="48"/>
      <c r="B1238" s="44" t="s">
        <v>9</v>
      </c>
      <c r="C1238" s="45"/>
      <c r="D1238" s="46"/>
      <c r="E1238" s="46"/>
      <c r="F1238" s="46"/>
      <c r="G1238" s="46"/>
      <c r="H1238" s="46"/>
      <c r="I1238" s="46"/>
      <c r="J1238" s="46"/>
      <c r="K1238" s="46"/>
      <c r="L1238" s="46" t="e">
        <f>SUM(L1236:L1237)</f>
        <v>#VALUE!</v>
      </c>
      <c r="M1238" s="47"/>
      <c r="N1238" s="47"/>
      <c r="O1238" s="47"/>
      <c r="P1238" s="47"/>
      <c r="Q1238" s="47"/>
      <c r="R1238" s="47"/>
      <c r="S1238" s="47"/>
      <c r="T1238" s="47"/>
      <c r="U1238" s="47"/>
      <c r="V1238" s="47"/>
      <c r="W1238" s="47"/>
      <c r="X1238" s="47"/>
      <c r="Y1238" s="47"/>
      <c r="Z1238" s="47"/>
      <c r="AA1238" s="47"/>
      <c r="AB1238" s="47"/>
      <c r="AC1238" s="47"/>
      <c r="AD1238" s="47"/>
      <c r="AE1238" s="47"/>
      <c r="AF1238" s="47"/>
      <c r="AG1238" s="47"/>
      <c r="AH1238" s="47"/>
      <c r="AI1238" s="47"/>
      <c r="AJ1238" s="47"/>
      <c r="AK1238" s="47"/>
      <c r="AL1238" s="47"/>
      <c r="AM1238" s="47"/>
      <c r="AN1238" s="47"/>
      <c r="AO1238" s="47"/>
      <c r="AP1238" s="47"/>
      <c r="AQ1238" s="47"/>
      <c r="AR1238" s="47"/>
      <c r="AS1238" s="47"/>
      <c r="AT1238" s="47"/>
      <c r="AU1238" s="47"/>
      <c r="AV1238" s="47"/>
      <c r="AW1238" s="47"/>
      <c r="AX1238" s="47"/>
      <c r="AY1238" s="47"/>
      <c r="AZ1238" s="47"/>
      <c r="BA1238" s="47"/>
      <c r="BB1238" s="47"/>
      <c r="BC1238" s="47"/>
      <c r="BD1238" s="47"/>
      <c r="BE1238" s="47"/>
      <c r="BF1238" s="47"/>
      <c r="BG1238" s="47"/>
      <c r="BH1238" s="47"/>
      <c r="BI1238" s="47"/>
      <c r="BJ1238" s="47"/>
      <c r="BK1238" s="47"/>
      <c r="BL1238" s="47"/>
      <c r="BM1238" s="47"/>
      <c r="BN1238" s="47"/>
      <c r="BO1238" s="47"/>
      <c r="BP1238" s="47"/>
      <c r="BQ1238" s="47"/>
      <c r="BR1238" s="47"/>
      <c r="BS1238" s="47"/>
      <c r="BT1238" s="47"/>
      <c r="BU1238" s="47"/>
      <c r="BV1238" s="47"/>
      <c r="BW1238" s="47"/>
      <c r="BX1238" s="47"/>
      <c r="BY1238" s="47"/>
      <c r="BZ1238" s="47"/>
      <c r="CA1238" s="47"/>
      <c r="CB1238" s="47"/>
      <c r="CC1238" s="47"/>
      <c r="CD1238" s="47"/>
      <c r="CE1238" s="47"/>
      <c r="CF1238" s="47"/>
      <c r="CG1238" s="47"/>
      <c r="CH1238" s="47"/>
      <c r="CI1238" s="47"/>
      <c r="CJ1238" s="47"/>
      <c r="CK1238" s="47"/>
      <c r="CL1238" s="47"/>
      <c r="CM1238" s="47"/>
      <c r="CN1238" s="47"/>
      <c r="CO1238" s="47"/>
      <c r="CP1238" s="47"/>
      <c r="CQ1238" s="47"/>
      <c r="CR1238" s="47"/>
      <c r="CS1238" s="47"/>
      <c r="CT1238" s="47"/>
      <c r="CU1238" s="47"/>
      <c r="CV1238" s="47"/>
      <c r="CW1238" s="47"/>
      <c r="CX1238" s="47"/>
      <c r="CY1238" s="47"/>
      <c r="CZ1238" s="47"/>
      <c r="DA1238" s="47"/>
      <c r="DB1238" s="47"/>
      <c r="DC1238" s="47"/>
      <c r="DD1238" s="47"/>
      <c r="DE1238" s="47"/>
      <c r="DF1238" s="47"/>
      <c r="DG1238" s="47"/>
      <c r="DH1238" s="47"/>
      <c r="DI1238" s="47"/>
      <c r="DJ1238" s="47"/>
      <c r="DK1238" s="47"/>
      <c r="DL1238" s="47"/>
      <c r="DM1238" s="47"/>
      <c r="DN1238" s="47"/>
      <c r="DO1238" s="47"/>
      <c r="DP1238" s="47"/>
      <c r="DQ1238" s="47"/>
      <c r="DR1238" s="47"/>
      <c r="DS1238" s="47"/>
      <c r="DT1238" s="47"/>
      <c r="DU1238" s="47"/>
      <c r="DV1238" s="47"/>
      <c r="DW1238" s="47"/>
      <c r="DX1238" s="47"/>
      <c r="DY1238" s="47"/>
      <c r="DZ1238" s="47"/>
      <c r="EA1238" s="47"/>
      <c r="EB1238" s="47"/>
      <c r="EC1238" s="47"/>
      <c r="ED1238" s="47"/>
      <c r="EE1238" s="47"/>
      <c r="EF1238" s="47"/>
      <c r="EG1238" s="47"/>
      <c r="EH1238" s="47"/>
      <c r="EI1238" s="47"/>
      <c r="EJ1238" s="47"/>
      <c r="EK1238" s="47"/>
      <c r="EL1238" s="47"/>
      <c r="EM1238" s="47"/>
      <c r="EN1238" s="47"/>
      <c r="EO1238" s="47"/>
      <c r="EP1238" s="47"/>
      <c r="EQ1238" s="47"/>
      <c r="ER1238" s="47"/>
      <c r="ES1238" s="47"/>
      <c r="ET1238" s="47"/>
      <c r="EU1238" s="47"/>
      <c r="EV1238" s="47"/>
      <c r="EW1238" s="47"/>
      <c r="EX1238" s="47"/>
      <c r="EY1238" s="47"/>
      <c r="EZ1238" s="47"/>
      <c r="FA1238" s="47"/>
      <c r="FB1238" s="47"/>
      <c r="FC1238" s="47"/>
      <c r="FD1238" s="47"/>
      <c r="FE1238" s="47"/>
      <c r="FF1238" s="47"/>
      <c r="FG1238" s="47"/>
      <c r="FH1238" s="47"/>
      <c r="FI1238" s="47"/>
      <c r="FJ1238" s="47"/>
      <c r="FK1238" s="47"/>
      <c r="FL1238" s="47"/>
      <c r="FM1238" s="47"/>
      <c r="FN1238" s="47"/>
      <c r="FO1238" s="47"/>
      <c r="FP1238" s="47"/>
      <c r="FQ1238" s="47"/>
      <c r="FR1238" s="47"/>
      <c r="FS1238" s="47"/>
      <c r="FT1238" s="47"/>
      <c r="FU1238" s="47"/>
      <c r="FV1238" s="47"/>
      <c r="FW1238" s="47"/>
      <c r="FX1238" s="47"/>
      <c r="FY1238" s="47"/>
      <c r="FZ1238" s="47"/>
      <c r="GA1238" s="47"/>
      <c r="GB1238" s="47"/>
      <c r="GC1238" s="47"/>
      <c r="GD1238" s="47"/>
      <c r="GE1238" s="47"/>
      <c r="GF1238" s="47"/>
      <c r="GG1238" s="47"/>
      <c r="GH1238" s="47"/>
      <c r="GI1238" s="47"/>
      <c r="GJ1238" s="47"/>
      <c r="GK1238" s="47"/>
      <c r="GL1238" s="47"/>
      <c r="GM1238" s="47"/>
      <c r="GN1238" s="47"/>
      <c r="GO1238" s="47"/>
      <c r="GP1238" s="47"/>
      <c r="GQ1238" s="47"/>
      <c r="GR1238" s="47"/>
      <c r="GS1238" s="47"/>
      <c r="GT1238" s="47"/>
      <c r="GU1238" s="47"/>
      <c r="GV1238" s="47"/>
      <c r="GW1238" s="47"/>
      <c r="GX1238" s="47"/>
      <c r="GY1238" s="47"/>
      <c r="GZ1238" s="47"/>
      <c r="HA1238" s="47"/>
      <c r="HB1238" s="47"/>
      <c r="HC1238" s="47"/>
      <c r="HD1238" s="47"/>
      <c r="HE1238" s="47"/>
      <c r="HF1238" s="47"/>
      <c r="HG1238" s="47"/>
      <c r="HH1238" s="47"/>
      <c r="HI1238" s="47"/>
      <c r="HJ1238" s="47"/>
      <c r="HK1238" s="47"/>
      <c r="HL1238" s="47"/>
      <c r="HM1238" s="47"/>
      <c r="HN1238" s="47"/>
    </row>
    <row r="1239" spans="1:222" s="49" customFormat="1" x14ac:dyDescent="0.25">
      <c r="A1239" s="48"/>
      <c r="B1239" s="44" t="s">
        <v>47</v>
      </c>
      <c r="C1239" s="45">
        <v>0.18</v>
      </c>
      <c r="D1239" s="46"/>
      <c r="E1239" s="46"/>
      <c r="F1239" s="46"/>
      <c r="G1239" s="46"/>
      <c r="H1239" s="46"/>
      <c r="I1239" s="46"/>
      <c r="J1239" s="46"/>
      <c r="K1239" s="46"/>
      <c r="L1239" s="46" t="e">
        <f>L1238*C1239</f>
        <v>#VALUE!</v>
      </c>
    </row>
    <row r="1240" spans="1:222" s="49" customFormat="1" x14ac:dyDescent="0.25">
      <c r="A1240" s="48"/>
      <c r="B1240" s="44"/>
      <c r="C1240" s="45"/>
      <c r="D1240" s="46"/>
      <c r="E1240" s="46"/>
      <c r="F1240" s="46"/>
      <c r="G1240" s="46"/>
      <c r="H1240" s="46"/>
      <c r="I1240" s="46"/>
      <c r="J1240" s="46"/>
      <c r="K1240" s="46"/>
      <c r="L1240" s="46"/>
    </row>
    <row r="1241" spans="1:222" s="2" customFormat="1" x14ac:dyDescent="0.25">
      <c r="A1241" s="48"/>
      <c r="B1241" s="44" t="s">
        <v>9</v>
      </c>
      <c r="C1241" s="45"/>
      <c r="D1241" s="46"/>
      <c r="E1241" s="46"/>
      <c r="F1241" s="46"/>
      <c r="G1241" s="46"/>
      <c r="H1241" s="46"/>
      <c r="I1241" s="46"/>
      <c r="J1241" s="46"/>
      <c r="K1241" s="46"/>
      <c r="L1241" s="46" t="e">
        <f>L1239+L1238</f>
        <v>#VALUE!</v>
      </c>
      <c r="M1241" s="47"/>
      <c r="N1241" s="47"/>
      <c r="O1241" s="47"/>
      <c r="P1241" s="47"/>
      <c r="Q1241" s="47"/>
      <c r="R1241" s="47"/>
      <c r="S1241" s="47"/>
      <c r="T1241" s="47"/>
      <c r="U1241" s="47"/>
      <c r="V1241" s="47"/>
      <c r="W1241" s="47"/>
      <c r="X1241" s="47"/>
      <c r="Y1241" s="47"/>
      <c r="Z1241" s="47"/>
      <c r="AA1241" s="47"/>
      <c r="AB1241" s="47"/>
      <c r="AC1241" s="47"/>
      <c r="AD1241" s="47"/>
      <c r="AE1241" s="47"/>
      <c r="AF1241" s="47"/>
      <c r="AG1241" s="47"/>
      <c r="AH1241" s="47"/>
      <c r="AI1241" s="47"/>
      <c r="AJ1241" s="47"/>
      <c r="AK1241" s="47"/>
      <c r="AL1241" s="47"/>
      <c r="AM1241" s="47"/>
      <c r="AN1241" s="47"/>
      <c r="AO1241" s="47"/>
      <c r="AP1241" s="47"/>
      <c r="AQ1241" s="47"/>
      <c r="AR1241" s="47"/>
      <c r="AS1241" s="47"/>
      <c r="AT1241" s="47"/>
      <c r="AU1241" s="47"/>
      <c r="AV1241" s="47"/>
      <c r="AW1241" s="47"/>
      <c r="AX1241" s="47"/>
      <c r="AY1241" s="47"/>
      <c r="AZ1241" s="47"/>
      <c r="BA1241" s="47"/>
      <c r="BB1241" s="47"/>
      <c r="BC1241" s="47"/>
      <c r="BD1241" s="47"/>
      <c r="BE1241" s="47"/>
      <c r="BF1241" s="47"/>
      <c r="BG1241" s="47"/>
      <c r="BH1241" s="47"/>
      <c r="BI1241" s="47"/>
      <c r="BJ1241" s="47"/>
      <c r="BK1241" s="47"/>
      <c r="BL1241" s="47"/>
      <c r="BM1241" s="47"/>
      <c r="BN1241" s="47"/>
      <c r="BO1241" s="47"/>
      <c r="BP1241" s="47"/>
      <c r="BQ1241" s="47"/>
      <c r="BR1241" s="47"/>
      <c r="BS1241" s="47"/>
      <c r="BT1241" s="47"/>
      <c r="BU1241" s="47"/>
      <c r="BV1241" s="47"/>
      <c r="BW1241" s="47"/>
      <c r="BX1241" s="47"/>
      <c r="BY1241" s="47"/>
      <c r="BZ1241" s="47"/>
      <c r="CA1241" s="47"/>
      <c r="CB1241" s="47"/>
      <c r="CC1241" s="47"/>
      <c r="CD1241" s="47"/>
      <c r="CE1241" s="47"/>
      <c r="CF1241" s="47"/>
      <c r="CG1241" s="47"/>
      <c r="CH1241" s="47"/>
      <c r="CI1241" s="47"/>
      <c r="CJ1241" s="47"/>
      <c r="CK1241" s="47"/>
      <c r="CL1241" s="47"/>
      <c r="CM1241" s="47"/>
      <c r="CN1241" s="47"/>
      <c r="CO1241" s="47"/>
      <c r="CP1241" s="47"/>
      <c r="CQ1241" s="47"/>
      <c r="CR1241" s="47"/>
      <c r="CS1241" s="47"/>
      <c r="CT1241" s="47"/>
      <c r="CU1241" s="47"/>
      <c r="CV1241" s="47"/>
      <c r="CW1241" s="47"/>
      <c r="CX1241" s="47"/>
      <c r="CY1241" s="47"/>
      <c r="CZ1241" s="47"/>
      <c r="DA1241" s="47"/>
      <c r="DB1241" s="47"/>
      <c r="DC1241" s="47"/>
      <c r="DD1241" s="47"/>
      <c r="DE1241" s="47"/>
      <c r="DF1241" s="47"/>
      <c r="DG1241" s="47"/>
      <c r="DH1241" s="47"/>
      <c r="DI1241" s="47"/>
      <c r="DJ1241" s="47"/>
      <c r="DK1241" s="47"/>
      <c r="DL1241" s="47"/>
      <c r="DM1241" s="47"/>
      <c r="DN1241" s="47"/>
      <c r="DO1241" s="47"/>
      <c r="DP1241" s="47"/>
      <c r="DQ1241" s="47"/>
      <c r="DR1241" s="47"/>
      <c r="DS1241" s="47"/>
      <c r="DT1241" s="47"/>
      <c r="DU1241" s="47"/>
      <c r="DV1241" s="47"/>
      <c r="DW1241" s="47"/>
      <c r="DX1241" s="47"/>
      <c r="DY1241" s="47"/>
      <c r="DZ1241" s="47"/>
      <c r="EA1241" s="47"/>
      <c r="EB1241" s="47"/>
      <c r="EC1241" s="47"/>
      <c r="ED1241" s="47"/>
      <c r="EE1241" s="47"/>
      <c r="EF1241" s="47"/>
      <c r="EG1241" s="47"/>
      <c r="EH1241" s="47"/>
      <c r="EI1241" s="47"/>
      <c r="EJ1241" s="47"/>
      <c r="EK1241" s="47"/>
      <c r="EL1241" s="47"/>
      <c r="EM1241" s="47"/>
      <c r="EN1241" s="47"/>
      <c r="EO1241" s="47"/>
      <c r="EP1241" s="47"/>
      <c r="EQ1241" s="47"/>
      <c r="ER1241" s="47"/>
      <c r="ES1241" s="47"/>
      <c r="ET1241" s="47"/>
      <c r="EU1241" s="47"/>
      <c r="EV1241" s="47"/>
      <c r="EW1241" s="47"/>
      <c r="EX1241" s="47"/>
      <c r="EY1241" s="47"/>
      <c r="EZ1241" s="47"/>
      <c r="FA1241" s="47"/>
      <c r="FB1241" s="47"/>
      <c r="FC1241" s="47"/>
      <c r="FD1241" s="47"/>
      <c r="FE1241" s="47"/>
      <c r="FF1241" s="47"/>
      <c r="FG1241" s="47"/>
      <c r="FH1241" s="47"/>
      <c r="FI1241" s="47"/>
      <c r="FJ1241" s="47"/>
      <c r="FK1241" s="47"/>
      <c r="FL1241" s="47"/>
      <c r="FM1241" s="47"/>
      <c r="FN1241" s="47"/>
      <c r="FO1241" s="47"/>
      <c r="FP1241" s="47"/>
      <c r="FQ1241" s="47"/>
      <c r="FR1241" s="47"/>
      <c r="FS1241" s="47"/>
      <c r="FT1241" s="47"/>
      <c r="FU1241" s="47"/>
      <c r="FV1241" s="47"/>
      <c r="FW1241" s="47"/>
      <c r="FX1241" s="47"/>
      <c r="FY1241" s="47"/>
      <c r="FZ1241" s="47"/>
      <c r="GA1241" s="47"/>
      <c r="GB1241" s="47"/>
      <c r="GC1241" s="47"/>
      <c r="GD1241" s="47"/>
      <c r="GE1241" s="47"/>
      <c r="GF1241" s="47"/>
      <c r="GG1241" s="47"/>
      <c r="GH1241" s="47"/>
      <c r="GI1241" s="47"/>
      <c r="GJ1241" s="47"/>
      <c r="GK1241" s="47"/>
      <c r="GL1241" s="47"/>
      <c r="GM1241" s="47"/>
      <c r="GN1241" s="47"/>
      <c r="GO1241" s="47"/>
      <c r="GP1241" s="47"/>
      <c r="GQ1241" s="47"/>
      <c r="GR1241" s="47"/>
      <c r="GS1241" s="47"/>
      <c r="GT1241" s="47"/>
      <c r="GU1241" s="47"/>
      <c r="GV1241" s="47"/>
      <c r="GW1241" s="47"/>
      <c r="GX1241" s="47"/>
      <c r="GY1241" s="47"/>
      <c r="GZ1241" s="47"/>
      <c r="HA1241" s="47"/>
      <c r="HB1241" s="47"/>
      <c r="HC1241" s="47"/>
      <c r="HD1241" s="47"/>
      <c r="HE1241" s="47"/>
      <c r="HF1241" s="47"/>
      <c r="HG1241" s="47"/>
      <c r="HH1241" s="47"/>
      <c r="HI1241" s="47"/>
      <c r="HJ1241" s="47"/>
      <c r="HK1241" s="47"/>
      <c r="HL1241" s="47"/>
      <c r="HM1241" s="47"/>
      <c r="HN1241" s="47"/>
    </row>
    <row r="1242" spans="1:222" s="27" customFormat="1" x14ac:dyDescent="0.25">
      <c r="A1242" s="22"/>
      <c r="B1242" s="24"/>
      <c r="C1242" s="23"/>
      <c r="D1242" s="23"/>
      <c r="E1242" s="23"/>
      <c r="F1242" s="23"/>
      <c r="G1242" s="25"/>
      <c r="H1242" s="23"/>
      <c r="I1242" s="25"/>
      <c r="J1242" s="23"/>
      <c r="K1242" s="25"/>
      <c r="L1242" s="25"/>
    </row>
    <row r="1243" spans="1:222" s="27" customFormat="1" x14ac:dyDescent="0.25">
      <c r="A1243" s="22"/>
      <c r="B1243" s="36"/>
      <c r="C1243" s="37"/>
      <c r="D1243" s="40"/>
      <c r="E1243" s="38"/>
      <c r="F1243" s="25"/>
      <c r="G1243" s="25"/>
      <c r="H1243" s="25"/>
      <c r="I1243" s="25"/>
      <c r="J1243" s="25"/>
      <c r="K1243" s="25"/>
      <c r="L1243" s="26"/>
    </row>
    <row r="1244" spans="1:222" s="27" customFormat="1" x14ac:dyDescent="0.25">
      <c r="A1244" s="22"/>
      <c r="B1244" s="36"/>
      <c r="C1244" s="37"/>
      <c r="D1244" s="40"/>
      <c r="E1244" s="38"/>
      <c r="F1244" s="25"/>
      <c r="G1244" s="25"/>
      <c r="H1244" s="25"/>
      <c r="I1244" s="25"/>
      <c r="J1244" s="25"/>
      <c r="K1244" s="25"/>
      <c r="L1244" s="26"/>
    </row>
    <row r="1245" spans="1:222" s="27" customFormat="1" x14ac:dyDescent="0.25">
      <c r="A1245" s="22"/>
      <c r="B1245" s="36"/>
      <c r="C1245" s="37"/>
      <c r="D1245" s="40"/>
      <c r="E1245" s="38"/>
      <c r="F1245" s="25"/>
      <c r="G1245" s="25"/>
      <c r="H1245" s="25"/>
      <c r="I1245" s="25"/>
      <c r="J1245" s="25"/>
      <c r="K1245" s="25"/>
      <c r="L1245" s="26"/>
    </row>
    <row r="1246" spans="1:222" s="27" customFormat="1" x14ac:dyDescent="0.25">
      <c r="A1246" s="22"/>
      <c r="B1246" s="24"/>
      <c r="C1246" s="23"/>
      <c r="D1246" s="23"/>
      <c r="E1246" s="23"/>
      <c r="F1246" s="23"/>
      <c r="G1246" s="25"/>
      <c r="H1246" s="23"/>
      <c r="I1246" s="25"/>
      <c r="J1246" s="23"/>
      <c r="K1246" s="25"/>
      <c r="L1246" s="25"/>
    </row>
    <row r="1247" spans="1:222" s="27" customFormat="1" x14ac:dyDescent="0.25">
      <c r="A1247" s="22"/>
      <c r="B1247" s="24"/>
      <c r="C1247" s="23"/>
      <c r="D1247" s="23"/>
      <c r="E1247" s="23"/>
      <c r="F1247" s="23"/>
      <c r="G1247" s="25"/>
      <c r="H1247" s="23"/>
      <c r="I1247" s="25"/>
      <c r="J1247" s="23"/>
      <c r="K1247" s="25"/>
      <c r="L1247" s="25"/>
    </row>
    <row r="1248" spans="1:222" s="27" customFormat="1" x14ac:dyDescent="0.25">
      <c r="A1248" s="22"/>
      <c r="B1248" s="24"/>
      <c r="C1248" s="23"/>
      <c r="D1248" s="23"/>
      <c r="E1248" s="23"/>
      <c r="F1248" s="23"/>
      <c r="G1248" s="25"/>
      <c r="H1248" s="23"/>
      <c r="I1248" s="25"/>
      <c r="J1248" s="23"/>
      <c r="K1248" s="25"/>
      <c r="L1248" s="25"/>
    </row>
    <row r="1249" spans="1:12" s="51" customFormat="1" ht="13.5" customHeight="1" x14ac:dyDescent="0.25">
      <c r="A1249" s="53"/>
      <c r="B1249" s="54"/>
      <c r="C1249" s="52"/>
      <c r="D1249" s="52"/>
      <c r="E1249" s="52"/>
      <c r="F1249" s="52"/>
      <c r="G1249" s="55"/>
      <c r="H1249" s="52"/>
      <c r="I1249" s="55"/>
      <c r="J1249" s="52"/>
      <c r="K1249" s="55"/>
      <c r="L1249" s="55"/>
    </row>
    <row r="1250" spans="1:12" s="51" customFormat="1" ht="13.5" customHeight="1" x14ac:dyDescent="0.25">
      <c r="A1250" s="53"/>
      <c r="B1250" s="54"/>
      <c r="C1250" s="52"/>
      <c r="D1250" s="52"/>
      <c r="E1250" s="52"/>
      <c r="F1250" s="52"/>
      <c r="G1250" s="55"/>
      <c r="H1250" s="52"/>
      <c r="I1250" s="55"/>
      <c r="J1250" s="52"/>
      <c r="K1250" s="55"/>
      <c r="L1250" s="55"/>
    </row>
    <row r="1251" spans="1:12" s="51" customFormat="1" ht="13.5" customHeight="1" x14ac:dyDescent="0.25">
      <c r="A1251" s="53"/>
      <c r="B1251" s="54"/>
      <c r="C1251" s="52"/>
      <c r="D1251" s="52"/>
      <c r="E1251" s="52"/>
      <c r="F1251" s="52"/>
      <c r="G1251" s="55"/>
      <c r="H1251" s="52"/>
      <c r="I1251" s="55"/>
      <c r="J1251" s="52"/>
      <c r="K1251" s="55"/>
      <c r="L1251" s="55"/>
    </row>
    <row r="1252" spans="1:12" s="51" customFormat="1" ht="13.5" customHeight="1" x14ac:dyDescent="0.25">
      <c r="A1252" s="53"/>
      <c r="B1252" s="54"/>
      <c r="C1252" s="52"/>
      <c r="D1252" s="52"/>
      <c r="E1252" s="52"/>
      <c r="F1252" s="52"/>
      <c r="G1252" s="55"/>
      <c r="H1252" s="52"/>
      <c r="I1252" s="55"/>
      <c r="J1252" s="52"/>
      <c r="K1252" s="55"/>
      <c r="L1252" s="55"/>
    </row>
    <row r="1253" spans="1:12" s="51" customFormat="1" ht="13.5" customHeight="1" x14ac:dyDescent="0.25">
      <c r="A1253" s="53"/>
      <c r="B1253" s="54"/>
      <c r="C1253" s="52"/>
      <c r="D1253" s="52"/>
      <c r="E1253" s="52"/>
      <c r="F1253" s="52"/>
      <c r="G1253" s="55"/>
      <c r="H1253" s="52"/>
      <c r="I1253" s="55"/>
      <c r="J1253" s="52"/>
      <c r="K1253" s="55"/>
      <c r="L1253" s="55"/>
    </row>
    <row r="1254" spans="1:12" s="51" customFormat="1" ht="13.5" customHeight="1" x14ac:dyDescent="0.25">
      <c r="A1254" s="53"/>
      <c r="B1254" s="54"/>
      <c r="C1254" s="52"/>
      <c r="D1254" s="52"/>
      <c r="E1254" s="52"/>
      <c r="F1254" s="52"/>
      <c r="G1254" s="55"/>
      <c r="H1254" s="52"/>
      <c r="I1254" s="55"/>
      <c r="J1254" s="52"/>
      <c r="K1254" s="55"/>
      <c r="L1254" s="55"/>
    </row>
    <row r="1255" spans="1:12" s="51" customFormat="1" ht="13.5" customHeight="1" x14ac:dyDescent="0.25">
      <c r="A1255" s="53"/>
      <c r="B1255" s="54"/>
      <c r="C1255" s="52"/>
      <c r="D1255" s="52"/>
      <c r="E1255" s="52"/>
      <c r="F1255" s="52"/>
      <c r="G1255" s="55"/>
      <c r="H1255" s="52"/>
      <c r="I1255" s="55"/>
      <c r="J1255" s="52"/>
      <c r="K1255" s="55"/>
      <c r="L1255" s="55"/>
    </row>
    <row r="1256" spans="1:12" s="51" customFormat="1" ht="13.5" customHeight="1" x14ac:dyDescent="0.25">
      <c r="A1256" s="53"/>
      <c r="B1256" s="54"/>
      <c r="C1256" s="52"/>
      <c r="D1256" s="52"/>
      <c r="E1256" s="52"/>
      <c r="F1256" s="52"/>
      <c r="G1256" s="55"/>
      <c r="H1256" s="52"/>
      <c r="I1256" s="55"/>
      <c r="J1256" s="52"/>
      <c r="K1256" s="55"/>
      <c r="L1256" s="55"/>
    </row>
    <row r="1257" spans="1:12" s="51" customFormat="1" ht="13.5" customHeight="1" x14ac:dyDescent="0.25">
      <c r="A1257" s="53"/>
      <c r="B1257" s="54"/>
      <c r="C1257" s="52"/>
      <c r="D1257" s="52"/>
      <c r="E1257" s="52"/>
      <c r="F1257" s="52"/>
      <c r="G1257" s="55"/>
      <c r="H1257" s="52"/>
      <c r="I1257" s="55"/>
      <c r="J1257" s="52"/>
      <c r="K1257" s="55"/>
      <c r="L1257" s="55"/>
    </row>
    <row r="1258" spans="1:12" s="51" customFormat="1" ht="13.5" customHeight="1" x14ac:dyDescent="0.25">
      <c r="A1258" s="53"/>
      <c r="B1258" s="54"/>
      <c r="C1258" s="52"/>
      <c r="D1258" s="52"/>
      <c r="E1258" s="52"/>
      <c r="F1258" s="52"/>
      <c r="G1258" s="55"/>
      <c r="H1258" s="52"/>
      <c r="I1258" s="55"/>
      <c r="J1258" s="52"/>
      <c r="K1258" s="55"/>
      <c r="L1258" s="55"/>
    </row>
    <row r="1259" spans="1:12" s="51" customFormat="1" ht="13.5" customHeight="1" x14ac:dyDescent="0.25">
      <c r="A1259" s="53"/>
      <c r="B1259" s="54"/>
      <c r="C1259" s="52"/>
      <c r="D1259" s="52"/>
      <c r="E1259" s="52"/>
      <c r="F1259" s="52"/>
      <c r="G1259" s="55"/>
      <c r="H1259" s="52"/>
      <c r="I1259" s="55"/>
      <c r="J1259" s="52"/>
      <c r="K1259" s="55"/>
      <c r="L1259" s="55"/>
    </row>
    <row r="1260" spans="1:12" s="51" customFormat="1" ht="13.5" customHeight="1" x14ac:dyDescent="0.25">
      <c r="A1260" s="53"/>
      <c r="B1260" s="54"/>
      <c r="C1260" s="52"/>
      <c r="D1260" s="52"/>
      <c r="E1260" s="52"/>
      <c r="F1260" s="52"/>
      <c r="G1260" s="55"/>
      <c r="H1260" s="52"/>
      <c r="I1260" s="55"/>
      <c r="J1260" s="52"/>
      <c r="K1260" s="55"/>
      <c r="L1260" s="55"/>
    </row>
    <row r="1261" spans="1:12" s="51" customFormat="1" ht="13.5" customHeight="1" x14ac:dyDescent="0.25">
      <c r="A1261" s="53"/>
      <c r="B1261" s="54"/>
      <c r="C1261" s="52"/>
      <c r="D1261" s="52"/>
      <c r="E1261" s="52"/>
      <c r="F1261" s="52"/>
      <c r="G1261" s="55"/>
      <c r="H1261" s="52"/>
      <c r="I1261" s="55"/>
      <c r="J1261" s="52"/>
      <c r="K1261" s="55"/>
      <c r="L1261" s="55"/>
    </row>
  </sheetData>
  <protectedRanges>
    <protectedRange sqref="D23 D304 D397 D565" name="Range1_1_1_2_1_1_1_1"/>
    <protectedRange sqref="D21:D22 D302:D303 D395:D396 D563:D564" name="Range1_1_1_2_1_1_1_2"/>
    <protectedRange sqref="D1203:D1204 D1095:D1096 D1103:D1104" name="Range1_1_1_2_2_2_1_1"/>
    <protectedRange sqref="D834 D755 D903 D972 D1041 D38:D40 D319 D580 D81:D82 D412:D414 D455:D456" name="Range1_1_1_2_1_1_1_2_1"/>
    <protectedRange sqref="D831 D752 D900 D969 D1038 D35 D316 D409 D577" name="Range1_1_1_2_1_1_1_1_1_1_1"/>
    <protectedRange sqref="D832:D833 D753:D754 D901:D902 D970:D971 D1039:D1040 D36:D37 D317:D318 D410:D411 D578:D579" name="Range1_1_1_2_1_1_2_1_1"/>
    <protectedRange sqref="D1105:D1106" name="Range1_1_1_2_4"/>
    <protectedRange sqref="D1117" name="Range1_1_1_2_1_1_1_1_1_2"/>
    <protectedRange sqref="D1118:D1120" name="Range1_1_1_2_1_1_2_2_1_1"/>
    <protectedRange sqref="D1148:D1161" name="Range1_1_1_2_4_1_1_2_2"/>
    <protectedRange sqref="D1189:D1202 D229:D242" name="Range1_1_1_2_4_1_1_2_1_1"/>
    <protectedRange sqref="D161 D163:D164 D699 D701:D702" name="Range1_1_1_2_1_1_1_1_1"/>
    <protectedRange sqref="D162 D700" name="Range1_1_1_2_1_1_2_2"/>
    <protectedRange sqref="D189:D191 D183:D187 D194:D196 D727:D729 D721:D725 D732:D734" name="Range1_1_1_2_5_1"/>
    <protectedRange sqref="D165 D197 D703 D735" name="Range1_1_1_2_2_1_1_3_1"/>
    <protectedRange sqref="D153:D154 D181:D182 D176:D179 D218:D219 D213:D216 D691:D692 D719:D720 D714:D717" name="Range1_1_1_2_5_1_1"/>
    <protectedRange sqref="D255 D286 D532 D656 D687" name="Range1_1_1_2_1_1_1_1_1_2_1"/>
    <protectedRange sqref="D243:D244 D274:D275 D520:D521 D644:D645 D675:D676" name="Range1_1_1_2_2_3_1_2_1"/>
    <protectedRange sqref="D259 D264 D536 D541 D660 D665" name="Range1_1_1_2_2_1_1_1_1_1"/>
    <protectedRange sqref="M266:M267 M270:M273 M543:M544 M547:M550 M667:M668 M671:M674" name="Range1_1_1_2_2_3_1_1_1"/>
    <protectedRange sqref="M270:M273 M266:M267 D266:D273 M547:M550 M543:M544 D543:D550 M671:M674 M667:M668 D667:D674" name="Range1_1_1_2_2_1_2_1_1_1_1"/>
    <protectedRange sqref="D256:D258 D287:D289 D533:D535 D657:D659 D688:D690" name="Range1_1_1_2_1_1_2_2_1_1_1"/>
    <protectedRange sqref="D243:D247 D274:D278 D520:D524 D644:D648 D675:D679" name="Range1_1_1_2_4_1_1_1_1_1"/>
    <protectedRange sqref="D65 D439" name="Range1_1_1_2_2_2_2_1"/>
    <protectedRange sqref="D57 D41 D52 D431 D415 D426" name="Range1_1_1_2_2_3_1_1"/>
    <protectedRange sqref="D51 D43:D49 D425 D417:D423" name="Range1_1_1_2_2_1_1_1"/>
    <protectedRange sqref="D58:D64 D432:D438" name="Range1_1_1_2_2_2_1_1_1"/>
    <protectedRange sqref="D50 D424" name="Range1_1_1_2_2_1_5_1_1"/>
  </protectedRanges>
  <autoFilter ref="A1:L1248"/>
  <mergeCells count="15">
    <mergeCell ref="M560:N560"/>
    <mergeCell ref="M18:N18"/>
    <mergeCell ref="M299:N299"/>
    <mergeCell ref="M392:N392"/>
    <mergeCell ref="A2:L2"/>
    <mergeCell ref="A3:L3"/>
    <mergeCell ref="J4:K4"/>
    <mergeCell ref="F5:G5"/>
    <mergeCell ref="H5:I5"/>
    <mergeCell ref="A5:A6"/>
    <mergeCell ref="L5:L6"/>
    <mergeCell ref="B5:B6"/>
    <mergeCell ref="C5:C6"/>
    <mergeCell ref="D5:E5"/>
    <mergeCell ref="J5:K5"/>
  </mergeCells>
  <conditionalFormatting sqref="C1151:E1151 B1156 B1157:E1159">
    <cfRule type="cellIs" dxfId="10" priority="14" stopIfTrue="1" operator="equal">
      <formula>8223.307275</formula>
    </cfRule>
  </conditionalFormatting>
  <conditionalFormatting sqref="K1158">
    <cfRule type="cellIs" dxfId="9" priority="13" stopIfTrue="1" operator="equal">
      <formula>8223.307275</formula>
    </cfRule>
  </conditionalFormatting>
  <conditionalFormatting sqref="C1192:E1192 B1197 B1198:E1200">
    <cfRule type="cellIs" dxfId="8" priority="12" stopIfTrue="1" operator="equal">
      <formula>8223.307275</formula>
    </cfRule>
  </conditionalFormatting>
  <conditionalFormatting sqref="K1199">
    <cfRule type="cellIs" dxfId="7" priority="11" stopIfTrue="1" operator="equal">
      <formula>8223.307275</formula>
    </cfRule>
  </conditionalFormatting>
  <conditionalFormatting sqref="E149:E150">
    <cfRule type="cellIs" dxfId="6" priority="10" stopIfTrue="1" operator="equal">
      <formula>8223.307275</formula>
    </cfRule>
  </conditionalFormatting>
  <conditionalFormatting sqref="N193 K193">
    <cfRule type="cellIs" dxfId="5" priority="9" stopIfTrue="1" operator="equal">
      <formula>8223.307275</formula>
    </cfRule>
  </conditionalFormatting>
  <conditionalFormatting sqref="C232:E232 B237 B238:E240">
    <cfRule type="cellIs" dxfId="4" priority="5" stopIfTrue="1" operator="equal">
      <formula>8223.307275</formula>
    </cfRule>
  </conditionalFormatting>
  <conditionalFormatting sqref="K239">
    <cfRule type="cellIs" dxfId="3" priority="4" stopIfTrue="1" operator="equal">
      <formula>8223.307275</formula>
    </cfRule>
  </conditionalFormatting>
  <conditionalFormatting sqref="B49">
    <cfRule type="cellIs" dxfId="2" priority="3" stopIfTrue="1" operator="equal">
      <formula>8223.307275</formula>
    </cfRule>
  </conditionalFormatting>
  <conditionalFormatting sqref="B423">
    <cfRule type="cellIs" dxfId="1" priority="2" stopIfTrue="1" operator="equal">
      <formula>8223.307275</formula>
    </cfRule>
  </conditionalFormatting>
  <conditionalFormatting sqref="N731 K731">
    <cfRule type="cellIs" dxfId="0" priority="1" stopIfTrue="1" operator="equal">
      <formula>8223.307275</formula>
    </cfRule>
  </conditionalFormatting>
  <pageMargins left="0.25" right="0.25" top="0.75" bottom="0.75" header="0.3" footer="0.3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2022-01-18T11:56:43Z</dcterms:modified>
</cp:coreProperties>
</file>