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9105" tabRatio="597" firstSheet="1" activeTab="1"/>
  </bookViews>
  <sheets>
    <sheet name="gare kan." sheetId="1" state="hidden" r:id="rId1"/>
    <sheet name="ფასები" sheetId="2" r:id="rId2"/>
  </sheets>
  <definedNames>
    <definedName name="_xlnm.Print_Area" localSheetId="1">'ფასები'!$A$1:$F$216</definedName>
  </definedNames>
  <calcPr fullCalcOnLoad="1"/>
</workbook>
</file>

<file path=xl/sharedStrings.xml><?xml version="1.0" encoding="utf-8"?>
<sst xmlns="http://schemas.openxmlformats.org/spreadsheetml/2006/main" count="737" uniqueCount="258">
  <si>
    <t>გ/მ</t>
  </si>
  <si>
    <t>ტნ</t>
  </si>
  <si>
    <t>lari</t>
  </si>
  <si>
    <t>#</t>
  </si>
  <si>
    <t>saxarjTaRricxvo Rirebuleba</t>
  </si>
  <si>
    <t>7</t>
  </si>
  <si>
    <t>8</t>
  </si>
  <si>
    <t>9</t>
  </si>
  <si>
    <t>10</t>
  </si>
  <si>
    <t>jami</t>
  </si>
  <si>
    <t>ganzomilebis erTeuli</t>
  </si>
  <si>
    <t>sul</t>
  </si>
  <si>
    <t>1</t>
  </si>
  <si>
    <t>2</t>
  </si>
  <si>
    <t>3</t>
  </si>
  <si>
    <t>4</t>
  </si>
  <si>
    <t>5</t>
  </si>
  <si>
    <t>6</t>
  </si>
  <si>
    <t>raodenoba</t>
  </si>
  <si>
    <t>ganzomilebis erTeulze</t>
  </si>
  <si>
    <t>saproeqto monacemebi</t>
  </si>
  <si>
    <t>safuZveli</t>
  </si>
  <si>
    <t>samuSaoTa dasaxeleba</t>
  </si>
  <si>
    <t>c</t>
  </si>
  <si>
    <t>12</t>
  </si>
  <si>
    <t>13</t>
  </si>
  <si>
    <t>14</t>
  </si>
  <si>
    <t xml:space="preserve">lokalur-resursuli jami </t>
  </si>
  <si>
    <t xml:space="preserve">SromiTi danaxarji </t>
  </si>
  <si>
    <t>16</t>
  </si>
  <si>
    <t>17</t>
  </si>
  <si>
    <t>18</t>
  </si>
  <si>
    <t>19</t>
  </si>
  <si>
    <t>20</t>
  </si>
  <si>
    <t>manqanebi da materialuri resursebi</t>
  </si>
  <si>
    <t xml:space="preserve">sul xarjTaRricxviT </t>
  </si>
  <si>
    <t>s.n. da w. IV-2-82 t-8 cx. 46-18-3</t>
  </si>
  <si>
    <t>kac/sT</t>
  </si>
  <si>
    <t>sxva masalebi</t>
  </si>
  <si>
    <t>k-1,15</t>
  </si>
  <si>
    <t>man/sT</t>
  </si>
  <si>
    <t>g\m</t>
  </si>
  <si>
    <t>kompl</t>
  </si>
  <si>
    <t>SromiTi danaxarji 0,66X1,15</t>
  </si>
  <si>
    <t>manqanebi 0,4X1,15</t>
  </si>
  <si>
    <t xml:space="preserve">manqanebi </t>
  </si>
  <si>
    <t>11</t>
  </si>
  <si>
    <t>15</t>
  </si>
  <si>
    <t>manqanebi 0,02X1,15</t>
  </si>
  <si>
    <t>grZ/m</t>
  </si>
  <si>
    <t>kac\sT</t>
  </si>
  <si>
    <t>cali</t>
  </si>
  <si>
    <t>s.n. da w. IV-2-82t-3 cx. 16.6-1</t>
  </si>
  <si>
    <t>plastmasis sakanalizacio milis gayvana diametriT 50 mm</t>
  </si>
  <si>
    <t>SromiTi resursebi 0,609X1,15</t>
  </si>
  <si>
    <t>manqanebi 0,0021X1,15</t>
  </si>
  <si>
    <t>milgayvaniloba d-50</t>
  </si>
  <si>
    <t>fasonuri nawilebi d-50</t>
  </si>
  <si>
    <t>lokalur-resursuli xarjTaRricxva #1/3</t>
  </si>
  <si>
    <t xml:space="preserve">milgayvaniloba d-25 </t>
  </si>
  <si>
    <t>fitingi d-25 mm</t>
  </si>
  <si>
    <t>ventili pl d-25</t>
  </si>
  <si>
    <t>milgayvaniloba d-20</t>
  </si>
  <si>
    <t>fitingi d-20mm</t>
  </si>
  <si>
    <t>ventili pl d-20mm</t>
  </si>
  <si>
    <t>s.n. da w. IV-2-82t-3 cx. 16.22</t>
  </si>
  <si>
    <t>milsadenebis hidravlikuri gamocda</t>
  </si>
  <si>
    <t xml:space="preserve">kanalizacia </t>
  </si>
  <si>
    <t>s.n. da w. IV-2-82t-3 cx. 16.6-2</t>
  </si>
  <si>
    <t>plastmasis sakanalizacio milis gayvana diametriT 100 mm</t>
  </si>
  <si>
    <t>fasonuri nawilebi d-100</t>
  </si>
  <si>
    <t>kompl.</t>
  </si>
  <si>
    <t>Stuceri</t>
  </si>
  <si>
    <t>s.n. da w. IV-2-82t-3 cx.17-1-9</t>
  </si>
  <si>
    <t xml:space="preserve">kedlebSi  gayvanilobisaTvis naxvretebis mowyoba </t>
  </si>
  <si>
    <t xml:space="preserve">             Seadgina:                       /T. beriZe /</t>
  </si>
  <si>
    <t xml:space="preserve">saxarjTaRricxvo Rirebuleba    </t>
  </si>
  <si>
    <t xml:space="preserve">saxarjTaRricxvo xelfasi      </t>
  </si>
  <si>
    <t xml:space="preserve">                 normatiuli Sromatevadoba    </t>
  </si>
  <si>
    <t>SromiTi resursebi 0,583X1,15</t>
  </si>
  <si>
    <t>manqanebi 0,0046X1,15</t>
  </si>
  <si>
    <t>SromiTi resursebi0,46X1,15</t>
  </si>
  <si>
    <t>plasamasis wyalgayvanilobis milebis gayvana diametriT20 mm-mde</t>
  </si>
  <si>
    <t xml:space="preserve">onkani </t>
  </si>
  <si>
    <t>manqanebi</t>
  </si>
  <si>
    <t>fitingi d-32 mm</t>
  </si>
  <si>
    <t>ventili pl d-32</t>
  </si>
  <si>
    <t>SromiTi resursebi 0,0516X1,15</t>
  </si>
  <si>
    <t xml:space="preserve">SromiTi resursebi </t>
  </si>
  <si>
    <t>milgayvaniloba 100</t>
  </si>
  <si>
    <t>SromiTi resursebi 0,105X1,15</t>
  </si>
  <si>
    <t>s.n. da w. IV-2-82t-3 cx. 22-8-2</t>
  </si>
  <si>
    <t>manqanebi 0,0538X1,15</t>
  </si>
  <si>
    <t>s.n. da w. IV-2-82t-3 cx. 18.8-2</t>
  </si>
  <si>
    <t xml:space="preserve">SromiTi resursebi 16,6X1,15 </t>
  </si>
  <si>
    <t>manometri</t>
  </si>
  <si>
    <t>SromiTi resursebi 3,66X1,15</t>
  </si>
  <si>
    <t>manqanebi 0,28X1,15</t>
  </si>
  <si>
    <t>s.n. da w. IV-2-82t-3 cx.17.4-4</t>
  </si>
  <si>
    <t>s.n. da w. IV-2-82t-3 cx. 17-1-6</t>
  </si>
  <si>
    <t>SromiTi resursebi 6,86X1,15</t>
  </si>
  <si>
    <t>manqanebi 0,04X1,15</t>
  </si>
  <si>
    <t>trapebis montaJi d-50mm</t>
  </si>
  <si>
    <t>trapi 50mm</t>
  </si>
  <si>
    <t xml:space="preserve"> wyalgayvaniloba kanalizacia</t>
  </si>
  <si>
    <t>plasamasis armirebuli wyalgayvanilobis milebis gayvana diametriT 25 mm-mde</t>
  </si>
  <si>
    <t>zednadebi xarjebi 10,0 %</t>
  </si>
  <si>
    <t>gegmiuri dagroveba 8,0 %</t>
  </si>
  <si>
    <t>mili minaboWkovani d-32</t>
  </si>
  <si>
    <t>transportis xarji 2%</t>
  </si>
  <si>
    <t>unitazi</t>
  </si>
  <si>
    <t xml:space="preserve">titani </t>
  </si>
  <si>
    <t>el.titanis montaJi</t>
  </si>
  <si>
    <t>xulos municipalitetis sofel riyeTis sabavSvo baRisaTvis administraciuli  Senobis rekonstruqcia - remonti</t>
  </si>
  <si>
    <r>
      <t xml:space="preserve">Sedgenilia:  2013 wlis IV kvartlis doneze 1 a.S.S. </t>
    </r>
    <r>
      <rPr>
        <sz val="11"/>
        <rFont val="Times New Roman"/>
        <family val="1"/>
      </rPr>
      <t>$</t>
    </r>
    <r>
      <rPr>
        <sz val="11"/>
        <rFont val="LitNusx"/>
        <family val="2"/>
      </rPr>
      <t>=1,7 lari</t>
    </r>
  </si>
  <si>
    <t xml:space="preserve">plasamasis minaboWkovani wyalgayvanilobis milebis gayvana diametriT 32 mm-mde </t>
  </si>
  <si>
    <t>s.n. da w. IV-2-82t-3 cx. 20-8-4</t>
  </si>
  <si>
    <t>ukusarqveli d25mm</t>
  </si>
  <si>
    <t>ukusarqveli d-25mm</t>
  </si>
  <si>
    <t>wyalmzomi</t>
  </si>
  <si>
    <t>avzi plasmasis (SefuTviT)</t>
  </si>
  <si>
    <t>tivtiva</t>
  </si>
  <si>
    <r>
      <t xml:space="preserve">plasmasis wylis avzis da el.tivtivas (SefuTviT)mowyoba tevadobioT </t>
    </r>
    <r>
      <rPr>
        <b/>
        <sz val="11"/>
        <rFont val="Calibri"/>
        <family val="2"/>
      </rPr>
      <t xml:space="preserve">v-1.0 </t>
    </r>
    <r>
      <rPr>
        <b/>
        <sz val="11"/>
        <rFont val="Lit Nusx"/>
        <family val="2"/>
      </rPr>
      <t>m</t>
    </r>
    <r>
      <rPr>
        <b/>
        <vertAlign val="superscript"/>
        <sz val="11"/>
        <rFont val="Lit Nusx"/>
        <family val="2"/>
      </rPr>
      <t>3</t>
    </r>
  </si>
  <si>
    <t>sabavSvo unitazis mowyoba</t>
  </si>
  <si>
    <t>unitazi sabavSvo</t>
  </si>
  <si>
    <t xml:space="preserve">sabavSvo xelsabanis dayeneba </t>
  </si>
  <si>
    <t xml:space="preserve">sabavSvo xelsabanis mowyobiloba </t>
  </si>
  <si>
    <t xml:space="preserve"> unitazi didebisaTvis </t>
  </si>
  <si>
    <t xml:space="preserve"> xelsabani didebisaTvis</t>
  </si>
  <si>
    <t>sarecxelas montaJi</t>
  </si>
  <si>
    <t xml:space="preserve"> xelsabani</t>
  </si>
  <si>
    <t>Semrevi duSis</t>
  </si>
  <si>
    <t>SromiTi resursebi misad</t>
  </si>
  <si>
    <r>
      <t>მ</t>
    </r>
    <r>
      <rPr>
        <vertAlign val="superscript"/>
        <sz val="10"/>
        <rFont val="Sylfaen"/>
        <family val="1"/>
      </rPr>
      <t>3</t>
    </r>
  </si>
  <si>
    <r>
      <t>მ</t>
    </r>
    <r>
      <rPr>
        <vertAlign val="superscript"/>
        <sz val="10"/>
        <rFont val="Sylfaen"/>
        <family val="1"/>
      </rPr>
      <t>2</t>
    </r>
  </si>
  <si>
    <t>ტ</t>
  </si>
  <si>
    <r>
      <t xml:space="preserve">ლოკალურ-რესურსული ხარჯთაღრიცხვა </t>
    </r>
    <r>
      <rPr>
        <b/>
        <sz val="14"/>
        <rFont val="Acad Nusx Geo"/>
        <family val="2"/>
      </rPr>
      <t>#</t>
    </r>
    <r>
      <rPr>
        <b/>
        <sz val="14"/>
        <rFont val="Sylfaen"/>
        <family val="1"/>
      </rPr>
      <t>1</t>
    </r>
  </si>
  <si>
    <t>კომპლ</t>
  </si>
  <si>
    <t xml:space="preserve"> სახურავის ბურულის მოწყობა ფერადი პროფილური ფენილით  სისქე 0,5 მმ</t>
  </si>
  <si>
    <t xml:space="preserve">სახურავის პერიმეტრის და კეხის  შეფუთვა   ფერადი გლუვი თუნუქის ფურცლებით  სისქე 0,5მმ </t>
  </si>
  <si>
    <t xml:space="preserve">ხის კონსტრუქციების ცეცხლდაცვა </t>
  </si>
  <si>
    <t>ხის ელემენტების ანტისეპტირება</t>
  </si>
  <si>
    <t xml:space="preserve">  ხის შეფიცვრის  მოწყობა სისქე 30 მმ  ფიცრით, დამუშავებული, გაშალაშინებული მასალა</t>
  </si>
  <si>
    <t>სახურავის  ხის კოჭების მოწყობა დამუშავებული, გაშალაშინებული მასალა</t>
  </si>
  <si>
    <t>ლითონის კონსტრუქციების გაწმენდა დაგრუნტვა</t>
  </si>
  <si>
    <t>ლითონის კონსტრუქციების შეღებვა ანტიკოროზიული საღებავით</t>
  </si>
  <si>
    <t>გრძ/მ</t>
  </si>
  <si>
    <t xml:space="preserve">რ/ბეტონის გადახურვის  ფილების მოწყობა ბეტონი  B-20  კლასის  </t>
  </si>
  <si>
    <t xml:space="preserve"> არმატურა   </t>
  </si>
  <si>
    <t xml:space="preserve"> არმატურა АIII</t>
  </si>
  <si>
    <t>სიმინდის "საფქვევი ქვა"</t>
  </si>
  <si>
    <t>სათავეს მოწყობა</t>
  </si>
  <si>
    <t xml:space="preserve">გრუნტის ამოღება ხელით </t>
  </si>
  <si>
    <t>საფუძვლის მოწყობა ქვიშა ხრეშოვანი  ნარევით მილის ქვემოთ დატკეპვნა</t>
  </si>
  <si>
    <t>პლასმასის გოფრირებული  მილის მოწყობა d-350მმ SN-8</t>
  </si>
  <si>
    <t>კედელი - 1</t>
  </si>
  <si>
    <t xml:space="preserve">რ/ ბეტონის  კედლის  მოწყობა ბეტონი  B-20 კლასის, </t>
  </si>
  <si>
    <t xml:space="preserve"> არმატურა АI</t>
  </si>
  <si>
    <t>კედელი - 2</t>
  </si>
  <si>
    <r>
      <t xml:space="preserve">ლოკალურ-რესურსული ხარჯთაღრიცხვა </t>
    </r>
    <r>
      <rPr>
        <b/>
        <sz val="14"/>
        <rFont val="Acad Nusx Geo"/>
        <family val="2"/>
      </rPr>
      <t>#</t>
    </r>
    <r>
      <rPr>
        <b/>
        <sz val="14"/>
        <rFont val="Sylfaen"/>
        <family val="1"/>
      </rPr>
      <t>2</t>
    </r>
  </si>
  <si>
    <t>ლითონის კიბე</t>
  </si>
  <si>
    <t>გრუნტის ამოღება ხელით</t>
  </si>
  <si>
    <t xml:space="preserve">  ქვიშა ხრეშოვანი ნარევით საფუძვლის მოწყობა</t>
  </si>
  <si>
    <t>ბეტონის ფილის მოწყობა  ბეტონი  B-20  კლასის ლითონის ბადით დ-3მმ 50X50 მმ (3,45 კვმ)</t>
  </si>
  <si>
    <r>
      <t xml:space="preserve"> ლითონის შველერი</t>
    </r>
    <r>
      <rPr>
        <sz val="10"/>
        <rFont val="Acad Nusx Geo"/>
        <family val="2"/>
      </rPr>
      <t xml:space="preserve"> #</t>
    </r>
    <r>
      <rPr>
        <sz val="10"/>
        <rFont val="Sylfaen"/>
        <family val="1"/>
      </rPr>
      <t xml:space="preserve">14, </t>
    </r>
  </si>
  <si>
    <t xml:space="preserve">კვადრატული მილი 50X50X3 მმ   </t>
  </si>
  <si>
    <t xml:space="preserve">კვადრატული მილი 30X30X2 მმ   </t>
  </si>
  <si>
    <t xml:space="preserve">კვადრატული მილი 70X70X4 მმ   </t>
  </si>
  <si>
    <t>ლითონის დაღარული ფურცელი 6 მმ</t>
  </si>
  <si>
    <t>##</t>
  </si>
  <si>
    <t>samuSaoebis dasaxeleba</t>
  </si>
  <si>
    <t>erTeul.
ganzom.</t>
  </si>
  <si>
    <t>saproeqto 
moculoba</t>
  </si>
  <si>
    <t>Rirebuleba</t>
  </si>
  <si>
    <t>erT.</t>
  </si>
  <si>
    <t xml:space="preserve">zednadebi xarjebi </t>
  </si>
  <si>
    <t>gegmiuri dagroveba</t>
  </si>
  <si>
    <t>lokaluri jami #1</t>
  </si>
  <si>
    <t>gauTvaliswinebeli samuSaoebi 3%</t>
  </si>
  <si>
    <t>d.R.g 18%</t>
  </si>
  <si>
    <t>pretendentis xelwera da beWedi:</t>
  </si>
  <si>
    <r>
      <t xml:space="preserve"> ლითონის შველერი </t>
    </r>
    <r>
      <rPr>
        <sz val="10"/>
        <rFont val="Acad Nusx Geo"/>
        <family val="2"/>
      </rPr>
      <t>#</t>
    </r>
    <r>
      <rPr>
        <sz val="10"/>
        <rFont val="Sylfaen"/>
        <family val="1"/>
      </rPr>
      <t>14, კვადრატული მილი 70X70X4 მმ 50X50X3 მმ და 30X30X2მმ, ლითონის დაღარული ფურცელი 6 მმ, კიბის მოწყობა</t>
    </r>
  </si>
  <si>
    <r>
      <t>მ</t>
    </r>
    <r>
      <rPr>
        <vertAlign val="superscript"/>
        <sz val="9"/>
        <rFont val="Sylfaen"/>
        <family val="1"/>
      </rPr>
      <t>2</t>
    </r>
  </si>
  <si>
    <t>#1</t>
  </si>
  <si>
    <t xml:space="preserve">ქედის მუნიციპალიტეტის სოფელ გოგნიძეებში წისქვილი 1-ის და წისქვილი 2-ის რეაბილიტაცია     </t>
  </si>
  <si>
    <t>jami lokaluri #1</t>
  </si>
  <si>
    <t>jami lokaluri #2</t>
  </si>
  <si>
    <t>jami lokaluri (#1+#2)</t>
  </si>
  <si>
    <t>jami (lokaluri #1+lokaluri #2)</t>
  </si>
  <si>
    <t>jami #1</t>
  </si>
  <si>
    <t>zednadebi xarjebi</t>
  </si>
  <si>
    <t xml:space="preserve">jami: </t>
  </si>
  <si>
    <t>jami #2</t>
  </si>
  <si>
    <t xml:space="preserve">SeniSvna: TiToeuli obieqtis saxarjTaRricxvo Rirebuleba ar unda aRematebodes calkeuli obieqtis satendero savaraudo Rirebulebas, romelic dafiqsireulia rogorc satendero dokumentaciis teqnikur davalebaSi, aseve satendero gancxadebis damatebiT informaciaSi.                                     </t>
  </si>
  <si>
    <t xml:space="preserve">eleqtronuli vaWrobis Sedegad satendero savaraudo Rirebulebaze dabali fasis dafiqsirebis SemTxvevaSi TiToeuli obieqtis dazustebuli saxarjTaRricxvo Rirebuleba Semcirebuli unda iqnas imave procentuli proporciiT, ra proporciiTac aris  pretendentis mier dafiqsirebuli saboloo fasi Semcirebuli satendero savaraudo jamuri Rirebulebis mimarT. </t>
  </si>
  <si>
    <r>
      <rPr>
        <b/>
        <sz val="11"/>
        <rFont val="AcadNusx"/>
        <family val="0"/>
      </rPr>
      <t xml:space="preserve">SeniSnva: xarjTaRricxva warmodgenili iqnas, rogorc </t>
    </r>
    <r>
      <rPr>
        <b/>
        <sz val="11"/>
        <rFont val="Calibri"/>
        <family val="2"/>
      </rPr>
      <t>Excel-</t>
    </r>
    <r>
      <rPr>
        <b/>
        <sz val="11"/>
        <rFont val="AcadNusx"/>
        <family val="0"/>
      </rPr>
      <t xml:space="preserve"> is saxiT, aseveF</t>
    </r>
    <r>
      <rPr>
        <b/>
        <sz val="11"/>
        <rFont val="Calibri"/>
        <family val="2"/>
      </rPr>
      <t>PDF</t>
    </r>
    <r>
      <rPr>
        <b/>
        <sz val="11"/>
        <rFont val="AcadNusx"/>
        <family val="0"/>
      </rPr>
      <t xml:space="preserve"> formatiT</t>
    </r>
  </si>
  <si>
    <t>#2</t>
  </si>
  <si>
    <t>ქედის მუნიციპალიტეტის სოფელ დოლოგანში დოხოძეების უბანში წისქვილის მშენებლობა</t>
  </si>
  <si>
    <t>სამშენებლო სამუშაოები</t>
  </si>
  <si>
    <t xml:space="preserve">გრუნტის მოჭრა - მოშანდაკება  ხელით ფილის მოსაწყობად, ადგილზე მოსწორება </t>
  </si>
  <si>
    <t xml:space="preserve">  ქვიშა ხრეშოვანი ნარევით საფუძვლის მოწყობა, ფილის ქვემოთ სისქე 10 სმ</t>
  </si>
  <si>
    <t>რ/ბეტონის გადახურვის  ფილების მოწყობა ბეტონი  B-20  კლასის  (იატაკი)</t>
  </si>
  <si>
    <t xml:space="preserve">  კედლების ამოშენება  ბეტონის წვრილი საკედლე   ბლოკებით 39X19X19სმ  </t>
  </si>
  <si>
    <t xml:space="preserve">მონოლითური რ/ბეტონის სარტყელის მოწყობა ბეტონი B-20 კლასის </t>
  </si>
  <si>
    <t xml:space="preserve"> არმატურა 0 АIII</t>
  </si>
  <si>
    <t>კერამიკული ფილების მოწყობა იატაკზე</t>
  </si>
  <si>
    <t>მინაპაკეტით შემინული თეთრი პროფილის მეტალოპლასმასის სარკმლის მოწყობა</t>
  </si>
  <si>
    <t xml:space="preserve">  თეთრი პროფილის მეტალოპლასმასის კარების მოწყობა</t>
  </si>
  <si>
    <t>ფერდოების მოწყობა კარზე და  4,9X2</t>
  </si>
  <si>
    <t>ფერდოების მოწყობა სარკმლებზე  4,2X2</t>
  </si>
  <si>
    <t xml:space="preserve"> ბათქაშის მოწყობა შიდა  კედლებზე </t>
  </si>
  <si>
    <t>შიდა ხის მოწყობილობა (ხის თაროები, სიმინდის და ფქვილის მიმღები ყუთი)</t>
  </si>
  <si>
    <t>21</t>
  </si>
  <si>
    <t>22</t>
  </si>
  <si>
    <t xml:space="preserve"> შიდა კედლების დამუშავება  შეღებვა წყალემულსიის საღებავით</t>
  </si>
  <si>
    <t>23</t>
  </si>
  <si>
    <t xml:space="preserve"> ბათქაშის მოწყობა გარე  კედლებზე </t>
  </si>
  <si>
    <t>24</t>
  </si>
  <si>
    <t xml:space="preserve">გარე  კედლების დამუშავება  შეღებვა წყალემულსიის საღებავით </t>
  </si>
  <si>
    <t>25</t>
  </si>
  <si>
    <t>ინვენტარული ხარაჩოს დაყენება და დაშლა სიმაღლით 5 მეტრამდე</t>
  </si>
  <si>
    <t xml:space="preserve"> jami</t>
  </si>
  <si>
    <t>ელ. სამუშაოები (გარეს ჩათვლით)</t>
  </si>
  <si>
    <t xml:space="preserve">შემყვან-გამანაწ. ფარი </t>
  </si>
  <si>
    <t>ჩაფლული ტიპის გამანაწილებელი კოლოფი</t>
  </si>
  <si>
    <t>ც</t>
  </si>
  <si>
    <t xml:space="preserve">ჩაფლული ტიპის შტეპსელური როზეტების დაყენება დამიწების კონტაქტით  </t>
  </si>
  <si>
    <t>სანათი   ჭერის</t>
  </si>
  <si>
    <t xml:space="preserve">ჩაფლული ტიპის  ორკლავიშიანი ჩამრთველის დაყენება  </t>
  </si>
  <si>
    <t>სპილენძის ძარღვიანი  სადენების  კვეთით 2X2,5 კვ.მმ  მოწყობა</t>
  </si>
  <si>
    <t>სპილენძის ძარღვიანი  სადენების  კვეთით 4X4 კვ.მმ  მოწყობა</t>
  </si>
  <si>
    <t>სპილენძის ძარღვიანი  სადენების  კვეთით 4X6 კვ.მმ  მოწყობა (გარე)</t>
  </si>
  <si>
    <r>
      <t xml:space="preserve">სამფაზა ავტომატური ამომრთველი  </t>
    </r>
    <r>
      <rPr>
        <sz val="11"/>
        <color indexed="8"/>
        <rFont val="Sylfaen"/>
        <family val="1"/>
      </rPr>
      <t xml:space="preserve"> 3P  16ა,  </t>
    </r>
  </si>
  <si>
    <t>ცალი</t>
  </si>
  <si>
    <r>
      <t xml:space="preserve"> ავტომატური ამომრთველი  </t>
    </r>
    <r>
      <rPr>
        <sz val="11"/>
        <color indexed="8"/>
        <rFont val="Sylfaen"/>
        <family val="1"/>
      </rPr>
      <t xml:space="preserve"> 1P  10ა,  </t>
    </r>
  </si>
  <si>
    <t xml:space="preserve">  დამიწების კონტურის  მოწყობა  </t>
  </si>
  <si>
    <t xml:space="preserve">გ/მ </t>
  </si>
  <si>
    <t>დამიწების სპილენძის ძარღვიანი კაბელი 1X16</t>
  </si>
  <si>
    <t xml:space="preserve">პლასმასის გოფრირებული მილი დ-32მმ </t>
  </si>
  <si>
    <t>კედლებში  გაყვანილობისათვის ნახვრეტების მოწყობა</t>
  </si>
  <si>
    <r>
      <t xml:space="preserve">ლოკალურ-რესურსული ხარჯთაღრიცხვა </t>
    </r>
    <r>
      <rPr>
        <b/>
        <sz val="14"/>
        <rFont val="Acad Nusx Geo"/>
        <family val="2"/>
      </rPr>
      <t>#2</t>
    </r>
  </si>
  <si>
    <t>SromiTi danaxarjebi</t>
  </si>
  <si>
    <t>zednadebi xarjebi SromiTi danaxarjebidan</t>
  </si>
  <si>
    <t>#3</t>
  </si>
  <si>
    <t xml:space="preserve">ქედის მუნიციპალიტეტის სოფელ კოლოტაურში წისქვილის რეაბილიტაცია    </t>
  </si>
  <si>
    <t xml:space="preserve">არსებული  აზბესტო ცემენტის ფურცლების  სახურავის  ბურულის,    დემონტაჟი </t>
  </si>
  <si>
    <t xml:space="preserve"> დაზიანებული  შეფიცვრის   და ხის კოჭების დემონტაჟი </t>
  </si>
  <si>
    <t xml:space="preserve">სამშენებლო ნარჩენები  დატვირთვა   ხელით ავტოთვითმცლელზე </t>
  </si>
  <si>
    <t>სამშენებლო ნარჩენები  გატანა 5 კმ მანძილზე</t>
  </si>
  <si>
    <t>იატაკის შემასწორებელი ფენის   მოწყობა ბეტონი  B-20  კლასის  (იატაკი)</t>
  </si>
  <si>
    <t>ფერდოების მოწყობა სარკმლებზე  3,2X2</t>
  </si>
  <si>
    <t xml:space="preserve">ზეძირკვლის გამაგრება ლითონის ზოლოვანათი 100X8 მმ </t>
  </si>
  <si>
    <t xml:space="preserve">  სანათი   ჭერის</t>
  </si>
  <si>
    <t>jami #3</t>
  </si>
  <si>
    <t xml:space="preserve"> lokaluri #2</t>
  </si>
  <si>
    <t>sul jami (#1+#2+#3)</t>
  </si>
  <si>
    <t>26</t>
  </si>
  <si>
    <t>27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</si>
</sst>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0"/>
    <numFmt numFmtId="191" formatCode="0.000"/>
    <numFmt numFmtId="192" formatCode="0.0000"/>
    <numFmt numFmtId="193" formatCode="0.00000"/>
    <numFmt numFmtId="194" formatCode="0.0000000"/>
    <numFmt numFmtId="195" formatCode="0.000000"/>
    <numFmt numFmtId="196" formatCode="0.000%"/>
    <numFmt numFmtId="197" formatCode="#,##0.00000000"/>
    <numFmt numFmtId="198" formatCode="#,##0.0"/>
    <numFmt numFmtId="199" formatCode="0.0%"/>
    <numFmt numFmtId="200" formatCode="_-* #,##0.0_р_._-;\-* #,##0.0_р_._-;_-* &quot;-&quot;?_р_._-;_-@_-"/>
    <numFmt numFmtId="201" formatCode="#,##0.000"/>
    <numFmt numFmtId="202" formatCode="#,##0.00&quot;р.&quot;"/>
    <numFmt numFmtId="203" formatCode="_-* #,##0.000_р_._-;\-* #,##0.000_р_._-;_-* &quot;-&quot;??_р_._-;_-@_-"/>
    <numFmt numFmtId="204" formatCode="_(* #,##0.000_);_(* \(#,##0.000\);_(* &quot;-&quot;???_);_(@_)"/>
    <numFmt numFmtId="205" formatCode="#,##0.0000"/>
    <numFmt numFmtId="206" formatCode="#,##0.0_р_."/>
    <numFmt numFmtId="207" formatCode="_-* #,##0\ &quot;Lari&quot;_-;\-* #,##0\ &quot;Lari&quot;_-;_-* &quot;-&quot;\ &quot;Lari&quot;_-;_-@_-"/>
    <numFmt numFmtId="208" formatCode="_-* #,##0\ _L_a_r_i_-;\-* #,##0\ _L_a_r_i_-;_-* &quot;-&quot;\ _L_a_r_i_-;_-@_-"/>
    <numFmt numFmtId="209" formatCode="_-* #,##0.00\ &quot;Lari&quot;_-;\-* #,##0.00\ &quot;Lari&quot;_-;_-* &quot;-&quot;??\ &quot;Lari&quot;_-;_-@_-"/>
    <numFmt numFmtId="210" formatCode="_-* #,##0.00\ _L_a_r_i_-;\-* #,##0.00\ _L_a_r_i_-;_-* &quot;-&quot;??\ _L_a_r_i_-;_-@_-"/>
  </numFmts>
  <fonts count="88">
    <font>
      <sz val="10"/>
      <name val="AKAD NUSX"/>
      <family val="0"/>
    </font>
    <font>
      <sz val="10"/>
      <name val="LitNusx"/>
      <family val="2"/>
    </font>
    <font>
      <sz val="11"/>
      <name val="LitNusx"/>
      <family val="2"/>
    </font>
    <font>
      <b/>
      <sz val="10"/>
      <name val="LitNusx"/>
      <family val="2"/>
    </font>
    <font>
      <b/>
      <sz val="11"/>
      <name val="LitNusx"/>
      <family val="2"/>
    </font>
    <font>
      <b/>
      <sz val="12"/>
      <name val="LitNusx"/>
      <family val="2"/>
    </font>
    <font>
      <b/>
      <i/>
      <sz val="12"/>
      <name val="LitNusx"/>
      <family val="2"/>
    </font>
    <font>
      <sz val="12"/>
      <name val="Acad Mt_n"/>
      <family val="2"/>
    </font>
    <font>
      <sz val="11"/>
      <name val="Times New Roman"/>
      <family val="1"/>
    </font>
    <font>
      <b/>
      <sz val="14"/>
      <name val="Acad Mt_n"/>
      <family val="2"/>
    </font>
    <font>
      <b/>
      <sz val="14"/>
      <name val="AcadMtavr"/>
      <family val="0"/>
    </font>
    <font>
      <sz val="12"/>
      <name val="AcadMtavr"/>
      <family val="0"/>
    </font>
    <font>
      <sz val="8"/>
      <name val="AKAD NUSX"/>
      <family val="0"/>
    </font>
    <font>
      <b/>
      <sz val="12"/>
      <name val="AcadMtavr"/>
      <family val="0"/>
    </font>
    <font>
      <b/>
      <sz val="10"/>
      <name val="AKAD NUSX"/>
      <family val="0"/>
    </font>
    <font>
      <sz val="10"/>
      <name val="AcadMtavr"/>
      <family val="0"/>
    </font>
    <font>
      <sz val="10"/>
      <name val="AcadNusx"/>
      <family val="0"/>
    </font>
    <font>
      <b/>
      <sz val="10"/>
      <name val="Batang"/>
      <family val="1"/>
    </font>
    <font>
      <b/>
      <sz val="11"/>
      <name val="Calibri"/>
      <family val="2"/>
    </font>
    <font>
      <b/>
      <sz val="11"/>
      <name val="Lit Nusx"/>
      <family val="2"/>
    </font>
    <font>
      <b/>
      <vertAlign val="superscript"/>
      <sz val="11"/>
      <name val="Lit Nusx"/>
      <family val="2"/>
    </font>
    <font>
      <sz val="11"/>
      <name val="AcadMtavr"/>
      <family val="0"/>
    </font>
    <font>
      <b/>
      <sz val="11"/>
      <name val="AcadMtavr"/>
      <family val="0"/>
    </font>
    <font>
      <sz val="10"/>
      <name val="Arial"/>
      <family val="2"/>
    </font>
    <font>
      <sz val="10"/>
      <name val="Sylfaen"/>
      <family val="1"/>
    </font>
    <font>
      <sz val="11"/>
      <name val="Sylfaen"/>
      <family val="1"/>
    </font>
    <font>
      <b/>
      <sz val="12"/>
      <name val="Sylfaen"/>
      <family val="1"/>
    </font>
    <font>
      <b/>
      <sz val="14"/>
      <name val="Sylfaen"/>
      <family val="1"/>
    </font>
    <font>
      <b/>
      <sz val="10"/>
      <name val="Sylfaen"/>
      <family val="1"/>
    </font>
    <font>
      <sz val="9"/>
      <name val="Sylfaen"/>
      <family val="1"/>
    </font>
    <font>
      <b/>
      <sz val="14"/>
      <name val="Acad Nusx Geo"/>
      <family val="2"/>
    </font>
    <font>
      <vertAlign val="superscript"/>
      <sz val="10"/>
      <name val="Sylfaen"/>
      <family val="1"/>
    </font>
    <font>
      <sz val="10"/>
      <name val="Acad Nusx Geo"/>
      <family val="2"/>
    </font>
    <font>
      <b/>
      <sz val="10"/>
      <color indexed="10"/>
      <name val="AcadNusx"/>
      <family val="0"/>
    </font>
    <font>
      <sz val="10"/>
      <color indexed="10"/>
      <name val="AcadNusx"/>
      <family val="0"/>
    </font>
    <font>
      <sz val="11"/>
      <color indexed="10"/>
      <name val="AcadNusx"/>
      <family val="0"/>
    </font>
    <font>
      <sz val="11"/>
      <color indexed="8"/>
      <name val="Calibri"/>
      <family val="2"/>
    </font>
    <font>
      <b/>
      <sz val="11"/>
      <name val="Sylfaen"/>
      <family val="1"/>
    </font>
    <font>
      <b/>
      <sz val="12"/>
      <color indexed="8"/>
      <name val="AcadMtavr"/>
      <family val="0"/>
    </font>
    <font>
      <b/>
      <sz val="10"/>
      <name val="AcadMtavr"/>
      <family val="0"/>
    </font>
    <font>
      <b/>
      <sz val="11"/>
      <color indexed="8"/>
      <name val="AcadMtavr"/>
      <family val="0"/>
    </font>
    <font>
      <vertAlign val="superscript"/>
      <sz val="9"/>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KAD NUSX"/>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KAD NUSX"/>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cadMtavr"/>
      <family val="0"/>
    </font>
    <font>
      <sz val="10"/>
      <name val="Arial Cyr"/>
      <family val="0"/>
    </font>
    <font>
      <u val="single"/>
      <sz val="10"/>
      <color indexed="12"/>
      <name val="Arial"/>
      <family val="2"/>
    </font>
    <font>
      <sz val="10"/>
      <name val="MS Sans Serif"/>
      <family val="2"/>
    </font>
    <font>
      <sz val="10"/>
      <name val="Helv"/>
      <family val="0"/>
    </font>
    <font>
      <b/>
      <sz val="11"/>
      <name val="Arial"/>
      <family val="2"/>
    </font>
    <font>
      <b/>
      <sz val="11"/>
      <name val="AcadNusx"/>
      <family val="0"/>
    </font>
    <font>
      <b/>
      <sz val="20"/>
      <name val="AcadMtavr"/>
      <family val="0"/>
    </font>
    <font>
      <sz val="11"/>
      <color indexed="8"/>
      <name val="Sylfae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KAD NUSX"/>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KAD NUSX"/>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right/>
      <top style="thin"/>
      <bottom/>
    </border>
    <border>
      <left style="thin"/>
      <right style="thin"/>
      <top>
        <color indexed="63"/>
      </top>
      <bottom style="thin"/>
    </border>
    <border>
      <left style="thin"/>
      <right/>
      <top/>
      <bottom style="thin"/>
    </border>
    <border>
      <left>
        <color indexed="63"/>
      </left>
      <right>
        <color indexed="63"/>
      </right>
      <top>
        <color indexed="63"/>
      </top>
      <bottom style="thin"/>
    </border>
    <border>
      <left/>
      <right style="thin"/>
      <top/>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61"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36"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23" fillId="0" borderId="0">
      <alignment/>
      <protection/>
    </xf>
    <xf numFmtId="0" fontId="69" fillId="0" borderId="0">
      <alignment/>
      <protection/>
    </xf>
    <xf numFmtId="0" fontId="6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9" fillId="0" borderId="0">
      <alignment/>
      <protection/>
    </xf>
    <xf numFmtId="0" fontId="63" fillId="0" borderId="0">
      <alignment/>
      <protection/>
    </xf>
    <xf numFmtId="0" fontId="23" fillId="0" borderId="0">
      <alignment/>
      <protection/>
    </xf>
    <xf numFmtId="0" fontId="61" fillId="0" borderId="0">
      <alignment/>
      <protection/>
    </xf>
    <xf numFmtId="0" fontId="69" fillId="0" borderId="0">
      <alignment/>
      <protection/>
    </xf>
    <xf numFmtId="0" fontId="8" fillId="0" borderId="0">
      <alignment/>
      <protection/>
    </xf>
    <xf numFmtId="0" fontId="69" fillId="0" borderId="0">
      <alignment/>
      <protection/>
    </xf>
    <xf numFmtId="0" fontId="23" fillId="0" borderId="0">
      <alignment/>
      <protection/>
    </xf>
    <xf numFmtId="0" fontId="69"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0" fontId="64" fillId="0" borderId="0">
      <alignment/>
      <protection/>
    </xf>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0" fontId="23" fillId="0" borderId="0">
      <alignment/>
      <protection/>
    </xf>
    <xf numFmtId="0" fontId="69" fillId="0" borderId="0">
      <alignment/>
      <protection/>
    </xf>
    <xf numFmtId="0" fontId="23" fillId="0" borderId="0">
      <alignment/>
      <protection/>
    </xf>
    <xf numFmtId="0" fontId="61" fillId="0" borderId="0">
      <alignment/>
      <protection/>
    </xf>
    <xf numFmtId="0" fontId="23" fillId="0" borderId="0">
      <alignment/>
      <protection/>
    </xf>
    <xf numFmtId="0" fontId="36" fillId="0" borderId="0">
      <alignment/>
      <protection/>
    </xf>
    <xf numFmtId="0" fontId="23" fillId="0" borderId="0">
      <alignment/>
      <protection/>
    </xf>
    <xf numFmtId="0" fontId="69" fillId="0" borderId="0">
      <alignment/>
      <protection/>
    </xf>
    <xf numFmtId="0" fontId="36" fillId="0" borderId="0">
      <alignment/>
      <protection/>
    </xf>
    <xf numFmtId="0" fontId="23" fillId="0" borderId="0">
      <alignment/>
      <protection/>
    </xf>
    <xf numFmtId="0" fontId="69" fillId="0" borderId="0">
      <alignment/>
      <protection/>
    </xf>
    <xf numFmtId="0" fontId="69" fillId="0" borderId="0">
      <alignment/>
      <protection/>
    </xf>
    <xf numFmtId="0" fontId="69" fillId="0" borderId="0">
      <alignment/>
      <protection/>
    </xf>
    <xf numFmtId="0" fontId="23" fillId="0" borderId="0">
      <alignment/>
      <protection/>
    </xf>
    <xf numFmtId="0" fontId="23" fillId="0" borderId="0">
      <alignment/>
      <protection/>
    </xf>
    <xf numFmtId="0" fontId="36" fillId="0" borderId="0">
      <alignment/>
      <protection/>
    </xf>
  </cellStyleXfs>
  <cellXfs count="165">
    <xf numFmtId="0" fontId="0" fillId="0" borderId="0" xfId="0" applyAlignment="1">
      <alignment/>
    </xf>
    <xf numFmtId="0" fontId="1" fillId="0" borderId="0" xfId="0" applyFont="1" applyAlignment="1">
      <alignment/>
    </xf>
    <xf numFmtId="0" fontId="2" fillId="0" borderId="0" xfId="0" applyFont="1" applyAlignment="1">
      <alignment/>
    </xf>
    <xf numFmtId="49" fontId="3"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2" fillId="0" borderId="0" xfId="0" applyFont="1" applyBorder="1" applyAlignment="1">
      <alignment horizontal="center"/>
    </xf>
    <xf numFmtId="49" fontId="1" fillId="0" borderId="10" xfId="0" applyNumberFormat="1" applyFont="1" applyBorder="1" applyAlignment="1">
      <alignment horizontal="center" vertical="center" textRotation="90" wrapText="1"/>
    </xf>
    <xf numFmtId="0"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190" fontId="1"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9" fillId="0" borderId="0" xfId="0" applyFont="1" applyAlignment="1">
      <alignment horizontal="center"/>
    </xf>
    <xf numFmtId="0" fontId="14" fillId="0" borderId="0" xfId="0" applyFont="1" applyAlignment="1">
      <alignment/>
    </xf>
    <xf numFmtId="1"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90" fontId="3" fillId="0" borderId="10" xfId="0" applyNumberFormat="1" applyFont="1" applyBorder="1" applyAlignment="1">
      <alignment horizontal="center" vertical="center" wrapText="1"/>
    </xf>
    <xf numFmtId="0" fontId="1"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1" fontId="1" fillId="0" borderId="10" xfId="0" applyNumberFormat="1" applyFont="1" applyBorder="1" applyAlignment="1">
      <alignment horizontal="center" vertical="center" wrapText="1"/>
    </xf>
    <xf numFmtId="190" fontId="1" fillId="0" borderId="10" xfId="0" applyNumberFormat="1" applyFont="1" applyFill="1" applyBorder="1" applyAlignment="1">
      <alignment horizontal="center" vertical="center" wrapText="1"/>
    </xf>
    <xf numFmtId="49" fontId="1" fillId="0" borderId="10" xfId="0" applyNumberFormat="1" applyFont="1" applyBorder="1" applyAlignment="1">
      <alignment vertical="center" wrapText="1"/>
    </xf>
    <xf numFmtId="49" fontId="11" fillId="0" borderId="0" xfId="0" applyNumberFormat="1" applyFont="1" applyBorder="1" applyAlignment="1">
      <alignment vertical="center" wrapText="1"/>
    </xf>
    <xf numFmtId="1" fontId="14" fillId="0" borderId="0" xfId="0" applyNumberFormat="1" applyFont="1" applyAlignment="1">
      <alignment/>
    </xf>
    <xf numFmtId="0" fontId="5" fillId="0" borderId="0" xfId="0" applyFont="1" applyAlignment="1">
      <alignment/>
    </xf>
    <xf numFmtId="49" fontId="7" fillId="0" borderId="0" xfId="0" applyNumberFormat="1" applyFont="1" applyBorder="1" applyAlignment="1">
      <alignment horizontal="left" vertical="center" wrapText="1"/>
    </xf>
    <xf numFmtId="0" fontId="5" fillId="0" borderId="0" xfId="0" applyFont="1" applyAlignment="1">
      <alignment horizontal="center"/>
    </xf>
    <xf numFmtId="49" fontId="13" fillId="0" borderId="10" xfId="0" applyNumberFormat="1" applyFont="1" applyBorder="1" applyAlignment="1">
      <alignment horizontal="center" vertical="center" wrapText="1"/>
    </xf>
    <xf numFmtId="0" fontId="5" fillId="0" borderId="0" xfId="0" applyFont="1" applyAlignment="1">
      <alignment/>
    </xf>
    <xf numFmtId="0" fontId="5" fillId="0" borderId="0" xfId="0" applyFont="1" applyAlignment="1">
      <alignment horizontal="center"/>
    </xf>
    <xf numFmtId="49" fontId="1" fillId="0" borderId="10" xfId="0" applyNumberFormat="1" applyFont="1" applyBorder="1" applyAlignment="1">
      <alignment horizontal="left" vertical="center" wrapText="1"/>
    </xf>
    <xf numFmtId="0" fontId="17" fillId="0" borderId="0" xfId="0" applyFont="1" applyAlignment="1">
      <alignment/>
    </xf>
    <xf numFmtId="190" fontId="3" fillId="0" borderId="10" xfId="0" applyNumberFormat="1" applyFont="1" applyFill="1" applyBorder="1" applyAlignment="1">
      <alignment horizontal="center" vertical="center" wrapText="1"/>
    </xf>
    <xf numFmtId="190" fontId="3" fillId="0" borderId="0" xfId="0" applyNumberFormat="1" applyFont="1" applyAlignment="1">
      <alignment horizontal="center"/>
    </xf>
    <xf numFmtId="190" fontId="14" fillId="0" borderId="0" xfId="0" applyNumberFormat="1" applyFont="1" applyAlignment="1">
      <alignment/>
    </xf>
    <xf numFmtId="2" fontId="1" fillId="0" borderId="10" xfId="0" applyNumberFormat="1" applyFont="1" applyFill="1" applyBorder="1" applyAlignment="1">
      <alignment horizontal="center" vertical="center" wrapText="1"/>
    </xf>
    <xf numFmtId="0" fontId="25" fillId="0" borderId="0" xfId="0" applyFont="1" applyBorder="1" applyAlignment="1">
      <alignment horizontal="center"/>
    </xf>
    <xf numFmtId="190" fontId="24" fillId="33" borderId="10" xfId="0" applyNumberFormat="1" applyFont="1" applyFill="1" applyBorder="1" applyAlignment="1">
      <alignment horizontal="center" vertical="center" wrapText="1"/>
    </xf>
    <xf numFmtId="49" fontId="28" fillId="33" borderId="10" xfId="0" applyNumberFormat="1" applyFont="1" applyFill="1" applyBorder="1" applyAlignment="1">
      <alignment horizontal="center" vertical="center" wrapText="1"/>
    </xf>
    <xf numFmtId="49" fontId="24" fillId="33"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2" fontId="24" fillId="33" borderId="10" xfId="0" applyNumberFormat="1"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5" fillId="0" borderId="0" xfId="0" applyFont="1" applyAlignment="1">
      <alignment/>
    </xf>
    <xf numFmtId="2" fontId="24" fillId="34" borderId="10" xfId="0" applyNumberFormat="1" applyFont="1" applyFill="1" applyBorder="1" applyAlignment="1" applyProtection="1">
      <alignment horizontal="center" vertical="center" wrapText="1"/>
      <protection locked="0"/>
    </xf>
    <xf numFmtId="190" fontId="24" fillId="34" borderId="10" xfId="0" applyNumberFormat="1" applyFont="1" applyFill="1" applyBorder="1" applyAlignment="1">
      <alignment horizontal="center" vertical="center" wrapText="1"/>
    </xf>
    <xf numFmtId="2" fontId="24" fillId="34" borderId="10" xfId="0" applyNumberFormat="1" applyFont="1" applyFill="1" applyBorder="1" applyAlignment="1">
      <alignment horizontal="center" vertical="center" wrapText="1"/>
    </xf>
    <xf numFmtId="191" fontId="24" fillId="34" borderId="10" xfId="0" applyNumberFormat="1" applyFont="1" applyFill="1" applyBorder="1" applyAlignment="1">
      <alignment horizontal="center" vertical="center" wrapText="1"/>
    </xf>
    <xf numFmtId="49" fontId="29" fillId="34" borderId="1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0" xfId="0" applyFont="1" applyAlignment="1">
      <alignment horizontal="center" vertical="center" wrapText="1"/>
    </xf>
    <xf numFmtId="193" fontId="24" fillId="34" borderId="10" xfId="0" applyNumberFormat="1"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25" fillId="0" borderId="0" xfId="0" applyFont="1" applyBorder="1" applyAlignment="1">
      <alignment horizontal="left"/>
    </xf>
    <xf numFmtId="0" fontId="24" fillId="33" borderId="10" xfId="0" applyFont="1" applyFill="1" applyBorder="1" applyAlignment="1">
      <alignment horizontal="left" vertical="center" wrapText="1"/>
    </xf>
    <xf numFmtId="0" fontId="33" fillId="0" borderId="0" xfId="0" applyFont="1" applyFill="1" applyBorder="1" applyAlignment="1">
      <alignment horizontal="left" vertical="center" wrapText="1"/>
    </xf>
    <xf numFmtId="49" fontId="24" fillId="34" borderId="10" xfId="0" applyNumberFormat="1" applyFont="1" applyFill="1" applyBorder="1" applyAlignment="1">
      <alignment horizontal="left" vertical="center" wrapText="1"/>
    </xf>
    <xf numFmtId="0" fontId="0" fillId="0" borderId="0" xfId="0" applyAlignment="1">
      <alignment horizontal="left"/>
    </xf>
    <xf numFmtId="0" fontId="37" fillId="0" borderId="0" xfId="0" applyFont="1" applyFill="1" applyAlignment="1">
      <alignment vertical="center"/>
    </xf>
    <xf numFmtId="0" fontId="0" fillId="0" borderId="0" xfId="0" applyFont="1" applyAlignment="1">
      <alignment/>
    </xf>
    <xf numFmtId="0" fontId="21"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5" fillId="0" borderId="0" xfId="0" applyFont="1" applyAlignment="1">
      <alignment/>
    </xf>
    <xf numFmtId="0" fontId="11" fillId="0" borderId="10" xfId="0" applyFont="1" applyFill="1" applyBorder="1" applyAlignment="1">
      <alignment vertical="center" wrapText="1"/>
    </xf>
    <xf numFmtId="4" fontId="13" fillId="0" borderId="10" xfId="0" applyNumberFormat="1" applyFont="1" applyFill="1" applyBorder="1" applyAlignment="1">
      <alignment horizontal="center" vertical="center" wrapText="1"/>
    </xf>
    <xf numFmtId="0" fontId="15" fillId="0" borderId="10" xfId="0" applyFont="1" applyFill="1" applyBorder="1" applyAlignment="1">
      <alignment vertical="center" wrapText="1"/>
    </xf>
    <xf numFmtId="4" fontId="39" fillId="0" borderId="10" xfId="0" applyNumberFormat="1" applyFont="1" applyFill="1" applyBorder="1" applyAlignment="1">
      <alignment horizontal="center" vertical="center" wrapText="1"/>
    </xf>
    <xf numFmtId="0" fontId="0" fillId="0" borderId="0" xfId="0" applyAlignment="1">
      <alignment horizontal="center" vertical="center" wrapText="1"/>
    </xf>
    <xf numFmtId="2" fontId="25" fillId="0" borderId="0" xfId="0" applyNumberFormat="1" applyFont="1" applyAlignment="1">
      <alignment/>
    </xf>
    <xf numFmtId="0" fontId="0" fillId="0" borderId="10" xfId="0" applyFont="1" applyBorder="1" applyAlignment="1">
      <alignment/>
    </xf>
    <xf numFmtId="193" fontId="24" fillId="34" borderId="10" xfId="0" applyNumberFormat="1" applyFont="1" applyFill="1" applyBorder="1" applyAlignment="1" applyProtection="1">
      <alignment horizontal="center" vertical="center" wrapText="1"/>
      <protection locked="0"/>
    </xf>
    <xf numFmtId="0" fontId="24" fillId="34" borderId="10" xfId="0" applyFont="1" applyFill="1" applyBorder="1" applyAlignment="1">
      <alignment horizontal="left" vertical="center" wrapText="1"/>
    </xf>
    <xf numFmtId="49" fontId="11" fillId="0" borderId="0" xfId="0" applyNumberFormat="1" applyFont="1" applyBorder="1" applyAlignment="1">
      <alignment horizontal="center" vertical="center" wrapText="1"/>
    </xf>
    <xf numFmtId="49" fontId="11" fillId="0" borderId="0" xfId="0" applyNumberFormat="1" applyFont="1" applyBorder="1" applyAlignment="1">
      <alignment horizontal="left" vertical="center" wrapText="1"/>
    </xf>
    <xf numFmtId="0" fontId="5" fillId="0" borderId="0" xfId="0" applyFont="1" applyAlignment="1">
      <alignment horizontal="right"/>
    </xf>
    <xf numFmtId="0" fontId="2" fillId="0" borderId="0" xfId="0" applyFont="1" applyBorder="1" applyAlignment="1">
      <alignment horizontal="left"/>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textRotation="90" wrapText="1"/>
    </xf>
    <xf numFmtId="49" fontId="5"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textRotation="90" wrapText="1"/>
    </xf>
    <xf numFmtId="49" fontId="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5" fillId="0" borderId="0" xfId="0" applyFont="1" applyAlignment="1">
      <alignment horizontal="right"/>
    </xf>
    <xf numFmtId="0" fontId="10" fillId="0" borderId="0" xfId="0" applyFont="1" applyAlignment="1">
      <alignment horizontal="center"/>
    </xf>
    <xf numFmtId="0" fontId="6"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center"/>
    </xf>
    <xf numFmtId="0" fontId="38" fillId="0" borderId="10" xfId="111" applyFont="1" applyBorder="1" applyAlignment="1">
      <alignment horizontal="center" vertical="center" wrapText="1"/>
      <protection/>
    </xf>
    <xf numFmtId="0" fontId="38" fillId="0" borderId="11" xfId="111" applyFont="1" applyBorder="1" applyAlignment="1">
      <alignment horizontal="center" vertical="center" wrapText="1"/>
      <protection/>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0" fillId="0" borderId="10" xfId="111" applyFont="1" applyBorder="1" applyAlignment="1">
      <alignment horizontal="center" vertical="center" wrapText="1"/>
      <protection/>
    </xf>
    <xf numFmtId="0" fontId="40" fillId="0" borderId="11" xfId="111" applyFont="1" applyBorder="1" applyAlignment="1">
      <alignment horizontal="center" vertical="center" wrapText="1"/>
      <protection/>
    </xf>
    <xf numFmtId="0" fontId="22" fillId="0" borderId="10" xfId="110" applyFont="1" applyFill="1" applyBorder="1" applyAlignment="1">
      <alignment horizontal="center" vertical="center" wrapText="1"/>
      <protection/>
    </xf>
    <xf numFmtId="0" fontId="60" fillId="0" borderId="0" xfId="0" applyFont="1" applyAlignment="1">
      <alignment horizontal="center" vertical="center"/>
    </xf>
    <xf numFmtId="0" fontId="27" fillId="35" borderId="0" xfId="0" applyFont="1" applyFill="1" applyAlignment="1">
      <alignment horizontal="center"/>
    </xf>
    <xf numFmtId="0" fontId="26" fillId="35" borderId="0" xfId="0" applyFont="1" applyFill="1" applyAlignment="1">
      <alignment horizontal="center" vertical="center" wrapText="1"/>
    </xf>
    <xf numFmtId="0" fontId="22" fillId="35" borderId="10" xfId="110" applyFont="1" applyFill="1" applyBorder="1" applyAlignment="1">
      <alignment horizontal="center" vertical="center" wrapText="1"/>
      <protection/>
    </xf>
    <xf numFmtId="0" fontId="22" fillId="35" borderId="10" xfId="110" applyFont="1" applyFill="1" applyBorder="1" applyAlignment="1">
      <alignment horizontal="center" vertical="center" wrapText="1"/>
      <protection/>
    </xf>
    <xf numFmtId="49" fontId="24" fillId="34" borderId="10" xfId="0" applyNumberFormat="1" applyFont="1" applyFill="1" applyBorder="1" applyAlignment="1">
      <alignment horizontal="center" vertical="center" wrapText="1"/>
    </xf>
    <xf numFmtId="49" fontId="28" fillId="36" borderId="11" xfId="0" applyNumberFormat="1" applyFont="1" applyFill="1" applyBorder="1" applyAlignment="1">
      <alignment horizontal="center" vertical="center" wrapText="1"/>
    </xf>
    <xf numFmtId="49" fontId="28" fillId="36" borderId="12" xfId="0" applyNumberFormat="1" applyFont="1" applyFill="1" applyBorder="1" applyAlignment="1">
      <alignment horizontal="center" vertical="center" wrapText="1"/>
    </xf>
    <xf numFmtId="49" fontId="28" fillId="36" borderId="13" xfId="0" applyNumberFormat="1"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38" fillId="35" borderId="10" xfId="111" applyFont="1" applyFill="1" applyBorder="1" applyAlignment="1">
      <alignment horizontal="center" vertical="center" wrapText="1"/>
      <protection/>
    </xf>
    <xf numFmtId="0" fontId="38" fillId="35" borderId="11" xfId="111" applyFont="1" applyFill="1" applyBorder="1" applyAlignment="1">
      <alignment horizontal="center" vertical="center" wrapText="1"/>
      <protection/>
    </xf>
    <xf numFmtId="4" fontId="22" fillId="35" borderId="10" xfId="0" applyNumberFormat="1" applyFont="1" applyFill="1" applyBorder="1" applyAlignment="1">
      <alignment horizontal="center" vertical="center" wrapText="1"/>
    </xf>
    <xf numFmtId="0" fontId="22" fillId="0" borderId="13" xfId="85" applyFont="1" applyFill="1" applyBorder="1" applyAlignment="1">
      <alignment horizontal="center" vertical="center" wrapText="1"/>
      <protection/>
    </xf>
    <xf numFmtId="0" fontId="22" fillId="0" borderId="12" xfId="85" applyFont="1" applyFill="1" applyBorder="1" applyAlignment="1">
      <alignment horizontal="center" vertical="center" wrapText="1"/>
      <protection/>
    </xf>
    <xf numFmtId="0" fontId="22" fillId="0" borderId="11" xfId="85" applyFont="1" applyFill="1" applyBorder="1" applyAlignment="1">
      <alignment horizontal="center" vertical="center" wrapText="1"/>
      <protection/>
    </xf>
    <xf numFmtId="0" fontId="40" fillId="0" borderId="10" xfId="111" applyFont="1" applyFill="1" applyBorder="1" applyAlignment="1">
      <alignment horizontal="center" vertical="center" wrapText="1"/>
      <protection/>
    </xf>
    <xf numFmtId="0" fontId="40" fillId="0" borderId="11" xfId="111" applyFont="1" applyFill="1" applyBorder="1" applyAlignment="1">
      <alignment horizontal="center" vertical="center" wrapText="1"/>
      <protection/>
    </xf>
    <xf numFmtId="0" fontId="40" fillId="0" borderId="12" xfId="111" applyFont="1" applyBorder="1" applyAlignment="1">
      <alignment horizontal="center" vertical="center" wrapText="1"/>
      <protection/>
    </xf>
    <xf numFmtId="0" fontId="40" fillId="0" borderId="13" xfId="111" applyFont="1" applyBorder="1" applyAlignment="1">
      <alignment horizontal="center" vertical="center" wrapText="1"/>
      <protection/>
    </xf>
    <xf numFmtId="0" fontId="11" fillId="0" borderId="14" xfId="0" applyFont="1" applyFill="1" applyBorder="1" applyAlignment="1">
      <alignment vertical="center" wrapText="1"/>
    </xf>
    <xf numFmtId="0" fontId="22" fillId="0" borderId="14" xfId="85" applyFont="1" applyFill="1" applyBorder="1" applyAlignment="1">
      <alignment horizontal="center" vertical="center" wrapText="1"/>
      <protection/>
    </xf>
    <xf numFmtId="0" fontId="34" fillId="0" borderId="0" xfId="0" applyFont="1" applyFill="1" applyBorder="1" applyAlignment="1">
      <alignment horizontal="left" vertical="center" wrapText="1"/>
    </xf>
    <xf numFmtId="2" fontId="24" fillId="33" borderId="15" xfId="0" applyNumberFormat="1" applyFont="1" applyFill="1" applyBorder="1" applyAlignment="1">
      <alignment horizontal="center" vertical="center" wrapText="1"/>
    </xf>
    <xf numFmtId="49" fontId="24" fillId="33" borderId="10" xfId="0" applyNumberFormat="1" applyFont="1" applyFill="1" applyBorder="1" applyAlignment="1">
      <alignment horizontal="left" vertical="center" wrapText="1"/>
    </xf>
    <xf numFmtId="0" fontId="28" fillId="35" borderId="0" xfId="0" applyFont="1" applyFill="1" applyAlignment="1">
      <alignment horizontal="center" vertical="center"/>
    </xf>
    <xf numFmtId="4" fontId="22" fillId="37" borderId="10" xfId="0" applyNumberFormat="1" applyFont="1" applyFill="1" applyBorder="1" applyAlignment="1">
      <alignment horizontal="center" vertical="center" wrapText="1"/>
    </xf>
    <xf numFmtId="0" fontId="13" fillId="0" borderId="10" xfId="0" applyFont="1" applyFill="1" applyBorder="1" applyAlignment="1">
      <alignment vertical="center" wrapText="1"/>
    </xf>
    <xf numFmtId="0" fontId="28" fillId="35" borderId="0" xfId="0" applyFont="1" applyFill="1" applyAlignment="1">
      <alignment horizontal="center" vertical="center"/>
    </xf>
    <xf numFmtId="0" fontId="27" fillId="35" borderId="0" xfId="0" applyFont="1" applyFill="1" applyAlignment="1">
      <alignment horizontal="center" vertical="center"/>
    </xf>
    <xf numFmtId="0" fontId="8" fillId="0" borderId="10" xfId="0" applyFont="1" applyBorder="1" applyAlignment="1">
      <alignment vertical="top" wrapText="1"/>
    </xf>
    <xf numFmtId="190" fontId="28" fillId="34" borderId="10" xfId="0" applyNumberFormat="1" applyFont="1" applyFill="1" applyBorder="1" applyAlignment="1">
      <alignment horizontal="center" vertical="center" wrapText="1"/>
    </xf>
    <xf numFmtId="49" fontId="28" fillId="0" borderId="10" xfId="0" applyNumberFormat="1" applyFont="1" applyBorder="1" applyAlignment="1">
      <alignment horizontal="center" vertical="center" wrapText="1"/>
    </xf>
    <xf numFmtId="2" fontId="28" fillId="33" borderId="10" xfId="0" applyNumberFormat="1" applyFont="1" applyFill="1" applyBorder="1" applyAlignment="1" applyProtection="1">
      <alignment horizontal="center" vertical="center" wrapText="1"/>
      <protection locked="0"/>
    </xf>
    <xf numFmtId="2" fontId="24" fillId="33" borderId="10" xfId="0" applyNumberFormat="1" applyFont="1" applyFill="1" applyBorder="1" applyAlignment="1" applyProtection="1">
      <alignment horizontal="center" vertical="center" wrapText="1"/>
      <protection locked="0"/>
    </xf>
    <xf numFmtId="2" fontId="28" fillId="34" borderId="10" xfId="0" applyNumberFormat="1" applyFont="1" applyFill="1" applyBorder="1" applyAlignment="1" applyProtection="1">
      <alignment horizontal="center" vertical="center" wrapText="1"/>
      <protection locked="0"/>
    </xf>
    <xf numFmtId="0" fontId="0" fillId="0" borderId="10" xfId="0" applyBorder="1" applyAlignment="1">
      <alignment/>
    </xf>
    <xf numFmtId="192" fontId="24" fillId="34" borderId="10" xfId="0" applyNumberFormat="1" applyFont="1" applyFill="1" applyBorder="1" applyAlignment="1">
      <alignment horizontal="center" vertical="center" wrapText="1"/>
    </xf>
    <xf numFmtId="192" fontId="28" fillId="34" borderId="10" xfId="0" applyNumberFormat="1" applyFont="1" applyFill="1" applyBorder="1" applyAlignment="1" applyProtection="1">
      <alignment horizontal="center" vertical="center" wrapText="1"/>
      <protection locked="0"/>
    </xf>
    <xf numFmtId="192" fontId="24" fillId="34" borderId="10" xfId="0" applyNumberFormat="1" applyFont="1" applyFill="1" applyBorder="1" applyAlignment="1" applyProtection="1">
      <alignment horizontal="center" vertical="center" wrapText="1"/>
      <protection locked="0"/>
    </xf>
    <xf numFmtId="2" fontId="28" fillId="34" borderId="10" xfId="0" applyNumberFormat="1" applyFont="1" applyFill="1" applyBorder="1" applyAlignment="1">
      <alignment horizontal="center" vertical="center" wrapText="1"/>
    </xf>
    <xf numFmtId="0" fontId="14" fillId="0" borderId="10" xfId="0" applyFont="1" applyBorder="1" applyAlignment="1">
      <alignment/>
    </xf>
    <xf numFmtId="190" fontId="28" fillId="33" borderId="10" xfId="0" applyNumberFormat="1" applyFont="1" applyFill="1" applyBorder="1" applyAlignment="1">
      <alignment horizontal="center" vertical="center" wrapText="1"/>
    </xf>
    <xf numFmtId="0" fontId="67" fillId="0" borderId="0" xfId="0" applyFont="1" applyAlignment="1">
      <alignment horizontal="center" vertical="center"/>
    </xf>
    <xf numFmtId="0" fontId="65" fillId="38" borderId="0" xfId="110" applyFont="1" applyFill="1" applyBorder="1" applyAlignment="1">
      <alignment horizontal="center" vertical="center" wrapText="1"/>
      <protection/>
    </xf>
    <xf numFmtId="0" fontId="22" fillId="38" borderId="0" xfId="110" applyFont="1" applyFill="1" applyBorder="1" applyAlignment="1">
      <alignment horizontal="center" vertical="center" wrapText="1"/>
      <protection/>
    </xf>
    <xf numFmtId="0" fontId="22" fillId="35" borderId="10" xfId="110" applyFont="1" applyFill="1" applyBorder="1" applyAlignment="1">
      <alignment horizontal="center" vertical="center" wrapText="1"/>
      <protection/>
    </xf>
    <xf numFmtId="0" fontId="22" fillId="0" borderId="10" xfId="110" applyFont="1" applyFill="1" applyBorder="1" applyAlignment="1">
      <alignment horizontal="center" vertical="center" wrapText="1"/>
      <protection/>
    </xf>
    <xf numFmtId="0" fontId="11" fillId="35" borderId="10" xfId="0" applyFont="1" applyFill="1" applyBorder="1" applyAlignment="1">
      <alignment vertical="center" wrapText="1"/>
    </xf>
    <xf numFmtId="0" fontId="22" fillId="35" borderId="11" xfId="85" applyFont="1" applyFill="1" applyBorder="1" applyAlignment="1">
      <alignment horizontal="center" vertical="center" wrapText="1"/>
      <protection/>
    </xf>
    <xf numFmtId="0" fontId="22" fillId="35" borderId="12" xfId="85" applyFont="1" applyFill="1" applyBorder="1" applyAlignment="1">
      <alignment horizontal="center" vertical="center" wrapText="1"/>
      <protection/>
    </xf>
    <xf numFmtId="0" fontId="22" fillId="35" borderId="13" xfId="85" applyFont="1" applyFill="1" applyBorder="1" applyAlignment="1">
      <alignment horizontal="center" vertical="center" wrapText="1"/>
      <protection/>
    </xf>
    <xf numFmtId="3" fontId="13" fillId="35" borderId="10" xfId="0" applyNumberFormat="1" applyFont="1" applyFill="1" applyBorder="1" applyAlignment="1">
      <alignment horizontal="center" vertical="center" wrapText="1"/>
    </xf>
    <xf numFmtId="0" fontId="13" fillId="35" borderId="16"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22" fillId="35" borderId="10" xfId="0" applyFont="1" applyFill="1" applyBorder="1" applyAlignment="1">
      <alignment horizontal="center" vertical="center" wrapText="1"/>
    </xf>
    <xf numFmtId="4" fontId="13" fillId="35" borderId="10" xfId="67" applyNumberFormat="1" applyFont="1" applyFill="1" applyBorder="1" applyAlignment="1">
      <alignment horizontal="center" vertical="center" wrapText="1"/>
      <protection/>
    </xf>
    <xf numFmtId="0" fontId="13" fillId="35" borderId="13" xfId="67" applyFont="1" applyFill="1" applyBorder="1" applyAlignment="1">
      <alignment horizontal="center" vertical="center" wrapText="1"/>
      <protection/>
    </xf>
    <xf numFmtId="0" fontId="13" fillId="35" borderId="12" xfId="67" applyFont="1" applyFill="1" applyBorder="1" applyAlignment="1">
      <alignment horizontal="center" vertical="center" wrapText="1"/>
      <protection/>
    </xf>
    <xf numFmtId="0" fontId="13" fillId="35" borderId="11" xfId="67" applyFont="1" applyFill="1" applyBorder="1" applyAlignment="1">
      <alignment horizontal="center" vertical="center" wrapText="1"/>
      <protection/>
    </xf>
    <xf numFmtId="0" fontId="11" fillId="35" borderId="10" xfId="67" applyFont="1" applyFill="1" applyBorder="1" applyAlignment="1">
      <alignment horizontal="center" vertical="center" wrapText="1"/>
      <protection/>
    </xf>
    <xf numFmtId="0" fontId="13" fillId="0" borderId="0" xfId="67" applyFont="1" applyFill="1" applyAlignment="1">
      <alignment horizontal="left" vertical="center" wrapText="1"/>
      <protection/>
    </xf>
    <xf numFmtId="0" fontId="11" fillId="0" borderId="0" xfId="67" applyFont="1" applyFill="1" applyAlignment="1">
      <alignment horizontal="center" vertical="center" wrapText="1"/>
      <protection/>
    </xf>
    <xf numFmtId="0" fontId="11" fillId="0" borderId="0" xfId="67" applyFont="1" applyFill="1" applyBorder="1" applyAlignment="1">
      <alignment vertical="center" wrapText="1"/>
      <protection/>
    </xf>
    <xf numFmtId="0" fontId="13" fillId="0" borderId="0" xfId="67" applyFont="1" applyFill="1" applyBorder="1" applyAlignment="1">
      <alignment horizontal="center" vertical="center" wrapText="1"/>
      <protection/>
    </xf>
    <xf numFmtId="3" fontId="13" fillId="0" borderId="0" xfId="67" applyNumberFormat="1" applyFont="1" applyFill="1" applyBorder="1" applyAlignment="1">
      <alignment horizontal="center" vertical="center" wrapText="1"/>
      <protection/>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urrency" xfId="51"/>
    <cellStyle name="Currency [0]" xfId="52"/>
    <cellStyle name="Currency 2"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Input" xfId="63"/>
    <cellStyle name="Linked Cell" xfId="64"/>
    <cellStyle name="Neutral" xfId="65"/>
    <cellStyle name="Normal 10" xfId="66"/>
    <cellStyle name="Normal 11" xfId="67"/>
    <cellStyle name="Normal 12" xfId="68"/>
    <cellStyle name="Normal 14" xfId="69"/>
    <cellStyle name="Normal 14 3" xfId="70"/>
    <cellStyle name="Normal 14_anakia II etapi.xls sm. defeqturi" xfId="71"/>
    <cellStyle name="Normal 16_axalqalaqis skola " xfId="72"/>
    <cellStyle name="Normal 2" xfId="73"/>
    <cellStyle name="Normal 2 11" xfId="74"/>
    <cellStyle name="Normal 2 2" xfId="75"/>
    <cellStyle name="Normal 2 3" xfId="76"/>
    <cellStyle name="Normal 2 3 2" xfId="77"/>
    <cellStyle name="Normal 2_---SUL--- GORI-HOSPITALI-BOLO" xfId="78"/>
    <cellStyle name="Normal 3" xfId="79"/>
    <cellStyle name="Normal 4" xfId="80"/>
    <cellStyle name="Normal 4 2" xfId="81"/>
    <cellStyle name="Normal 4 3" xfId="82"/>
    <cellStyle name="Normal 5" xfId="83"/>
    <cellStyle name="Normal 6" xfId="84"/>
    <cellStyle name="Normal 7" xfId="85"/>
    <cellStyle name="Normal 8" xfId="86"/>
    <cellStyle name="Normal 9" xfId="87"/>
    <cellStyle name="Note" xfId="88"/>
    <cellStyle name="Output" xfId="89"/>
    <cellStyle name="Percent" xfId="90"/>
    <cellStyle name="Percent 2" xfId="91"/>
    <cellStyle name="Style 1" xfId="92"/>
    <cellStyle name="Title" xfId="93"/>
    <cellStyle name="Total" xfId="94"/>
    <cellStyle name="Warning Text" xfId="95"/>
    <cellStyle name="Обычный 2" xfId="96"/>
    <cellStyle name="Обычный 2 2" xfId="97"/>
    <cellStyle name="Обычный 2 2 2" xfId="98"/>
    <cellStyle name="Обычный 2 2 3" xfId="99"/>
    <cellStyle name="Обычный 2 3" xfId="100"/>
    <cellStyle name="Обычный 3" xfId="101"/>
    <cellStyle name="Обычный 3 2" xfId="102"/>
    <cellStyle name="Обычный 3 3" xfId="103"/>
    <cellStyle name="Обычный 3 4" xfId="104"/>
    <cellStyle name="Обычный 4" xfId="105"/>
    <cellStyle name="Обычный 5" xfId="106"/>
    <cellStyle name="Обычный 6" xfId="107"/>
    <cellStyle name="Обычный 9" xfId="108"/>
    <cellStyle name="Обычный_5-USKI." xfId="109"/>
    <cellStyle name="Обычный_FERIIS~1 2" xfId="110"/>
    <cellStyle name="Обычный_SPIKEROVIZI  forma 2 " xfId="111"/>
  </cellStyles>
  <dxfs count="49">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39"/>
  <sheetViews>
    <sheetView zoomScalePageLayoutView="0" workbookViewId="0" topLeftCell="A106">
      <selection activeCell="C121" sqref="C121"/>
    </sheetView>
  </sheetViews>
  <sheetFormatPr defaultColWidth="9.00390625" defaultRowHeight="12.75"/>
  <cols>
    <col min="1" max="1" width="5.875" style="0" customWidth="1"/>
    <col min="2" max="2" width="11.375" style="0" customWidth="1"/>
    <col min="3" max="3" width="41.375" style="0" customWidth="1"/>
    <col min="4" max="4" width="8.125" style="0" customWidth="1"/>
    <col min="5" max="5" width="8.875" style="0" customWidth="1"/>
    <col min="6" max="6" width="9.00390625" style="0" customWidth="1"/>
    <col min="8" max="8" width="8.25390625" style="0" customWidth="1"/>
  </cols>
  <sheetData>
    <row r="1" spans="1:8" ht="19.5">
      <c r="A1" s="85" t="s">
        <v>58</v>
      </c>
      <c r="B1" s="85"/>
      <c r="C1" s="85"/>
      <c r="D1" s="85"/>
      <c r="E1" s="85"/>
      <c r="F1" s="85"/>
      <c r="G1" s="85"/>
      <c r="H1" s="85"/>
    </row>
    <row r="2" spans="1:8" ht="6.75" customHeight="1">
      <c r="A2" s="13"/>
      <c r="B2" s="13"/>
      <c r="C2" s="13"/>
      <c r="D2" s="13"/>
      <c r="E2" s="13"/>
      <c r="F2" s="13"/>
      <c r="G2" s="13"/>
      <c r="H2" s="13"/>
    </row>
    <row r="3" spans="1:8" ht="35.25" customHeight="1">
      <c r="A3" s="86" t="s">
        <v>113</v>
      </c>
      <c r="B3" s="86"/>
      <c r="C3" s="86"/>
      <c r="D3" s="86"/>
      <c r="E3" s="86"/>
      <c r="F3" s="86"/>
      <c r="G3" s="86"/>
      <c r="H3" s="86"/>
    </row>
    <row r="4" spans="1:8" ht="17.25" customHeight="1">
      <c r="A4" s="87" t="s">
        <v>104</v>
      </c>
      <c r="B4" s="87"/>
      <c r="C4" s="87"/>
      <c r="D4" s="87"/>
      <c r="E4" s="87"/>
      <c r="F4" s="87"/>
      <c r="G4" s="87"/>
      <c r="H4" s="87"/>
    </row>
    <row r="5" spans="1:8" ht="16.5" hidden="1">
      <c r="A5" s="27"/>
      <c r="B5" s="27"/>
      <c r="C5" s="27"/>
      <c r="D5" s="27"/>
      <c r="E5" s="27"/>
      <c r="F5" s="27"/>
      <c r="G5" s="27"/>
      <c r="H5" s="27"/>
    </row>
    <row r="6" spans="1:8" ht="15" hidden="1">
      <c r="A6" s="88"/>
      <c r="B6" s="88"/>
      <c r="C6" s="88"/>
      <c r="D6" s="88"/>
      <c r="E6" s="88"/>
      <c r="F6" s="88"/>
      <c r="G6" s="88"/>
      <c r="H6" s="88"/>
    </row>
    <row r="7" spans="1:8" ht="16.5">
      <c r="A7" s="84" t="s">
        <v>76</v>
      </c>
      <c r="B7" s="84"/>
      <c r="C7" s="84"/>
      <c r="D7" s="84"/>
      <c r="E7" s="34" t="e">
        <f>H132</f>
        <v>#REF!</v>
      </c>
      <c r="F7" s="27" t="s">
        <v>2</v>
      </c>
      <c r="G7" s="25"/>
      <c r="H7" s="25"/>
    </row>
    <row r="8" spans="1:8" ht="16.5">
      <c r="A8" s="84" t="s">
        <v>77</v>
      </c>
      <c r="B8" s="84"/>
      <c r="C8" s="84"/>
      <c r="D8" s="84"/>
      <c r="E8" s="34" t="e">
        <f>H125</f>
        <v>#REF!</v>
      </c>
      <c r="F8" s="27" t="s">
        <v>2</v>
      </c>
      <c r="G8" s="25"/>
      <c r="H8" s="25"/>
    </row>
    <row r="9" spans="1:8" ht="16.5">
      <c r="A9" s="76" t="s">
        <v>78</v>
      </c>
      <c r="B9" s="76"/>
      <c r="C9" s="76"/>
      <c r="D9" s="76"/>
      <c r="E9" s="34" t="e">
        <f>E8/4.6</f>
        <v>#REF!</v>
      </c>
      <c r="F9" s="30" t="s">
        <v>37</v>
      </c>
      <c r="G9" s="29"/>
      <c r="H9" s="29"/>
    </row>
    <row r="10" spans="1:8" ht="15">
      <c r="A10" s="77" t="s">
        <v>114</v>
      </c>
      <c r="B10" s="77"/>
      <c r="C10" s="77"/>
      <c r="D10" s="77"/>
      <c r="E10" s="77"/>
      <c r="F10" s="77"/>
      <c r="G10" s="77"/>
      <c r="H10" s="77"/>
    </row>
    <row r="11" spans="1:8" ht="13.5" customHeight="1">
      <c r="A11" s="6"/>
      <c r="B11" s="6"/>
      <c r="C11" s="6"/>
      <c r="D11" s="6"/>
      <c r="E11" s="6"/>
      <c r="F11" s="2"/>
      <c r="G11" s="2"/>
      <c r="H11" s="1"/>
    </row>
    <row r="12" spans="1:8" ht="30" customHeight="1">
      <c r="A12" s="78" t="s">
        <v>3</v>
      </c>
      <c r="B12" s="79" t="s">
        <v>21</v>
      </c>
      <c r="C12" s="80" t="s">
        <v>22</v>
      </c>
      <c r="D12" s="81" t="s">
        <v>10</v>
      </c>
      <c r="E12" s="82" t="s">
        <v>18</v>
      </c>
      <c r="F12" s="82"/>
      <c r="G12" s="83" t="s">
        <v>4</v>
      </c>
      <c r="H12" s="83"/>
    </row>
    <row r="13" spans="1:8" ht="61.5">
      <c r="A13" s="78"/>
      <c r="B13" s="79"/>
      <c r="C13" s="80"/>
      <c r="D13" s="81"/>
      <c r="E13" s="7" t="s">
        <v>10</v>
      </c>
      <c r="F13" s="7" t="s">
        <v>20</v>
      </c>
      <c r="G13" s="7" t="s">
        <v>19</v>
      </c>
      <c r="H13" s="18" t="s">
        <v>11</v>
      </c>
    </row>
    <row r="14" spans="1:8" ht="13.5">
      <c r="A14" s="3" t="s">
        <v>12</v>
      </c>
      <c r="B14" s="3" t="s">
        <v>13</v>
      </c>
      <c r="C14" s="3" t="s">
        <v>14</v>
      </c>
      <c r="D14" s="3" t="s">
        <v>15</v>
      </c>
      <c r="E14" s="3" t="s">
        <v>16</v>
      </c>
      <c r="F14" s="17" t="s">
        <v>17</v>
      </c>
      <c r="G14" s="3" t="s">
        <v>5</v>
      </c>
      <c r="H14" s="19">
        <v>8</v>
      </c>
    </row>
    <row r="15" spans="1:8" s="14" customFormat="1" ht="49.5" customHeight="1">
      <c r="A15" s="3" t="s">
        <v>12</v>
      </c>
      <c r="B15" s="3" t="s">
        <v>91</v>
      </c>
      <c r="C15" s="5" t="s">
        <v>115</v>
      </c>
      <c r="D15" s="3" t="s">
        <v>49</v>
      </c>
      <c r="E15" s="12"/>
      <c r="F15" s="17">
        <v>30</v>
      </c>
      <c r="G15" s="12"/>
      <c r="H15" s="33">
        <f>H16+H17++H18++H19++H20++H21</f>
        <v>189.13044799999997</v>
      </c>
    </row>
    <row r="16" spans="1:8" ht="18.75" customHeight="1">
      <c r="A16" s="10">
        <f aca="true" t="shared" si="0" ref="A16:A21">A15+0.1</f>
        <v>1.1</v>
      </c>
      <c r="B16" s="4" t="s">
        <v>39</v>
      </c>
      <c r="C16" s="16" t="s">
        <v>90</v>
      </c>
      <c r="D16" s="4" t="s">
        <v>50</v>
      </c>
      <c r="E16" s="8">
        <v>0.12</v>
      </c>
      <c r="F16" s="10">
        <f>E16*F15</f>
        <v>3.5999999999999996</v>
      </c>
      <c r="G16" s="8">
        <v>4.6</v>
      </c>
      <c r="H16" s="21">
        <f aca="true" t="shared" si="1" ref="H16:H21">F16*G16</f>
        <v>16.56</v>
      </c>
    </row>
    <row r="17" spans="1:8" ht="15">
      <c r="A17" s="10">
        <f t="shared" si="0"/>
        <v>1.2000000000000002</v>
      </c>
      <c r="B17" s="4"/>
      <c r="C17" s="16" t="s">
        <v>92</v>
      </c>
      <c r="D17" s="4" t="s">
        <v>2</v>
      </c>
      <c r="E17" s="8">
        <v>0.06</v>
      </c>
      <c r="F17" s="10">
        <f>E17*F15</f>
        <v>1.7999999999999998</v>
      </c>
      <c r="G17" s="8">
        <v>3.2</v>
      </c>
      <c r="H17" s="21">
        <f t="shared" si="1"/>
        <v>5.76</v>
      </c>
    </row>
    <row r="18" spans="1:8" ht="17.25" customHeight="1">
      <c r="A18" s="10">
        <f t="shared" si="0"/>
        <v>1.3000000000000003</v>
      </c>
      <c r="B18" s="4"/>
      <c r="C18" s="16" t="s">
        <v>108</v>
      </c>
      <c r="D18" s="4" t="s">
        <v>49</v>
      </c>
      <c r="E18" s="9">
        <v>1.01</v>
      </c>
      <c r="F18" s="10">
        <f>E18*F15</f>
        <v>30.3</v>
      </c>
      <c r="G18" s="8">
        <v>4.1</v>
      </c>
      <c r="H18" s="21">
        <f t="shared" si="1"/>
        <v>124.22999999999999</v>
      </c>
    </row>
    <row r="19" spans="1:8" ht="15">
      <c r="A19" s="10">
        <f t="shared" si="0"/>
        <v>1.4000000000000004</v>
      </c>
      <c r="B19" s="4"/>
      <c r="C19" s="16" t="s">
        <v>85</v>
      </c>
      <c r="D19" s="4" t="s">
        <v>51</v>
      </c>
      <c r="E19" s="10"/>
      <c r="F19" s="10">
        <v>13</v>
      </c>
      <c r="G19" s="8">
        <v>0.8</v>
      </c>
      <c r="H19" s="21">
        <f t="shared" si="1"/>
        <v>10.4</v>
      </c>
    </row>
    <row r="20" spans="1:8" ht="15">
      <c r="A20" s="10">
        <f t="shared" si="0"/>
        <v>1.5000000000000004</v>
      </c>
      <c r="B20" s="4"/>
      <c r="C20" s="16" t="s">
        <v>86</v>
      </c>
      <c r="D20" s="4" t="s">
        <v>51</v>
      </c>
      <c r="E20" s="10"/>
      <c r="F20" s="10">
        <v>3</v>
      </c>
      <c r="G20" s="8">
        <v>10.2</v>
      </c>
      <c r="H20" s="21">
        <f t="shared" si="1"/>
        <v>30.599999999999998</v>
      </c>
    </row>
    <row r="21" spans="1:8" ht="15">
      <c r="A21" s="10">
        <f t="shared" si="0"/>
        <v>1.6000000000000005</v>
      </c>
      <c r="B21" s="4"/>
      <c r="C21" s="16" t="s">
        <v>38</v>
      </c>
      <c r="D21" s="4" t="s">
        <v>2</v>
      </c>
      <c r="E21" s="8">
        <v>0.0163</v>
      </c>
      <c r="F21" s="10">
        <f>E21*F18</f>
        <v>0.49388999999999994</v>
      </c>
      <c r="G21" s="8">
        <v>3.2</v>
      </c>
      <c r="H21" s="21">
        <f t="shared" si="1"/>
        <v>1.5804479999999999</v>
      </c>
    </row>
    <row r="22" spans="1:8" s="14" customFormat="1" ht="46.5" customHeight="1">
      <c r="A22" s="3" t="s">
        <v>13</v>
      </c>
      <c r="B22" s="3" t="s">
        <v>91</v>
      </c>
      <c r="C22" s="5" t="s">
        <v>105</v>
      </c>
      <c r="D22" s="3" t="s">
        <v>49</v>
      </c>
      <c r="E22" s="12"/>
      <c r="F22" s="17">
        <v>24</v>
      </c>
      <c r="G22" s="12"/>
      <c r="H22" s="33">
        <f>H23+H24++H25+H26++H27++H28</f>
        <v>120.92035840000001</v>
      </c>
    </row>
    <row r="23" spans="1:8" ht="15">
      <c r="A23" s="10">
        <f aca="true" t="shared" si="2" ref="A23:A28">A22+0.1</f>
        <v>2.1</v>
      </c>
      <c r="B23" s="4" t="s">
        <v>39</v>
      </c>
      <c r="C23" s="16" t="s">
        <v>90</v>
      </c>
      <c r="D23" s="4" t="s">
        <v>50</v>
      </c>
      <c r="E23" s="8">
        <v>0.12</v>
      </c>
      <c r="F23" s="10">
        <f>E23*F22</f>
        <v>2.88</v>
      </c>
      <c r="G23" s="8">
        <v>4.6</v>
      </c>
      <c r="H23" s="21">
        <f aca="true" t="shared" si="3" ref="H23:H28">F23*G23</f>
        <v>13.248</v>
      </c>
    </row>
    <row r="24" spans="1:8" ht="15">
      <c r="A24" s="10">
        <f t="shared" si="2"/>
        <v>2.2</v>
      </c>
      <c r="B24" s="4"/>
      <c r="C24" s="16" t="s">
        <v>92</v>
      </c>
      <c r="D24" s="4" t="s">
        <v>2</v>
      </c>
      <c r="E24" s="8">
        <v>0.06</v>
      </c>
      <c r="F24" s="10">
        <f>E24*F22</f>
        <v>1.44</v>
      </c>
      <c r="G24" s="8">
        <v>3.2</v>
      </c>
      <c r="H24" s="21">
        <f t="shared" si="3"/>
        <v>4.608</v>
      </c>
    </row>
    <row r="25" spans="1:8" ht="17.25" customHeight="1">
      <c r="A25" s="10">
        <f t="shared" si="2"/>
        <v>2.3000000000000003</v>
      </c>
      <c r="B25" s="4"/>
      <c r="C25" s="16" t="s">
        <v>59</v>
      </c>
      <c r="D25" s="4" t="s">
        <v>49</v>
      </c>
      <c r="E25" s="9">
        <v>1.01</v>
      </c>
      <c r="F25" s="10">
        <f>E25*F22</f>
        <v>24.240000000000002</v>
      </c>
      <c r="G25" s="8">
        <v>2.5</v>
      </c>
      <c r="H25" s="21">
        <f t="shared" si="3"/>
        <v>60.60000000000001</v>
      </c>
    </row>
    <row r="26" spans="1:8" ht="15">
      <c r="A26" s="10">
        <f t="shared" si="2"/>
        <v>2.4000000000000004</v>
      </c>
      <c r="B26" s="4"/>
      <c r="C26" s="16" t="s">
        <v>60</v>
      </c>
      <c r="D26" s="4" t="s">
        <v>51</v>
      </c>
      <c r="E26" s="10"/>
      <c r="F26" s="10">
        <v>12</v>
      </c>
      <c r="G26" s="8">
        <v>0.6</v>
      </c>
      <c r="H26" s="21">
        <f t="shared" si="3"/>
        <v>7.199999999999999</v>
      </c>
    </row>
    <row r="27" spans="1:8" ht="15">
      <c r="A27" s="10">
        <f t="shared" si="2"/>
        <v>2.5000000000000004</v>
      </c>
      <c r="B27" s="4"/>
      <c r="C27" s="16" t="s">
        <v>61</v>
      </c>
      <c r="D27" s="4" t="s">
        <v>51</v>
      </c>
      <c r="E27" s="10"/>
      <c r="F27" s="10">
        <v>4</v>
      </c>
      <c r="G27" s="8">
        <v>8.5</v>
      </c>
      <c r="H27" s="21">
        <f t="shared" si="3"/>
        <v>34</v>
      </c>
    </row>
    <row r="28" spans="1:8" ht="15">
      <c r="A28" s="10">
        <f t="shared" si="2"/>
        <v>2.6000000000000005</v>
      </c>
      <c r="B28" s="4"/>
      <c r="C28" s="16" t="s">
        <v>38</v>
      </c>
      <c r="D28" s="4" t="s">
        <v>2</v>
      </c>
      <c r="E28" s="8">
        <v>0.0163</v>
      </c>
      <c r="F28" s="10">
        <f>E28*F25</f>
        <v>0.395112</v>
      </c>
      <c r="G28" s="8">
        <v>3.2</v>
      </c>
      <c r="H28" s="21">
        <f t="shared" si="3"/>
        <v>1.2643584</v>
      </c>
    </row>
    <row r="29" spans="1:8" s="14" customFormat="1" ht="45" customHeight="1">
      <c r="A29" s="3" t="s">
        <v>14</v>
      </c>
      <c r="B29" s="3" t="s">
        <v>91</v>
      </c>
      <c r="C29" s="5" t="s">
        <v>82</v>
      </c>
      <c r="D29" s="3" t="s">
        <v>49</v>
      </c>
      <c r="E29" s="12"/>
      <c r="F29" s="17">
        <v>32</v>
      </c>
      <c r="G29" s="12"/>
      <c r="H29" s="33">
        <f>H30+H31++H32++H33++H34++H35</f>
        <v>106.03781120000001</v>
      </c>
    </row>
    <row r="30" spans="1:8" ht="15">
      <c r="A30" s="10">
        <f aca="true" t="shared" si="4" ref="A30:A35">A29+0.1</f>
        <v>3.1</v>
      </c>
      <c r="B30" s="4" t="s">
        <v>39</v>
      </c>
      <c r="C30" s="16" t="s">
        <v>90</v>
      </c>
      <c r="D30" s="4" t="s">
        <v>50</v>
      </c>
      <c r="E30" s="8">
        <v>0.12</v>
      </c>
      <c r="F30" s="10">
        <f>E30*F29</f>
        <v>3.84</v>
      </c>
      <c r="G30" s="8">
        <v>4.6</v>
      </c>
      <c r="H30" s="21">
        <f aca="true" t="shared" si="5" ref="H30:H35">F30*G30</f>
        <v>17.663999999999998</v>
      </c>
    </row>
    <row r="31" spans="1:8" ht="15">
      <c r="A31" s="10">
        <f t="shared" si="4"/>
        <v>3.2</v>
      </c>
      <c r="B31" s="4"/>
      <c r="C31" s="16" t="s">
        <v>92</v>
      </c>
      <c r="D31" s="4" t="s">
        <v>2</v>
      </c>
      <c r="E31" s="8">
        <v>0.06</v>
      </c>
      <c r="F31" s="10">
        <f>E31*F29</f>
        <v>1.92</v>
      </c>
      <c r="G31" s="8">
        <v>3.2</v>
      </c>
      <c r="H31" s="21">
        <f t="shared" si="5"/>
        <v>6.144</v>
      </c>
    </row>
    <row r="32" spans="1:8" ht="15">
      <c r="A32" s="10">
        <f t="shared" si="4"/>
        <v>3.3000000000000003</v>
      </c>
      <c r="B32" s="4"/>
      <c r="C32" s="16" t="s">
        <v>62</v>
      </c>
      <c r="D32" s="4" t="s">
        <v>49</v>
      </c>
      <c r="E32" s="9">
        <v>1.01</v>
      </c>
      <c r="F32" s="10">
        <f>E32*F29</f>
        <v>32.32</v>
      </c>
      <c r="G32" s="8">
        <v>1.7</v>
      </c>
      <c r="H32" s="21">
        <f t="shared" si="5"/>
        <v>54.943999999999996</v>
      </c>
    </row>
    <row r="33" spans="1:8" ht="15">
      <c r="A33" s="10">
        <f t="shared" si="4"/>
        <v>3.4000000000000004</v>
      </c>
      <c r="B33" s="4"/>
      <c r="C33" s="16" t="s">
        <v>63</v>
      </c>
      <c r="D33" s="4" t="s">
        <v>51</v>
      </c>
      <c r="E33" s="10"/>
      <c r="F33" s="10">
        <v>13</v>
      </c>
      <c r="G33" s="8">
        <v>0.4</v>
      </c>
      <c r="H33" s="21">
        <f t="shared" si="5"/>
        <v>5.2</v>
      </c>
    </row>
    <row r="34" spans="1:8" ht="15">
      <c r="A34" s="10">
        <f t="shared" si="4"/>
        <v>3.5000000000000004</v>
      </c>
      <c r="B34" s="4"/>
      <c r="C34" s="16" t="s">
        <v>64</v>
      </c>
      <c r="D34" s="4" t="s">
        <v>51</v>
      </c>
      <c r="E34" s="10"/>
      <c r="F34" s="10">
        <v>3</v>
      </c>
      <c r="G34" s="8">
        <v>6.8</v>
      </c>
      <c r="H34" s="21">
        <f t="shared" si="5"/>
        <v>20.4</v>
      </c>
    </row>
    <row r="35" spans="1:8" ht="15">
      <c r="A35" s="10">
        <f t="shared" si="4"/>
        <v>3.6000000000000005</v>
      </c>
      <c r="B35" s="4"/>
      <c r="C35" s="16" t="s">
        <v>38</v>
      </c>
      <c r="D35" s="4" t="s">
        <v>2</v>
      </c>
      <c r="E35" s="8">
        <v>0.0163</v>
      </c>
      <c r="F35" s="10">
        <f>E35*F32</f>
        <v>0.526816</v>
      </c>
      <c r="G35" s="8">
        <v>3.2</v>
      </c>
      <c r="H35" s="21">
        <f t="shared" si="5"/>
        <v>1.6858111999999998</v>
      </c>
    </row>
    <row r="36" spans="1:8" s="14" customFormat="1" ht="45" customHeight="1">
      <c r="A36" s="3" t="s">
        <v>15</v>
      </c>
      <c r="B36" s="3" t="s">
        <v>116</v>
      </c>
      <c r="C36" s="5" t="s">
        <v>118</v>
      </c>
      <c r="D36" s="3" t="s">
        <v>23</v>
      </c>
      <c r="E36" s="12"/>
      <c r="F36" s="17">
        <v>1</v>
      </c>
      <c r="G36" s="12"/>
      <c r="H36" s="33">
        <f>H37++H38++H39++H40</f>
        <v>20.748</v>
      </c>
    </row>
    <row r="37" spans="1:8" ht="15">
      <c r="A37" s="10">
        <f>A36+0.1</f>
        <v>4.1</v>
      </c>
      <c r="B37" s="4"/>
      <c r="C37" s="16" t="s">
        <v>88</v>
      </c>
      <c r="D37" s="4" t="s">
        <v>50</v>
      </c>
      <c r="E37" s="8">
        <v>1.54</v>
      </c>
      <c r="F37" s="10">
        <f>E37*F36</f>
        <v>1.54</v>
      </c>
      <c r="G37" s="8">
        <v>4.6</v>
      </c>
      <c r="H37" s="21">
        <f>F37*G37</f>
        <v>7.084</v>
      </c>
    </row>
    <row r="38" spans="1:8" ht="15">
      <c r="A38" s="10">
        <f>A37+0.1</f>
        <v>4.199999999999999</v>
      </c>
      <c r="B38" s="4"/>
      <c r="C38" s="16" t="s">
        <v>45</v>
      </c>
      <c r="D38" s="4" t="s">
        <v>40</v>
      </c>
      <c r="E38" s="8">
        <v>0.03</v>
      </c>
      <c r="F38" s="9">
        <f>E38*F36</f>
        <v>0.03</v>
      </c>
      <c r="G38" s="8">
        <v>3.2</v>
      </c>
      <c r="H38" s="36">
        <f>F38*G38</f>
        <v>0.096</v>
      </c>
    </row>
    <row r="39" spans="1:8" ht="15">
      <c r="A39" s="10">
        <f>A38+0.1</f>
        <v>4.299999999999999</v>
      </c>
      <c r="B39" s="4"/>
      <c r="C39" s="16" t="s">
        <v>117</v>
      </c>
      <c r="D39" s="4" t="s">
        <v>49</v>
      </c>
      <c r="E39" s="9">
        <v>1</v>
      </c>
      <c r="F39" s="10">
        <f>E39*F36</f>
        <v>1</v>
      </c>
      <c r="G39" s="8">
        <v>12</v>
      </c>
      <c r="H39" s="21">
        <f>F39*G39</f>
        <v>12</v>
      </c>
    </row>
    <row r="40" spans="1:8" ht="15">
      <c r="A40" s="10">
        <f>A39+0.1</f>
        <v>4.399999999999999</v>
      </c>
      <c r="B40" s="4"/>
      <c r="C40" s="16" t="s">
        <v>38</v>
      </c>
      <c r="D40" s="4" t="s">
        <v>2</v>
      </c>
      <c r="E40" s="8">
        <v>0.49</v>
      </c>
      <c r="F40" s="10">
        <f>E40*F39</f>
        <v>0.49</v>
      </c>
      <c r="G40" s="8">
        <v>3.2</v>
      </c>
      <c r="H40" s="21">
        <f>F40*G40</f>
        <v>1.568</v>
      </c>
    </row>
    <row r="41" spans="1:8" s="14" customFormat="1" ht="45" customHeight="1">
      <c r="A41" s="3" t="s">
        <v>16</v>
      </c>
      <c r="B41" s="3" t="s">
        <v>116</v>
      </c>
      <c r="C41" s="5" t="s">
        <v>119</v>
      </c>
      <c r="D41" s="3" t="s">
        <v>23</v>
      </c>
      <c r="E41" s="12"/>
      <c r="F41" s="17">
        <v>1</v>
      </c>
      <c r="G41" s="12"/>
      <c r="H41" s="33">
        <f>H42+H43+H44++H45</f>
        <v>38.748</v>
      </c>
    </row>
    <row r="42" spans="1:8" ht="15">
      <c r="A42" s="10">
        <f>A41+0.1</f>
        <v>5.1</v>
      </c>
      <c r="B42" s="4"/>
      <c r="C42" s="16" t="s">
        <v>88</v>
      </c>
      <c r="D42" s="4" t="s">
        <v>50</v>
      </c>
      <c r="E42" s="8">
        <v>1.54</v>
      </c>
      <c r="F42" s="10">
        <f>E42*F41</f>
        <v>1.54</v>
      </c>
      <c r="G42" s="8">
        <v>4.6</v>
      </c>
      <c r="H42" s="21">
        <f>F42*G42</f>
        <v>7.084</v>
      </c>
    </row>
    <row r="43" spans="1:8" ht="15">
      <c r="A43" s="10">
        <f>A42+0.1</f>
        <v>5.199999999999999</v>
      </c>
      <c r="B43" s="4"/>
      <c r="C43" s="16" t="s">
        <v>45</v>
      </c>
      <c r="D43" s="4" t="s">
        <v>40</v>
      </c>
      <c r="E43" s="8">
        <v>0.03</v>
      </c>
      <c r="F43" s="9">
        <f>E43*F41</f>
        <v>0.03</v>
      </c>
      <c r="G43" s="8">
        <v>3.2</v>
      </c>
      <c r="H43" s="36">
        <f>F43*G43</f>
        <v>0.096</v>
      </c>
    </row>
    <row r="44" spans="1:8" ht="15">
      <c r="A44" s="10">
        <f>A43+0.1</f>
        <v>5.299999999999999</v>
      </c>
      <c r="B44" s="4"/>
      <c r="C44" s="16" t="s">
        <v>119</v>
      </c>
      <c r="D44" s="4" t="s">
        <v>49</v>
      </c>
      <c r="E44" s="9">
        <v>1</v>
      </c>
      <c r="F44" s="10">
        <f>E44*F41</f>
        <v>1</v>
      </c>
      <c r="G44" s="8">
        <v>30</v>
      </c>
      <c r="H44" s="21">
        <f>F44*G44</f>
        <v>30</v>
      </c>
    </row>
    <row r="45" spans="1:8" ht="15">
      <c r="A45" s="10">
        <f>A44+0.1</f>
        <v>5.399999999999999</v>
      </c>
      <c r="B45" s="4"/>
      <c r="C45" s="16" t="s">
        <v>38</v>
      </c>
      <c r="D45" s="4" t="s">
        <v>2</v>
      </c>
      <c r="E45" s="8">
        <v>0.49</v>
      </c>
      <c r="F45" s="10">
        <f>E45*F44</f>
        <v>0.49</v>
      </c>
      <c r="G45" s="8">
        <v>3.2</v>
      </c>
      <c r="H45" s="21">
        <f>F45*G45</f>
        <v>1.568</v>
      </c>
    </row>
    <row r="46" spans="1:8" s="14" customFormat="1" ht="42" customHeight="1">
      <c r="A46" s="3" t="s">
        <v>17</v>
      </c>
      <c r="B46" s="3" t="s">
        <v>116</v>
      </c>
      <c r="C46" s="5" t="s">
        <v>95</v>
      </c>
      <c r="D46" s="3" t="s">
        <v>23</v>
      </c>
      <c r="E46" s="12"/>
      <c r="F46" s="17">
        <v>1</v>
      </c>
      <c r="G46" s="12"/>
      <c r="H46" s="33">
        <f>H47+H48++H49++H50</f>
        <v>20.748</v>
      </c>
    </row>
    <row r="47" spans="1:8" ht="15">
      <c r="A47" s="10">
        <f>A46+0.1</f>
        <v>6.1</v>
      </c>
      <c r="B47" s="4"/>
      <c r="C47" s="16" t="s">
        <v>88</v>
      </c>
      <c r="D47" s="4" t="s">
        <v>50</v>
      </c>
      <c r="E47" s="8">
        <v>1.54</v>
      </c>
      <c r="F47" s="10">
        <f>E47*F46</f>
        <v>1.54</v>
      </c>
      <c r="G47" s="8">
        <v>4.6</v>
      </c>
      <c r="H47" s="21">
        <f>F47*G47</f>
        <v>7.084</v>
      </c>
    </row>
    <row r="48" spans="1:8" ht="15">
      <c r="A48" s="10">
        <f>A47+0.1</f>
        <v>6.199999999999999</v>
      </c>
      <c r="B48" s="4"/>
      <c r="C48" s="16" t="s">
        <v>45</v>
      </c>
      <c r="D48" s="4" t="s">
        <v>40</v>
      </c>
      <c r="E48" s="8">
        <v>0.03</v>
      </c>
      <c r="F48" s="9">
        <f>E48*F46</f>
        <v>0.03</v>
      </c>
      <c r="G48" s="8">
        <v>3.2</v>
      </c>
      <c r="H48" s="36">
        <f>F48*G48</f>
        <v>0.096</v>
      </c>
    </row>
    <row r="49" spans="1:8" ht="15">
      <c r="A49" s="10">
        <f>A48+0.1</f>
        <v>6.299999999999999</v>
      </c>
      <c r="B49" s="4"/>
      <c r="C49" s="16" t="s">
        <v>95</v>
      </c>
      <c r="D49" s="4" t="s">
        <v>49</v>
      </c>
      <c r="E49" s="9">
        <v>1</v>
      </c>
      <c r="F49" s="10">
        <f>E49*F46</f>
        <v>1</v>
      </c>
      <c r="G49" s="8">
        <v>12</v>
      </c>
      <c r="H49" s="21">
        <f>F49*G49</f>
        <v>12</v>
      </c>
    </row>
    <row r="50" spans="1:8" ht="15">
      <c r="A50" s="10">
        <f>A49+0.1</f>
        <v>6.399999999999999</v>
      </c>
      <c r="B50" s="4"/>
      <c r="C50" s="16" t="s">
        <v>38</v>
      </c>
      <c r="D50" s="4" t="s">
        <v>2</v>
      </c>
      <c r="E50" s="8">
        <v>0.49</v>
      </c>
      <c r="F50" s="10">
        <f>E50*F49</f>
        <v>0.49</v>
      </c>
      <c r="G50" s="8">
        <v>3.2</v>
      </c>
      <c r="H50" s="21">
        <f>F50*G50</f>
        <v>1.568</v>
      </c>
    </row>
    <row r="51" spans="1:9" s="14" customFormat="1" ht="40.5">
      <c r="A51" s="3" t="s">
        <v>5</v>
      </c>
      <c r="B51" s="3" t="s">
        <v>65</v>
      </c>
      <c r="C51" s="5" t="s">
        <v>66</v>
      </c>
      <c r="D51" s="3" t="s">
        <v>49</v>
      </c>
      <c r="E51" s="12"/>
      <c r="F51" s="17">
        <v>86</v>
      </c>
      <c r="G51" s="12"/>
      <c r="H51" s="33">
        <f>H52+H53</f>
        <v>35.514559999999996</v>
      </c>
      <c r="I51" s="32"/>
    </row>
    <row r="52" spans="1:8" ht="18" customHeight="1">
      <c r="A52" s="10">
        <f>A51+0.1</f>
        <v>7.1</v>
      </c>
      <c r="B52" s="4"/>
      <c r="C52" s="16" t="s">
        <v>87</v>
      </c>
      <c r="D52" s="4" t="s">
        <v>50</v>
      </c>
      <c r="E52" s="8">
        <v>0.06</v>
      </c>
      <c r="F52" s="10">
        <f>E52*F51</f>
        <v>5.16</v>
      </c>
      <c r="G52" s="8">
        <v>4.6</v>
      </c>
      <c r="H52" s="21">
        <f>F52*G52</f>
        <v>23.735999999999997</v>
      </c>
    </row>
    <row r="53" spans="1:8" ht="13.5" customHeight="1">
      <c r="A53" s="10">
        <f>A52+0.1</f>
        <v>7.199999999999999</v>
      </c>
      <c r="B53" s="4"/>
      <c r="C53" s="16" t="s">
        <v>38</v>
      </c>
      <c r="D53" s="4" t="s">
        <v>2</v>
      </c>
      <c r="E53" s="8">
        <v>0.0428</v>
      </c>
      <c r="F53" s="10">
        <f>E53*F51</f>
        <v>3.6807999999999996</v>
      </c>
      <c r="G53" s="8">
        <v>3.2</v>
      </c>
      <c r="H53" s="21">
        <f>F53*G53</f>
        <v>11.778559999999999</v>
      </c>
    </row>
    <row r="54" spans="1:8" s="14" customFormat="1" ht="51.75" customHeight="1">
      <c r="A54" s="3" t="s">
        <v>6</v>
      </c>
      <c r="B54" s="3" t="s">
        <v>93</v>
      </c>
      <c r="C54" s="5" t="s">
        <v>122</v>
      </c>
      <c r="D54" s="3" t="s">
        <v>71</v>
      </c>
      <c r="E54" s="12"/>
      <c r="F54" s="17">
        <v>1</v>
      </c>
      <c r="G54" s="12"/>
      <c r="H54" s="33">
        <f>H55+H56++H57++H58++H59</f>
        <v>566.3100000000001</v>
      </c>
    </row>
    <row r="55" spans="1:8" ht="13.5">
      <c r="A55" s="10">
        <f>A54+0.1</f>
        <v>8.1</v>
      </c>
      <c r="B55" s="4"/>
      <c r="C55" s="31" t="s">
        <v>94</v>
      </c>
      <c r="D55" s="4" t="s">
        <v>50</v>
      </c>
      <c r="E55" s="8">
        <v>19.09</v>
      </c>
      <c r="F55" s="10">
        <f>E55*F54</f>
        <v>19.09</v>
      </c>
      <c r="G55" s="8">
        <v>4.6</v>
      </c>
      <c r="H55" s="21">
        <f>F55*G55</f>
        <v>87.814</v>
      </c>
    </row>
    <row r="56" spans="1:8" ht="15" customHeight="1">
      <c r="A56" s="10">
        <f>A55+0.1</f>
        <v>8.2</v>
      </c>
      <c r="B56" s="4"/>
      <c r="C56" s="31" t="s">
        <v>84</v>
      </c>
      <c r="D56" s="4" t="s">
        <v>2</v>
      </c>
      <c r="E56" s="8">
        <v>0.45</v>
      </c>
      <c r="F56" s="10">
        <f>E56*F54</f>
        <v>0.45</v>
      </c>
      <c r="G56" s="8">
        <v>3.2</v>
      </c>
      <c r="H56" s="21">
        <f>F56*G56</f>
        <v>1.4400000000000002</v>
      </c>
    </row>
    <row r="57" spans="1:8" ht="13.5">
      <c r="A57" s="10">
        <f>A56+0.1</f>
        <v>8.299999999999999</v>
      </c>
      <c r="B57" s="4"/>
      <c r="C57" s="22" t="s">
        <v>120</v>
      </c>
      <c r="D57" s="4" t="s">
        <v>42</v>
      </c>
      <c r="E57" s="10">
        <v>1</v>
      </c>
      <c r="F57" s="10">
        <f>E57*F54</f>
        <v>1</v>
      </c>
      <c r="G57" s="8">
        <v>430</v>
      </c>
      <c r="H57" s="21">
        <f>F57*G57</f>
        <v>430</v>
      </c>
    </row>
    <row r="58" spans="1:8" ht="13.5">
      <c r="A58" s="10">
        <f>A57+0.1</f>
        <v>8.399999999999999</v>
      </c>
      <c r="B58" s="4"/>
      <c r="C58" s="22" t="s">
        <v>121</v>
      </c>
      <c r="D58" s="4" t="s">
        <v>23</v>
      </c>
      <c r="E58" s="10"/>
      <c r="F58" s="10">
        <v>1</v>
      </c>
      <c r="G58" s="8">
        <v>42</v>
      </c>
      <c r="H58" s="21">
        <f>F58*G58</f>
        <v>42</v>
      </c>
    </row>
    <row r="59" spans="1:8" ht="15.75" customHeight="1">
      <c r="A59" s="10">
        <f>A58+0.1</f>
        <v>8.499999999999998</v>
      </c>
      <c r="B59" s="4"/>
      <c r="C59" s="31" t="s">
        <v>38</v>
      </c>
      <c r="D59" s="4" t="s">
        <v>2</v>
      </c>
      <c r="E59" s="9">
        <v>1.58</v>
      </c>
      <c r="F59" s="10">
        <f>E59*F54</f>
        <v>1.58</v>
      </c>
      <c r="G59" s="8">
        <v>3.2</v>
      </c>
      <c r="H59" s="21">
        <f>F59*G59</f>
        <v>5.056000000000001</v>
      </c>
    </row>
    <row r="60" spans="1:8" s="14" customFormat="1" ht="52.5" customHeight="1">
      <c r="A60" s="3" t="s">
        <v>7</v>
      </c>
      <c r="B60" s="3" t="s">
        <v>36</v>
      </c>
      <c r="C60" s="5" t="s">
        <v>74</v>
      </c>
      <c r="D60" s="3" t="s">
        <v>23</v>
      </c>
      <c r="E60" s="17"/>
      <c r="F60" s="17">
        <v>10</v>
      </c>
      <c r="G60" s="17"/>
      <c r="H60" s="33">
        <f>H61+H62</f>
        <v>49.67999999999999</v>
      </c>
    </row>
    <row r="61" spans="1:8" ht="14.25" customHeight="1">
      <c r="A61" s="10">
        <f>A60+0.1</f>
        <v>9.1</v>
      </c>
      <c r="B61" s="4"/>
      <c r="C61" s="16" t="s">
        <v>43</v>
      </c>
      <c r="D61" s="4" t="s">
        <v>37</v>
      </c>
      <c r="E61" s="9">
        <v>0.76</v>
      </c>
      <c r="F61" s="10">
        <f>E61*F60</f>
        <v>7.6</v>
      </c>
      <c r="G61" s="8">
        <v>4.6</v>
      </c>
      <c r="H61" s="21">
        <f>F61*G61</f>
        <v>34.959999999999994</v>
      </c>
    </row>
    <row r="62" spans="1:8" ht="14.25" customHeight="1">
      <c r="A62" s="10">
        <f>A61+0.1</f>
        <v>9.2</v>
      </c>
      <c r="B62" s="4"/>
      <c r="C62" s="16" t="s">
        <v>44</v>
      </c>
      <c r="D62" s="4" t="s">
        <v>2</v>
      </c>
      <c r="E62" s="9">
        <v>0.46</v>
      </c>
      <c r="F62" s="10">
        <f>E62*F60</f>
        <v>4.6000000000000005</v>
      </c>
      <c r="G62" s="10">
        <v>3.2</v>
      </c>
      <c r="H62" s="21">
        <f>F62*G62</f>
        <v>14.720000000000002</v>
      </c>
    </row>
    <row r="63" spans="1:8" ht="16.5" customHeight="1">
      <c r="A63" s="4"/>
      <c r="B63" s="4"/>
      <c r="C63" s="28" t="s">
        <v>67</v>
      </c>
      <c r="D63" s="4"/>
      <c r="E63" s="8"/>
      <c r="F63" s="10"/>
      <c r="G63" s="8"/>
      <c r="H63" s="21"/>
    </row>
    <row r="64" spans="1:8" s="14" customFormat="1" ht="45" customHeight="1">
      <c r="A64" s="3" t="s">
        <v>8</v>
      </c>
      <c r="B64" s="3" t="s">
        <v>68</v>
      </c>
      <c r="C64" s="5" t="s">
        <v>69</v>
      </c>
      <c r="D64" s="3" t="s">
        <v>49</v>
      </c>
      <c r="E64" s="12"/>
      <c r="F64" s="17">
        <v>22</v>
      </c>
      <c r="G64" s="12"/>
      <c r="H64" s="33">
        <f>H65+H66++H67++H68++H69</f>
        <v>264.7176</v>
      </c>
    </row>
    <row r="65" spans="1:8" ht="17.25" customHeight="1">
      <c r="A65" s="10">
        <f>A64+0.1</f>
        <v>10.1</v>
      </c>
      <c r="B65" s="4"/>
      <c r="C65" s="16" t="s">
        <v>79</v>
      </c>
      <c r="D65" s="4" t="s">
        <v>50</v>
      </c>
      <c r="E65" s="8">
        <v>0.67</v>
      </c>
      <c r="F65" s="10">
        <f>E65*F64</f>
        <v>14.74</v>
      </c>
      <c r="G65" s="8">
        <v>4.6</v>
      </c>
      <c r="H65" s="21">
        <f>F65*G65</f>
        <v>67.804</v>
      </c>
    </row>
    <row r="66" spans="1:8" ht="15">
      <c r="A66" s="10">
        <f>A65+0.1</f>
        <v>10.2</v>
      </c>
      <c r="B66" s="4"/>
      <c r="C66" s="16" t="s">
        <v>80</v>
      </c>
      <c r="D66" s="4" t="s">
        <v>2</v>
      </c>
      <c r="E66" s="8">
        <v>0.001</v>
      </c>
      <c r="F66" s="10">
        <f>E66*F64</f>
        <v>0.022</v>
      </c>
      <c r="G66" s="8">
        <v>3.2</v>
      </c>
      <c r="H66" s="21">
        <f>F66*G66</f>
        <v>0.0704</v>
      </c>
    </row>
    <row r="67" spans="1:8" ht="15">
      <c r="A67" s="10">
        <f>A66+0.1</f>
        <v>10.299999999999999</v>
      </c>
      <c r="B67" s="4"/>
      <c r="C67" s="16" t="s">
        <v>89</v>
      </c>
      <c r="D67" s="4" t="s">
        <v>41</v>
      </c>
      <c r="E67" s="10">
        <v>1</v>
      </c>
      <c r="F67" s="10">
        <f>E67*F64</f>
        <v>22</v>
      </c>
      <c r="G67" s="8">
        <v>5.1</v>
      </c>
      <c r="H67" s="21">
        <f>F67*G67</f>
        <v>112.19999999999999</v>
      </c>
    </row>
    <row r="68" spans="1:8" ht="15">
      <c r="A68" s="10">
        <f>A67+0.1</f>
        <v>10.399999999999999</v>
      </c>
      <c r="B68" s="4"/>
      <c r="C68" s="16" t="s">
        <v>70</v>
      </c>
      <c r="D68" s="4" t="s">
        <v>51</v>
      </c>
      <c r="E68" s="8"/>
      <c r="F68" s="10">
        <v>14</v>
      </c>
      <c r="G68" s="8">
        <v>5</v>
      </c>
      <c r="H68" s="21">
        <f>F68*G68</f>
        <v>70</v>
      </c>
    </row>
    <row r="69" spans="1:8" ht="15">
      <c r="A69" s="10">
        <f>A68+0.1</f>
        <v>10.499999999999998</v>
      </c>
      <c r="B69" s="3"/>
      <c r="C69" s="16" t="s">
        <v>38</v>
      </c>
      <c r="D69" s="4" t="s">
        <v>2</v>
      </c>
      <c r="E69" s="8">
        <v>0.208</v>
      </c>
      <c r="F69" s="10">
        <f>E69*F64</f>
        <v>4.576</v>
      </c>
      <c r="G69" s="8">
        <v>3.2</v>
      </c>
      <c r="H69" s="21">
        <f>F69*G69</f>
        <v>14.6432</v>
      </c>
    </row>
    <row r="70" spans="1:8" s="14" customFormat="1" ht="45" customHeight="1">
      <c r="A70" s="3" t="s">
        <v>46</v>
      </c>
      <c r="B70" s="3" t="s">
        <v>52</v>
      </c>
      <c r="C70" s="5" t="s">
        <v>53</v>
      </c>
      <c r="D70" s="3" t="s">
        <v>49</v>
      </c>
      <c r="E70" s="12"/>
      <c r="F70" s="17">
        <v>20</v>
      </c>
      <c r="G70" s="12"/>
      <c r="H70" s="33">
        <f>H71+H72++H73+H74+H75</f>
        <v>224.448</v>
      </c>
    </row>
    <row r="71" spans="1:8" ht="15">
      <c r="A71" s="10">
        <f>A70+0.1</f>
        <v>11.1</v>
      </c>
      <c r="B71" s="4"/>
      <c r="C71" s="16" t="s">
        <v>54</v>
      </c>
      <c r="D71" s="4" t="s">
        <v>50</v>
      </c>
      <c r="E71" s="8">
        <v>0.7</v>
      </c>
      <c r="F71" s="10">
        <f>E71*F70</f>
        <v>14</v>
      </c>
      <c r="G71" s="8">
        <v>4.6</v>
      </c>
      <c r="H71" s="21">
        <f>F71*G71</f>
        <v>64.39999999999999</v>
      </c>
    </row>
    <row r="72" spans="1:8" ht="15">
      <c r="A72" s="10">
        <f>A71+0.1</f>
        <v>11.2</v>
      </c>
      <c r="B72" s="4"/>
      <c r="C72" s="16" t="s">
        <v>55</v>
      </c>
      <c r="D72" s="4" t="s">
        <v>2</v>
      </c>
      <c r="E72" s="8">
        <v>0.001</v>
      </c>
      <c r="F72" s="10">
        <f>E72*F70</f>
        <v>0.02</v>
      </c>
      <c r="G72" s="8">
        <v>3.2</v>
      </c>
      <c r="H72" s="21">
        <f>F72*G72</f>
        <v>0.064</v>
      </c>
    </row>
    <row r="73" spans="1:8" ht="16.5" customHeight="1">
      <c r="A73" s="10">
        <f>A72+0.1</f>
        <v>11.299999999999999</v>
      </c>
      <c r="B73" s="4"/>
      <c r="C73" s="16" t="s">
        <v>56</v>
      </c>
      <c r="D73" s="4" t="s">
        <v>41</v>
      </c>
      <c r="E73" s="10">
        <v>1</v>
      </c>
      <c r="F73" s="10">
        <f>E73*F70</f>
        <v>20</v>
      </c>
      <c r="G73" s="8">
        <v>4</v>
      </c>
      <c r="H73" s="21">
        <f>F73*G73</f>
        <v>80</v>
      </c>
    </row>
    <row r="74" spans="1:8" ht="15">
      <c r="A74" s="10">
        <f>A73+0.1</f>
        <v>11.399999999999999</v>
      </c>
      <c r="B74" s="4"/>
      <c r="C74" s="16" t="s">
        <v>57</v>
      </c>
      <c r="D74" s="4" t="s">
        <v>51</v>
      </c>
      <c r="E74" s="8"/>
      <c r="F74" s="10">
        <v>20</v>
      </c>
      <c r="G74" s="8">
        <v>3.5</v>
      </c>
      <c r="H74" s="21">
        <f>F74*G74</f>
        <v>70</v>
      </c>
    </row>
    <row r="75" spans="1:8" ht="15">
      <c r="A75" s="10">
        <f>A74+0.1</f>
        <v>11.499999999999998</v>
      </c>
      <c r="B75" s="4"/>
      <c r="C75" s="16" t="s">
        <v>38</v>
      </c>
      <c r="D75" s="4" t="s">
        <v>2</v>
      </c>
      <c r="E75" s="8">
        <v>0.156</v>
      </c>
      <c r="F75" s="10">
        <f>E75*F70</f>
        <v>3.12</v>
      </c>
      <c r="G75" s="8">
        <v>3.2</v>
      </c>
      <c r="H75" s="21">
        <f>F75*G75</f>
        <v>9.984000000000002</v>
      </c>
    </row>
    <row r="76" spans="1:8" s="14" customFormat="1" ht="48" customHeight="1">
      <c r="A76" s="3" t="s">
        <v>24</v>
      </c>
      <c r="B76" s="3" t="s">
        <v>98</v>
      </c>
      <c r="C76" s="5" t="s">
        <v>123</v>
      </c>
      <c r="D76" s="3" t="s">
        <v>71</v>
      </c>
      <c r="E76" s="12"/>
      <c r="F76" s="17">
        <v>4</v>
      </c>
      <c r="G76" s="12"/>
      <c r="H76" s="33">
        <f>H77++H78++H79++H80</f>
        <v>537.2479999999999</v>
      </c>
    </row>
    <row r="77" spans="1:8" ht="15">
      <c r="A77" s="10">
        <f>A76+0.1</f>
        <v>12.1</v>
      </c>
      <c r="B77" s="4"/>
      <c r="C77" s="16" t="s">
        <v>96</v>
      </c>
      <c r="D77" s="4" t="s">
        <v>50</v>
      </c>
      <c r="E77" s="8">
        <v>4.2</v>
      </c>
      <c r="F77" s="10">
        <f>E77*F76</f>
        <v>16.8</v>
      </c>
      <c r="G77" s="8">
        <v>4.6</v>
      </c>
      <c r="H77" s="21">
        <f>F77*G77</f>
        <v>77.28</v>
      </c>
    </row>
    <row r="78" spans="1:8" ht="15">
      <c r="A78" s="10">
        <f>A77+0.1</f>
        <v>12.2</v>
      </c>
      <c r="B78" s="4"/>
      <c r="C78" s="16" t="s">
        <v>97</v>
      </c>
      <c r="D78" s="4" t="s">
        <v>2</v>
      </c>
      <c r="E78" s="8">
        <v>0.32</v>
      </c>
      <c r="F78" s="10">
        <f>E78*F76</f>
        <v>1.28</v>
      </c>
      <c r="G78" s="8">
        <v>3.2</v>
      </c>
      <c r="H78" s="21">
        <f>F78*G78</f>
        <v>4.096</v>
      </c>
    </row>
    <row r="79" spans="1:8" ht="15">
      <c r="A79" s="10">
        <f>A78+0.1</f>
        <v>12.299999999999999</v>
      </c>
      <c r="B79" s="4"/>
      <c r="C79" s="16" t="s">
        <v>124</v>
      </c>
      <c r="D79" s="4" t="s">
        <v>42</v>
      </c>
      <c r="E79" s="8">
        <v>1</v>
      </c>
      <c r="F79" s="10">
        <f>E79*F76</f>
        <v>4</v>
      </c>
      <c r="G79" s="10">
        <v>110</v>
      </c>
      <c r="H79" s="21">
        <f>F79*G79</f>
        <v>440</v>
      </c>
    </row>
    <row r="80" spans="1:8" ht="15">
      <c r="A80" s="10">
        <f>A79+0.1</f>
        <v>12.399999999999999</v>
      </c>
      <c r="B80" s="4"/>
      <c r="C80" s="16" t="s">
        <v>38</v>
      </c>
      <c r="D80" s="4" t="s">
        <v>2</v>
      </c>
      <c r="E80" s="8">
        <v>1.24</v>
      </c>
      <c r="F80" s="10">
        <f>E80*F76</f>
        <v>4.96</v>
      </c>
      <c r="G80" s="8">
        <v>3.2</v>
      </c>
      <c r="H80" s="21">
        <f>F80*G80</f>
        <v>15.872</v>
      </c>
    </row>
    <row r="81" spans="1:8" s="14" customFormat="1" ht="52.5" customHeight="1">
      <c r="A81" s="3" t="s">
        <v>25</v>
      </c>
      <c r="B81" s="3" t="s">
        <v>99</v>
      </c>
      <c r="C81" s="5" t="s">
        <v>125</v>
      </c>
      <c r="D81" s="3" t="s">
        <v>71</v>
      </c>
      <c r="E81" s="12"/>
      <c r="F81" s="17">
        <v>4</v>
      </c>
      <c r="G81" s="12"/>
      <c r="H81" s="33">
        <f>H82+H83+H84+H85++H86++H87</f>
        <v>762.24</v>
      </c>
    </row>
    <row r="82" spans="1:8" ht="15">
      <c r="A82" s="10">
        <f aca="true" t="shared" si="6" ref="A82:A87">A81+0.1</f>
        <v>13.1</v>
      </c>
      <c r="B82" s="4"/>
      <c r="C82" s="16" t="s">
        <v>100</v>
      </c>
      <c r="D82" s="4" t="s">
        <v>50</v>
      </c>
      <c r="E82" s="8">
        <v>7.88</v>
      </c>
      <c r="F82" s="10">
        <f>E82*F81</f>
        <v>31.52</v>
      </c>
      <c r="G82" s="8">
        <v>4.6</v>
      </c>
      <c r="H82" s="21">
        <f aca="true" t="shared" si="7" ref="H82:H87">F82*G82</f>
        <v>144.992</v>
      </c>
    </row>
    <row r="83" spans="1:8" ht="15.75" customHeight="1">
      <c r="A83" s="10">
        <f t="shared" si="6"/>
        <v>13.2</v>
      </c>
      <c r="B83" s="4"/>
      <c r="C83" s="16" t="s">
        <v>101</v>
      </c>
      <c r="D83" s="4" t="s">
        <v>2</v>
      </c>
      <c r="E83" s="8">
        <v>0.04</v>
      </c>
      <c r="F83" s="10">
        <f>E83*F81</f>
        <v>0.16</v>
      </c>
      <c r="G83" s="8">
        <v>3.2</v>
      </c>
      <c r="H83" s="21">
        <f t="shared" si="7"/>
        <v>0.512</v>
      </c>
    </row>
    <row r="84" spans="1:8" ht="15" customHeight="1">
      <c r="A84" s="10">
        <f t="shared" si="6"/>
        <v>13.299999999999999</v>
      </c>
      <c r="B84" s="4"/>
      <c r="C84" s="16" t="s">
        <v>126</v>
      </c>
      <c r="D84" s="4" t="s">
        <v>42</v>
      </c>
      <c r="E84" s="8">
        <v>1</v>
      </c>
      <c r="F84" s="10">
        <f>E84*F81</f>
        <v>4</v>
      </c>
      <c r="G84" s="8">
        <v>110</v>
      </c>
      <c r="H84" s="21">
        <f t="shared" si="7"/>
        <v>440</v>
      </c>
    </row>
    <row r="85" spans="1:8" ht="15" customHeight="1">
      <c r="A85" s="10">
        <f t="shared" si="6"/>
        <v>13.399999999999999</v>
      </c>
      <c r="B85" s="4"/>
      <c r="C85" s="16" t="s">
        <v>83</v>
      </c>
      <c r="D85" s="4" t="s">
        <v>23</v>
      </c>
      <c r="E85" s="8">
        <v>1</v>
      </c>
      <c r="F85" s="10">
        <f>E85*F81</f>
        <v>4</v>
      </c>
      <c r="G85" s="8">
        <v>25</v>
      </c>
      <c r="H85" s="21">
        <f>F85*G85</f>
        <v>100</v>
      </c>
    </row>
    <row r="86" spans="1:8" ht="15" customHeight="1">
      <c r="A86" s="10">
        <f t="shared" si="6"/>
        <v>13.499999999999998</v>
      </c>
      <c r="B86" s="4"/>
      <c r="C86" s="16" t="s">
        <v>72</v>
      </c>
      <c r="D86" s="4" t="s">
        <v>23</v>
      </c>
      <c r="E86" s="8">
        <v>2</v>
      </c>
      <c r="F86" s="10">
        <f>E86*F81</f>
        <v>8</v>
      </c>
      <c r="G86" s="8">
        <v>9</v>
      </c>
      <c r="H86" s="21">
        <f t="shared" si="7"/>
        <v>72</v>
      </c>
    </row>
    <row r="87" spans="1:8" ht="15">
      <c r="A87" s="10">
        <f t="shared" si="6"/>
        <v>13.599999999999998</v>
      </c>
      <c r="B87" s="4"/>
      <c r="C87" s="16" t="s">
        <v>38</v>
      </c>
      <c r="D87" s="4" t="s">
        <v>2</v>
      </c>
      <c r="E87" s="8">
        <v>0.37</v>
      </c>
      <c r="F87" s="10">
        <f>E87*F81</f>
        <v>1.48</v>
      </c>
      <c r="G87" s="8">
        <v>3.2</v>
      </c>
      <c r="H87" s="21">
        <f t="shared" si="7"/>
        <v>4.736</v>
      </c>
    </row>
    <row r="88" spans="1:8" s="14" customFormat="1" ht="45" customHeight="1">
      <c r="A88" s="3" t="s">
        <v>26</v>
      </c>
      <c r="B88" s="3" t="s">
        <v>98</v>
      </c>
      <c r="C88" s="5" t="s">
        <v>127</v>
      </c>
      <c r="D88" s="3" t="s">
        <v>71</v>
      </c>
      <c r="E88" s="12"/>
      <c r="F88" s="17">
        <v>1</v>
      </c>
      <c r="G88" s="12"/>
      <c r="H88" s="33">
        <f>H89++H90++H91++H92</f>
        <v>154.31199999999998</v>
      </c>
    </row>
    <row r="89" spans="1:8" ht="15">
      <c r="A89" s="10">
        <f>A88+0.1</f>
        <v>14.1</v>
      </c>
      <c r="B89" s="4"/>
      <c r="C89" s="16" t="s">
        <v>96</v>
      </c>
      <c r="D89" s="4" t="s">
        <v>50</v>
      </c>
      <c r="E89" s="8">
        <v>4.2</v>
      </c>
      <c r="F89" s="10">
        <f>E89*F88</f>
        <v>4.2</v>
      </c>
      <c r="G89" s="8">
        <v>4.6</v>
      </c>
      <c r="H89" s="21">
        <f>F89*G89</f>
        <v>19.32</v>
      </c>
    </row>
    <row r="90" spans="1:8" ht="15">
      <c r="A90" s="10">
        <f>A89+0.1</f>
        <v>14.2</v>
      </c>
      <c r="B90" s="4"/>
      <c r="C90" s="16" t="s">
        <v>97</v>
      </c>
      <c r="D90" s="4" t="s">
        <v>2</v>
      </c>
      <c r="E90" s="8">
        <v>0.32</v>
      </c>
      <c r="F90" s="10">
        <f>E90*F88</f>
        <v>0.32</v>
      </c>
      <c r="G90" s="8">
        <v>3.2</v>
      </c>
      <c r="H90" s="21">
        <f>F90*G90</f>
        <v>1.024</v>
      </c>
    </row>
    <row r="91" spans="1:8" ht="15">
      <c r="A91" s="10">
        <f>A90+0.1</f>
        <v>14.299999999999999</v>
      </c>
      <c r="B91" s="4"/>
      <c r="C91" s="16" t="s">
        <v>110</v>
      </c>
      <c r="D91" s="4" t="s">
        <v>42</v>
      </c>
      <c r="E91" s="8">
        <v>1</v>
      </c>
      <c r="F91" s="10">
        <f>E91*F88</f>
        <v>1</v>
      </c>
      <c r="G91" s="10">
        <v>130</v>
      </c>
      <c r="H91" s="21">
        <f>F91*G91</f>
        <v>130</v>
      </c>
    </row>
    <row r="92" spans="1:8" ht="15">
      <c r="A92" s="10">
        <f>A91+0.1</f>
        <v>14.399999999999999</v>
      </c>
      <c r="B92" s="4"/>
      <c r="C92" s="16" t="s">
        <v>38</v>
      </c>
      <c r="D92" s="4" t="s">
        <v>2</v>
      </c>
      <c r="E92" s="8">
        <v>1.24</v>
      </c>
      <c r="F92" s="10">
        <f>E92*F88</f>
        <v>1.24</v>
      </c>
      <c r="G92" s="8">
        <v>3.2</v>
      </c>
      <c r="H92" s="21">
        <f>F92*G92</f>
        <v>3.968</v>
      </c>
    </row>
    <row r="93" spans="1:8" s="14" customFormat="1" ht="45.75" customHeight="1">
      <c r="A93" s="3" t="s">
        <v>47</v>
      </c>
      <c r="B93" s="3" t="s">
        <v>99</v>
      </c>
      <c r="C93" s="5" t="s">
        <v>128</v>
      </c>
      <c r="D93" s="3" t="s">
        <v>71</v>
      </c>
      <c r="E93" s="12"/>
      <c r="F93" s="17">
        <v>2</v>
      </c>
      <c r="G93" s="12"/>
      <c r="H93" s="33">
        <f>H94+H95+H96+H97++H98++H99</f>
        <v>401.12</v>
      </c>
    </row>
    <row r="94" spans="1:8" ht="15">
      <c r="A94" s="10">
        <f aca="true" t="shared" si="8" ref="A94:A99">A93+0.1</f>
        <v>15.1</v>
      </c>
      <c r="B94" s="4"/>
      <c r="C94" s="16" t="s">
        <v>100</v>
      </c>
      <c r="D94" s="4" t="s">
        <v>50</v>
      </c>
      <c r="E94" s="8">
        <v>7.88</v>
      </c>
      <c r="F94" s="10">
        <f>E94*F93</f>
        <v>15.76</v>
      </c>
      <c r="G94" s="8">
        <v>4.6</v>
      </c>
      <c r="H94" s="21">
        <f aca="true" t="shared" si="9" ref="H94:H99">F94*G94</f>
        <v>72.496</v>
      </c>
    </row>
    <row r="95" spans="1:8" ht="15.75" customHeight="1">
      <c r="A95" s="10">
        <f t="shared" si="8"/>
        <v>15.2</v>
      </c>
      <c r="B95" s="4"/>
      <c r="C95" s="16" t="s">
        <v>101</v>
      </c>
      <c r="D95" s="4" t="s">
        <v>2</v>
      </c>
      <c r="E95" s="8">
        <v>0.04</v>
      </c>
      <c r="F95" s="10">
        <f>E95*F93</f>
        <v>0.08</v>
      </c>
      <c r="G95" s="8">
        <v>3.2</v>
      </c>
      <c r="H95" s="21">
        <f t="shared" si="9"/>
        <v>0.256</v>
      </c>
    </row>
    <row r="96" spans="1:8" ht="15" customHeight="1">
      <c r="A96" s="10">
        <f t="shared" si="8"/>
        <v>15.299999999999999</v>
      </c>
      <c r="B96" s="4"/>
      <c r="C96" s="16" t="s">
        <v>130</v>
      </c>
      <c r="D96" s="4" t="s">
        <v>42</v>
      </c>
      <c r="E96" s="8">
        <v>1</v>
      </c>
      <c r="F96" s="10">
        <f>E96*F93</f>
        <v>2</v>
      </c>
      <c r="G96" s="8">
        <v>120</v>
      </c>
      <c r="H96" s="21">
        <f t="shared" si="9"/>
        <v>240</v>
      </c>
    </row>
    <row r="97" spans="1:8" ht="15" customHeight="1">
      <c r="A97" s="10">
        <f t="shared" si="8"/>
        <v>15.399999999999999</v>
      </c>
      <c r="B97" s="4"/>
      <c r="C97" s="16" t="s">
        <v>83</v>
      </c>
      <c r="D97" s="4" t="s">
        <v>23</v>
      </c>
      <c r="E97" s="8">
        <v>1</v>
      </c>
      <c r="F97" s="10">
        <f>E97*F93</f>
        <v>2</v>
      </c>
      <c r="G97" s="8">
        <v>25</v>
      </c>
      <c r="H97" s="21">
        <f t="shared" si="9"/>
        <v>50</v>
      </c>
    </row>
    <row r="98" spans="1:8" ht="15" customHeight="1">
      <c r="A98" s="10">
        <f t="shared" si="8"/>
        <v>15.499999999999998</v>
      </c>
      <c r="B98" s="4"/>
      <c r="C98" s="16" t="s">
        <v>72</v>
      </c>
      <c r="D98" s="4" t="s">
        <v>23</v>
      </c>
      <c r="E98" s="8">
        <v>2</v>
      </c>
      <c r="F98" s="10">
        <f>E98*F93</f>
        <v>4</v>
      </c>
      <c r="G98" s="8">
        <v>9</v>
      </c>
      <c r="H98" s="21">
        <f t="shared" si="9"/>
        <v>36</v>
      </c>
    </row>
    <row r="99" spans="1:8" ht="15">
      <c r="A99" s="10">
        <f t="shared" si="8"/>
        <v>15.599999999999998</v>
      </c>
      <c r="B99" s="4"/>
      <c r="C99" s="16" t="s">
        <v>38</v>
      </c>
      <c r="D99" s="4" t="s">
        <v>2</v>
      </c>
      <c r="E99" s="8">
        <v>0.37</v>
      </c>
      <c r="F99" s="10">
        <f>E99*F93</f>
        <v>0.74</v>
      </c>
      <c r="G99" s="8">
        <v>3.2</v>
      </c>
      <c r="H99" s="21">
        <f t="shared" si="9"/>
        <v>2.368</v>
      </c>
    </row>
    <row r="100" spans="1:8" s="14" customFormat="1" ht="47.25" customHeight="1">
      <c r="A100" s="3" t="s">
        <v>29</v>
      </c>
      <c r="B100" s="3" t="s">
        <v>99</v>
      </c>
      <c r="C100" s="5" t="s">
        <v>129</v>
      </c>
      <c r="D100" s="3" t="s">
        <v>71</v>
      </c>
      <c r="E100" s="12"/>
      <c r="F100" s="17">
        <v>1</v>
      </c>
      <c r="G100" s="12"/>
      <c r="H100" s="33">
        <f>H101+H102++H103++H104++H105</f>
        <v>152.56</v>
      </c>
    </row>
    <row r="101" spans="1:8" ht="15">
      <c r="A101" s="10">
        <f>A100+0.1</f>
        <v>16.1</v>
      </c>
      <c r="B101" s="4"/>
      <c r="C101" s="16" t="s">
        <v>100</v>
      </c>
      <c r="D101" s="4" t="s">
        <v>50</v>
      </c>
      <c r="E101" s="8">
        <v>7.88</v>
      </c>
      <c r="F101" s="10">
        <f>E101*F100</f>
        <v>7.88</v>
      </c>
      <c r="G101" s="8">
        <v>4.6</v>
      </c>
      <c r="H101" s="21">
        <f>F101*G101</f>
        <v>36.248</v>
      </c>
    </row>
    <row r="102" spans="1:8" ht="15.75" customHeight="1">
      <c r="A102" s="10">
        <f>A101+0.1</f>
        <v>16.200000000000003</v>
      </c>
      <c r="B102" s="4"/>
      <c r="C102" s="16" t="s">
        <v>101</v>
      </c>
      <c r="D102" s="4" t="s">
        <v>2</v>
      </c>
      <c r="E102" s="8">
        <v>0.04</v>
      </c>
      <c r="F102" s="10">
        <f>E102*F100</f>
        <v>0.04</v>
      </c>
      <c r="G102" s="8">
        <v>3.2</v>
      </c>
      <c r="H102" s="21">
        <f>F102*G102</f>
        <v>0.128</v>
      </c>
    </row>
    <row r="103" spans="1:8" ht="15" customHeight="1">
      <c r="A103" s="10">
        <f>A102+0.1</f>
        <v>16.300000000000004</v>
      </c>
      <c r="B103" s="4"/>
      <c r="C103" s="16" t="s">
        <v>129</v>
      </c>
      <c r="D103" s="4" t="s">
        <v>42</v>
      </c>
      <c r="E103" s="8">
        <v>1</v>
      </c>
      <c r="F103" s="10">
        <f>E103*F100</f>
        <v>1</v>
      </c>
      <c r="G103" s="8">
        <v>90</v>
      </c>
      <c r="H103" s="21">
        <f>F103*G103</f>
        <v>90</v>
      </c>
    </row>
    <row r="104" spans="1:8" ht="15" customHeight="1">
      <c r="A104" s="10">
        <f>A103+0.1</f>
        <v>16.400000000000006</v>
      </c>
      <c r="B104" s="4"/>
      <c r="C104" s="16" t="s">
        <v>83</v>
      </c>
      <c r="D104" s="4" t="s">
        <v>23</v>
      </c>
      <c r="E104" s="8">
        <v>1</v>
      </c>
      <c r="F104" s="10">
        <f>E104*F100</f>
        <v>1</v>
      </c>
      <c r="G104" s="8">
        <v>25</v>
      </c>
      <c r="H104" s="21">
        <f>F104*G104</f>
        <v>25</v>
      </c>
    </row>
    <row r="105" spans="1:8" ht="15">
      <c r="A105" s="10">
        <f>A104+0.1</f>
        <v>16.500000000000007</v>
      </c>
      <c r="B105" s="4"/>
      <c r="C105" s="16" t="s">
        <v>38</v>
      </c>
      <c r="D105" s="4" t="s">
        <v>2</v>
      </c>
      <c r="E105" s="8">
        <v>0.37</v>
      </c>
      <c r="F105" s="10">
        <f>E105*F100</f>
        <v>0.37</v>
      </c>
      <c r="G105" s="8">
        <v>3.2</v>
      </c>
      <c r="H105" s="21">
        <f>F105*G105</f>
        <v>1.184</v>
      </c>
    </row>
    <row r="106" spans="1:8" s="14" customFormat="1" ht="48" customHeight="1">
      <c r="A106" s="3" t="s">
        <v>30</v>
      </c>
      <c r="B106" s="3" t="s">
        <v>73</v>
      </c>
      <c r="C106" s="5" t="s">
        <v>102</v>
      </c>
      <c r="D106" s="3" t="s">
        <v>51</v>
      </c>
      <c r="E106" s="12"/>
      <c r="F106" s="17">
        <v>7</v>
      </c>
      <c r="G106" s="12"/>
      <c r="H106" s="33">
        <f>H107+H108+H109+H110</f>
        <v>125.013</v>
      </c>
    </row>
    <row r="107" spans="1:8" ht="15">
      <c r="A107" s="10">
        <f>A106+0.1</f>
        <v>17.1</v>
      </c>
      <c r="B107" s="4"/>
      <c r="C107" s="16" t="s">
        <v>81</v>
      </c>
      <c r="D107" s="4" t="s">
        <v>50</v>
      </c>
      <c r="E107" s="8">
        <v>0.529</v>
      </c>
      <c r="F107" s="10">
        <f>E107*F106</f>
        <v>3.7030000000000003</v>
      </c>
      <c r="G107" s="8">
        <v>4.6</v>
      </c>
      <c r="H107" s="21">
        <f>F107*G107</f>
        <v>17.0338</v>
      </c>
    </row>
    <row r="108" spans="1:8" ht="15">
      <c r="A108" s="10">
        <f>A107+0.1</f>
        <v>17.200000000000003</v>
      </c>
      <c r="B108" s="4"/>
      <c r="C108" s="16" t="s">
        <v>48</v>
      </c>
      <c r="D108" s="4" t="s">
        <v>2</v>
      </c>
      <c r="E108" s="8">
        <v>0.023</v>
      </c>
      <c r="F108" s="10">
        <f>E108*F106</f>
        <v>0.161</v>
      </c>
      <c r="G108" s="8">
        <v>3.2</v>
      </c>
      <c r="H108" s="21">
        <f>F108*G108</f>
        <v>0.5152</v>
      </c>
    </row>
    <row r="109" spans="1:8" ht="15" customHeight="1">
      <c r="A109" s="10">
        <f>A108+0.1</f>
        <v>17.300000000000004</v>
      </c>
      <c r="B109" s="4"/>
      <c r="C109" s="16" t="s">
        <v>103</v>
      </c>
      <c r="D109" s="4" t="s">
        <v>51</v>
      </c>
      <c r="E109" s="8">
        <v>1</v>
      </c>
      <c r="F109" s="10">
        <f>E109*F106</f>
        <v>7</v>
      </c>
      <c r="G109" s="10">
        <v>15</v>
      </c>
      <c r="H109" s="21">
        <f>F109*G109</f>
        <v>105</v>
      </c>
    </row>
    <row r="110" spans="1:8" ht="15">
      <c r="A110" s="10">
        <f>A109+0.1</f>
        <v>17.400000000000006</v>
      </c>
      <c r="B110" s="4"/>
      <c r="C110" s="16" t="s">
        <v>38</v>
      </c>
      <c r="D110" s="4" t="s">
        <v>2</v>
      </c>
      <c r="E110" s="8">
        <v>0.11</v>
      </c>
      <c r="F110" s="10">
        <f>E110*F106</f>
        <v>0.77</v>
      </c>
      <c r="G110" s="8">
        <v>3.2</v>
      </c>
      <c r="H110" s="21">
        <f>F110*G110</f>
        <v>2.4640000000000004</v>
      </c>
    </row>
    <row r="111" spans="1:8" s="14" customFormat="1" ht="45" customHeight="1">
      <c r="A111" s="3" t="s">
        <v>31</v>
      </c>
      <c r="B111" s="3" t="s">
        <v>73</v>
      </c>
      <c r="C111" s="5" t="s">
        <v>131</v>
      </c>
      <c r="D111" s="3" t="s">
        <v>51</v>
      </c>
      <c r="E111" s="12"/>
      <c r="F111" s="17">
        <v>2</v>
      </c>
      <c r="G111" s="12"/>
      <c r="H111" s="33">
        <f>H112+H113+H114+H115</f>
        <v>154.65120000000002</v>
      </c>
    </row>
    <row r="112" spans="1:8" ht="15">
      <c r="A112" s="10">
        <f>A111+0.1</f>
        <v>18.1</v>
      </c>
      <c r="B112" s="4"/>
      <c r="C112" s="16" t="s">
        <v>132</v>
      </c>
      <c r="D112" s="4" t="s">
        <v>50</v>
      </c>
      <c r="E112" s="8">
        <v>1.5</v>
      </c>
      <c r="F112" s="10">
        <f>E112*F111</f>
        <v>3</v>
      </c>
      <c r="G112" s="8">
        <v>4.6</v>
      </c>
      <c r="H112" s="21">
        <f>F112*G112</f>
        <v>13.799999999999999</v>
      </c>
    </row>
    <row r="113" spans="1:8" ht="15">
      <c r="A113" s="10">
        <f>A112+0.1</f>
        <v>18.200000000000003</v>
      </c>
      <c r="B113" s="4"/>
      <c r="C113" s="16" t="s">
        <v>48</v>
      </c>
      <c r="D113" s="4" t="s">
        <v>2</v>
      </c>
      <c r="E113" s="8">
        <v>0.023</v>
      </c>
      <c r="F113" s="10">
        <f>E113*F111</f>
        <v>0.046</v>
      </c>
      <c r="G113" s="8">
        <v>3.2</v>
      </c>
      <c r="H113" s="21">
        <f>F113*G113</f>
        <v>0.1472</v>
      </c>
    </row>
    <row r="114" spans="1:8" ht="15" customHeight="1">
      <c r="A114" s="10">
        <f>A113+0.1</f>
        <v>18.300000000000004</v>
      </c>
      <c r="B114" s="4"/>
      <c r="C114" s="16" t="s">
        <v>131</v>
      </c>
      <c r="D114" s="4" t="s">
        <v>51</v>
      </c>
      <c r="E114" s="8">
        <v>1</v>
      </c>
      <c r="F114" s="10">
        <f>E114*F111</f>
        <v>2</v>
      </c>
      <c r="G114" s="10">
        <v>70</v>
      </c>
      <c r="H114" s="21">
        <f>F114*G114</f>
        <v>140</v>
      </c>
    </row>
    <row r="115" spans="1:8" ht="15">
      <c r="A115" s="10">
        <f>A114+0.1</f>
        <v>18.400000000000006</v>
      </c>
      <c r="B115" s="4"/>
      <c r="C115" s="16" t="s">
        <v>38</v>
      </c>
      <c r="D115" s="4" t="s">
        <v>2</v>
      </c>
      <c r="E115" s="8">
        <v>0.11</v>
      </c>
      <c r="F115" s="10">
        <f>E115*F111</f>
        <v>0.22</v>
      </c>
      <c r="G115" s="8">
        <v>3.2</v>
      </c>
      <c r="H115" s="21">
        <f>F115*G115</f>
        <v>0.7040000000000001</v>
      </c>
    </row>
    <row r="116" spans="1:8" s="14" customFormat="1" ht="45" customHeight="1">
      <c r="A116" s="3" t="s">
        <v>32</v>
      </c>
      <c r="B116" s="3" t="s">
        <v>73</v>
      </c>
      <c r="C116" s="5" t="s">
        <v>112</v>
      </c>
      <c r="D116" s="3" t="s">
        <v>51</v>
      </c>
      <c r="E116" s="12"/>
      <c r="F116" s="17">
        <v>3</v>
      </c>
      <c r="G116" s="12"/>
      <c r="H116" s="33">
        <f>H117+H118+H119+H120</f>
        <v>908.577</v>
      </c>
    </row>
    <row r="117" spans="1:8" ht="15">
      <c r="A117" s="10">
        <f>A116+0.1</f>
        <v>19.1</v>
      </c>
      <c r="B117" s="4"/>
      <c r="C117" s="16" t="s">
        <v>81</v>
      </c>
      <c r="D117" s="4" t="s">
        <v>50</v>
      </c>
      <c r="E117" s="8">
        <v>0.529</v>
      </c>
      <c r="F117" s="10">
        <f>E117*F116</f>
        <v>1.5870000000000002</v>
      </c>
      <c r="G117" s="8">
        <v>4.6</v>
      </c>
      <c r="H117" s="21">
        <f>F117*G117</f>
        <v>7.3002</v>
      </c>
    </row>
    <row r="118" spans="1:8" ht="15">
      <c r="A118" s="10">
        <f>A117+0.1</f>
        <v>19.200000000000003</v>
      </c>
      <c r="B118" s="4"/>
      <c r="C118" s="16" t="s">
        <v>48</v>
      </c>
      <c r="D118" s="4" t="s">
        <v>2</v>
      </c>
      <c r="E118" s="8">
        <v>0.023</v>
      </c>
      <c r="F118" s="10">
        <f>E118*F116</f>
        <v>0.069</v>
      </c>
      <c r="G118" s="8">
        <v>3.2</v>
      </c>
      <c r="H118" s="21">
        <f>F118*G118</f>
        <v>0.22080000000000002</v>
      </c>
    </row>
    <row r="119" spans="1:8" ht="15" customHeight="1">
      <c r="A119" s="10">
        <f>A118+0.1</f>
        <v>19.300000000000004</v>
      </c>
      <c r="B119" s="4"/>
      <c r="C119" s="16" t="s">
        <v>111</v>
      </c>
      <c r="D119" s="4" t="s">
        <v>51</v>
      </c>
      <c r="E119" s="8">
        <v>1</v>
      </c>
      <c r="F119" s="10">
        <f>E119*F116</f>
        <v>3</v>
      </c>
      <c r="G119" s="10">
        <v>300</v>
      </c>
      <c r="H119" s="21">
        <f>F119*G119</f>
        <v>900</v>
      </c>
    </row>
    <row r="120" spans="1:8" ht="15">
      <c r="A120" s="10">
        <f>A119+0.1</f>
        <v>19.400000000000006</v>
      </c>
      <c r="B120" s="4"/>
      <c r="C120" s="16" t="s">
        <v>38</v>
      </c>
      <c r="D120" s="4" t="s">
        <v>2</v>
      </c>
      <c r="E120" s="8">
        <v>0.11</v>
      </c>
      <c r="F120" s="10">
        <f>E120*F116</f>
        <v>0.33</v>
      </c>
      <c r="G120" s="8">
        <v>3.2</v>
      </c>
      <c r="H120" s="21">
        <f>F120*G120</f>
        <v>1.056</v>
      </c>
    </row>
    <row r="121" spans="1:8" s="14" customFormat="1" ht="52.5" customHeight="1">
      <c r="A121" s="3" t="s">
        <v>33</v>
      </c>
      <c r="B121" s="3" t="s">
        <v>36</v>
      </c>
      <c r="C121" s="5" t="s">
        <v>74</v>
      </c>
      <c r="D121" s="3" t="s">
        <v>23</v>
      </c>
      <c r="E121" s="17"/>
      <c r="F121" s="17">
        <v>8</v>
      </c>
      <c r="G121" s="17"/>
      <c r="H121" s="33">
        <f>H122+H123</f>
        <v>39.744</v>
      </c>
    </row>
    <row r="122" spans="1:8" ht="14.25" customHeight="1">
      <c r="A122" s="10">
        <f>A121+0.1</f>
        <v>20.1</v>
      </c>
      <c r="B122" s="4"/>
      <c r="C122" s="16" t="s">
        <v>43</v>
      </c>
      <c r="D122" s="4" t="s">
        <v>37</v>
      </c>
      <c r="E122" s="9">
        <v>0.76</v>
      </c>
      <c r="F122" s="10">
        <f>E122*F121</f>
        <v>6.08</v>
      </c>
      <c r="G122" s="8">
        <v>4.6</v>
      </c>
      <c r="H122" s="21">
        <f>F122*G122</f>
        <v>27.967999999999996</v>
      </c>
    </row>
    <row r="123" spans="1:8" ht="14.25" customHeight="1">
      <c r="A123" s="10">
        <f>A122+0.1</f>
        <v>20.200000000000003</v>
      </c>
      <c r="B123" s="4"/>
      <c r="C123" s="16" t="s">
        <v>44</v>
      </c>
      <c r="D123" s="4" t="s">
        <v>2</v>
      </c>
      <c r="E123" s="9">
        <v>0.46</v>
      </c>
      <c r="F123" s="10">
        <f>E123*F121</f>
        <v>3.68</v>
      </c>
      <c r="G123" s="10">
        <v>3.2</v>
      </c>
      <c r="H123" s="21">
        <f>F123*G123</f>
        <v>11.776000000000002</v>
      </c>
    </row>
    <row r="124" spans="1:10" ht="13.5">
      <c r="A124" s="3"/>
      <c r="B124" s="4"/>
      <c r="C124" s="3" t="s">
        <v>27</v>
      </c>
      <c r="D124" s="3" t="s">
        <v>2</v>
      </c>
      <c r="E124" s="12"/>
      <c r="F124" s="12"/>
      <c r="G124" s="15"/>
      <c r="H124" s="33" t="e">
        <f>H121++#REF!++#REF!+H116++H111+H106++H81++H76+#REF!+H70++H64++#REF!++H51++H29++H22++H15</f>
        <v>#REF!</v>
      </c>
      <c r="I124" s="24"/>
      <c r="J124" s="14"/>
    </row>
    <row r="125" spans="1:10" ht="16.5" customHeight="1">
      <c r="A125" s="3"/>
      <c r="B125" s="4"/>
      <c r="C125" s="3" t="s">
        <v>28</v>
      </c>
      <c r="D125" s="3" t="s">
        <v>2</v>
      </c>
      <c r="E125" s="12"/>
      <c r="F125" s="12"/>
      <c r="G125" s="12"/>
      <c r="H125" s="33" t="e">
        <f>H122+#REF!+#REF!+H117+H112+H107+H82+H77+#REF!+H71+H65+#REF!+#REF!+H52+H30+H23+H16</f>
        <v>#REF!</v>
      </c>
      <c r="I125" s="35"/>
      <c r="J125" s="14"/>
    </row>
    <row r="126" spans="1:10" ht="27.75" customHeight="1">
      <c r="A126" s="3"/>
      <c r="B126" s="4"/>
      <c r="C126" s="3" t="s">
        <v>34</v>
      </c>
      <c r="D126" s="3" t="s">
        <v>2</v>
      </c>
      <c r="E126" s="12"/>
      <c r="F126" s="12"/>
      <c r="G126" s="12"/>
      <c r="H126" s="33" t="e">
        <f>H124-H125</f>
        <v>#REF!</v>
      </c>
      <c r="I126" s="14"/>
      <c r="J126" s="14"/>
    </row>
    <row r="127" spans="1:10" ht="15">
      <c r="A127" s="3"/>
      <c r="B127" s="4"/>
      <c r="C127" s="5" t="s">
        <v>109</v>
      </c>
      <c r="D127" s="5"/>
      <c r="E127" s="11"/>
      <c r="F127" s="11"/>
      <c r="G127" s="11"/>
      <c r="H127" s="21" t="e">
        <f>H124*0.02</f>
        <v>#REF!</v>
      </c>
      <c r="I127" s="14"/>
      <c r="J127" s="14"/>
    </row>
    <row r="128" spans="1:10" ht="17.25" customHeight="1">
      <c r="A128" s="3"/>
      <c r="B128" s="4"/>
      <c r="C128" s="3" t="s">
        <v>9</v>
      </c>
      <c r="D128" s="3" t="s">
        <v>2</v>
      </c>
      <c r="E128" s="12"/>
      <c r="F128" s="12"/>
      <c r="G128" s="12"/>
      <c r="H128" s="33" t="e">
        <f>H127+H124</f>
        <v>#REF!</v>
      </c>
      <c r="I128" s="14"/>
      <c r="J128" s="14"/>
    </row>
    <row r="129" spans="1:10" ht="19.5" customHeight="1">
      <c r="A129" s="3"/>
      <c r="B129" s="4"/>
      <c r="C129" s="3" t="s">
        <v>106</v>
      </c>
      <c r="D129" s="3" t="s">
        <v>2</v>
      </c>
      <c r="E129" s="12"/>
      <c r="F129" s="12"/>
      <c r="G129" s="12"/>
      <c r="H129" s="33" t="e">
        <f>H128*0.1</f>
        <v>#REF!</v>
      </c>
      <c r="I129" s="14"/>
      <c r="J129" s="14"/>
    </row>
    <row r="130" spans="1:10" ht="15" customHeight="1">
      <c r="A130" s="3"/>
      <c r="B130" s="4"/>
      <c r="C130" s="3" t="s">
        <v>9</v>
      </c>
      <c r="D130" s="3" t="s">
        <v>2</v>
      </c>
      <c r="E130" s="12"/>
      <c r="F130" s="12"/>
      <c r="G130" s="12"/>
      <c r="H130" s="33" t="e">
        <f>H128+H129</f>
        <v>#REF!</v>
      </c>
      <c r="I130" s="14"/>
      <c r="J130" s="14"/>
    </row>
    <row r="131" spans="1:10" ht="19.5" customHeight="1">
      <c r="A131" s="3"/>
      <c r="B131" s="4"/>
      <c r="C131" s="3" t="s">
        <v>107</v>
      </c>
      <c r="D131" s="3" t="s">
        <v>2</v>
      </c>
      <c r="E131" s="12"/>
      <c r="F131" s="12"/>
      <c r="G131" s="12"/>
      <c r="H131" s="33" t="e">
        <f>H130*0.08</f>
        <v>#REF!</v>
      </c>
      <c r="I131" s="14"/>
      <c r="J131" s="14"/>
    </row>
    <row r="132" spans="1:8" ht="17.25" customHeight="1">
      <c r="A132" s="4"/>
      <c r="B132" s="4"/>
      <c r="C132" s="3" t="s">
        <v>35</v>
      </c>
      <c r="D132" s="3" t="s">
        <v>2</v>
      </c>
      <c r="E132" s="8"/>
      <c r="F132" s="8"/>
      <c r="G132" s="20"/>
      <c r="H132" s="33" t="e">
        <f>H130+H131</f>
        <v>#REF!</v>
      </c>
    </row>
    <row r="135" spans="1:7" ht="15">
      <c r="A135" s="26"/>
      <c r="B135" s="26"/>
      <c r="C135" s="26"/>
      <c r="D135" s="26"/>
      <c r="E135" s="26"/>
      <c r="F135" s="26"/>
      <c r="G135" s="26"/>
    </row>
    <row r="136" spans="1:9" ht="15" customHeight="1">
      <c r="A136" s="74" t="s">
        <v>75</v>
      </c>
      <c r="B136" s="74"/>
      <c r="C136" s="74"/>
      <c r="D136" s="74"/>
      <c r="E136" s="74"/>
      <c r="F136" s="74"/>
      <c r="G136" s="74"/>
      <c r="H136" s="74"/>
      <c r="I136" s="23"/>
    </row>
    <row r="139" spans="3:10" ht="15" customHeight="1">
      <c r="C139" s="75"/>
      <c r="D139" s="75"/>
      <c r="E139" s="75"/>
      <c r="F139" s="75"/>
      <c r="G139" s="75"/>
      <c r="H139" s="75"/>
      <c r="I139" s="75"/>
      <c r="J139" s="75"/>
    </row>
  </sheetData>
  <sheetProtection/>
  <mergeCells count="16">
    <mergeCell ref="A7:D7"/>
    <mergeCell ref="A8:D8"/>
    <mergeCell ref="A1:H1"/>
    <mergeCell ref="A3:H3"/>
    <mergeCell ref="A4:H4"/>
    <mergeCell ref="A6:H6"/>
    <mergeCell ref="A136:H136"/>
    <mergeCell ref="C139:J139"/>
    <mergeCell ref="A9:D9"/>
    <mergeCell ref="A10:H10"/>
    <mergeCell ref="A12:A13"/>
    <mergeCell ref="B12:B13"/>
    <mergeCell ref="C12:C13"/>
    <mergeCell ref="D12:D13"/>
    <mergeCell ref="E12:F12"/>
    <mergeCell ref="G12:H12"/>
  </mergeCells>
  <printOptions/>
  <pageMargins left="0.1968503937007874" right="0.1968503937007874" top="0.3937007874015748"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V216"/>
  <sheetViews>
    <sheetView tabSelected="1" view="pageBreakPreview" zoomScaleSheetLayoutView="100" zoomScalePageLayoutView="0" workbookViewId="0" topLeftCell="A190">
      <selection activeCell="B164" sqref="B164:E164"/>
    </sheetView>
  </sheetViews>
  <sheetFormatPr defaultColWidth="9.00390625" defaultRowHeight="12.75"/>
  <cols>
    <col min="1" max="1" width="4.25390625" style="0" customWidth="1"/>
    <col min="2" max="2" width="57.75390625" style="59" customWidth="1"/>
    <col min="3" max="3" width="13.00390625" style="0" customWidth="1"/>
    <col min="4" max="4" width="15.125" style="0" customWidth="1"/>
    <col min="5" max="5" width="9.00390625" style="0" customWidth="1"/>
  </cols>
  <sheetData>
    <row r="1" ht="24">
      <c r="F1" s="98" t="s">
        <v>183</v>
      </c>
    </row>
    <row r="2" spans="1:6" ht="19.5">
      <c r="A2" s="99" t="s">
        <v>136</v>
      </c>
      <c r="B2" s="99"/>
      <c r="C2" s="99"/>
      <c r="D2" s="99"/>
      <c r="E2" s="99"/>
      <c r="F2" s="99"/>
    </row>
    <row r="3" spans="1:6" ht="35.25" customHeight="1">
      <c r="A3" s="100" t="s">
        <v>184</v>
      </c>
      <c r="B3" s="100"/>
      <c r="C3" s="100"/>
      <c r="D3" s="100"/>
      <c r="E3" s="100"/>
      <c r="F3" s="100"/>
    </row>
    <row r="4" spans="1:256" s="61" customFormat="1" ht="15">
      <c r="A4" s="101" t="s">
        <v>169</v>
      </c>
      <c r="B4" s="101" t="s">
        <v>170</v>
      </c>
      <c r="C4" s="101" t="s">
        <v>171</v>
      </c>
      <c r="D4" s="101" t="s">
        <v>172</v>
      </c>
      <c r="E4" s="101" t="s">
        <v>173</v>
      </c>
      <c r="F4" s="101"/>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56" s="61" customFormat="1" ht="15">
      <c r="A5" s="101"/>
      <c r="B5" s="101"/>
      <c r="C5" s="101"/>
      <c r="D5" s="101"/>
      <c r="E5" s="102" t="s">
        <v>174</v>
      </c>
      <c r="F5" s="102" t="s">
        <v>11</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s="61" customFormat="1" ht="18" customHeight="1">
      <c r="A6" s="102">
        <v>1</v>
      </c>
      <c r="B6" s="102">
        <v>2</v>
      </c>
      <c r="C6" s="102">
        <v>3</v>
      </c>
      <c r="D6" s="102">
        <v>4</v>
      </c>
      <c r="E6" s="102">
        <v>5</v>
      </c>
      <c r="F6" s="102">
        <v>6</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6" s="14" customFormat="1" ht="30">
      <c r="A7" s="40" t="s">
        <v>12</v>
      </c>
      <c r="B7" s="58" t="s">
        <v>147</v>
      </c>
      <c r="C7" s="42" t="s">
        <v>133</v>
      </c>
      <c r="D7" s="47">
        <v>0.93</v>
      </c>
      <c r="E7" s="47"/>
      <c r="F7" s="71"/>
    </row>
    <row r="8" spans="1:6" s="14" customFormat="1" ht="15">
      <c r="A8" s="40" t="s">
        <v>13</v>
      </c>
      <c r="B8" s="56" t="s">
        <v>148</v>
      </c>
      <c r="C8" s="43" t="s">
        <v>135</v>
      </c>
      <c r="D8" s="72">
        <v>0.072</v>
      </c>
      <c r="E8" s="72"/>
      <c r="F8" s="71"/>
    </row>
    <row r="9" spans="1:6" s="14" customFormat="1" ht="30">
      <c r="A9" s="40" t="s">
        <v>14</v>
      </c>
      <c r="B9" s="58" t="s">
        <v>143</v>
      </c>
      <c r="C9" s="47" t="s">
        <v>133</v>
      </c>
      <c r="D9" s="45">
        <v>0.32</v>
      </c>
      <c r="E9" s="45"/>
      <c r="F9" s="71"/>
    </row>
    <row r="10" spans="1:6" s="14" customFormat="1" ht="30">
      <c r="A10" s="40" t="s">
        <v>15</v>
      </c>
      <c r="B10" s="58" t="s">
        <v>142</v>
      </c>
      <c r="C10" s="47" t="s">
        <v>134</v>
      </c>
      <c r="D10" s="45">
        <v>10.4</v>
      </c>
      <c r="E10" s="45"/>
      <c r="F10" s="71"/>
    </row>
    <row r="11" spans="1:6" s="14" customFormat="1" ht="30">
      <c r="A11" s="40" t="s">
        <v>16</v>
      </c>
      <c r="B11" s="58" t="s">
        <v>138</v>
      </c>
      <c r="C11" s="47" t="s">
        <v>134</v>
      </c>
      <c r="D11" s="45">
        <v>10.4</v>
      </c>
      <c r="E11" s="45"/>
      <c r="F11" s="71"/>
    </row>
    <row r="12" spans="1:6" s="14" customFormat="1" ht="30">
      <c r="A12" s="40" t="s">
        <v>17</v>
      </c>
      <c r="B12" s="58" t="s">
        <v>139</v>
      </c>
      <c r="C12" s="47" t="s">
        <v>134</v>
      </c>
      <c r="D12" s="45">
        <v>6.25</v>
      </c>
      <c r="E12" s="45"/>
      <c r="F12" s="71"/>
    </row>
    <row r="13" spans="1:6" s="14" customFormat="1" ht="15.75">
      <c r="A13" s="40" t="s">
        <v>5</v>
      </c>
      <c r="B13" s="58" t="s">
        <v>140</v>
      </c>
      <c r="C13" s="47" t="s">
        <v>133</v>
      </c>
      <c r="D13" s="45">
        <v>0.5700000000000001</v>
      </c>
      <c r="E13" s="45"/>
      <c r="F13" s="71"/>
    </row>
    <row r="14" spans="1:6" s="14" customFormat="1" ht="15.75">
      <c r="A14" s="40" t="s">
        <v>6</v>
      </c>
      <c r="B14" s="58" t="s">
        <v>141</v>
      </c>
      <c r="C14" s="47" t="s">
        <v>134</v>
      </c>
      <c r="D14" s="45">
        <v>10.4</v>
      </c>
      <c r="E14" s="45"/>
      <c r="F14" s="71"/>
    </row>
    <row r="15" spans="1:6" s="14" customFormat="1" ht="15">
      <c r="A15" s="40" t="s">
        <v>7</v>
      </c>
      <c r="B15" s="58" t="s">
        <v>150</v>
      </c>
      <c r="C15" s="47" t="s">
        <v>137</v>
      </c>
      <c r="D15" s="45">
        <v>1</v>
      </c>
      <c r="E15" s="45"/>
      <c r="F15" s="71"/>
    </row>
    <row r="16" spans="1:6" ht="17.25" customHeight="1">
      <c r="A16" s="104" t="s">
        <v>151</v>
      </c>
      <c r="B16" s="105"/>
      <c r="C16" s="105"/>
      <c r="D16" s="105"/>
      <c r="E16" s="105"/>
      <c r="F16" s="106"/>
    </row>
    <row r="17" spans="1:6" s="14" customFormat="1" ht="15.75">
      <c r="A17" s="40" t="s">
        <v>12</v>
      </c>
      <c r="B17" s="56" t="s">
        <v>152</v>
      </c>
      <c r="C17" s="41" t="s">
        <v>133</v>
      </c>
      <c r="D17" s="46">
        <v>8.2</v>
      </c>
      <c r="E17" s="46"/>
      <c r="F17" s="71"/>
    </row>
    <row r="18" spans="1:6" s="14" customFormat="1" ht="30">
      <c r="A18" s="40" t="s">
        <v>13</v>
      </c>
      <c r="B18" s="58" t="s">
        <v>153</v>
      </c>
      <c r="C18" s="54" t="s">
        <v>133</v>
      </c>
      <c r="D18" s="47">
        <v>12.4</v>
      </c>
      <c r="E18" s="47"/>
      <c r="F18" s="71"/>
    </row>
    <row r="19" spans="1:6" s="14" customFormat="1" ht="15">
      <c r="A19" s="40" t="s">
        <v>14</v>
      </c>
      <c r="B19" s="58" t="s">
        <v>154</v>
      </c>
      <c r="C19" s="40" t="s">
        <v>146</v>
      </c>
      <c r="D19" s="47">
        <v>42.75</v>
      </c>
      <c r="E19" s="47"/>
      <c r="F19" s="71"/>
    </row>
    <row r="20" spans="1:6" ht="20.25" customHeight="1">
      <c r="A20" s="104" t="s">
        <v>155</v>
      </c>
      <c r="B20" s="105"/>
      <c r="C20" s="105"/>
      <c r="D20" s="105"/>
      <c r="E20" s="105"/>
      <c r="F20" s="106"/>
    </row>
    <row r="21" spans="1:6" s="14" customFormat="1" ht="15.75">
      <c r="A21" s="40" t="s">
        <v>12</v>
      </c>
      <c r="B21" s="58" t="s">
        <v>156</v>
      </c>
      <c r="C21" s="43" t="s">
        <v>133</v>
      </c>
      <c r="D21" s="47">
        <v>3.24</v>
      </c>
      <c r="E21" s="47"/>
      <c r="F21" s="71"/>
    </row>
    <row r="22" spans="1:6" s="14" customFormat="1" ht="15">
      <c r="A22" s="40" t="s">
        <v>13</v>
      </c>
      <c r="B22" s="56" t="s">
        <v>148</v>
      </c>
      <c r="C22" s="43" t="s">
        <v>135</v>
      </c>
      <c r="D22" s="72">
        <v>0.318</v>
      </c>
      <c r="E22" s="72"/>
      <c r="F22" s="71"/>
    </row>
    <row r="23" spans="1:6" ht="20.25" customHeight="1">
      <c r="A23" s="104" t="s">
        <v>158</v>
      </c>
      <c r="B23" s="105"/>
      <c r="C23" s="105"/>
      <c r="D23" s="105"/>
      <c r="E23" s="105"/>
      <c r="F23" s="106"/>
    </row>
    <row r="24" spans="1:6" s="14" customFormat="1" ht="15.75">
      <c r="A24" s="40" t="s">
        <v>12</v>
      </c>
      <c r="B24" s="58" t="s">
        <v>156</v>
      </c>
      <c r="C24" s="43" t="s">
        <v>133</v>
      </c>
      <c r="D24" s="47">
        <v>2.5</v>
      </c>
      <c r="E24" s="47"/>
      <c r="F24" s="71"/>
    </row>
    <row r="25" spans="1:6" s="14" customFormat="1" ht="15">
      <c r="A25" s="40" t="s">
        <v>13</v>
      </c>
      <c r="B25" s="56" t="s">
        <v>148</v>
      </c>
      <c r="C25" s="43" t="s">
        <v>135</v>
      </c>
      <c r="D25" s="72">
        <v>0.318</v>
      </c>
      <c r="E25" s="72"/>
      <c r="F25" s="71"/>
    </row>
    <row r="26" spans="1:6" ht="15">
      <c r="A26" s="40">
        <v>3</v>
      </c>
      <c r="B26" s="56" t="s">
        <v>149</v>
      </c>
      <c r="C26" s="43" t="s">
        <v>135</v>
      </c>
      <c r="D26" s="53">
        <v>0.318</v>
      </c>
      <c r="E26" s="53"/>
      <c r="F26" s="71"/>
    </row>
    <row r="27" spans="1:6" ht="15">
      <c r="A27" s="40">
        <v>4</v>
      </c>
      <c r="B27" s="56" t="s">
        <v>157</v>
      </c>
      <c r="C27" s="43" t="s">
        <v>135</v>
      </c>
      <c r="D27" s="53">
        <v>0.008</v>
      </c>
      <c r="E27" s="53"/>
      <c r="F27" s="71"/>
    </row>
    <row r="28" spans="1:256" s="61" customFormat="1" ht="18.75" customHeight="1">
      <c r="A28" s="107"/>
      <c r="B28" s="108" t="s">
        <v>185</v>
      </c>
      <c r="C28" s="108"/>
      <c r="D28" s="108"/>
      <c r="E28" s="109"/>
      <c r="F28" s="110"/>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row>
    <row r="29" spans="1:5" s="52" customFormat="1" ht="19.5" customHeight="1">
      <c r="A29" s="50"/>
      <c r="B29" s="57"/>
      <c r="C29" s="51"/>
      <c r="D29" s="51"/>
      <c r="E29" s="51"/>
    </row>
    <row r="30" spans="1:6" ht="19.5">
      <c r="A30" s="99" t="s">
        <v>159</v>
      </c>
      <c r="B30" s="99"/>
      <c r="C30" s="99"/>
      <c r="D30" s="99"/>
      <c r="E30" s="99"/>
      <c r="F30" s="99"/>
    </row>
    <row r="31" spans="1:5" ht="12" customHeight="1">
      <c r="A31" s="37"/>
      <c r="B31" s="55"/>
      <c r="C31" s="37"/>
      <c r="D31" s="37"/>
      <c r="E31" s="44"/>
    </row>
    <row r="32" spans="1:256" s="61" customFormat="1" ht="15" customHeight="1">
      <c r="A32" s="101" t="s">
        <v>169</v>
      </c>
      <c r="B32" s="101" t="s">
        <v>170</v>
      </c>
      <c r="C32" s="101" t="s">
        <v>171</v>
      </c>
      <c r="D32" s="101" t="s">
        <v>172</v>
      </c>
      <c r="E32" s="101" t="s">
        <v>173</v>
      </c>
      <c r="F32" s="101"/>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row>
    <row r="33" spans="1:256" s="61" customFormat="1" ht="15">
      <c r="A33" s="101"/>
      <c r="B33" s="101"/>
      <c r="C33" s="101"/>
      <c r="D33" s="101"/>
      <c r="E33" s="102" t="s">
        <v>174</v>
      </c>
      <c r="F33" s="102" t="s">
        <v>11</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row>
    <row r="34" spans="1:256" s="61" customFormat="1" ht="15">
      <c r="A34" s="102">
        <v>1</v>
      </c>
      <c r="B34" s="102">
        <v>2</v>
      </c>
      <c r="C34" s="102">
        <v>3</v>
      </c>
      <c r="D34" s="102">
        <v>4</v>
      </c>
      <c r="E34" s="102">
        <v>5</v>
      </c>
      <c r="F34" s="102">
        <v>6</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row>
    <row r="35" spans="1:6" ht="17.25" customHeight="1">
      <c r="A35" s="104" t="s">
        <v>160</v>
      </c>
      <c r="B35" s="105"/>
      <c r="C35" s="105"/>
      <c r="D35" s="105"/>
      <c r="E35" s="105"/>
      <c r="F35" s="106"/>
    </row>
    <row r="36" spans="1:6" s="14" customFormat="1" ht="17.25" customHeight="1">
      <c r="A36" s="39" t="s">
        <v>12</v>
      </c>
      <c r="B36" s="56" t="s">
        <v>161</v>
      </c>
      <c r="C36" s="41" t="s">
        <v>133</v>
      </c>
      <c r="D36" s="46">
        <v>0.5</v>
      </c>
      <c r="E36" s="46"/>
      <c r="F36" s="71"/>
    </row>
    <row r="37" spans="1:6" s="14" customFormat="1" ht="17.25" customHeight="1">
      <c r="A37" s="39" t="s">
        <v>13</v>
      </c>
      <c r="B37" s="58" t="s">
        <v>162</v>
      </c>
      <c r="C37" s="54" t="s">
        <v>133</v>
      </c>
      <c r="D37" s="47">
        <v>1.4</v>
      </c>
      <c r="E37" s="47"/>
      <c r="F37" s="71"/>
    </row>
    <row r="38" spans="1:6" s="14" customFormat="1" ht="29.25" customHeight="1">
      <c r="A38" s="39" t="s">
        <v>14</v>
      </c>
      <c r="B38" s="58" t="s">
        <v>163</v>
      </c>
      <c r="C38" s="42" t="s">
        <v>133</v>
      </c>
      <c r="D38" s="47">
        <v>0.65</v>
      </c>
      <c r="E38" s="47"/>
      <c r="F38" s="71"/>
    </row>
    <row r="39" spans="1:6" s="14" customFormat="1" ht="50.25" customHeight="1">
      <c r="A39" s="39" t="s">
        <v>15</v>
      </c>
      <c r="B39" s="73" t="s">
        <v>181</v>
      </c>
      <c r="C39" s="54" t="s">
        <v>1</v>
      </c>
      <c r="D39" s="48">
        <v>0.616</v>
      </c>
      <c r="E39" s="48"/>
      <c r="F39" s="71"/>
    </row>
    <row r="40" spans="1:6" ht="19.5" customHeight="1">
      <c r="A40" s="39" t="s">
        <v>16</v>
      </c>
      <c r="B40" s="58" t="s">
        <v>164</v>
      </c>
      <c r="C40" s="47" t="s">
        <v>0</v>
      </c>
      <c r="D40" s="47">
        <v>13.7</v>
      </c>
      <c r="E40" s="47"/>
      <c r="F40" s="71"/>
    </row>
    <row r="41" spans="1:6" ht="19.5" customHeight="1">
      <c r="A41" s="39" t="s">
        <v>17</v>
      </c>
      <c r="B41" s="58" t="s">
        <v>167</v>
      </c>
      <c r="C41" s="47" t="s">
        <v>0</v>
      </c>
      <c r="D41" s="47">
        <v>2.5</v>
      </c>
      <c r="E41" s="47"/>
      <c r="F41" s="71"/>
    </row>
    <row r="42" spans="1:6" ht="19.5" customHeight="1">
      <c r="A42" s="39" t="s">
        <v>5</v>
      </c>
      <c r="B42" s="58" t="s">
        <v>165</v>
      </c>
      <c r="C42" s="47" t="s">
        <v>0</v>
      </c>
      <c r="D42" s="47">
        <v>47.4</v>
      </c>
      <c r="E42" s="47"/>
      <c r="F42" s="71"/>
    </row>
    <row r="43" spans="1:6" ht="19.5" customHeight="1">
      <c r="A43" s="39" t="s">
        <v>6</v>
      </c>
      <c r="B43" s="58" t="s">
        <v>166</v>
      </c>
      <c r="C43" s="47" t="s">
        <v>0</v>
      </c>
      <c r="D43" s="47">
        <v>12</v>
      </c>
      <c r="E43" s="47"/>
      <c r="F43" s="71"/>
    </row>
    <row r="44" spans="1:6" ht="19.5" customHeight="1">
      <c r="A44" s="39" t="s">
        <v>7</v>
      </c>
      <c r="B44" s="58" t="s">
        <v>168</v>
      </c>
      <c r="C44" s="47" t="s">
        <v>134</v>
      </c>
      <c r="D44" s="47">
        <v>3.9</v>
      </c>
      <c r="E44" s="47"/>
      <c r="F44" s="71"/>
    </row>
    <row r="45" spans="1:6" s="14" customFormat="1" ht="19.5" customHeight="1">
      <c r="A45" s="39" t="s">
        <v>8</v>
      </c>
      <c r="B45" s="58" t="s">
        <v>144</v>
      </c>
      <c r="C45" s="49" t="s">
        <v>182</v>
      </c>
      <c r="D45" s="47">
        <v>41.3</v>
      </c>
      <c r="E45" s="47"/>
      <c r="F45" s="71"/>
    </row>
    <row r="46" spans="1:6" s="14" customFormat="1" ht="36.75" customHeight="1">
      <c r="A46" s="39" t="s">
        <v>46</v>
      </c>
      <c r="B46" s="58" t="s">
        <v>145</v>
      </c>
      <c r="C46" s="41" t="s">
        <v>134</v>
      </c>
      <c r="D46" s="47">
        <v>41.3</v>
      </c>
      <c r="E46" s="47"/>
      <c r="F46" s="71"/>
    </row>
    <row r="47" spans="1:256" s="61" customFormat="1" ht="15" customHeight="1">
      <c r="A47" s="62"/>
      <c r="B47" s="114" t="s">
        <v>254</v>
      </c>
      <c r="C47" s="114"/>
      <c r="D47" s="114"/>
      <c r="E47" s="115"/>
      <c r="F47" s="63"/>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c r="IV47" s="64"/>
    </row>
    <row r="48" spans="1:256" s="61" customFormat="1" ht="15" customHeight="1">
      <c r="A48" s="65"/>
      <c r="B48" s="96" t="s">
        <v>187</v>
      </c>
      <c r="C48" s="116"/>
      <c r="D48" s="116"/>
      <c r="E48" s="117"/>
      <c r="F48" s="66"/>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row>
    <row r="49" spans="1:256" s="61" customFormat="1" ht="15" customHeight="1">
      <c r="A49" s="67"/>
      <c r="B49" s="113" t="s">
        <v>190</v>
      </c>
      <c r="C49" s="112"/>
      <c r="D49" s="112"/>
      <c r="E49" s="111"/>
      <c r="F49" s="68"/>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c r="IU49" s="69"/>
      <c r="IV49" s="69"/>
    </row>
    <row r="50" spans="1:256" s="61" customFormat="1" ht="15" customHeight="1">
      <c r="A50" s="67"/>
      <c r="B50" s="113" t="s">
        <v>191</v>
      </c>
      <c r="C50" s="112"/>
      <c r="D50" s="112"/>
      <c r="E50" s="111"/>
      <c r="F50" s="68"/>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row>
    <row r="51" spans="1:256" s="61" customFormat="1" ht="15" customHeight="1">
      <c r="A51" s="62"/>
      <c r="B51" s="113" t="s">
        <v>176</v>
      </c>
      <c r="C51" s="112"/>
      <c r="D51" s="112"/>
      <c r="E51" s="111"/>
      <c r="F51" s="63"/>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c r="IN51" s="64"/>
      <c r="IO51" s="64"/>
      <c r="IP51" s="64"/>
      <c r="IQ51" s="64"/>
      <c r="IR51" s="64"/>
      <c r="IS51" s="64"/>
      <c r="IT51" s="64"/>
      <c r="IU51" s="64"/>
      <c r="IV51" s="64"/>
    </row>
    <row r="52" spans="1:256" s="61" customFormat="1" ht="15" customHeight="1">
      <c r="A52" s="65"/>
      <c r="B52" s="113" t="s">
        <v>9</v>
      </c>
      <c r="C52" s="112"/>
      <c r="D52" s="112"/>
      <c r="E52" s="111"/>
      <c r="F52" s="66"/>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c r="IP52" s="64"/>
      <c r="IQ52" s="64"/>
      <c r="IR52" s="64"/>
      <c r="IS52" s="64"/>
      <c r="IT52" s="64"/>
      <c r="IU52" s="64"/>
      <c r="IV52" s="64"/>
    </row>
    <row r="53" spans="1:256" ht="15" customHeight="1">
      <c r="A53" s="65"/>
      <c r="B53" s="113" t="s">
        <v>178</v>
      </c>
      <c r="C53" s="112"/>
      <c r="D53" s="112"/>
      <c r="E53" s="111"/>
      <c r="F53" s="66"/>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c r="IP53" s="64"/>
      <c r="IQ53" s="64"/>
      <c r="IR53" s="64"/>
      <c r="IS53" s="64"/>
      <c r="IT53" s="64"/>
      <c r="IU53" s="64"/>
      <c r="IV53" s="64"/>
    </row>
    <row r="54" spans="1:256" ht="15" customHeight="1">
      <c r="A54" s="65"/>
      <c r="B54" s="113" t="s">
        <v>9</v>
      </c>
      <c r="C54" s="112"/>
      <c r="D54" s="112"/>
      <c r="E54" s="111"/>
      <c r="F54" s="66"/>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c r="IB54" s="64"/>
      <c r="IC54" s="64"/>
      <c r="ID54" s="64"/>
      <c r="IE54" s="64"/>
      <c r="IF54" s="64"/>
      <c r="IG54" s="64"/>
      <c r="IH54" s="64"/>
      <c r="II54" s="64"/>
      <c r="IJ54" s="64"/>
      <c r="IK54" s="64"/>
      <c r="IL54" s="64"/>
      <c r="IM54" s="64"/>
      <c r="IN54" s="64"/>
      <c r="IO54" s="64"/>
      <c r="IP54" s="64"/>
      <c r="IQ54" s="64"/>
      <c r="IR54" s="64"/>
      <c r="IS54" s="64"/>
      <c r="IT54" s="64"/>
      <c r="IU54" s="64"/>
      <c r="IV54" s="64"/>
    </row>
    <row r="55" spans="1:256" ht="15" customHeight="1">
      <c r="A55" s="65"/>
      <c r="B55" s="113" t="s">
        <v>179</v>
      </c>
      <c r="C55" s="112"/>
      <c r="D55" s="112"/>
      <c r="E55" s="111"/>
      <c r="F55" s="66"/>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4"/>
      <c r="HT55" s="64"/>
      <c r="HU55" s="64"/>
      <c r="HV55" s="64"/>
      <c r="HW55" s="64"/>
      <c r="HX55" s="64"/>
      <c r="HY55" s="64"/>
      <c r="HZ55" s="64"/>
      <c r="IA55" s="64"/>
      <c r="IB55" s="64"/>
      <c r="IC55" s="64"/>
      <c r="ID55" s="64"/>
      <c r="IE55" s="64"/>
      <c r="IF55" s="64"/>
      <c r="IG55" s="64"/>
      <c r="IH55" s="64"/>
      <c r="II55" s="64"/>
      <c r="IJ55" s="64"/>
      <c r="IK55" s="64"/>
      <c r="IL55" s="64"/>
      <c r="IM55" s="64"/>
      <c r="IN55" s="64"/>
      <c r="IO55" s="64"/>
      <c r="IP55" s="64"/>
      <c r="IQ55" s="64"/>
      <c r="IR55" s="64"/>
      <c r="IS55" s="64"/>
      <c r="IT55" s="64"/>
      <c r="IU55" s="64"/>
      <c r="IV55" s="64"/>
    </row>
    <row r="56" spans="1:256" ht="15" customHeight="1">
      <c r="A56" s="146"/>
      <c r="B56" s="147" t="s">
        <v>189</v>
      </c>
      <c r="C56" s="148"/>
      <c r="D56" s="148"/>
      <c r="E56" s="149"/>
      <c r="F56" s="150"/>
      <c r="G56" s="64"/>
      <c r="H56" s="70"/>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c r="IU56" s="64"/>
      <c r="IV56" s="64"/>
    </row>
    <row r="57" spans="1:256" ht="27.75" customHeight="1">
      <c r="A57" s="118"/>
      <c r="B57" s="119"/>
      <c r="C57" s="119"/>
      <c r="D57" s="119"/>
      <c r="E57" s="119"/>
      <c r="F57" s="141" t="s">
        <v>196</v>
      </c>
      <c r="G57" s="64"/>
      <c r="H57" s="70"/>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c r="IU57" s="64"/>
      <c r="IV57" s="64"/>
    </row>
    <row r="58" spans="1:256" ht="15" customHeight="1">
      <c r="A58" s="127" t="s">
        <v>136</v>
      </c>
      <c r="B58" s="127"/>
      <c r="C58" s="127"/>
      <c r="D58" s="127"/>
      <c r="E58" s="127"/>
      <c r="F58" s="127"/>
      <c r="G58" s="64"/>
      <c r="H58" s="70"/>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c r="IV58" s="64"/>
    </row>
    <row r="59" spans="1:256" ht="31.5" customHeight="1">
      <c r="A59" s="100" t="s">
        <v>197</v>
      </c>
      <c r="B59" s="100"/>
      <c r="C59" s="100"/>
      <c r="D59" s="100"/>
      <c r="E59" s="100"/>
      <c r="F59" s="100"/>
      <c r="G59" s="64"/>
      <c r="H59" s="70"/>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c r="IL59" s="64"/>
      <c r="IM59" s="64"/>
      <c r="IN59" s="64"/>
      <c r="IO59" s="64"/>
      <c r="IP59" s="64"/>
      <c r="IQ59" s="64"/>
      <c r="IR59" s="64"/>
      <c r="IS59" s="64"/>
      <c r="IT59" s="64"/>
      <c r="IU59" s="64"/>
      <c r="IV59" s="64"/>
    </row>
    <row r="60" spans="1:256" ht="15" customHeight="1">
      <c r="A60" s="126" t="s">
        <v>198</v>
      </c>
      <c r="B60" s="126"/>
      <c r="C60" s="126"/>
      <c r="D60" s="126"/>
      <c r="E60" s="126"/>
      <c r="F60" s="126"/>
      <c r="G60" s="64"/>
      <c r="H60" s="70"/>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row>
    <row r="61" spans="1:256" ht="15" customHeight="1">
      <c r="A61" s="37"/>
      <c r="B61" s="55"/>
      <c r="C61" s="37"/>
      <c r="D61" s="37"/>
      <c r="E61" s="44"/>
      <c r="G61" s="64"/>
      <c r="H61" s="70"/>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row>
    <row r="62" spans="1:256" ht="15" customHeight="1">
      <c r="A62" s="101" t="s">
        <v>169</v>
      </c>
      <c r="B62" s="101" t="s">
        <v>170</v>
      </c>
      <c r="C62" s="101" t="s">
        <v>171</v>
      </c>
      <c r="D62" s="101" t="s">
        <v>172</v>
      </c>
      <c r="E62" s="101" t="s">
        <v>173</v>
      </c>
      <c r="F62" s="101"/>
      <c r="G62" s="64"/>
      <c r="H62" s="70"/>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row>
    <row r="63" spans="1:256" ht="15" customHeight="1">
      <c r="A63" s="101"/>
      <c r="B63" s="101"/>
      <c r="C63" s="101"/>
      <c r="D63" s="101"/>
      <c r="E63" s="144" t="s">
        <v>174</v>
      </c>
      <c r="F63" s="144" t="s">
        <v>11</v>
      </c>
      <c r="G63" s="64"/>
      <c r="H63" s="70"/>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row>
    <row r="64" spans="1:256" ht="15" customHeight="1">
      <c r="A64" s="144">
        <v>1</v>
      </c>
      <c r="B64" s="144">
        <v>2</v>
      </c>
      <c r="C64" s="144">
        <v>3</v>
      </c>
      <c r="D64" s="144">
        <v>4</v>
      </c>
      <c r="E64" s="144">
        <v>5</v>
      </c>
      <c r="F64" s="144">
        <v>6</v>
      </c>
      <c r="G64" s="64"/>
      <c r="H64" s="70"/>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row>
    <row r="65" spans="1:256" ht="15" customHeight="1">
      <c r="A65" s="39" t="s">
        <v>12</v>
      </c>
      <c r="B65" s="73" t="s">
        <v>199</v>
      </c>
      <c r="C65" s="41" t="s">
        <v>133</v>
      </c>
      <c r="D65" s="38">
        <v>2.1</v>
      </c>
      <c r="E65" s="140"/>
      <c r="F65" s="139"/>
      <c r="G65" s="64"/>
      <c r="H65" s="70"/>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row>
    <row r="66" spans="1:256" ht="15" customHeight="1">
      <c r="A66" s="39" t="s">
        <v>13</v>
      </c>
      <c r="B66" s="58" t="s">
        <v>200</v>
      </c>
      <c r="C66" s="54" t="s">
        <v>133</v>
      </c>
      <c r="D66" s="47">
        <v>0.9</v>
      </c>
      <c r="E66" s="138"/>
      <c r="F66" s="139"/>
      <c r="G66" s="64"/>
      <c r="H66" s="70"/>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row>
    <row r="67" spans="1:256" ht="15" customHeight="1">
      <c r="A67" s="39" t="s">
        <v>14</v>
      </c>
      <c r="B67" s="58" t="s">
        <v>201</v>
      </c>
      <c r="C67" s="42" t="s">
        <v>133</v>
      </c>
      <c r="D67" s="47">
        <v>1.8</v>
      </c>
      <c r="E67" s="138"/>
      <c r="F67" s="139"/>
      <c r="G67" s="64"/>
      <c r="H67" s="70"/>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c r="IL67" s="64"/>
      <c r="IM67" s="64"/>
      <c r="IN67" s="64"/>
      <c r="IO67" s="64"/>
      <c r="IP67" s="64"/>
      <c r="IQ67" s="64"/>
      <c r="IR67" s="64"/>
      <c r="IS67" s="64"/>
      <c r="IT67" s="64"/>
      <c r="IU67" s="64"/>
      <c r="IV67" s="64"/>
    </row>
    <row r="68" spans="1:256" ht="15" customHeight="1">
      <c r="A68" s="39" t="s">
        <v>15</v>
      </c>
      <c r="B68" s="73" t="s">
        <v>148</v>
      </c>
      <c r="C68" s="43" t="s">
        <v>135</v>
      </c>
      <c r="D68" s="137">
        <v>0.106</v>
      </c>
      <c r="E68" s="136"/>
      <c r="F68" s="139"/>
      <c r="G68" s="64"/>
      <c r="H68" s="70"/>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4"/>
      <c r="HT68" s="64"/>
      <c r="HU68" s="64"/>
      <c r="HV68" s="64"/>
      <c r="HW68" s="64"/>
      <c r="HX68" s="64"/>
      <c r="HY68" s="64"/>
      <c r="HZ68" s="64"/>
      <c r="IA68" s="64"/>
      <c r="IB68" s="64"/>
      <c r="IC68" s="64"/>
      <c r="ID68" s="64"/>
      <c r="IE68" s="64"/>
      <c r="IF68" s="64"/>
      <c r="IG68" s="64"/>
      <c r="IH68" s="64"/>
      <c r="II68" s="64"/>
      <c r="IJ68" s="64"/>
      <c r="IK68" s="64"/>
      <c r="IL68" s="64"/>
      <c r="IM68" s="64"/>
      <c r="IN68" s="64"/>
      <c r="IO68" s="64"/>
      <c r="IP68" s="64"/>
      <c r="IQ68" s="64"/>
      <c r="IR68" s="64"/>
      <c r="IS68" s="64"/>
      <c r="IT68" s="64"/>
      <c r="IU68" s="64"/>
      <c r="IV68" s="64"/>
    </row>
    <row r="69" spans="1:256" ht="15" customHeight="1">
      <c r="A69" s="39" t="s">
        <v>16</v>
      </c>
      <c r="B69" s="73" t="s">
        <v>149</v>
      </c>
      <c r="C69" s="43" t="s">
        <v>135</v>
      </c>
      <c r="D69" s="135">
        <v>0.106</v>
      </c>
      <c r="E69" s="135"/>
      <c r="F69" s="134"/>
      <c r="G69" s="64"/>
      <c r="H69" s="70"/>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64"/>
      <c r="GM69" s="64"/>
      <c r="GN69" s="64"/>
      <c r="GO69" s="64"/>
      <c r="GP69" s="64"/>
      <c r="GQ69" s="64"/>
      <c r="GR69" s="64"/>
      <c r="GS69" s="64"/>
      <c r="GT69" s="64"/>
      <c r="GU69" s="64"/>
      <c r="GV69" s="64"/>
      <c r="GW69" s="64"/>
      <c r="GX69" s="64"/>
      <c r="GY69" s="64"/>
      <c r="GZ69" s="64"/>
      <c r="HA69" s="64"/>
      <c r="HB69" s="64"/>
      <c r="HC69" s="64"/>
      <c r="HD69" s="64"/>
      <c r="HE69" s="64"/>
      <c r="HF69" s="64"/>
      <c r="HG69" s="64"/>
      <c r="HH69" s="64"/>
      <c r="HI69" s="64"/>
      <c r="HJ69" s="64"/>
      <c r="HK69" s="64"/>
      <c r="HL69" s="64"/>
      <c r="HM69" s="64"/>
      <c r="HN69" s="64"/>
      <c r="HO69" s="64"/>
      <c r="HP69" s="64"/>
      <c r="HQ69" s="64"/>
      <c r="HR69" s="64"/>
      <c r="HS69" s="64"/>
      <c r="HT69" s="64"/>
      <c r="HU69" s="64"/>
      <c r="HV69" s="64"/>
      <c r="HW69" s="64"/>
      <c r="HX69" s="64"/>
      <c r="HY69" s="64"/>
      <c r="HZ69" s="64"/>
      <c r="IA69" s="64"/>
      <c r="IB69" s="64"/>
      <c r="IC69" s="64"/>
      <c r="ID69" s="64"/>
      <c r="IE69" s="64"/>
      <c r="IF69" s="64"/>
      <c r="IG69" s="64"/>
      <c r="IH69" s="64"/>
      <c r="II69" s="64"/>
      <c r="IJ69" s="64"/>
      <c r="IK69" s="64"/>
      <c r="IL69" s="64"/>
      <c r="IM69" s="64"/>
      <c r="IN69" s="64"/>
      <c r="IO69" s="64"/>
      <c r="IP69" s="64"/>
      <c r="IQ69" s="64"/>
      <c r="IR69" s="64"/>
      <c r="IS69" s="64"/>
      <c r="IT69" s="64"/>
      <c r="IU69" s="64"/>
      <c r="IV69" s="64"/>
    </row>
    <row r="70" spans="1:256" ht="15" customHeight="1">
      <c r="A70" s="39" t="s">
        <v>17</v>
      </c>
      <c r="B70" s="58" t="s">
        <v>202</v>
      </c>
      <c r="C70" s="42" t="s">
        <v>133</v>
      </c>
      <c r="D70" s="45">
        <v>5.36</v>
      </c>
      <c r="E70" s="133"/>
      <c r="F70" s="139"/>
      <c r="G70" s="64"/>
      <c r="H70" s="70"/>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c r="GK70" s="64"/>
      <c r="GL70" s="64"/>
      <c r="GM70" s="64"/>
      <c r="GN70" s="64"/>
      <c r="GO70" s="64"/>
      <c r="GP70" s="64"/>
      <c r="GQ70" s="64"/>
      <c r="GR70" s="64"/>
      <c r="GS70" s="64"/>
      <c r="GT70" s="64"/>
      <c r="GU70" s="64"/>
      <c r="GV70" s="64"/>
      <c r="GW70" s="64"/>
      <c r="GX70" s="64"/>
      <c r="GY70" s="64"/>
      <c r="GZ70" s="64"/>
      <c r="HA70" s="64"/>
      <c r="HB70" s="64"/>
      <c r="HC70" s="64"/>
      <c r="HD70" s="64"/>
      <c r="HE70" s="64"/>
      <c r="HF70" s="64"/>
      <c r="HG70" s="64"/>
      <c r="HH70" s="64"/>
      <c r="HI70" s="64"/>
      <c r="HJ70" s="64"/>
      <c r="HK70" s="64"/>
      <c r="HL70" s="64"/>
      <c r="HM70" s="64"/>
      <c r="HN70" s="64"/>
      <c r="HO70" s="64"/>
      <c r="HP70" s="64"/>
      <c r="HQ70" s="64"/>
      <c r="HR70" s="64"/>
      <c r="HS70" s="64"/>
      <c r="HT70" s="64"/>
      <c r="HU70" s="64"/>
      <c r="HV70" s="64"/>
      <c r="HW70" s="64"/>
      <c r="HX70" s="64"/>
      <c r="HY70" s="64"/>
      <c r="HZ70" s="64"/>
      <c r="IA70" s="64"/>
      <c r="IB70" s="64"/>
      <c r="IC70" s="64"/>
      <c r="ID70" s="64"/>
      <c r="IE70" s="64"/>
      <c r="IF70" s="64"/>
      <c r="IG70" s="64"/>
      <c r="IH70" s="64"/>
      <c r="II70" s="64"/>
      <c r="IJ70" s="64"/>
      <c r="IK70" s="64"/>
      <c r="IL70" s="64"/>
      <c r="IM70" s="64"/>
      <c r="IN70" s="64"/>
      <c r="IO70" s="64"/>
      <c r="IP70" s="64"/>
      <c r="IQ70" s="64"/>
      <c r="IR70" s="64"/>
      <c r="IS70" s="64"/>
      <c r="IT70" s="64"/>
      <c r="IU70" s="64"/>
      <c r="IV70" s="64"/>
    </row>
    <row r="71" spans="1:256" ht="15" customHeight="1">
      <c r="A71" s="39" t="s">
        <v>5</v>
      </c>
      <c r="B71" s="58" t="s">
        <v>203</v>
      </c>
      <c r="C71" s="47" t="s">
        <v>133</v>
      </c>
      <c r="D71" s="47">
        <v>0.27</v>
      </c>
      <c r="E71" s="138"/>
      <c r="F71" s="139"/>
      <c r="G71" s="64"/>
      <c r="H71" s="70"/>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c r="IL71" s="64"/>
      <c r="IM71" s="64"/>
      <c r="IN71" s="64"/>
      <c r="IO71" s="64"/>
      <c r="IP71" s="64"/>
      <c r="IQ71" s="64"/>
      <c r="IR71" s="64"/>
      <c r="IS71" s="64"/>
      <c r="IT71" s="64"/>
      <c r="IU71" s="64"/>
      <c r="IV71" s="64"/>
    </row>
    <row r="72" spans="1:256" ht="15" customHeight="1">
      <c r="A72" s="39" t="s">
        <v>6</v>
      </c>
      <c r="B72" s="73" t="s">
        <v>148</v>
      </c>
      <c r="C72" s="54" t="s">
        <v>135</v>
      </c>
      <c r="D72" s="137">
        <v>0.045</v>
      </c>
      <c r="E72" s="136"/>
      <c r="F72" s="139"/>
      <c r="G72" s="64"/>
      <c r="H72" s="70"/>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c r="HX72" s="64"/>
      <c r="HY72" s="64"/>
      <c r="HZ72" s="64"/>
      <c r="IA72" s="64"/>
      <c r="IB72" s="64"/>
      <c r="IC72" s="64"/>
      <c r="ID72" s="64"/>
      <c r="IE72" s="64"/>
      <c r="IF72" s="64"/>
      <c r="IG72" s="64"/>
      <c r="IH72" s="64"/>
      <c r="II72" s="64"/>
      <c r="IJ72" s="64"/>
      <c r="IK72" s="64"/>
      <c r="IL72" s="64"/>
      <c r="IM72" s="64"/>
      <c r="IN72" s="64"/>
      <c r="IO72" s="64"/>
      <c r="IP72" s="64"/>
      <c r="IQ72" s="64"/>
      <c r="IR72" s="64"/>
      <c r="IS72" s="64"/>
      <c r="IT72" s="64"/>
      <c r="IU72" s="64"/>
      <c r="IV72" s="64"/>
    </row>
    <row r="73" spans="1:256" ht="15" customHeight="1">
      <c r="A73" s="39" t="s">
        <v>7</v>
      </c>
      <c r="B73" s="73" t="s">
        <v>204</v>
      </c>
      <c r="C73" s="54" t="s">
        <v>135</v>
      </c>
      <c r="D73" s="137">
        <v>0.045</v>
      </c>
      <c r="E73" s="135"/>
      <c r="F73" s="134"/>
      <c r="G73" s="64"/>
      <c r="H73" s="70"/>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64"/>
      <c r="IA73" s="64"/>
      <c r="IB73" s="64"/>
      <c r="IC73" s="64"/>
      <c r="ID73" s="64"/>
      <c r="IE73" s="64"/>
      <c r="IF73" s="64"/>
      <c r="IG73" s="64"/>
      <c r="IH73" s="64"/>
      <c r="II73" s="64"/>
      <c r="IJ73" s="64"/>
      <c r="IK73" s="64"/>
      <c r="IL73" s="64"/>
      <c r="IM73" s="64"/>
      <c r="IN73" s="64"/>
      <c r="IO73" s="64"/>
      <c r="IP73" s="64"/>
      <c r="IQ73" s="64"/>
      <c r="IR73" s="64"/>
      <c r="IS73" s="64"/>
      <c r="IT73" s="64"/>
      <c r="IU73" s="64"/>
      <c r="IV73" s="64"/>
    </row>
    <row r="74" spans="1:256" ht="15" customHeight="1">
      <c r="A74" s="39" t="s">
        <v>8</v>
      </c>
      <c r="B74" s="58" t="s">
        <v>205</v>
      </c>
      <c r="C74" s="40" t="s">
        <v>134</v>
      </c>
      <c r="D74" s="45">
        <v>6.76</v>
      </c>
      <c r="E74" s="133"/>
      <c r="F74" s="139"/>
      <c r="G74" s="64"/>
      <c r="H74" s="70"/>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row>
    <row r="75" spans="1:256" ht="15" customHeight="1">
      <c r="A75" s="39" t="s">
        <v>46</v>
      </c>
      <c r="B75" s="58" t="s">
        <v>206</v>
      </c>
      <c r="C75" s="103" t="s">
        <v>134</v>
      </c>
      <c r="D75" s="47">
        <v>0.48</v>
      </c>
      <c r="E75" s="138"/>
      <c r="F75" s="139"/>
      <c r="G75" s="64"/>
      <c r="H75" s="70"/>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row>
    <row r="76" spans="1:256" ht="15" customHeight="1">
      <c r="A76" s="39" t="s">
        <v>24</v>
      </c>
      <c r="B76" s="58" t="s">
        <v>207</v>
      </c>
      <c r="C76" s="103" t="s">
        <v>134</v>
      </c>
      <c r="D76" s="47">
        <v>1.8</v>
      </c>
      <c r="E76" s="138"/>
      <c r="F76" s="139"/>
      <c r="G76" s="64"/>
      <c r="H76" s="70"/>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row>
    <row r="77" spans="1:256" ht="15" customHeight="1">
      <c r="A77" s="39" t="s">
        <v>25</v>
      </c>
      <c r="B77" s="58" t="s">
        <v>208</v>
      </c>
      <c r="C77" s="103" t="s">
        <v>0</v>
      </c>
      <c r="D77" s="45">
        <v>9.8</v>
      </c>
      <c r="E77" s="133"/>
      <c r="F77" s="139"/>
      <c r="G77" s="64"/>
      <c r="H77" s="70"/>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c r="IU77" s="64"/>
      <c r="IV77" s="64"/>
    </row>
    <row r="78" spans="1:256" ht="15" customHeight="1">
      <c r="A78" s="39" t="s">
        <v>26</v>
      </c>
      <c r="B78" s="58" t="s">
        <v>209</v>
      </c>
      <c r="C78" s="103" t="s">
        <v>0</v>
      </c>
      <c r="D78" s="45">
        <v>8.4</v>
      </c>
      <c r="E78" s="133"/>
      <c r="F78" s="139"/>
      <c r="G78" s="64"/>
      <c r="H78" s="70"/>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c r="IU78" s="64"/>
      <c r="IV78" s="64"/>
    </row>
    <row r="79" spans="1:256" ht="15" customHeight="1">
      <c r="A79" s="39" t="s">
        <v>47</v>
      </c>
      <c r="B79" s="58" t="s">
        <v>143</v>
      </c>
      <c r="C79" s="47" t="s">
        <v>133</v>
      </c>
      <c r="D79" s="45">
        <v>0.5</v>
      </c>
      <c r="E79" s="133"/>
      <c r="F79" s="139"/>
      <c r="G79" s="64"/>
      <c r="H79" s="70"/>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c r="IU79" s="64"/>
      <c r="IV79" s="64"/>
    </row>
    <row r="80" spans="1:256" ht="15" customHeight="1">
      <c r="A80" s="39" t="s">
        <v>29</v>
      </c>
      <c r="B80" s="58" t="s">
        <v>142</v>
      </c>
      <c r="C80" s="47" t="s">
        <v>134</v>
      </c>
      <c r="D80" s="45">
        <v>17.4</v>
      </c>
      <c r="E80" s="133"/>
      <c r="F80" s="139"/>
      <c r="G80" s="64"/>
      <c r="H80" s="70"/>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c r="IU80" s="64"/>
      <c r="IV80" s="64"/>
    </row>
    <row r="81" spans="1:256" ht="15" customHeight="1">
      <c r="A81" s="39" t="s">
        <v>30</v>
      </c>
      <c r="B81" s="58" t="s">
        <v>138</v>
      </c>
      <c r="C81" s="47" t="s">
        <v>134</v>
      </c>
      <c r="D81" s="45">
        <v>17.4</v>
      </c>
      <c r="E81" s="133"/>
      <c r="F81" s="139"/>
      <c r="G81" s="64"/>
      <c r="H81" s="70"/>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c r="IU81" s="64"/>
      <c r="IV81" s="64"/>
    </row>
    <row r="82" spans="1:256" ht="15" customHeight="1">
      <c r="A82" s="39" t="s">
        <v>31</v>
      </c>
      <c r="B82" s="58" t="s">
        <v>139</v>
      </c>
      <c r="C82" s="47" t="s">
        <v>134</v>
      </c>
      <c r="D82" s="45">
        <v>6.55</v>
      </c>
      <c r="E82" s="133"/>
      <c r="F82" s="139"/>
      <c r="G82" s="64"/>
      <c r="H82" s="70"/>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c r="IS82" s="64"/>
      <c r="IT82" s="64"/>
      <c r="IU82" s="64"/>
      <c r="IV82" s="64"/>
    </row>
    <row r="83" spans="1:256" ht="15" customHeight="1">
      <c r="A83" s="39" t="s">
        <v>32</v>
      </c>
      <c r="B83" s="58" t="s">
        <v>140</v>
      </c>
      <c r="C83" s="47" t="s">
        <v>133</v>
      </c>
      <c r="D83" s="45">
        <v>0.6799999999999999</v>
      </c>
      <c r="E83" s="133"/>
      <c r="F83" s="139"/>
      <c r="G83" s="64"/>
      <c r="H83" s="70"/>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c r="IU83" s="64"/>
      <c r="IV83" s="64"/>
    </row>
    <row r="84" spans="1:256" ht="15" customHeight="1">
      <c r="A84" s="39" t="s">
        <v>33</v>
      </c>
      <c r="B84" s="58" t="s">
        <v>141</v>
      </c>
      <c r="C84" s="47" t="s">
        <v>134</v>
      </c>
      <c r="D84" s="45">
        <v>17.4</v>
      </c>
      <c r="E84" s="133"/>
      <c r="F84" s="139"/>
      <c r="G84" s="64"/>
      <c r="H84" s="70"/>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c r="IU84" s="64"/>
      <c r="IV84" s="64"/>
    </row>
    <row r="85" spans="1:256" ht="15" customHeight="1">
      <c r="A85" s="39" t="s">
        <v>212</v>
      </c>
      <c r="B85" s="58" t="s">
        <v>210</v>
      </c>
      <c r="C85" s="47" t="s">
        <v>134</v>
      </c>
      <c r="D85" s="45">
        <v>28.8</v>
      </c>
      <c r="E85" s="133"/>
      <c r="F85" s="139"/>
      <c r="G85" s="64"/>
      <c r="H85" s="70"/>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row>
    <row r="86" spans="1:256" ht="15" customHeight="1">
      <c r="A86" s="39" t="s">
        <v>213</v>
      </c>
      <c r="B86" s="58" t="s">
        <v>211</v>
      </c>
      <c r="C86" s="47" t="s">
        <v>133</v>
      </c>
      <c r="D86" s="45">
        <v>1.5</v>
      </c>
      <c r="E86" s="133"/>
      <c r="F86" s="139"/>
      <c r="G86" s="64"/>
      <c r="H86" s="70"/>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c r="IU86" s="64"/>
      <c r="IV86" s="64"/>
    </row>
    <row r="87" spans="1:256" ht="15" customHeight="1">
      <c r="A87" s="39" t="s">
        <v>215</v>
      </c>
      <c r="B87" s="58" t="s">
        <v>150</v>
      </c>
      <c r="C87" s="47" t="s">
        <v>137</v>
      </c>
      <c r="D87" s="45">
        <v>1</v>
      </c>
      <c r="E87" s="133"/>
      <c r="F87" s="139"/>
      <c r="G87" s="64"/>
      <c r="H87" s="70"/>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c r="IS87" s="64"/>
      <c r="IT87" s="64"/>
      <c r="IU87" s="64"/>
      <c r="IV87" s="64"/>
    </row>
    <row r="88" spans="1:256" ht="15" customHeight="1">
      <c r="A88" s="39" t="s">
        <v>217</v>
      </c>
      <c r="B88" s="58" t="s">
        <v>214</v>
      </c>
      <c r="C88" s="40" t="s">
        <v>134</v>
      </c>
      <c r="D88" s="45">
        <v>28.8</v>
      </c>
      <c r="E88" s="133"/>
      <c r="F88" s="139"/>
      <c r="G88" s="64"/>
      <c r="H88" s="70"/>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c r="IS88" s="64"/>
      <c r="IT88" s="64"/>
      <c r="IU88" s="64"/>
      <c r="IV88" s="64"/>
    </row>
    <row r="89" spans="1:256" ht="15" customHeight="1">
      <c r="A89" s="39" t="s">
        <v>219</v>
      </c>
      <c r="B89" s="58" t="s">
        <v>216</v>
      </c>
      <c r="C89" s="47" t="s">
        <v>134</v>
      </c>
      <c r="D89" s="45">
        <v>28.8</v>
      </c>
      <c r="E89" s="133"/>
      <c r="F89" s="139"/>
      <c r="G89" s="64"/>
      <c r="H89" s="70"/>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c r="IU89" s="64"/>
      <c r="IV89" s="64"/>
    </row>
    <row r="90" spans="1:256" ht="15" customHeight="1">
      <c r="A90" s="39" t="s">
        <v>256</v>
      </c>
      <c r="B90" s="58" t="s">
        <v>218</v>
      </c>
      <c r="C90" s="40" t="s">
        <v>134</v>
      </c>
      <c r="D90" s="45">
        <v>28.8</v>
      </c>
      <c r="E90" s="133"/>
      <c r="F90" s="139"/>
      <c r="G90" s="64"/>
      <c r="H90" s="70"/>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c r="IU90" s="64"/>
      <c r="IV90" s="64"/>
    </row>
    <row r="91" spans="1:256" ht="15" customHeight="1">
      <c r="A91" s="39" t="s">
        <v>257</v>
      </c>
      <c r="B91" s="58" t="s">
        <v>220</v>
      </c>
      <c r="C91" s="40" t="s">
        <v>134</v>
      </c>
      <c r="D91" s="132">
        <v>28.8</v>
      </c>
      <c r="E91" s="131"/>
      <c r="F91" s="139"/>
      <c r="G91" s="64"/>
      <c r="H91" s="70"/>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row>
    <row r="92" spans="1:256" ht="15" customHeight="1">
      <c r="A92" s="62"/>
      <c r="B92" s="89" t="s">
        <v>221</v>
      </c>
      <c r="C92" s="89"/>
      <c r="D92" s="89"/>
      <c r="E92" s="90"/>
      <c r="F92" s="63"/>
      <c r="G92" s="64"/>
      <c r="H92" s="70"/>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c r="IQ92" s="64"/>
      <c r="IR92" s="64"/>
      <c r="IS92" s="64"/>
      <c r="IT92" s="64"/>
      <c r="IU92" s="64"/>
      <c r="IV92" s="64"/>
    </row>
    <row r="93" spans="1:256" ht="15" customHeight="1">
      <c r="A93" s="65"/>
      <c r="B93" s="91" t="s">
        <v>175</v>
      </c>
      <c r="C93" s="92"/>
      <c r="D93" s="92"/>
      <c r="E93" s="93"/>
      <c r="F93" s="66"/>
      <c r="G93" s="64"/>
      <c r="H93" s="70"/>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c r="IP93" s="64"/>
      <c r="IQ93" s="64"/>
      <c r="IR93" s="64"/>
      <c r="IS93" s="64"/>
      <c r="IT93" s="64"/>
      <c r="IU93" s="64"/>
      <c r="IV93" s="64"/>
    </row>
    <row r="94" spans="1:256" ht="15" customHeight="1">
      <c r="A94" s="67"/>
      <c r="B94" s="91" t="s">
        <v>9</v>
      </c>
      <c r="C94" s="92"/>
      <c r="D94" s="92"/>
      <c r="E94" s="93"/>
      <c r="F94" s="68"/>
      <c r="G94" s="64"/>
      <c r="H94" s="70"/>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c r="II94" s="64"/>
      <c r="IJ94" s="64"/>
      <c r="IK94" s="64"/>
      <c r="IL94" s="64"/>
      <c r="IM94" s="64"/>
      <c r="IN94" s="64"/>
      <c r="IO94" s="64"/>
      <c r="IP94" s="64"/>
      <c r="IQ94" s="64"/>
      <c r="IR94" s="64"/>
      <c r="IS94" s="64"/>
      <c r="IT94" s="64"/>
      <c r="IU94" s="64"/>
      <c r="IV94" s="64"/>
    </row>
    <row r="95" spans="1:256" ht="15" customHeight="1">
      <c r="A95" s="67"/>
      <c r="B95" s="91" t="s">
        <v>176</v>
      </c>
      <c r="C95" s="92"/>
      <c r="D95" s="92"/>
      <c r="E95" s="93"/>
      <c r="F95" s="68"/>
      <c r="G95" s="64"/>
      <c r="H95" s="70"/>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c r="IP95" s="64"/>
      <c r="IQ95" s="64"/>
      <c r="IR95" s="64"/>
      <c r="IS95" s="64"/>
      <c r="IT95" s="64"/>
      <c r="IU95" s="64"/>
      <c r="IV95" s="64"/>
    </row>
    <row r="96" spans="1:256" ht="15" customHeight="1">
      <c r="A96" s="62"/>
      <c r="B96" s="89" t="s">
        <v>177</v>
      </c>
      <c r="C96" s="89"/>
      <c r="D96" s="89"/>
      <c r="E96" s="90"/>
      <c r="F96" s="63"/>
      <c r="G96" s="64"/>
      <c r="H96" s="70"/>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c r="HS96" s="64"/>
      <c r="HT96" s="64"/>
      <c r="HU96" s="64"/>
      <c r="HV96" s="64"/>
      <c r="HW96" s="64"/>
      <c r="HX96" s="64"/>
      <c r="HY96" s="64"/>
      <c r="HZ96" s="64"/>
      <c r="IA96" s="64"/>
      <c r="IB96" s="64"/>
      <c r="IC96" s="64"/>
      <c r="ID96" s="64"/>
      <c r="IE96" s="64"/>
      <c r="IF96" s="64"/>
      <c r="IG96" s="64"/>
      <c r="IH96" s="64"/>
      <c r="II96" s="64"/>
      <c r="IJ96" s="64"/>
      <c r="IK96" s="64"/>
      <c r="IL96" s="64"/>
      <c r="IM96" s="64"/>
      <c r="IN96" s="64"/>
      <c r="IO96" s="64"/>
      <c r="IP96" s="64"/>
      <c r="IQ96" s="64"/>
      <c r="IR96" s="64"/>
      <c r="IS96" s="64"/>
      <c r="IT96" s="64"/>
      <c r="IU96" s="64"/>
      <c r="IV96" s="64"/>
    </row>
    <row r="97" spans="1:256" ht="15" customHeight="1">
      <c r="A97" s="50"/>
      <c r="B97" s="57"/>
      <c r="C97" s="51"/>
      <c r="D97" s="51"/>
      <c r="E97" s="51"/>
      <c r="F97" s="52"/>
      <c r="G97" s="64"/>
      <c r="H97" s="70"/>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c r="IP97" s="64"/>
      <c r="IQ97" s="64"/>
      <c r="IR97" s="64"/>
      <c r="IS97" s="64"/>
      <c r="IT97" s="64"/>
      <c r="IU97" s="64"/>
      <c r="IV97" s="64"/>
    </row>
    <row r="98" spans="1:256" ht="15" customHeight="1">
      <c r="A98" s="127" t="s">
        <v>240</v>
      </c>
      <c r="B98" s="127"/>
      <c r="C98" s="127"/>
      <c r="D98" s="127"/>
      <c r="E98" s="127"/>
      <c r="F98" s="127"/>
      <c r="G98" s="64"/>
      <c r="H98" s="70"/>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c r="IU98" s="64"/>
      <c r="IV98" s="64"/>
    </row>
    <row r="99" spans="1:256" ht="15" customHeight="1">
      <c r="A99" s="123" t="s">
        <v>222</v>
      </c>
      <c r="B99" s="123"/>
      <c r="C99" s="123"/>
      <c r="D99" s="123"/>
      <c r="E99" s="123"/>
      <c r="F99" s="123"/>
      <c r="G99" s="64"/>
      <c r="H99" s="70"/>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c r="IS99" s="64"/>
      <c r="IT99" s="64"/>
      <c r="IU99" s="64"/>
      <c r="IV99" s="64"/>
    </row>
    <row r="100" spans="1:256" ht="15" customHeight="1">
      <c r="A100" s="37"/>
      <c r="B100" s="55"/>
      <c r="C100" s="37"/>
      <c r="D100" s="37"/>
      <c r="E100" s="44"/>
      <c r="G100" s="64"/>
      <c r="H100" s="70"/>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c r="II100" s="64"/>
      <c r="IJ100" s="64"/>
      <c r="IK100" s="64"/>
      <c r="IL100" s="64"/>
      <c r="IM100" s="64"/>
      <c r="IN100" s="64"/>
      <c r="IO100" s="64"/>
      <c r="IP100" s="64"/>
      <c r="IQ100" s="64"/>
      <c r="IR100" s="64"/>
      <c r="IS100" s="64"/>
      <c r="IT100" s="64"/>
      <c r="IU100" s="64"/>
      <c r="IV100" s="64"/>
    </row>
    <row r="101" spans="1:6" ht="14.25">
      <c r="A101" s="101" t="s">
        <v>169</v>
      </c>
      <c r="B101" s="101" t="s">
        <v>170</v>
      </c>
      <c r="C101" s="101" t="s">
        <v>171</v>
      </c>
      <c r="D101" s="101" t="s">
        <v>172</v>
      </c>
      <c r="E101" s="101" t="s">
        <v>173</v>
      </c>
      <c r="F101" s="101"/>
    </row>
    <row r="102" spans="1:6" ht="15" customHeight="1">
      <c r="A102" s="101"/>
      <c r="B102" s="101"/>
      <c r="C102" s="101"/>
      <c r="D102" s="101"/>
      <c r="E102" s="144" t="s">
        <v>174</v>
      </c>
      <c r="F102" s="144" t="s">
        <v>11</v>
      </c>
    </row>
    <row r="103" spans="1:6" ht="14.25">
      <c r="A103" s="144">
        <v>1</v>
      </c>
      <c r="B103" s="144">
        <v>2</v>
      </c>
      <c r="C103" s="144">
        <v>3</v>
      </c>
      <c r="D103" s="144">
        <v>4</v>
      </c>
      <c r="E103" s="144">
        <v>5</v>
      </c>
      <c r="F103" s="144">
        <v>6</v>
      </c>
    </row>
    <row r="104" spans="1:6" ht="12.75" customHeight="1">
      <c r="A104" s="130" t="s">
        <v>12</v>
      </c>
      <c r="B104" s="58" t="s">
        <v>223</v>
      </c>
      <c r="C104" s="103" t="s">
        <v>137</v>
      </c>
      <c r="D104" s="45">
        <v>1</v>
      </c>
      <c r="E104" s="133"/>
      <c r="F104" s="139"/>
    </row>
    <row r="105" spans="1:6" ht="12.75" customHeight="1">
      <c r="A105" s="130" t="s">
        <v>13</v>
      </c>
      <c r="B105" s="58" t="s">
        <v>224</v>
      </c>
      <c r="C105" s="40" t="s">
        <v>225</v>
      </c>
      <c r="D105" s="132">
        <v>1</v>
      </c>
      <c r="E105" s="131"/>
      <c r="F105" s="139"/>
    </row>
    <row r="106" spans="1:6" ht="12.75" customHeight="1">
      <c r="A106" s="130" t="s">
        <v>14</v>
      </c>
      <c r="B106" s="58" t="s">
        <v>226</v>
      </c>
      <c r="C106" s="103" t="s">
        <v>225</v>
      </c>
      <c r="D106" s="45">
        <v>1</v>
      </c>
      <c r="E106" s="133"/>
      <c r="F106" s="139"/>
    </row>
    <row r="107" spans="1:6" ht="12.75" customHeight="1">
      <c r="A107" s="130" t="s">
        <v>15</v>
      </c>
      <c r="B107" s="58" t="s">
        <v>227</v>
      </c>
      <c r="C107" s="103" t="s">
        <v>225</v>
      </c>
      <c r="D107" s="45">
        <v>1</v>
      </c>
      <c r="E107" s="133"/>
      <c r="F107" s="139"/>
    </row>
    <row r="108" spans="1:6" ht="12.75" customHeight="1">
      <c r="A108" s="130" t="s">
        <v>16</v>
      </c>
      <c r="B108" s="58" t="s">
        <v>228</v>
      </c>
      <c r="C108" s="40" t="s">
        <v>225</v>
      </c>
      <c r="D108" s="132">
        <v>1</v>
      </c>
      <c r="E108" s="131"/>
      <c r="F108" s="139"/>
    </row>
    <row r="109" spans="1:6" ht="12.75" customHeight="1">
      <c r="A109" s="130" t="s">
        <v>17</v>
      </c>
      <c r="B109" s="58" t="s">
        <v>229</v>
      </c>
      <c r="C109" s="40" t="s">
        <v>0</v>
      </c>
      <c r="D109" s="132">
        <v>4.25</v>
      </c>
      <c r="E109" s="131"/>
      <c r="F109" s="139"/>
    </row>
    <row r="110" spans="1:6" ht="12.75" customHeight="1">
      <c r="A110" s="130" t="s">
        <v>5</v>
      </c>
      <c r="B110" s="58" t="s">
        <v>230</v>
      </c>
      <c r="C110" s="40" t="s">
        <v>0</v>
      </c>
      <c r="D110" s="132">
        <v>3.8</v>
      </c>
      <c r="E110" s="131"/>
      <c r="F110" s="139"/>
    </row>
    <row r="111" spans="1:6" ht="12.75" customHeight="1">
      <c r="A111" s="130" t="s">
        <v>6</v>
      </c>
      <c r="B111" s="58" t="s">
        <v>231</v>
      </c>
      <c r="C111" s="40" t="s">
        <v>0</v>
      </c>
      <c r="D111" s="132">
        <v>15.6</v>
      </c>
      <c r="E111" s="131"/>
      <c r="F111" s="139"/>
    </row>
    <row r="112" spans="1:6" ht="12.75" customHeight="1">
      <c r="A112" s="130" t="s">
        <v>7</v>
      </c>
      <c r="B112" s="58" t="s">
        <v>232</v>
      </c>
      <c r="C112" s="103" t="s">
        <v>233</v>
      </c>
      <c r="D112" s="45">
        <v>1</v>
      </c>
      <c r="E112" s="133"/>
      <c r="F112" s="139"/>
    </row>
    <row r="113" spans="1:6" ht="12.75" customHeight="1">
      <c r="A113" s="130" t="s">
        <v>8</v>
      </c>
      <c r="B113" s="58" t="s">
        <v>234</v>
      </c>
      <c r="C113" s="103" t="s">
        <v>233</v>
      </c>
      <c r="D113" s="45">
        <v>1</v>
      </c>
      <c r="E113" s="133"/>
      <c r="F113" s="139"/>
    </row>
    <row r="114" spans="1:6" ht="12.75" customHeight="1">
      <c r="A114" s="130" t="s">
        <v>46</v>
      </c>
      <c r="B114" s="58" t="s">
        <v>235</v>
      </c>
      <c r="C114" s="103" t="s">
        <v>236</v>
      </c>
      <c r="D114" s="46">
        <v>6</v>
      </c>
      <c r="E114" s="129"/>
      <c r="F114" s="128"/>
    </row>
    <row r="115" spans="1:6" ht="12.75" customHeight="1">
      <c r="A115" s="130" t="s">
        <v>24</v>
      </c>
      <c r="B115" s="73" t="s">
        <v>237</v>
      </c>
      <c r="C115" s="103" t="s">
        <v>0</v>
      </c>
      <c r="D115" s="45">
        <v>6</v>
      </c>
      <c r="E115" s="133"/>
      <c r="F115" s="139"/>
    </row>
    <row r="116" spans="1:6" ht="12.75" customHeight="1">
      <c r="A116" s="130" t="s">
        <v>25</v>
      </c>
      <c r="B116" s="73" t="s">
        <v>238</v>
      </c>
      <c r="C116" s="103" t="s">
        <v>0</v>
      </c>
      <c r="D116" s="45">
        <v>6</v>
      </c>
      <c r="E116" s="133"/>
      <c r="F116" s="139"/>
    </row>
    <row r="117" spans="1:6" ht="42.75" customHeight="1">
      <c r="A117" s="130" t="s">
        <v>26</v>
      </c>
      <c r="B117" s="58" t="s">
        <v>239</v>
      </c>
      <c r="C117" s="103" t="s">
        <v>225</v>
      </c>
      <c r="D117" s="46">
        <v>4</v>
      </c>
      <c r="E117" s="129"/>
      <c r="F117" s="139"/>
    </row>
    <row r="118" spans="1:6" ht="14.25">
      <c r="A118" s="62"/>
      <c r="B118" s="95" t="s">
        <v>9</v>
      </c>
      <c r="C118" s="95"/>
      <c r="D118" s="95"/>
      <c r="E118" s="96"/>
      <c r="F118" s="63"/>
    </row>
    <row r="119" spans="1:6" ht="15">
      <c r="A119" s="62"/>
      <c r="B119" s="91" t="s">
        <v>241</v>
      </c>
      <c r="C119" s="92"/>
      <c r="D119" s="92"/>
      <c r="E119" s="125"/>
      <c r="F119" s="124"/>
    </row>
    <row r="120" spans="1:6" ht="15">
      <c r="A120" s="65"/>
      <c r="B120" s="91" t="s">
        <v>242</v>
      </c>
      <c r="C120" s="92"/>
      <c r="D120" s="92"/>
      <c r="E120" s="93"/>
      <c r="F120" s="66"/>
    </row>
    <row r="121" spans="1:6" ht="15">
      <c r="A121" s="67"/>
      <c r="B121" s="91" t="s">
        <v>9</v>
      </c>
      <c r="C121" s="92"/>
      <c r="D121" s="92"/>
      <c r="E121" s="93"/>
      <c r="F121" s="68"/>
    </row>
    <row r="122" spans="1:6" ht="15">
      <c r="A122" s="67"/>
      <c r="B122" s="91" t="s">
        <v>176</v>
      </c>
      <c r="C122" s="92"/>
      <c r="D122" s="92"/>
      <c r="E122" s="93"/>
      <c r="F122" s="68"/>
    </row>
    <row r="123" spans="1:6" ht="15">
      <c r="A123" s="62"/>
      <c r="B123" s="89" t="s">
        <v>186</v>
      </c>
      <c r="C123" s="89"/>
      <c r="D123" s="89"/>
      <c r="E123" s="90"/>
      <c r="F123" s="63"/>
    </row>
    <row r="124" spans="1:6" ht="15">
      <c r="A124" s="65"/>
      <c r="B124" s="91" t="s">
        <v>188</v>
      </c>
      <c r="C124" s="92"/>
      <c r="D124" s="92"/>
      <c r="E124" s="93"/>
      <c r="F124" s="66"/>
    </row>
    <row r="125" spans="1:6" ht="15">
      <c r="A125" s="65"/>
      <c r="B125" s="91" t="s">
        <v>178</v>
      </c>
      <c r="C125" s="92"/>
      <c r="D125" s="92"/>
      <c r="E125" s="93"/>
      <c r="F125" s="66"/>
    </row>
    <row r="126" spans="1:6" ht="15">
      <c r="A126" s="65"/>
      <c r="B126" s="91" t="s">
        <v>9</v>
      </c>
      <c r="C126" s="92"/>
      <c r="D126" s="92"/>
      <c r="E126" s="93"/>
      <c r="F126" s="66"/>
    </row>
    <row r="127" spans="1:6" ht="15">
      <c r="A127" s="65"/>
      <c r="B127" s="94" t="s">
        <v>179</v>
      </c>
      <c r="C127" s="94"/>
      <c r="D127" s="94"/>
      <c r="E127" s="94"/>
      <c r="F127" s="66"/>
    </row>
    <row r="128" spans="1:6" ht="15">
      <c r="A128" s="146"/>
      <c r="B128" s="151" t="s">
        <v>192</v>
      </c>
      <c r="C128" s="152"/>
      <c r="D128" s="152"/>
      <c r="E128" s="153"/>
      <c r="F128" s="150"/>
    </row>
    <row r="130" ht="27">
      <c r="F130" s="141" t="s">
        <v>243</v>
      </c>
    </row>
    <row r="131" spans="1:6" ht="19.5">
      <c r="A131" s="99" t="s">
        <v>136</v>
      </c>
      <c r="B131" s="99"/>
      <c r="C131" s="99"/>
      <c r="D131" s="99"/>
      <c r="E131" s="99"/>
      <c r="F131" s="99"/>
    </row>
    <row r="132" spans="1:6" ht="18">
      <c r="A132" s="100" t="s">
        <v>244</v>
      </c>
      <c r="B132" s="100"/>
      <c r="C132" s="100"/>
      <c r="D132" s="100"/>
      <c r="E132" s="100"/>
      <c r="F132" s="100"/>
    </row>
    <row r="133" spans="1:6" ht="15">
      <c r="A133" s="126" t="s">
        <v>198</v>
      </c>
      <c r="B133" s="126"/>
      <c r="C133" s="126"/>
      <c r="D133" s="126"/>
      <c r="E133" s="126"/>
      <c r="F133" s="126"/>
    </row>
    <row r="134" spans="1:5" ht="15">
      <c r="A134" s="37"/>
      <c r="B134" s="55"/>
      <c r="C134" s="37"/>
      <c r="D134" s="37"/>
      <c r="E134" s="44"/>
    </row>
    <row r="135" spans="1:6" ht="14.25">
      <c r="A135" s="101" t="s">
        <v>169</v>
      </c>
      <c r="B135" s="101" t="s">
        <v>170</v>
      </c>
      <c r="C135" s="101" t="s">
        <v>171</v>
      </c>
      <c r="D135" s="101" t="s">
        <v>172</v>
      </c>
      <c r="E135" s="101" t="s">
        <v>173</v>
      </c>
      <c r="F135" s="101"/>
    </row>
    <row r="136" spans="1:6" ht="14.25">
      <c r="A136" s="101"/>
      <c r="B136" s="101"/>
      <c r="C136" s="101"/>
      <c r="D136" s="101"/>
      <c r="E136" s="144" t="s">
        <v>174</v>
      </c>
      <c r="F136" s="144" t="s">
        <v>11</v>
      </c>
    </row>
    <row r="137" spans="1:6" ht="14.25">
      <c r="A137" s="144">
        <v>1</v>
      </c>
      <c r="B137" s="144">
        <v>2</v>
      </c>
      <c r="C137" s="144">
        <v>3</v>
      </c>
      <c r="D137" s="144">
        <v>4</v>
      </c>
      <c r="E137" s="144">
        <v>5</v>
      </c>
      <c r="F137" s="144">
        <v>6</v>
      </c>
    </row>
    <row r="138" spans="1:6" ht="30">
      <c r="A138" s="40" t="s">
        <v>12</v>
      </c>
      <c r="B138" s="122" t="s">
        <v>245</v>
      </c>
      <c r="C138" s="42" t="s">
        <v>134</v>
      </c>
      <c r="D138" s="132">
        <v>14</v>
      </c>
      <c r="E138" s="132"/>
      <c r="F138" s="71"/>
    </row>
    <row r="139" spans="1:6" ht="15.75">
      <c r="A139" s="40" t="s">
        <v>13</v>
      </c>
      <c r="B139" s="122" t="s">
        <v>246</v>
      </c>
      <c r="C139" s="42" t="s">
        <v>134</v>
      </c>
      <c r="D139" s="45">
        <v>14</v>
      </c>
      <c r="E139" s="45"/>
      <c r="F139" s="71"/>
    </row>
    <row r="140" spans="1:6" ht="30">
      <c r="A140" s="40" t="s">
        <v>14</v>
      </c>
      <c r="B140" s="56" t="s">
        <v>247</v>
      </c>
      <c r="C140" s="43" t="s">
        <v>135</v>
      </c>
      <c r="D140" s="121">
        <v>2.1</v>
      </c>
      <c r="E140" s="121"/>
      <c r="F140" s="71"/>
    </row>
    <row r="141" spans="1:6" ht="15">
      <c r="A141" s="40" t="s">
        <v>15</v>
      </c>
      <c r="B141" s="56" t="s">
        <v>248</v>
      </c>
      <c r="C141" s="43" t="s">
        <v>135</v>
      </c>
      <c r="D141" s="121">
        <v>2.1</v>
      </c>
      <c r="E141" s="121"/>
      <c r="F141" s="71"/>
    </row>
    <row r="142" spans="1:6" ht="30">
      <c r="A142" s="40" t="s">
        <v>16</v>
      </c>
      <c r="B142" s="122" t="s">
        <v>249</v>
      </c>
      <c r="C142" s="42" t="s">
        <v>133</v>
      </c>
      <c r="D142" s="47">
        <v>0.67</v>
      </c>
      <c r="E142" s="47"/>
      <c r="F142" s="71"/>
    </row>
    <row r="143" spans="1:6" ht="15.75">
      <c r="A143" s="40" t="s">
        <v>17</v>
      </c>
      <c r="B143" s="122" t="s">
        <v>205</v>
      </c>
      <c r="C143" s="40" t="s">
        <v>134</v>
      </c>
      <c r="D143" s="45">
        <v>6.76</v>
      </c>
      <c r="E143" s="45"/>
      <c r="F143" s="71"/>
    </row>
    <row r="144" spans="1:6" ht="30">
      <c r="A144" s="40" t="s">
        <v>5</v>
      </c>
      <c r="B144" s="58" t="s">
        <v>206</v>
      </c>
      <c r="C144" s="103" t="s">
        <v>134</v>
      </c>
      <c r="D144" s="47">
        <v>0.32</v>
      </c>
      <c r="E144" s="47"/>
      <c r="F144" s="71"/>
    </row>
    <row r="145" spans="1:6" ht="15.75">
      <c r="A145" s="40" t="s">
        <v>6</v>
      </c>
      <c r="B145" s="58" t="s">
        <v>207</v>
      </c>
      <c r="C145" s="103" t="s">
        <v>134</v>
      </c>
      <c r="D145" s="47">
        <v>1.8</v>
      </c>
      <c r="E145" s="47"/>
      <c r="F145" s="71"/>
    </row>
    <row r="146" spans="1:6" ht="15">
      <c r="A146" s="40" t="s">
        <v>7</v>
      </c>
      <c r="B146" s="58" t="s">
        <v>208</v>
      </c>
      <c r="C146" s="103" t="s">
        <v>0</v>
      </c>
      <c r="D146" s="45">
        <v>9.8</v>
      </c>
      <c r="E146" s="45"/>
      <c r="F146" s="71"/>
    </row>
    <row r="147" spans="1:6" ht="15">
      <c r="A147" s="40" t="s">
        <v>8</v>
      </c>
      <c r="B147" s="58" t="s">
        <v>250</v>
      </c>
      <c r="C147" s="103" t="s">
        <v>0</v>
      </c>
      <c r="D147" s="45">
        <v>6.4</v>
      </c>
      <c r="E147" s="45"/>
      <c r="F147" s="71"/>
    </row>
    <row r="148" spans="1:6" ht="15">
      <c r="A148" s="40" t="s">
        <v>46</v>
      </c>
      <c r="B148" s="73" t="s">
        <v>251</v>
      </c>
      <c r="C148" s="54" t="s">
        <v>1</v>
      </c>
      <c r="D148" s="48">
        <v>0.068</v>
      </c>
      <c r="E148" s="48"/>
      <c r="F148" s="71"/>
    </row>
    <row r="149" spans="1:6" ht="15">
      <c r="A149" s="40" t="s">
        <v>24</v>
      </c>
      <c r="B149" s="58" t="s">
        <v>144</v>
      </c>
      <c r="C149" s="49" t="s">
        <v>182</v>
      </c>
      <c r="D149" s="47">
        <v>1.98</v>
      </c>
      <c r="E149" s="47"/>
      <c r="F149" s="71"/>
    </row>
    <row r="150" spans="1:6" ht="30">
      <c r="A150" s="40" t="s">
        <v>25</v>
      </c>
      <c r="B150" s="58" t="s">
        <v>145</v>
      </c>
      <c r="C150" s="41" t="s">
        <v>134</v>
      </c>
      <c r="D150" s="47">
        <v>1.98</v>
      </c>
      <c r="E150" s="47"/>
      <c r="F150" s="71"/>
    </row>
    <row r="151" spans="1:6" ht="30">
      <c r="A151" s="40" t="s">
        <v>26</v>
      </c>
      <c r="B151" s="58" t="s">
        <v>143</v>
      </c>
      <c r="C151" s="47" t="s">
        <v>133</v>
      </c>
      <c r="D151" s="45">
        <v>0.65</v>
      </c>
      <c r="E151" s="45"/>
      <c r="F151" s="71"/>
    </row>
    <row r="152" spans="1:6" ht="30">
      <c r="A152" s="40" t="s">
        <v>47</v>
      </c>
      <c r="B152" s="58" t="s">
        <v>142</v>
      </c>
      <c r="C152" s="47" t="s">
        <v>134</v>
      </c>
      <c r="D152" s="45">
        <v>21.35</v>
      </c>
      <c r="E152" s="45"/>
      <c r="F152" s="71"/>
    </row>
    <row r="153" spans="1:6" ht="30">
      <c r="A153" s="40" t="s">
        <v>29</v>
      </c>
      <c r="B153" s="58" t="s">
        <v>138</v>
      </c>
      <c r="C153" s="47" t="s">
        <v>134</v>
      </c>
      <c r="D153" s="45">
        <v>21.35</v>
      </c>
      <c r="E153" s="45"/>
      <c r="F153" s="71"/>
    </row>
    <row r="154" spans="1:6" ht="30">
      <c r="A154" s="40" t="s">
        <v>30</v>
      </c>
      <c r="B154" s="58" t="s">
        <v>139</v>
      </c>
      <c r="C154" s="47" t="s">
        <v>134</v>
      </c>
      <c r="D154" s="45">
        <v>8.65</v>
      </c>
      <c r="E154" s="45"/>
      <c r="F154" s="71"/>
    </row>
    <row r="155" spans="1:6" ht="15.75">
      <c r="A155" s="40" t="s">
        <v>31</v>
      </c>
      <c r="B155" s="58" t="s">
        <v>140</v>
      </c>
      <c r="C155" s="47" t="s">
        <v>133</v>
      </c>
      <c r="D155" s="45">
        <v>0.8400000000000001</v>
      </c>
      <c r="E155" s="45"/>
      <c r="F155" s="71"/>
    </row>
    <row r="156" spans="1:6" ht="15.75">
      <c r="A156" s="40" t="s">
        <v>32</v>
      </c>
      <c r="B156" s="58" t="s">
        <v>141</v>
      </c>
      <c r="C156" s="47" t="s">
        <v>134</v>
      </c>
      <c r="D156" s="45">
        <v>21.35</v>
      </c>
      <c r="E156" s="45"/>
      <c r="F156" s="71"/>
    </row>
    <row r="157" spans="1:6" ht="15.75">
      <c r="A157" s="40" t="s">
        <v>33</v>
      </c>
      <c r="B157" s="58" t="s">
        <v>210</v>
      </c>
      <c r="C157" s="47" t="s">
        <v>134</v>
      </c>
      <c r="D157" s="45">
        <v>24</v>
      </c>
      <c r="E157" s="45"/>
      <c r="F157" s="71"/>
    </row>
    <row r="158" spans="1:6" ht="30">
      <c r="A158" s="40" t="s">
        <v>212</v>
      </c>
      <c r="B158" s="122" t="s">
        <v>214</v>
      </c>
      <c r="C158" s="40" t="s">
        <v>134</v>
      </c>
      <c r="D158" s="45">
        <v>24</v>
      </c>
      <c r="E158" s="45"/>
      <c r="F158" s="71"/>
    </row>
    <row r="159" spans="1:6" ht="15.75">
      <c r="A159" s="40" t="s">
        <v>213</v>
      </c>
      <c r="B159" s="58" t="s">
        <v>216</v>
      </c>
      <c r="C159" s="47" t="s">
        <v>134</v>
      </c>
      <c r="D159" s="45">
        <v>24</v>
      </c>
      <c r="E159" s="45"/>
      <c r="F159" s="71"/>
    </row>
    <row r="160" spans="1:6" ht="30">
      <c r="A160" s="40" t="s">
        <v>215</v>
      </c>
      <c r="B160" s="122" t="s">
        <v>218</v>
      </c>
      <c r="C160" s="40" t="s">
        <v>134</v>
      </c>
      <c r="D160" s="45">
        <v>24</v>
      </c>
      <c r="E160" s="45"/>
      <c r="F160" s="71"/>
    </row>
    <row r="161" spans="1:6" ht="30">
      <c r="A161" s="40" t="s">
        <v>217</v>
      </c>
      <c r="B161" s="122" t="s">
        <v>220</v>
      </c>
      <c r="C161" s="40" t="s">
        <v>134</v>
      </c>
      <c r="D161" s="132">
        <v>24</v>
      </c>
      <c r="E161" s="132"/>
      <c r="F161" s="71"/>
    </row>
    <row r="162" spans="1:6" ht="15">
      <c r="A162" s="62"/>
      <c r="B162" s="89" t="s">
        <v>221</v>
      </c>
      <c r="C162" s="89"/>
      <c r="D162" s="89"/>
      <c r="E162" s="90"/>
      <c r="F162" s="63"/>
    </row>
    <row r="163" spans="1:6" ht="15">
      <c r="A163" s="65"/>
      <c r="B163" s="91" t="s">
        <v>175</v>
      </c>
      <c r="C163" s="92"/>
      <c r="D163" s="92"/>
      <c r="E163" s="93"/>
      <c r="F163" s="66"/>
    </row>
    <row r="164" spans="1:6" ht="15">
      <c r="A164" s="67"/>
      <c r="B164" s="91" t="s">
        <v>9</v>
      </c>
      <c r="C164" s="92"/>
      <c r="D164" s="92"/>
      <c r="E164" s="93"/>
      <c r="F164" s="68"/>
    </row>
    <row r="165" spans="1:6" ht="15">
      <c r="A165" s="67"/>
      <c r="B165" s="91" t="s">
        <v>176</v>
      </c>
      <c r="C165" s="92"/>
      <c r="D165" s="92"/>
      <c r="E165" s="93"/>
      <c r="F165" s="68"/>
    </row>
    <row r="166" spans="1:6" ht="15">
      <c r="A166" s="154"/>
      <c r="B166" s="108" t="s">
        <v>185</v>
      </c>
      <c r="C166" s="108"/>
      <c r="D166" s="108"/>
      <c r="E166" s="109"/>
      <c r="F166" s="110"/>
    </row>
    <row r="167" spans="1:6" ht="15.75">
      <c r="A167" s="50"/>
      <c r="B167" s="120"/>
      <c r="C167" s="51"/>
      <c r="D167" s="51"/>
      <c r="E167" s="51"/>
      <c r="F167" s="52"/>
    </row>
    <row r="168" spans="1:6" ht="19.5">
      <c r="A168" s="99" t="s">
        <v>240</v>
      </c>
      <c r="B168" s="99"/>
      <c r="C168" s="99"/>
      <c r="D168" s="99"/>
      <c r="E168" s="99"/>
      <c r="F168" s="99"/>
    </row>
    <row r="169" spans="1:6" ht="15">
      <c r="A169" s="123" t="s">
        <v>222</v>
      </c>
      <c r="B169" s="123"/>
      <c r="C169" s="123"/>
      <c r="D169" s="123"/>
      <c r="E169" s="123"/>
      <c r="F169" s="123"/>
    </row>
    <row r="170" spans="1:6" ht="15">
      <c r="A170" s="37"/>
      <c r="B170" s="55"/>
      <c r="C170" s="37"/>
      <c r="D170" s="37"/>
      <c r="E170" s="44"/>
      <c r="F170" s="61"/>
    </row>
    <row r="171" spans="1:6" ht="14.25">
      <c r="A171" s="97" t="s">
        <v>169</v>
      </c>
      <c r="B171" s="97" t="s">
        <v>170</v>
      </c>
      <c r="C171" s="97" t="s">
        <v>171</v>
      </c>
      <c r="D171" s="97" t="s">
        <v>172</v>
      </c>
      <c r="E171" s="97" t="s">
        <v>173</v>
      </c>
      <c r="F171" s="97"/>
    </row>
    <row r="172" spans="1:6" ht="14.25">
      <c r="A172" s="97"/>
      <c r="B172" s="97"/>
      <c r="C172" s="97"/>
      <c r="D172" s="97"/>
      <c r="E172" s="145" t="s">
        <v>174</v>
      </c>
      <c r="F172" s="145" t="s">
        <v>11</v>
      </c>
    </row>
    <row r="173" spans="1:6" ht="14.25">
      <c r="A173" s="145">
        <v>1</v>
      </c>
      <c r="B173" s="145">
        <v>2</v>
      </c>
      <c r="C173" s="145">
        <v>3</v>
      </c>
      <c r="D173" s="145">
        <v>4</v>
      </c>
      <c r="E173" s="145">
        <v>5</v>
      </c>
      <c r="F173" s="145">
        <v>6</v>
      </c>
    </row>
    <row r="174" spans="1:6" ht="15">
      <c r="A174" s="41" t="s">
        <v>12</v>
      </c>
      <c r="B174" s="58" t="s">
        <v>223</v>
      </c>
      <c r="C174" s="103" t="s">
        <v>137</v>
      </c>
      <c r="D174" s="45">
        <v>1</v>
      </c>
      <c r="E174" s="45"/>
      <c r="F174" s="71"/>
    </row>
    <row r="175" spans="1:6" ht="15">
      <c r="A175" s="41" t="s">
        <v>13</v>
      </c>
      <c r="B175" s="122" t="s">
        <v>224</v>
      </c>
      <c r="C175" s="40" t="s">
        <v>225</v>
      </c>
      <c r="D175" s="132">
        <v>1</v>
      </c>
      <c r="E175" s="132"/>
      <c r="F175" s="71"/>
    </row>
    <row r="176" spans="1:6" ht="30">
      <c r="A176" s="41" t="s">
        <v>14</v>
      </c>
      <c r="B176" s="58" t="s">
        <v>226</v>
      </c>
      <c r="C176" s="103" t="s">
        <v>225</v>
      </c>
      <c r="D176" s="45">
        <v>1</v>
      </c>
      <c r="E176" s="45"/>
      <c r="F176" s="71"/>
    </row>
    <row r="177" spans="1:6" ht="15">
      <c r="A177" s="41" t="s">
        <v>15</v>
      </c>
      <c r="B177" s="58" t="s">
        <v>252</v>
      </c>
      <c r="C177" s="103" t="s">
        <v>225</v>
      </c>
      <c r="D177" s="45">
        <v>1</v>
      </c>
      <c r="E177" s="45"/>
      <c r="F177" s="71"/>
    </row>
    <row r="178" spans="1:6" ht="15">
      <c r="A178" s="41" t="s">
        <v>16</v>
      </c>
      <c r="B178" s="122" t="s">
        <v>228</v>
      </c>
      <c r="C178" s="40" t="s">
        <v>225</v>
      </c>
      <c r="D178" s="132">
        <v>1</v>
      </c>
      <c r="E178" s="132"/>
      <c r="F178" s="71"/>
    </row>
    <row r="179" spans="1:6" ht="15">
      <c r="A179" s="41" t="s">
        <v>17</v>
      </c>
      <c r="B179" s="122" t="s">
        <v>229</v>
      </c>
      <c r="C179" s="40" t="s">
        <v>0</v>
      </c>
      <c r="D179" s="132">
        <v>4.25</v>
      </c>
      <c r="E179" s="132"/>
      <c r="F179" s="71"/>
    </row>
    <row r="180" spans="1:6" ht="15">
      <c r="A180" s="41" t="s">
        <v>5</v>
      </c>
      <c r="B180" s="122" t="s">
        <v>230</v>
      </c>
      <c r="C180" s="40" t="s">
        <v>0</v>
      </c>
      <c r="D180" s="132">
        <v>3.8</v>
      </c>
      <c r="E180" s="132"/>
      <c r="F180" s="71"/>
    </row>
    <row r="181" spans="1:6" ht="30">
      <c r="A181" s="41" t="s">
        <v>6</v>
      </c>
      <c r="B181" s="122" t="s">
        <v>231</v>
      </c>
      <c r="C181" s="40" t="s">
        <v>0</v>
      </c>
      <c r="D181" s="132">
        <v>15.6</v>
      </c>
      <c r="E181" s="132"/>
      <c r="F181" s="71"/>
    </row>
    <row r="182" spans="1:6" ht="15.75">
      <c r="A182" s="41" t="s">
        <v>7</v>
      </c>
      <c r="B182" s="58" t="s">
        <v>232</v>
      </c>
      <c r="C182" s="103" t="s">
        <v>233</v>
      </c>
      <c r="D182" s="45">
        <v>1</v>
      </c>
      <c r="E182" s="45"/>
      <c r="F182" s="71"/>
    </row>
    <row r="183" spans="1:6" ht="15.75">
      <c r="A183" s="41" t="s">
        <v>8</v>
      </c>
      <c r="B183" s="58" t="s">
        <v>234</v>
      </c>
      <c r="C183" s="103" t="s">
        <v>233</v>
      </c>
      <c r="D183" s="45">
        <v>1</v>
      </c>
      <c r="E183" s="45"/>
      <c r="F183" s="71"/>
    </row>
    <row r="184" spans="1:6" ht="15">
      <c r="A184" s="41" t="s">
        <v>46</v>
      </c>
      <c r="B184" s="58" t="s">
        <v>235</v>
      </c>
      <c r="C184" s="103" t="s">
        <v>236</v>
      </c>
      <c r="D184" s="46">
        <v>6</v>
      </c>
      <c r="E184" s="46"/>
      <c r="F184" s="128"/>
    </row>
    <row r="185" spans="1:6" ht="15">
      <c r="A185" s="41" t="s">
        <v>24</v>
      </c>
      <c r="B185" s="73" t="s">
        <v>237</v>
      </c>
      <c r="C185" s="103" t="s">
        <v>0</v>
      </c>
      <c r="D185" s="45">
        <v>6</v>
      </c>
      <c r="E185" s="45"/>
      <c r="F185" s="71"/>
    </row>
    <row r="186" spans="1:6" ht="15">
      <c r="A186" s="41" t="s">
        <v>25</v>
      </c>
      <c r="B186" s="56" t="s">
        <v>238</v>
      </c>
      <c r="C186" s="103" t="s">
        <v>0</v>
      </c>
      <c r="D186" s="45">
        <v>6</v>
      </c>
      <c r="E186" s="45"/>
      <c r="F186" s="71"/>
    </row>
    <row r="187" spans="1:6" ht="15">
      <c r="A187" s="41" t="s">
        <v>26</v>
      </c>
      <c r="B187" s="58" t="s">
        <v>239</v>
      </c>
      <c r="C187" s="103" t="s">
        <v>225</v>
      </c>
      <c r="D187" s="46">
        <v>4</v>
      </c>
      <c r="E187" s="46"/>
      <c r="F187" s="71"/>
    </row>
    <row r="188" spans="1:6" ht="14.25">
      <c r="A188" s="62"/>
      <c r="B188" s="95" t="s">
        <v>9</v>
      </c>
      <c r="C188" s="95"/>
      <c r="D188" s="95"/>
      <c r="E188" s="96"/>
      <c r="F188" s="63"/>
    </row>
    <row r="189" spans="1:6" ht="15">
      <c r="A189" s="62"/>
      <c r="B189" s="91" t="s">
        <v>241</v>
      </c>
      <c r="C189" s="92"/>
      <c r="D189" s="92"/>
      <c r="E189" s="125"/>
      <c r="F189" s="124"/>
    </row>
    <row r="190" spans="1:6" ht="15">
      <c r="A190" s="65"/>
      <c r="B190" s="91" t="s">
        <v>242</v>
      </c>
      <c r="C190" s="92"/>
      <c r="D190" s="92"/>
      <c r="E190" s="93"/>
      <c r="F190" s="66"/>
    </row>
    <row r="191" spans="1:6" ht="15">
      <c r="A191" s="67"/>
      <c r="B191" s="91" t="s">
        <v>9</v>
      </c>
      <c r="C191" s="92"/>
      <c r="D191" s="92"/>
      <c r="E191" s="93"/>
      <c r="F191" s="68"/>
    </row>
    <row r="192" spans="1:6" ht="15">
      <c r="A192" s="67"/>
      <c r="B192" s="91" t="s">
        <v>176</v>
      </c>
      <c r="C192" s="92"/>
      <c r="D192" s="92"/>
      <c r="E192" s="93"/>
      <c r="F192" s="68"/>
    </row>
    <row r="193" spans="1:6" ht="15">
      <c r="A193" s="62"/>
      <c r="B193" s="89" t="s">
        <v>186</v>
      </c>
      <c r="C193" s="89"/>
      <c r="D193" s="89"/>
      <c r="E193" s="90"/>
      <c r="F193" s="63"/>
    </row>
    <row r="194" spans="1:6" ht="15">
      <c r="A194" s="65"/>
      <c r="B194" s="91" t="s">
        <v>188</v>
      </c>
      <c r="C194" s="92"/>
      <c r="D194" s="92"/>
      <c r="E194" s="93"/>
      <c r="F194" s="66"/>
    </row>
    <row r="195" spans="1:6" ht="15">
      <c r="A195" s="65"/>
      <c r="B195" s="91" t="s">
        <v>178</v>
      </c>
      <c r="C195" s="92"/>
      <c r="D195" s="92"/>
      <c r="E195" s="93"/>
      <c r="F195" s="66"/>
    </row>
    <row r="196" spans="1:6" ht="15">
      <c r="A196" s="65"/>
      <c r="B196" s="91" t="s">
        <v>9</v>
      </c>
      <c r="C196" s="92"/>
      <c r="D196" s="92"/>
      <c r="E196" s="93"/>
      <c r="F196" s="66"/>
    </row>
    <row r="197" spans="1:6" ht="15">
      <c r="A197" s="65"/>
      <c r="B197" s="94" t="s">
        <v>179</v>
      </c>
      <c r="C197" s="94"/>
      <c r="D197" s="94"/>
      <c r="E197" s="94"/>
      <c r="F197" s="66"/>
    </row>
    <row r="198" spans="1:6" ht="15">
      <c r="A198" s="146"/>
      <c r="B198" s="151" t="s">
        <v>253</v>
      </c>
      <c r="C198" s="152"/>
      <c r="D198" s="152"/>
      <c r="E198" s="153"/>
      <c r="F198" s="150"/>
    </row>
    <row r="199" spans="1:6" ht="15">
      <c r="A199" s="159"/>
      <c r="B199" s="158" t="s">
        <v>255</v>
      </c>
      <c r="C199" s="157"/>
      <c r="D199" s="157"/>
      <c r="E199" s="156"/>
      <c r="F199" s="155"/>
    </row>
    <row r="200" spans="1:6" ht="15">
      <c r="A200" s="162"/>
      <c r="B200" s="163"/>
      <c r="C200" s="163"/>
      <c r="D200" s="163"/>
      <c r="E200" s="163"/>
      <c r="F200" s="164"/>
    </row>
    <row r="201" spans="1:6" ht="15">
      <c r="A201" s="160" t="s">
        <v>180</v>
      </c>
      <c r="B201" s="160"/>
      <c r="C201" s="160"/>
      <c r="D201" s="160"/>
      <c r="E201" s="160"/>
      <c r="F201" s="160"/>
    </row>
    <row r="202" spans="1:6" ht="15">
      <c r="A202" s="161"/>
      <c r="B202" s="161"/>
      <c r="C202" s="161"/>
      <c r="D202" s="161"/>
      <c r="E202" s="161"/>
      <c r="F202" s="161"/>
    </row>
    <row r="203" spans="1:6" ht="12.75">
      <c r="A203" s="143" t="s">
        <v>193</v>
      </c>
      <c r="B203" s="143"/>
      <c r="C203" s="143"/>
      <c r="D203" s="143"/>
      <c r="E203" s="143"/>
      <c r="F203" s="143"/>
    </row>
    <row r="204" spans="1:6" ht="12.75">
      <c r="A204" s="143"/>
      <c r="B204" s="143"/>
      <c r="C204" s="143"/>
      <c r="D204" s="143"/>
      <c r="E204" s="143"/>
      <c r="F204" s="143"/>
    </row>
    <row r="205" spans="1:6" ht="12.75">
      <c r="A205" s="143"/>
      <c r="B205" s="143"/>
      <c r="C205" s="143"/>
      <c r="D205" s="143"/>
      <c r="E205" s="143"/>
      <c r="F205" s="143"/>
    </row>
    <row r="206" spans="1:6" ht="12.75">
      <c r="A206" s="143"/>
      <c r="B206" s="143"/>
      <c r="C206" s="143"/>
      <c r="D206" s="143"/>
      <c r="E206" s="143"/>
      <c r="F206" s="143"/>
    </row>
    <row r="207" spans="1:6" ht="12.75">
      <c r="A207" s="143"/>
      <c r="B207" s="143"/>
      <c r="C207" s="143"/>
      <c r="D207" s="143"/>
      <c r="E207" s="143"/>
      <c r="F207" s="143"/>
    </row>
    <row r="208" spans="1:6" ht="12.75">
      <c r="A208" s="143" t="s">
        <v>194</v>
      </c>
      <c r="B208" s="143"/>
      <c r="C208" s="143"/>
      <c r="D208" s="143"/>
      <c r="E208" s="143"/>
      <c r="F208" s="143"/>
    </row>
    <row r="209" spans="1:6" ht="12.75">
      <c r="A209" s="143"/>
      <c r="B209" s="143"/>
      <c r="C209" s="143"/>
      <c r="D209" s="143"/>
      <c r="E209" s="143"/>
      <c r="F209" s="143"/>
    </row>
    <row r="210" spans="1:6" ht="12.75">
      <c r="A210" s="143"/>
      <c r="B210" s="143"/>
      <c r="C210" s="143"/>
      <c r="D210" s="143"/>
      <c r="E210" s="143"/>
      <c r="F210" s="143"/>
    </row>
    <row r="211" spans="1:6" ht="12.75">
      <c r="A211" s="143"/>
      <c r="B211" s="143"/>
      <c r="C211" s="143"/>
      <c r="D211" s="143"/>
      <c r="E211" s="143"/>
      <c r="F211" s="143"/>
    </row>
    <row r="212" spans="1:6" ht="12.75">
      <c r="A212" s="143"/>
      <c r="B212" s="143"/>
      <c r="C212" s="143"/>
      <c r="D212" s="143"/>
      <c r="E212" s="143"/>
      <c r="F212" s="143"/>
    </row>
    <row r="213" spans="1:6" ht="12.75">
      <c r="A213" s="143"/>
      <c r="B213" s="143"/>
      <c r="C213" s="143"/>
      <c r="D213" s="143"/>
      <c r="E213" s="143"/>
      <c r="F213" s="143"/>
    </row>
    <row r="214" spans="1:6" ht="12.75">
      <c r="A214" s="143"/>
      <c r="B214" s="143"/>
      <c r="C214" s="143"/>
      <c r="D214" s="143"/>
      <c r="E214" s="143"/>
      <c r="F214" s="143"/>
    </row>
    <row r="215" spans="1:6" ht="12.75">
      <c r="A215" s="143"/>
      <c r="B215" s="143"/>
      <c r="C215" s="143"/>
      <c r="D215" s="143"/>
      <c r="E215" s="143"/>
      <c r="F215" s="143"/>
    </row>
    <row r="216" spans="1:6" ht="38.25" customHeight="1">
      <c r="A216" s="142" t="s">
        <v>195</v>
      </c>
      <c r="B216" s="142"/>
      <c r="C216" s="142"/>
      <c r="D216" s="142"/>
      <c r="E216" s="142"/>
      <c r="F216" s="142"/>
    </row>
  </sheetData>
  <sheetProtection/>
  <mergeCells count="95">
    <mergeCell ref="B197:E197"/>
    <mergeCell ref="B198:E198"/>
    <mergeCell ref="A133:F133"/>
    <mergeCell ref="B199:E199"/>
    <mergeCell ref="A201:F201"/>
    <mergeCell ref="A203:F207"/>
    <mergeCell ref="A208:F215"/>
    <mergeCell ref="A216:F216"/>
    <mergeCell ref="B188:E188"/>
    <mergeCell ref="B189:D189"/>
    <mergeCell ref="B190:E190"/>
    <mergeCell ref="B191:E191"/>
    <mergeCell ref="B192:E192"/>
    <mergeCell ref="B193:E193"/>
    <mergeCell ref="B194:E194"/>
    <mergeCell ref="B195:E195"/>
    <mergeCell ref="B196:E196"/>
    <mergeCell ref="B165:E165"/>
    <mergeCell ref="B166:E166"/>
    <mergeCell ref="A168:F168"/>
    <mergeCell ref="A169:F169"/>
    <mergeCell ref="A171:A172"/>
    <mergeCell ref="B171:B172"/>
    <mergeCell ref="C171:C172"/>
    <mergeCell ref="D171:D172"/>
    <mergeCell ref="E171:F171"/>
    <mergeCell ref="B128:E128"/>
    <mergeCell ref="A131:F131"/>
    <mergeCell ref="A132:F132"/>
    <mergeCell ref="A135:A136"/>
    <mergeCell ref="B135:B136"/>
    <mergeCell ref="C135:C136"/>
    <mergeCell ref="D135:D136"/>
    <mergeCell ref="E135:F135"/>
    <mergeCell ref="A62:A63"/>
    <mergeCell ref="B62:B63"/>
    <mergeCell ref="C62:C63"/>
    <mergeCell ref="D62:D63"/>
    <mergeCell ref="E62:F62"/>
    <mergeCell ref="B92:E92"/>
    <mergeCell ref="B93:E93"/>
    <mergeCell ref="B94:E94"/>
    <mergeCell ref="B95:E95"/>
    <mergeCell ref="B96:E96"/>
    <mergeCell ref="A101:A102"/>
    <mergeCell ref="B101:B102"/>
    <mergeCell ref="C101:C102"/>
    <mergeCell ref="D101:D102"/>
    <mergeCell ref="E101:F101"/>
    <mergeCell ref="A58:F58"/>
    <mergeCell ref="A59:F59"/>
    <mergeCell ref="A2:F2"/>
    <mergeCell ref="A3:F3"/>
    <mergeCell ref="A16:F16"/>
    <mergeCell ref="A20:F20"/>
    <mergeCell ref="A35:F35"/>
    <mergeCell ref="D4:D5"/>
    <mergeCell ref="E4:F4"/>
    <mergeCell ref="A23:F23"/>
    <mergeCell ref="B53:E53"/>
    <mergeCell ref="B47:E47"/>
    <mergeCell ref="B48:E48"/>
    <mergeCell ref="B49:E49"/>
    <mergeCell ref="B51:E51"/>
    <mergeCell ref="B52:E52"/>
    <mergeCell ref="B50:E50"/>
    <mergeCell ref="B32:B33"/>
    <mergeCell ref="C32:C33"/>
    <mergeCell ref="B28:E28"/>
    <mergeCell ref="A30:F30"/>
    <mergeCell ref="B54:E54"/>
    <mergeCell ref="B55:E55"/>
    <mergeCell ref="B56:E56"/>
    <mergeCell ref="B118:E118"/>
    <mergeCell ref="A60:F60"/>
    <mergeCell ref="A98:F98"/>
    <mergeCell ref="A99:F99"/>
    <mergeCell ref="A4:A5"/>
    <mergeCell ref="B4:B5"/>
    <mergeCell ref="C4:C5"/>
    <mergeCell ref="D32:D33"/>
    <mergeCell ref="E32:F32"/>
    <mergeCell ref="A32:A33"/>
    <mergeCell ref="B119:D119"/>
    <mergeCell ref="B120:E120"/>
    <mergeCell ref="B121:E121"/>
    <mergeCell ref="B122:E122"/>
    <mergeCell ref="B123:E123"/>
    <mergeCell ref="B124:E124"/>
    <mergeCell ref="B125:E125"/>
    <mergeCell ref="B126:E126"/>
    <mergeCell ref="B127:E127"/>
    <mergeCell ref="B162:E162"/>
    <mergeCell ref="B163:E163"/>
    <mergeCell ref="B164:E164"/>
  </mergeCells>
  <conditionalFormatting sqref="G6:II6">
    <cfRule type="cellIs" priority="53" dxfId="48" operator="equal" stopIfTrue="1">
      <formula>8223.307275</formula>
    </cfRule>
  </conditionalFormatting>
  <conditionalFormatting sqref="F4:F6 A6:E6">
    <cfRule type="cellIs" priority="52" dxfId="48" operator="equal" stopIfTrue="1">
      <formula>8223.307275</formula>
    </cfRule>
  </conditionalFormatting>
  <conditionalFormatting sqref="G34:II34">
    <cfRule type="cellIs" priority="51" dxfId="48" operator="equal" stopIfTrue="1">
      <formula>8223.307275</formula>
    </cfRule>
  </conditionalFormatting>
  <conditionalFormatting sqref="C121:F121 C122:E122">
    <cfRule type="cellIs" priority="18" dxfId="48" operator="equal" stopIfTrue="1">
      <formula>8223.307275</formula>
    </cfRule>
  </conditionalFormatting>
  <conditionalFormatting sqref="A50 F50">
    <cfRule type="cellIs" priority="38" dxfId="48" operator="equal" stopIfTrue="1">
      <formula>8223.307275</formula>
    </cfRule>
  </conditionalFormatting>
  <conditionalFormatting sqref="G51:HS51">
    <cfRule type="cellIs" priority="37" dxfId="48" operator="equal" stopIfTrue="1">
      <formula>8223.307275</formula>
    </cfRule>
  </conditionalFormatting>
  <conditionalFormatting sqref="G28:HS28">
    <cfRule type="cellIs" priority="47" dxfId="48" operator="equal" stopIfTrue="1">
      <formula>8223.307275</formula>
    </cfRule>
  </conditionalFormatting>
  <conditionalFormatting sqref="C28:F28 A28">
    <cfRule type="cellIs" priority="46" dxfId="48" operator="equal" stopIfTrue="1">
      <formula>8223.307275</formula>
    </cfRule>
  </conditionalFormatting>
  <conditionalFormatting sqref="A49">
    <cfRule type="cellIs" priority="34" dxfId="48" operator="equal" stopIfTrue="1">
      <formula>8223.307275</formula>
    </cfRule>
  </conditionalFormatting>
  <conditionalFormatting sqref="C52:HS52 A52">
    <cfRule type="cellIs" priority="43" dxfId="48" operator="equal" stopIfTrue="1">
      <formula>8223.307275</formula>
    </cfRule>
  </conditionalFormatting>
  <conditionalFormatting sqref="G47:HS47 C48:HS48">
    <cfRule type="cellIs" priority="42" dxfId="48" operator="equal" stopIfTrue="1">
      <formula>8223.307275</formula>
    </cfRule>
  </conditionalFormatting>
  <conditionalFormatting sqref="A48">
    <cfRule type="cellIs" priority="41" dxfId="48" operator="equal" stopIfTrue="1">
      <formula>8223.307275</formula>
    </cfRule>
  </conditionalFormatting>
  <conditionalFormatting sqref="C47:F47 A47">
    <cfRule type="cellIs" priority="40" dxfId="48" operator="equal" stopIfTrue="1">
      <formula>8223.307275</formula>
    </cfRule>
  </conditionalFormatting>
  <conditionalFormatting sqref="G50:HS50">
    <cfRule type="cellIs" priority="39" dxfId="48" operator="equal" stopIfTrue="1">
      <formula>8223.307275</formula>
    </cfRule>
  </conditionalFormatting>
  <conditionalFormatting sqref="C49:HS49 C50:E50">
    <cfRule type="cellIs" priority="35" dxfId="48" operator="equal" stopIfTrue="1">
      <formula>8223.307275</formula>
    </cfRule>
  </conditionalFormatting>
  <conditionalFormatting sqref="C51:F51 A51">
    <cfRule type="cellIs" priority="36" dxfId="48" operator="equal" stopIfTrue="1">
      <formula>8223.307275</formula>
    </cfRule>
  </conditionalFormatting>
  <conditionalFormatting sqref="F32:F34 A34:E34">
    <cfRule type="cellIs" priority="32" dxfId="48" operator="equal" stopIfTrue="1">
      <formula>8223.307275</formula>
    </cfRule>
  </conditionalFormatting>
  <conditionalFormatting sqref="F62:F64 A64:E64">
    <cfRule type="cellIs" priority="31" dxfId="48" operator="equal" stopIfTrue="1">
      <formula>8223.307275</formula>
    </cfRule>
  </conditionalFormatting>
  <conditionalFormatting sqref="F101:F103 A103:E103">
    <cfRule type="cellIs" priority="30" dxfId="48" operator="equal" stopIfTrue="1">
      <formula>8223.307275</formula>
    </cfRule>
  </conditionalFormatting>
  <conditionalFormatting sqref="C92:F92 A92 A95 F95">
    <cfRule type="cellIs" priority="29" dxfId="48" operator="equal" stopIfTrue="1">
      <formula>8223.307275</formula>
    </cfRule>
  </conditionalFormatting>
  <conditionalFormatting sqref="C96:F96 A96">
    <cfRule type="cellIs" priority="28" dxfId="48" operator="equal" stopIfTrue="1">
      <formula>8223.307275</formula>
    </cfRule>
  </conditionalFormatting>
  <conditionalFormatting sqref="C93:F94 C95:E95">
    <cfRule type="cellIs" priority="27" dxfId="48" operator="equal" stopIfTrue="1">
      <formula>8223.307275</formula>
    </cfRule>
  </conditionalFormatting>
  <conditionalFormatting sqref="A93:A94">
    <cfRule type="cellIs" priority="26" dxfId="48" operator="equal" stopIfTrue="1">
      <formula>8223.307275</formula>
    </cfRule>
  </conditionalFormatting>
  <conditionalFormatting sqref="C118:F118 A118">
    <cfRule type="cellIs" priority="25" dxfId="48" operator="equal" stopIfTrue="1">
      <formula>8223.307275</formula>
    </cfRule>
  </conditionalFormatting>
  <conditionalFormatting sqref="C124:F124 A124">
    <cfRule type="cellIs" priority="24" dxfId="48" operator="equal" stopIfTrue="1">
      <formula>8223.307275</formula>
    </cfRule>
  </conditionalFormatting>
  <conditionalFormatting sqref="C120:F120">
    <cfRule type="cellIs" priority="23" dxfId="48" operator="equal" stopIfTrue="1">
      <formula>8223.307275</formula>
    </cfRule>
  </conditionalFormatting>
  <conditionalFormatting sqref="A120">
    <cfRule type="cellIs" priority="22" dxfId="48" operator="equal" stopIfTrue="1">
      <formula>8223.307275</formula>
    </cfRule>
  </conditionalFormatting>
  <conditionalFormatting sqref="A119 F119">
    <cfRule type="cellIs" priority="21" dxfId="48" operator="equal" stopIfTrue="1">
      <formula>8223.307275</formula>
    </cfRule>
  </conditionalFormatting>
  <conditionalFormatting sqref="A122 F122">
    <cfRule type="cellIs" priority="20" dxfId="48" operator="equal" stopIfTrue="1">
      <formula>8223.307275</formula>
    </cfRule>
  </conditionalFormatting>
  <conditionalFormatting sqref="A121">
    <cfRule type="cellIs" priority="17" dxfId="48" operator="equal" stopIfTrue="1">
      <formula>8223.307275</formula>
    </cfRule>
  </conditionalFormatting>
  <conditionalFormatting sqref="C123:F123 A123">
    <cfRule type="cellIs" priority="19" dxfId="48" operator="equal" stopIfTrue="1">
      <formula>8223.307275</formula>
    </cfRule>
  </conditionalFormatting>
  <conditionalFormatting sqref="E119">
    <cfRule type="cellIs" priority="16" dxfId="48" operator="equal" stopIfTrue="1">
      <formula>8223.307275</formula>
    </cfRule>
  </conditionalFormatting>
  <conditionalFormatting sqref="C194:F194 A194">
    <cfRule type="cellIs" priority="15" dxfId="48" operator="equal" stopIfTrue="1">
      <formula>8223.307275</formula>
    </cfRule>
  </conditionalFormatting>
  <conditionalFormatting sqref="C190:F190">
    <cfRule type="cellIs" priority="14" dxfId="48" operator="equal" stopIfTrue="1">
      <formula>8223.307275</formula>
    </cfRule>
  </conditionalFormatting>
  <conditionalFormatting sqref="A190">
    <cfRule type="cellIs" priority="13" dxfId="48" operator="equal" stopIfTrue="1">
      <formula>8223.307275</formula>
    </cfRule>
  </conditionalFormatting>
  <conditionalFormatting sqref="C188:F188 A188:A189 F189">
    <cfRule type="cellIs" priority="12" dxfId="48" operator="equal" stopIfTrue="1">
      <formula>8223.307275</formula>
    </cfRule>
  </conditionalFormatting>
  <conditionalFormatting sqref="A192 F192">
    <cfRule type="cellIs" priority="11" dxfId="48" operator="equal" stopIfTrue="1">
      <formula>8223.307275</formula>
    </cfRule>
  </conditionalFormatting>
  <conditionalFormatting sqref="C191:F191 C192:E192">
    <cfRule type="cellIs" priority="9" dxfId="48" operator="equal" stopIfTrue="1">
      <formula>8223.307275</formula>
    </cfRule>
  </conditionalFormatting>
  <conditionalFormatting sqref="A191">
    <cfRule type="cellIs" priority="8" dxfId="48" operator="equal" stopIfTrue="1">
      <formula>8223.307275</formula>
    </cfRule>
  </conditionalFormatting>
  <conditionalFormatting sqref="C193:F193 A193">
    <cfRule type="cellIs" priority="10" dxfId="48" operator="equal" stopIfTrue="1">
      <formula>8223.307275</formula>
    </cfRule>
  </conditionalFormatting>
  <conditionalFormatting sqref="E189">
    <cfRule type="cellIs" priority="7" dxfId="48" operator="equal" stopIfTrue="1">
      <formula>8223.307275</formula>
    </cfRule>
  </conditionalFormatting>
  <conditionalFormatting sqref="F171:F173 A173:E173">
    <cfRule type="cellIs" priority="6" dxfId="48" operator="equal" stopIfTrue="1">
      <formula>8223.307275</formula>
    </cfRule>
  </conditionalFormatting>
  <conditionalFormatting sqref="F135:F137 A137:E137">
    <cfRule type="cellIs" priority="5" dxfId="48" operator="equal" stopIfTrue="1">
      <formula>8223.307275</formula>
    </cfRule>
  </conditionalFormatting>
  <conditionalFormatting sqref="C162:F162 A162 A165 F165">
    <cfRule type="cellIs" priority="4" dxfId="48" operator="equal" stopIfTrue="1">
      <formula>8223.307275</formula>
    </cfRule>
  </conditionalFormatting>
  <conditionalFormatting sqref="C166:F166 A166">
    <cfRule type="cellIs" priority="3" dxfId="48" operator="equal" stopIfTrue="1">
      <formula>8223.307275</formula>
    </cfRule>
  </conditionalFormatting>
  <conditionalFormatting sqref="C163:F164 C165:E165">
    <cfRule type="cellIs" priority="2" dxfId="48" operator="equal" stopIfTrue="1">
      <formula>8223.307275</formula>
    </cfRule>
  </conditionalFormatting>
  <conditionalFormatting sqref="A163:A164">
    <cfRule type="cellIs" priority="1" dxfId="48" operator="equal" stopIfTrue="1">
      <formula>8223.307275</formula>
    </cfRule>
  </conditionalFormatting>
  <printOptions/>
  <pageMargins left="0.7" right="0.7" top="0.75" bottom="0.75" header="0.3" footer="0.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
  <cp:lastModifiedBy>ROLANDI</cp:lastModifiedBy>
  <cp:lastPrinted>2021-06-30T10:53:55Z</cp:lastPrinted>
  <dcterms:created xsi:type="dcterms:W3CDTF">2005-10-04T05:52:32Z</dcterms:created>
  <dcterms:modified xsi:type="dcterms:W3CDTF">2022-01-12T12:43:08Z</dcterms:modified>
  <cp:category/>
  <cp:version/>
  <cp:contentType/>
  <cp:contentStatus/>
</cp:coreProperties>
</file>