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URAS SHESYIDVEBI\SHESYIDVEBI              2021\ტენდერები                      2021\81 სარგვეშის სკოლის ელგაყვანილობის მონტაჟი\სატენდერო დოკუმენტაცია\"/>
    </mc:Choice>
  </mc:AlternateContent>
  <bookViews>
    <workbookView xWindow="360" yWindow="15" windowWidth="20895" windowHeight="101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49" i="1" l="1"/>
  <c r="M49" i="1" s="1"/>
  <c r="H38" i="1"/>
  <c r="M38" i="1" s="1"/>
  <c r="F34" i="1"/>
  <c r="H34" i="1" s="1"/>
  <c r="M34" i="1" s="1"/>
  <c r="F33" i="1"/>
  <c r="H33" i="1" s="1"/>
  <c r="M33" i="1" s="1"/>
  <c r="F32" i="1"/>
  <c r="L32" i="1" s="1"/>
  <c r="M32" i="1" s="1"/>
  <c r="F31" i="1"/>
  <c r="J31" i="1" s="1"/>
  <c r="M31" i="1" s="1"/>
  <c r="L51" i="1" l="1"/>
  <c r="L53" i="1" l="1"/>
  <c r="L55" i="1" l="1"/>
  <c r="L56" i="1" l="1"/>
  <c r="L57" i="1" s="1"/>
  <c r="H28" i="1" l="1"/>
  <c r="M28" i="1" s="1"/>
  <c r="H15" i="1" l="1"/>
  <c r="H16" i="1" s="1"/>
  <c r="H17" i="1" l="1"/>
  <c r="H18" i="1" s="1"/>
  <c r="H19" i="1" s="1"/>
  <c r="M16" i="1"/>
  <c r="F50" i="1" l="1"/>
  <c r="H50" i="1" s="1"/>
  <c r="M50" i="1" s="1"/>
  <c r="H48" i="1"/>
  <c r="M48" i="1" s="1"/>
  <c r="H47" i="1"/>
  <c r="M47" i="1" s="1"/>
  <c r="H46" i="1"/>
  <c r="F45" i="1"/>
  <c r="J45" i="1" s="1"/>
  <c r="M45" i="1" s="1"/>
  <c r="M46" i="1" l="1"/>
  <c r="F29" i="1" l="1"/>
  <c r="H29" i="1" s="1"/>
  <c r="M29" i="1" s="1"/>
  <c r="H27" i="1"/>
  <c r="M27" i="1" s="1"/>
  <c r="H26" i="1"/>
  <c r="M26" i="1" s="1"/>
  <c r="H25" i="1"/>
  <c r="F24" i="1"/>
  <c r="J24" i="1" s="1"/>
  <c r="M25" i="1" l="1"/>
  <c r="M24" i="1"/>
  <c r="F11" i="1" l="1"/>
  <c r="J11" i="1" s="1"/>
  <c r="F43" i="1"/>
  <c r="H43" i="1" s="1"/>
  <c r="M43" i="1" s="1"/>
  <c r="H42" i="1"/>
  <c r="M42" i="1" s="1"/>
  <c r="F41" i="1"/>
  <c r="J41" i="1" s="1"/>
  <c r="M41" i="1" s="1"/>
  <c r="M11" i="1" l="1"/>
  <c r="F14" i="1" l="1"/>
  <c r="L14" i="1" s="1"/>
  <c r="F13" i="1"/>
  <c r="J13" i="1" s="1"/>
  <c r="M14" i="1" l="1"/>
  <c r="L15" i="1"/>
  <c r="L17" i="1" s="1"/>
  <c r="L18" i="1" s="1"/>
  <c r="L19" i="1" s="1"/>
  <c r="L20" i="1" s="1"/>
  <c r="L21" i="1" s="1"/>
  <c r="L58" i="1" s="1"/>
  <c r="L59" i="1" s="1"/>
  <c r="L60" i="1" s="1"/>
  <c r="M13" i="1"/>
  <c r="J15" i="1"/>
  <c r="J17" i="1" s="1"/>
  <c r="J18" i="1" s="1"/>
  <c r="J19" i="1" s="1"/>
  <c r="M15" i="1" l="1"/>
  <c r="M17" i="1" s="1"/>
  <c r="M18" i="1" s="1"/>
  <c r="M19" i="1" s="1"/>
  <c r="J20" i="1"/>
  <c r="J21" i="1" s="1"/>
  <c r="M20" i="1" l="1"/>
  <c r="M21" i="1" s="1"/>
  <c r="H20" i="1"/>
  <c r="H21" i="1" s="1"/>
  <c r="H37" i="1"/>
  <c r="F39" i="1"/>
  <c r="H39" i="1" s="1"/>
  <c r="M39" i="1" s="1"/>
  <c r="F36" i="1"/>
  <c r="J36" i="1" s="1"/>
  <c r="J51" i="1" s="1"/>
  <c r="H51" i="1" l="1"/>
  <c r="H52" i="1" s="1"/>
  <c r="M52" i="1" s="1"/>
  <c r="J53" i="1"/>
  <c r="J54" i="1"/>
  <c r="M37" i="1"/>
  <c r="M36" i="1"/>
  <c r="H53" i="1" l="1"/>
  <c r="H55" i="1" s="1"/>
  <c r="H56" i="1" s="1"/>
  <c r="H57" i="1" s="1"/>
  <c r="H58" i="1" s="1"/>
  <c r="H59" i="1" s="1"/>
  <c r="H60" i="1" s="1"/>
  <c r="J55" i="1"/>
  <c r="M51" i="1"/>
  <c r="M53" i="1" s="1"/>
  <c r="M54" i="1"/>
  <c r="M55" i="1" l="1"/>
  <c r="M56" i="1" s="1"/>
  <c r="M57" i="1" s="1"/>
  <c r="M58" i="1" s="1"/>
  <c r="M59" i="1" s="1"/>
  <c r="M60" i="1" s="1"/>
  <c r="J56" i="1"/>
  <c r="J57" i="1" s="1"/>
  <c r="J58" i="1" l="1"/>
  <c r="J59" i="1" s="1"/>
  <c r="J60" i="1" s="1"/>
</calcChain>
</file>

<file path=xl/sharedStrings.xml><?xml version="1.0" encoding="utf-8"?>
<sst xmlns="http://schemas.openxmlformats.org/spreadsheetml/2006/main" count="125" uniqueCount="79">
  <si>
    <t>manqana meqanizmebi</t>
  </si>
  <si>
    <t>xelfasi</t>
  </si>
  <si>
    <t>masala</t>
  </si>
  <si>
    <t>normatiuli resursi</t>
  </si>
  <si>
    <t>sul</t>
  </si>
  <si>
    <t>erT. Ffasi</t>
  </si>
  <si>
    <t>erT. fasi</t>
  </si>
  <si>
    <t>erTeu li</t>
  </si>
  <si>
    <t>jami</t>
  </si>
  <si>
    <t>#</t>
  </si>
  <si>
    <t>safuZveli</t>
  </si>
  <si>
    <t>samuSaoebis, resursebis dasaxeleba</t>
  </si>
  <si>
    <t>ganzomileba</t>
  </si>
  <si>
    <t>lokalur-resursuli xarjTaRricxva</t>
  </si>
  <si>
    <t>SromiTi resursebi</t>
  </si>
  <si>
    <t>kac.sT.</t>
  </si>
  <si>
    <t>lari</t>
  </si>
  <si>
    <t>zednadebi xarjebi       10%</t>
  </si>
  <si>
    <t>gegmiuri dagroveba       8%</t>
  </si>
  <si>
    <t xml:space="preserve">manqanebi </t>
  </si>
  <si>
    <t>manqanebi</t>
  </si>
  <si>
    <t>sxva masalebi</t>
  </si>
  <si>
    <t>gauTvaliswinebeli xarjebi    5%</t>
  </si>
  <si>
    <r>
      <t>m</t>
    </r>
    <r>
      <rPr>
        <vertAlign val="superscript"/>
        <sz val="10"/>
        <color theme="1"/>
        <rFont val="AcadNusx"/>
      </rPr>
      <t>2</t>
    </r>
  </si>
  <si>
    <t>100m</t>
  </si>
  <si>
    <t>m.</t>
  </si>
  <si>
    <t>cali</t>
  </si>
  <si>
    <t>sabazro</t>
  </si>
  <si>
    <t>gamanawilebeli kolofi</t>
  </si>
  <si>
    <t xml:space="preserve">jami  </t>
  </si>
  <si>
    <t>jami 1 Tavis</t>
  </si>
  <si>
    <r>
      <t>el. sadeni 2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2.5mm</t>
    </r>
    <r>
      <rPr>
        <vertAlign val="superscript"/>
        <sz val="10"/>
        <color theme="1"/>
        <rFont val="AcadNusx"/>
      </rPr>
      <t>2</t>
    </r>
    <r>
      <rPr>
        <sz val="10"/>
        <color theme="1"/>
        <rFont val="AcadNusx"/>
      </rPr>
      <t xml:space="preserve"> spilenZis ZarRviT</t>
    </r>
  </si>
  <si>
    <t>21-23-2</t>
  </si>
  <si>
    <t>100c</t>
  </si>
  <si>
    <t>21-18-1</t>
  </si>
  <si>
    <t>21-23-7</t>
  </si>
  <si>
    <r>
      <t xml:space="preserve">avtomatis yuTi </t>
    </r>
    <r>
      <rPr>
        <sz val="10"/>
        <color theme="1"/>
        <rFont val="Arial"/>
        <family val="2"/>
        <charset val="204"/>
      </rPr>
      <t>F9</t>
    </r>
  </si>
  <si>
    <t>8-612-3</t>
  </si>
  <si>
    <t>Tavi 1. samSeneblo samuSaoebi</t>
  </si>
  <si>
    <t xml:space="preserve">eleqtro qselis sruli demontaJi </t>
  </si>
  <si>
    <t>satransporto xarji       7%</t>
  </si>
  <si>
    <t>Tavi 2. Siga el. samontaJo samuSaoebi</t>
  </si>
  <si>
    <r>
      <t xml:space="preserve">avtomati </t>
    </r>
    <r>
      <rPr>
        <sz val="10"/>
        <color theme="1"/>
        <rFont val="Arial"/>
        <family val="2"/>
        <charset val="204"/>
      </rPr>
      <t>B63A/2</t>
    </r>
  </si>
  <si>
    <r>
      <t xml:space="preserve">avtomati </t>
    </r>
    <r>
      <rPr>
        <sz val="10"/>
        <color theme="1"/>
        <rFont val="Arial"/>
        <family val="2"/>
        <charset val="204"/>
      </rPr>
      <t>16A/2</t>
    </r>
  </si>
  <si>
    <r>
      <t xml:space="preserve">avtomati </t>
    </r>
    <r>
      <rPr>
        <sz val="10"/>
        <color theme="1"/>
        <rFont val="Arial"/>
        <family val="2"/>
        <charset val="204"/>
      </rPr>
      <t>25A/2</t>
    </r>
  </si>
  <si>
    <t>srf 8.14.54</t>
  </si>
  <si>
    <t>8-594-1</t>
  </si>
  <si>
    <t>c</t>
  </si>
  <si>
    <t xml:space="preserve">CamrTvel-amomrTveli erTpolusiani 220v </t>
  </si>
  <si>
    <t xml:space="preserve">CamrTvel-amomrTveli orpolusiani 220v </t>
  </si>
  <si>
    <t>srf 8.14.355</t>
  </si>
  <si>
    <r>
      <t>el. sadeni 3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4mm</t>
    </r>
    <r>
      <rPr>
        <vertAlign val="superscript"/>
        <sz val="10"/>
        <color theme="1"/>
        <rFont val="AcadNusx"/>
      </rPr>
      <t>2</t>
    </r>
    <r>
      <rPr>
        <sz val="10"/>
        <color theme="1"/>
        <rFont val="AcadNusx"/>
      </rPr>
      <t xml:space="preserve"> spilenZis ZarRviT</t>
    </r>
  </si>
  <si>
    <t>jami 1+2 Tavis</t>
  </si>
  <si>
    <t>s. sargveSis sajaro skolis ganaTebis da saStefselo qselis reabilitacia</t>
  </si>
  <si>
    <t>gaixvritos kedlebi sadenebis gasatareblad</t>
  </si>
  <si>
    <t>46-18-8</t>
  </si>
  <si>
    <r>
      <t xml:space="preserve">ganaTebis faris montaJi jgufur avtomatebze Semyvanze </t>
    </r>
    <r>
      <rPr>
        <sz val="10"/>
        <color theme="1"/>
        <rFont val="Arial"/>
        <family val="2"/>
        <charset val="204"/>
      </rPr>
      <t xml:space="preserve">63A/2 </t>
    </r>
    <r>
      <rPr>
        <sz val="10"/>
        <color theme="1"/>
        <rFont val="AcadNusx"/>
      </rPr>
      <t xml:space="preserve">_2cali saxazo </t>
    </r>
    <r>
      <rPr>
        <sz val="10"/>
        <color theme="1"/>
        <rFont val="Arial"/>
        <family val="2"/>
        <charset val="204"/>
      </rPr>
      <t>16A/2-</t>
    </r>
    <r>
      <rPr>
        <sz val="10"/>
        <color theme="1"/>
        <rFont val="AcadNusx"/>
      </rPr>
      <t xml:space="preserve">3c-rezervi1c, </t>
    </r>
    <r>
      <rPr>
        <sz val="10"/>
        <color theme="1"/>
        <rFont val="Arial"/>
        <family val="2"/>
        <charset val="204"/>
      </rPr>
      <t>25A/2-</t>
    </r>
    <r>
      <rPr>
        <sz val="10"/>
        <color theme="1"/>
        <rFont val="AcadNusx"/>
      </rPr>
      <t>2crezervi 1c</t>
    </r>
  </si>
  <si>
    <t>srf 8.14.350</t>
  </si>
  <si>
    <t>srf 8.14.59</t>
  </si>
  <si>
    <t>srf 8.14.55</t>
  </si>
  <si>
    <r>
      <t xml:space="preserve">moewyos Weris </t>
    </r>
    <r>
      <rPr>
        <sz val="10"/>
        <color theme="1"/>
        <rFont val="Arial"/>
        <family val="2"/>
        <charset val="204"/>
      </rPr>
      <t>LED</t>
    </r>
    <r>
      <rPr>
        <sz val="10"/>
        <color theme="1"/>
        <rFont val="AcadNusx"/>
      </rPr>
      <t xml:space="preserve"> oTxkuTxa sanaTi 24</t>
    </r>
    <r>
      <rPr>
        <sz val="10"/>
        <color theme="1"/>
        <rFont val="Arial"/>
        <family val="2"/>
        <charset val="204"/>
      </rPr>
      <t xml:space="preserve">w  </t>
    </r>
    <r>
      <rPr>
        <sz val="10"/>
        <color theme="1"/>
        <rFont val="AcadNusx"/>
      </rPr>
      <t>sportul darbazSi</t>
    </r>
  </si>
  <si>
    <r>
      <rPr>
        <sz val="10"/>
        <color theme="1"/>
        <rFont val="Arial"/>
        <family val="2"/>
        <charset val="204"/>
      </rPr>
      <t>LED</t>
    </r>
    <r>
      <rPr>
        <sz val="10"/>
        <color theme="1"/>
        <rFont val="AcadNusx"/>
      </rPr>
      <t xml:space="preserve"> oTxkuTxa sanaTi </t>
    </r>
    <r>
      <rPr>
        <sz val="10"/>
        <color theme="1"/>
        <rFont val="Arial"/>
        <family val="2"/>
        <charset val="204"/>
      </rPr>
      <t xml:space="preserve">24w </t>
    </r>
  </si>
  <si>
    <t>srf 8.14.206</t>
  </si>
  <si>
    <t>srf 8.14.264</t>
  </si>
  <si>
    <t>srf 8.14.265</t>
  </si>
  <si>
    <t>srf 8.14.231</t>
  </si>
  <si>
    <t>Stefseli gare miyenebis</t>
  </si>
  <si>
    <t>moewyos gare miyenebis Stefseli</t>
  </si>
  <si>
    <t xml:space="preserve">moewyos gare miyenebis erTpolusiani da orpolusiani CamrTvel-amomrTveli  220v </t>
  </si>
  <si>
    <t>srf 8.3.115</t>
  </si>
  <si>
    <t>srf 8.3.119</t>
  </si>
  <si>
    <r>
      <t>moewyos spilenZisZarRviani el. sadeni 2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2.5mm</t>
    </r>
    <r>
      <rPr>
        <vertAlign val="superscript"/>
        <sz val="10"/>
        <color theme="1"/>
        <rFont val="AcadNusx"/>
      </rPr>
      <t>2</t>
    </r>
    <r>
      <rPr>
        <sz val="10"/>
        <color theme="1"/>
        <rFont val="AcadNusx"/>
      </rPr>
      <t>,  3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4mm</t>
    </r>
    <r>
      <rPr>
        <vertAlign val="superscript"/>
        <sz val="10"/>
        <color theme="1"/>
        <rFont val="AcadNusx"/>
      </rPr>
      <t xml:space="preserve">2 </t>
    </r>
    <r>
      <rPr>
        <sz val="10"/>
        <color theme="1"/>
        <rFont val="AcadNusx"/>
      </rPr>
      <t>plastmasis arxSi 20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10 gamanawilebeli kolofebiT</t>
    </r>
  </si>
  <si>
    <r>
      <t>sakabelo plastmasis arxi 20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10</t>
    </r>
  </si>
  <si>
    <t>srf 8.14.378</t>
  </si>
  <si>
    <t>დანართი N1</t>
  </si>
  <si>
    <t>gegmiuri dagroveba       %</t>
  </si>
  <si>
    <t>satransporto xarji       %</t>
  </si>
  <si>
    <t>zednadebi xarjebi  xelfasze   %</t>
  </si>
  <si>
    <t>პრეტენდენტის ხელმოწერა 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</si>
</sst>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2"/>
      <color theme="1"/>
      <name val="AcadNusx"/>
    </font>
    <font>
      <sz val="10"/>
      <color theme="1"/>
      <name val="Arial"/>
      <family val="2"/>
      <charset val="204"/>
    </font>
    <font>
      <b/>
      <sz val="12"/>
      <color theme="1"/>
      <name val="AcadNusx"/>
    </font>
    <font>
      <vertAlign val="superscript"/>
      <sz val="10"/>
      <color theme="1"/>
      <name val="AcadNusx"/>
    </font>
    <font>
      <b/>
      <sz val="10"/>
      <color theme="1"/>
      <name val="AcadNusx"/>
    </font>
    <font>
      <b/>
      <sz val="11"/>
      <color theme="1"/>
      <name val="Arial"/>
      <family val="2"/>
      <charset val="204"/>
    </font>
    <font>
      <b/>
      <sz val="11"/>
      <color theme="1"/>
      <name val="AcadNusx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49" fontId="2" fillId="0" borderId="0" xfId="0" applyNumberFormat="1" applyFont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7" fillId="0" borderId="1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3" fillId="2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 shrinkToFit="1"/>
    </xf>
    <xf numFmtId="0" fontId="0" fillId="2" borderId="10" xfId="0" applyNumberForma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A37" workbookViewId="0">
      <selection activeCell="B61" sqref="B61:M61"/>
    </sheetView>
  </sheetViews>
  <sheetFormatPr defaultRowHeight="15" x14ac:dyDescent="0.25"/>
  <cols>
    <col min="1" max="1" width="3.42578125" customWidth="1"/>
    <col min="2" max="2" width="12.140625" customWidth="1"/>
    <col min="3" max="3" width="41.140625" customWidth="1"/>
    <col min="4" max="4" width="8.140625" customWidth="1"/>
    <col min="5" max="5" width="8.7109375" customWidth="1"/>
    <col min="6" max="6" width="9.42578125" customWidth="1"/>
    <col min="7" max="7" width="8.140625" customWidth="1"/>
    <col min="8" max="8" width="9.42578125" customWidth="1"/>
    <col min="9" max="9" width="7.42578125" customWidth="1"/>
    <col min="10" max="10" width="9.42578125" customWidth="1"/>
    <col min="11" max="11" width="8.140625" customWidth="1"/>
    <col min="12" max="12" width="8.7109375" customWidth="1"/>
    <col min="13" max="13" width="9.5703125" customWidth="1"/>
    <col min="14" max="14" width="9.5703125" bestFit="1" customWidth="1"/>
    <col min="15" max="15" width="9" customWidth="1"/>
  </cols>
  <sheetData>
    <row r="1" spans="1:16" x14ac:dyDescent="0.25">
      <c r="K1" s="113" t="s">
        <v>74</v>
      </c>
      <c r="L1" s="113"/>
      <c r="M1" s="113"/>
    </row>
    <row r="2" spans="1:16" ht="16.5" x14ac:dyDescent="0.25">
      <c r="A2" s="100" t="s">
        <v>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6" ht="16.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16.5" x14ac:dyDescent="0.25">
      <c r="A4" s="111" t="s">
        <v>53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6" ht="16.5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6" ht="33.75" customHeight="1" x14ac:dyDescent="0.25">
      <c r="A6" s="101" t="s">
        <v>9</v>
      </c>
      <c r="B6" s="103" t="s">
        <v>10</v>
      </c>
      <c r="C6" s="105" t="s">
        <v>11</v>
      </c>
      <c r="D6" s="107" t="s">
        <v>12</v>
      </c>
      <c r="E6" s="109" t="s">
        <v>3</v>
      </c>
      <c r="F6" s="110"/>
      <c r="G6" s="109" t="s">
        <v>2</v>
      </c>
      <c r="H6" s="110"/>
      <c r="I6" s="109" t="s">
        <v>1</v>
      </c>
      <c r="J6" s="110"/>
      <c r="K6" s="109" t="s">
        <v>0</v>
      </c>
      <c r="L6" s="110"/>
      <c r="M6" s="105" t="s">
        <v>8</v>
      </c>
      <c r="N6" s="1"/>
      <c r="O6" s="1"/>
      <c r="P6" s="1"/>
    </row>
    <row r="7" spans="1:16" ht="27.75" customHeight="1" x14ac:dyDescent="0.25">
      <c r="A7" s="102"/>
      <c r="B7" s="104"/>
      <c r="C7" s="106"/>
      <c r="D7" s="108"/>
      <c r="E7" s="3" t="s">
        <v>7</v>
      </c>
      <c r="F7" s="3" t="s">
        <v>4</v>
      </c>
      <c r="G7" s="3" t="s">
        <v>6</v>
      </c>
      <c r="H7" s="3" t="s">
        <v>4</v>
      </c>
      <c r="I7" s="3" t="s">
        <v>6</v>
      </c>
      <c r="J7" s="3" t="s">
        <v>4</v>
      </c>
      <c r="K7" s="3" t="s">
        <v>5</v>
      </c>
      <c r="L7" s="3" t="s">
        <v>4</v>
      </c>
      <c r="M7" s="112"/>
    </row>
    <row r="8" spans="1:16" x14ac:dyDescent="0.25">
      <c r="A8" s="6">
        <v>1</v>
      </c>
      <c r="B8" s="6">
        <v>2</v>
      </c>
      <c r="C8" s="20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6" ht="15.75" x14ac:dyDescent="0.25">
      <c r="A9" s="6"/>
      <c r="B9" s="6"/>
      <c r="C9" s="78" t="s">
        <v>38</v>
      </c>
      <c r="D9" s="79"/>
      <c r="E9" s="80"/>
      <c r="F9" s="79"/>
      <c r="G9" s="79"/>
      <c r="H9" s="79"/>
      <c r="I9" s="79"/>
      <c r="J9" s="79"/>
      <c r="K9" s="79"/>
      <c r="L9" s="79"/>
      <c r="M9" s="79"/>
    </row>
    <row r="10" spans="1:16" ht="15.75" x14ac:dyDescent="0.25">
      <c r="A10" s="97">
        <v>1</v>
      </c>
      <c r="B10" s="29" t="s">
        <v>27</v>
      </c>
      <c r="C10" s="11" t="s">
        <v>39</v>
      </c>
      <c r="D10" s="29" t="s">
        <v>23</v>
      </c>
      <c r="E10" s="21"/>
      <c r="F10" s="46">
        <v>520</v>
      </c>
      <c r="G10" s="14"/>
      <c r="H10" s="14"/>
      <c r="I10" s="14"/>
      <c r="J10" s="14"/>
      <c r="K10" s="14"/>
      <c r="L10" s="14"/>
      <c r="M10" s="14"/>
    </row>
    <row r="11" spans="1:16" x14ac:dyDescent="0.25">
      <c r="A11" s="99"/>
      <c r="B11" s="30"/>
      <c r="C11" s="23" t="s">
        <v>14</v>
      </c>
      <c r="D11" s="30" t="s">
        <v>15</v>
      </c>
      <c r="E11" s="12">
        <v>0.05</v>
      </c>
      <c r="F11" s="7">
        <f>E11*F10</f>
        <v>26</v>
      </c>
      <c r="G11" s="26"/>
      <c r="H11" s="27"/>
      <c r="I11" s="96">
        <v>0</v>
      </c>
      <c r="J11" s="7">
        <f>I11*F11</f>
        <v>0</v>
      </c>
      <c r="K11" s="26"/>
      <c r="L11" s="27"/>
      <c r="M11" s="28">
        <f>J11</f>
        <v>0</v>
      </c>
      <c r="N11" s="5"/>
    </row>
    <row r="12" spans="1:16" ht="27" x14ac:dyDescent="0.25">
      <c r="A12" s="98">
        <v>2</v>
      </c>
      <c r="B12" s="31" t="s">
        <v>55</v>
      </c>
      <c r="C12" s="42" t="s">
        <v>54</v>
      </c>
      <c r="D12" s="31" t="s">
        <v>33</v>
      </c>
      <c r="E12" s="57"/>
      <c r="F12" s="58">
        <v>0.4</v>
      </c>
      <c r="G12" s="15"/>
      <c r="H12" s="15"/>
      <c r="I12" s="15"/>
      <c r="J12" s="15"/>
      <c r="K12" s="15"/>
      <c r="L12" s="15"/>
      <c r="M12" s="15"/>
    </row>
    <row r="13" spans="1:16" x14ac:dyDescent="0.25">
      <c r="A13" s="98"/>
      <c r="B13" s="31"/>
      <c r="C13" s="22" t="s">
        <v>14</v>
      </c>
      <c r="D13" s="31" t="s">
        <v>15</v>
      </c>
      <c r="E13" s="8">
        <v>160</v>
      </c>
      <c r="F13" s="10">
        <f>E13*F12</f>
        <v>64</v>
      </c>
      <c r="G13" s="13"/>
      <c r="H13" s="15"/>
      <c r="I13" s="95">
        <v>0</v>
      </c>
      <c r="J13" s="10">
        <f>I13*F13</f>
        <v>0</v>
      </c>
      <c r="K13" s="13"/>
      <c r="L13" s="15"/>
      <c r="M13" s="16">
        <f>J13</f>
        <v>0</v>
      </c>
    </row>
    <row r="14" spans="1:16" x14ac:dyDescent="0.25">
      <c r="A14" s="99"/>
      <c r="B14" s="30"/>
      <c r="C14" s="23" t="s">
        <v>19</v>
      </c>
      <c r="D14" s="30" t="s">
        <v>16</v>
      </c>
      <c r="E14" s="12">
        <v>98</v>
      </c>
      <c r="F14" s="7">
        <f>E14*F12</f>
        <v>39.200000000000003</v>
      </c>
      <c r="G14" s="26"/>
      <c r="H14" s="27"/>
      <c r="I14" s="26"/>
      <c r="J14" s="27"/>
      <c r="K14" s="96">
        <v>0</v>
      </c>
      <c r="L14" s="7">
        <f>K14*F14</f>
        <v>0</v>
      </c>
      <c r="M14" s="28">
        <f>L14</f>
        <v>0</v>
      </c>
      <c r="N14" s="5"/>
    </row>
    <row r="15" spans="1:16" x14ac:dyDescent="0.25">
      <c r="A15" s="84"/>
      <c r="B15" s="31"/>
      <c r="C15" s="34" t="s">
        <v>8</v>
      </c>
      <c r="D15" s="30"/>
      <c r="E15" s="85"/>
      <c r="F15" s="85"/>
      <c r="G15" s="85"/>
      <c r="H15" s="7">
        <f>SUM(H10:H14)</f>
        <v>0</v>
      </c>
      <c r="I15" s="27"/>
      <c r="J15" s="7">
        <f>SUM(J10:J14)</f>
        <v>0</v>
      </c>
      <c r="K15" s="27"/>
      <c r="L15" s="7">
        <f>SUM(L11:L14)</f>
        <v>0</v>
      </c>
      <c r="M15" s="7">
        <f>SUM(M10:M14)</f>
        <v>0</v>
      </c>
      <c r="N15" s="5"/>
    </row>
    <row r="16" spans="1:16" x14ac:dyDescent="0.25">
      <c r="A16" s="84"/>
      <c r="B16" s="87"/>
      <c r="C16" s="24" t="s">
        <v>40</v>
      </c>
      <c r="D16" s="32"/>
      <c r="E16" s="18"/>
      <c r="F16" s="18"/>
      <c r="G16" s="18"/>
      <c r="H16" s="19">
        <f>H15*7%</f>
        <v>0</v>
      </c>
      <c r="I16" s="33"/>
      <c r="J16" s="19">
        <v>0</v>
      </c>
      <c r="K16" s="33"/>
      <c r="L16" s="19">
        <v>0</v>
      </c>
      <c r="M16" s="19">
        <f>L16+J16+H16</f>
        <v>0</v>
      </c>
    </row>
    <row r="17" spans="1:14" x14ac:dyDescent="0.25">
      <c r="A17" s="84"/>
      <c r="B17" s="87"/>
      <c r="C17" s="34" t="s">
        <v>8</v>
      </c>
      <c r="D17" s="30"/>
      <c r="E17" s="85"/>
      <c r="F17" s="85"/>
      <c r="G17" s="85"/>
      <c r="H17" s="7">
        <f>H16+H15</f>
        <v>0</v>
      </c>
      <c r="I17" s="27"/>
      <c r="J17" s="7">
        <f>J16+J15</f>
        <v>0</v>
      </c>
      <c r="K17" s="27"/>
      <c r="L17" s="7">
        <f>L16+L15</f>
        <v>0</v>
      </c>
      <c r="M17" s="7">
        <f>M16+M15</f>
        <v>0</v>
      </c>
      <c r="N17" s="5"/>
    </row>
    <row r="18" spans="1:14" x14ac:dyDescent="0.25">
      <c r="A18" s="59"/>
      <c r="B18" s="31"/>
      <c r="C18" s="24" t="s">
        <v>17</v>
      </c>
      <c r="D18" s="32"/>
      <c r="E18" s="18"/>
      <c r="F18" s="18"/>
      <c r="G18" s="18"/>
      <c r="H18" s="19">
        <f>H17*10%</f>
        <v>0</v>
      </c>
      <c r="I18" s="33"/>
      <c r="J18" s="19">
        <f>J17*10%</f>
        <v>0</v>
      </c>
      <c r="K18" s="33"/>
      <c r="L18" s="19">
        <f>L17*10%</f>
        <v>0</v>
      </c>
      <c r="M18" s="19">
        <f>M17*10%</f>
        <v>0</v>
      </c>
      <c r="N18" s="5"/>
    </row>
    <row r="19" spans="1:14" x14ac:dyDescent="0.25">
      <c r="A19" s="59"/>
      <c r="B19" s="31"/>
      <c r="C19" s="25" t="s">
        <v>8</v>
      </c>
      <c r="D19" s="32"/>
      <c r="E19" s="18"/>
      <c r="F19" s="18"/>
      <c r="G19" s="18"/>
      <c r="H19" s="19">
        <f>H18+H17</f>
        <v>0</v>
      </c>
      <c r="I19" s="33"/>
      <c r="J19" s="19">
        <f>J18+J17</f>
        <v>0</v>
      </c>
      <c r="K19" s="33"/>
      <c r="L19" s="19">
        <f>L18+L17</f>
        <v>0</v>
      </c>
      <c r="M19" s="19">
        <f>M18+M17</f>
        <v>0</v>
      </c>
      <c r="N19" s="5"/>
    </row>
    <row r="20" spans="1:14" x14ac:dyDescent="0.25">
      <c r="A20" s="59"/>
      <c r="B20" s="31"/>
      <c r="C20" s="24" t="s">
        <v>18</v>
      </c>
      <c r="D20" s="32"/>
      <c r="E20" s="18"/>
      <c r="F20" s="18"/>
      <c r="G20" s="18"/>
      <c r="H20" s="19">
        <f>H19*8%</f>
        <v>0</v>
      </c>
      <c r="I20" s="33"/>
      <c r="J20" s="19">
        <f>J19*8%</f>
        <v>0</v>
      </c>
      <c r="K20" s="33"/>
      <c r="L20" s="19">
        <f>L19*8%</f>
        <v>0</v>
      </c>
      <c r="M20" s="19">
        <f>M19*8%</f>
        <v>0</v>
      </c>
      <c r="N20" s="5"/>
    </row>
    <row r="21" spans="1:14" x14ac:dyDescent="0.25">
      <c r="A21" s="59"/>
      <c r="B21" s="31"/>
      <c r="C21" s="25" t="s">
        <v>30</v>
      </c>
      <c r="D21" s="32"/>
      <c r="E21" s="18"/>
      <c r="F21" s="18"/>
      <c r="G21" s="18"/>
      <c r="H21" s="39">
        <f>H20+H19</f>
        <v>0</v>
      </c>
      <c r="I21" s="33"/>
      <c r="J21" s="39">
        <f>J20+J19</f>
        <v>0</v>
      </c>
      <c r="K21" s="33"/>
      <c r="L21" s="39">
        <f>L20+L19</f>
        <v>0</v>
      </c>
      <c r="M21" s="39">
        <f>M20+M19</f>
        <v>0</v>
      </c>
      <c r="N21" s="5"/>
    </row>
    <row r="22" spans="1:14" ht="38.25" customHeight="1" x14ac:dyDescent="0.25">
      <c r="A22" s="18"/>
      <c r="B22" s="32"/>
      <c r="C22" s="41" t="s">
        <v>41</v>
      </c>
      <c r="D22" s="32"/>
      <c r="E22" s="40"/>
      <c r="F22" s="19"/>
      <c r="G22" s="40"/>
      <c r="H22" s="19"/>
      <c r="I22" s="40"/>
      <c r="J22" s="19"/>
      <c r="K22" s="40"/>
      <c r="L22" s="19"/>
      <c r="M22" s="43"/>
      <c r="N22" s="5"/>
    </row>
    <row r="23" spans="1:14" ht="55.5" customHeight="1" x14ac:dyDescent="0.25">
      <c r="A23" s="97">
        <v>8</v>
      </c>
      <c r="B23" s="29" t="s">
        <v>37</v>
      </c>
      <c r="C23" s="73" t="s">
        <v>56</v>
      </c>
      <c r="D23" s="60" t="s">
        <v>33</v>
      </c>
      <c r="E23" s="65"/>
      <c r="F23" s="64">
        <v>0.02</v>
      </c>
      <c r="G23" s="64"/>
      <c r="H23" s="63"/>
      <c r="I23" s="64"/>
      <c r="J23" s="64"/>
      <c r="K23" s="66"/>
      <c r="L23" s="63"/>
      <c r="M23" s="64"/>
    </row>
    <row r="24" spans="1:14" x14ac:dyDescent="0.25">
      <c r="A24" s="98"/>
      <c r="B24" s="31"/>
      <c r="C24" s="74" t="s">
        <v>14</v>
      </c>
      <c r="D24" s="67" t="s">
        <v>15</v>
      </c>
      <c r="E24" s="53">
        <v>2.4</v>
      </c>
      <c r="F24" s="53">
        <f>E24*F23</f>
        <v>4.8000000000000001E-2</v>
      </c>
      <c r="G24" s="68"/>
      <c r="H24" s="69"/>
      <c r="I24" s="93">
        <v>0</v>
      </c>
      <c r="J24" s="52">
        <f>I24*F24</f>
        <v>0</v>
      </c>
      <c r="K24" s="69"/>
      <c r="L24" s="53"/>
      <c r="M24" s="53">
        <f>J24</f>
        <v>0</v>
      </c>
    </row>
    <row r="25" spans="1:14" x14ac:dyDescent="0.25">
      <c r="A25" s="98"/>
      <c r="B25" s="35" t="s">
        <v>57</v>
      </c>
      <c r="C25" s="75" t="s">
        <v>36</v>
      </c>
      <c r="D25" s="62" t="s">
        <v>26</v>
      </c>
      <c r="E25" s="68"/>
      <c r="F25" s="53">
        <v>2</v>
      </c>
      <c r="G25" s="92">
        <v>0</v>
      </c>
      <c r="H25" s="70">
        <f>G25*F25</f>
        <v>0</v>
      </c>
      <c r="I25" s="52"/>
      <c r="J25" s="52"/>
      <c r="K25" s="69"/>
      <c r="L25" s="70"/>
      <c r="M25" s="52">
        <f>H25</f>
        <v>0</v>
      </c>
    </row>
    <row r="26" spans="1:14" x14ac:dyDescent="0.25">
      <c r="A26" s="98"/>
      <c r="B26" s="35" t="s">
        <v>58</v>
      </c>
      <c r="C26" s="76" t="s">
        <v>42</v>
      </c>
      <c r="D26" s="62" t="s">
        <v>26</v>
      </c>
      <c r="E26" s="53"/>
      <c r="F26" s="52">
        <v>2</v>
      </c>
      <c r="G26" s="93">
        <v>0</v>
      </c>
      <c r="H26" s="70">
        <f>G26*F26</f>
        <v>0</v>
      </c>
      <c r="I26" s="52"/>
      <c r="J26" s="52"/>
      <c r="K26" s="69"/>
      <c r="L26" s="70"/>
      <c r="M26" s="52">
        <f>H26</f>
        <v>0</v>
      </c>
    </row>
    <row r="27" spans="1:14" x14ac:dyDescent="0.25">
      <c r="A27" s="98"/>
      <c r="B27" s="35" t="s">
        <v>45</v>
      </c>
      <c r="C27" s="76" t="s">
        <v>43</v>
      </c>
      <c r="D27" s="62" t="s">
        <v>26</v>
      </c>
      <c r="E27" s="53"/>
      <c r="F27" s="52">
        <v>8</v>
      </c>
      <c r="G27" s="93">
        <v>0</v>
      </c>
      <c r="H27" s="70">
        <f>G27*F27</f>
        <v>0</v>
      </c>
      <c r="I27" s="52"/>
      <c r="J27" s="52"/>
      <c r="K27" s="69"/>
      <c r="L27" s="70"/>
      <c r="M27" s="52">
        <f>H27</f>
        <v>0</v>
      </c>
    </row>
    <row r="28" spans="1:14" x14ac:dyDescent="0.25">
      <c r="A28" s="98"/>
      <c r="B28" s="35" t="s">
        <v>59</v>
      </c>
      <c r="C28" s="76" t="s">
        <v>44</v>
      </c>
      <c r="D28" s="86" t="s">
        <v>26</v>
      </c>
      <c r="E28" s="53"/>
      <c r="F28" s="52">
        <v>6</v>
      </c>
      <c r="G28" s="93">
        <v>0</v>
      </c>
      <c r="H28" s="70">
        <f>G28*F28</f>
        <v>0</v>
      </c>
      <c r="I28" s="52"/>
      <c r="J28" s="52"/>
      <c r="K28" s="69"/>
      <c r="L28" s="70"/>
      <c r="M28" s="52">
        <f>H28</f>
        <v>0</v>
      </c>
    </row>
    <row r="29" spans="1:14" x14ac:dyDescent="0.25">
      <c r="A29" s="99"/>
      <c r="B29" s="30"/>
      <c r="C29" s="77" t="s">
        <v>21</v>
      </c>
      <c r="D29" s="61" t="s">
        <v>16</v>
      </c>
      <c r="E29" s="55">
        <v>23.8</v>
      </c>
      <c r="F29" s="54">
        <f>E29*F23</f>
        <v>0.47600000000000003</v>
      </c>
      <c r="G29" s="94">
        <v>0</v>
      </c>
      <c r="H29" s="71">
        <f>G29*F29</f>
        <v>0</v>
      </c>
      <c r="I29" s="54"/>
      <c r="J29" s="54"/>
      <c r="K29" s="72"/>
      <c r="L29" s="71"/>
      <c r="M29" s="54">
        <f>H29</f>
        <v>0</v>
      </c>
      <c r="N29" s="5"/>
    </row>
    <row r="30" spans="1:14" ht="27" x14ac:dyDescent="0.25">
      <c r="A30" s="97">
        <v>9</v>
      </c>
      <c r="B30" s="29" t="s">
        <v>46</v>
      </c>
      <c r="C30" s="73" t="s">
        <v>60</v>
      </c>
      <c r="D30" s="29" t="s">
        <v>47</v>
      </c>
      <c r="E30" s="88"/>
      <c r="F30" s="46">
        <v>62</v>
      </c>
      <c r="G30" s="46"/>
      <c r="H30" s="47"/>
      <c r="I30" s="44"/>
      <c r="J30" s="46"/>
      <c r="K30" s="83"/>
      <c r="L30" s="47"/>
      <c r="M30" s="46"/>
    </row>
    <row r="31" spans="1:14" x14ac:dyDescent="0.25">
      <c r="A31" s="98"/>
      <c r="B31" s="31"/>
      <c r="C31" s="74" t="s">
        <v>14</v>
      </c>
      <c r="D31" s="50" t="s">
        <v>15</v>
      </c>
      <c r="E31" s="89">
        <v>1.03</v>
      </c>
      <c r="F31" s="16">
        <f>F30*E31</f>
        <v>63.86</v>
      </c>
      <c r="G31" s="89"/>
      <c r="H31" s="84"/>
      <c r="I31" s="93">
        <v>0</v>
      </c>
      <c r="J31" s="10">
        <f>I31*F31</f>
        <v>0</v>
      </c>
      <c r="K31" s="84"/>
      <c r="L31" s="89"/>
      <c r="M31" s="16">
        <f>J31</f>
        <v>0</v>
      </c>
    </row>
    <row r="32" spans="1:14" x14ac:dyDescent="0.25">
      <c r="A32" s="98"/>
      <c r="B32" s="35"/>
      <c r="C32" s="22" t="s">
        <v>20</v>
      </c>
      <c r="D32" s="31" t="s">
        <v>16</v>
      </c>
      <c r="E32" s="8">
        <v>0.58399999999999996</v>
      </c>
      <c r="F32" s="10">
        <f>E32*F30</f>
        <v>36.207999999999998</v>
      </c>
      <c r="G32" s="8"/>
      <c r="H32" s="15"/>
      <c r="I32" s="8"/>
      <c r="J32" s="10"/>
      <c r="K32" s="95">
        <v>0</v>
      </c>
      <c r="L32" s="10">
        <f>K32*F32</f>
        <v>0</v>
      </c>
      <c r="M32" s="16">
        <f>L32</f>
        <v>0</v>
      </c>
    </row>
    <row r="33" spans="1:14" x14ac:dyDescent="0.25">
      <c r="A33" s="98"/>
      <c r="B33" s="35" t="s">
        <v>62</v>
      </c>
      <c r="C33" s="76" t="s">
        <v>61</v>
      </c>
      <c r="D33" s="31" t="s">
        <v>26</v>
      </c>
      <c r="E33" s="16">
        <v>1</v>
      </c>
      <c r="F33" s="10">
        <f>E33*F30</f>
        <v>62</v>
      </c>
      <c r="G33" s="93">
        <v>0</v>
      </c>
      <c r="H33" s="8">
        <f>G33*F33</f>
        <v>0</v>
      </c>
      <c r="I33" s="10"/>
      <c r="J33" s="10"/>
      <c r="K33" s="84"/>
      <c r="L33" s="8"/>
      <c r="M33" s="10">
        <f>H33</f>
        <v>0</v>
      </c>
    </row>
    <row r="34" spans="1:14" x14ac:dyDescent="0.25">
      <c r="A34" s="99"/>
      <c r="B34" s="30"/>
      <c r="C34" s="36" t="s">
        <v>21</v>
      </c>
      <c r="D34" s="30" t="s">
        <v>16</v>
      </c>
      <c r="E34" s="90">
        <v>1.62</v>
      </c>
      <c r="F34" s="7">
        <f>E34*F30</f>
        <v>100.44000000000001</v>
      </c>
      <c r="G34" s="94">
        <v>0</v>
      </c>
      <c r="H34" s="12">
        <f t="shared" ref="H34" si="0">G34*F34</f>
        <v>0</v>
      </c>
      <c r="I34" s="7"/>
      <c r="J34" s="7"/>
      <c r="K34" s="85"/>
      <c r="L34" s="12"/>
      <c r="M34" s="7">
        <f t="shared" ref="M34" si="1">H34</f>
        <v>0</v>
      </c>
      <c r="N34" s="5"/>
    </row>
    <row r="35" spans="1:14" ht="40.5" x14ac:dyDescent="0.25">
      <c r="A35" s="98">
        <v>12</v>
      </c>
      <c r="B35" s="31" t="s">
        <v>32</v>
      </c>
      <c r="C35" s="42" t="s">
        <v>68</v>
      </c>
      <c r="D35" s="31" t="s">
        <v>33</v>
      </c>
      <c r="E35" s="57"/>
      <c r="F35" s="56">
        <v>0.24</v>
      </c>
      <c r="G35" s="15"/>
      <c r="H35" s="15"/>
      <c r="I35" s="15"/>
      <c r="J35" s="15"/>
      <c r="K35" s="15"/>
      <c r="L35" s="10"/>
      <c r="M35" s="15"/>
    </row>
    <row r="36" spans="1:14" x14ac:dyDescent="0.25">
      <c r="A36" s="98"/>
      <c r="B36" s="31"/>
      <c r="C36" s="22" t="s">
        <v>14</v>
      </c>
      <c r="D36" s="31" t="s">
        <v>15</v>
      </c>
      <c r="E36" s="8">
        <v>19.2</v>
      </c>
      <c r="F36" s="10">
        <f>E36*F35</f>
        <v>4.6079999999999997</v>
      </c>
      <c r="G36" s="13"/>
      <c r="H36" s="15"/>
      <c r="I36" s="95">
        <v>0</v>
      </c>
      <c r="J36" s="10">
        <f>I36*F36</f>
        <v>0</v>
      </c>
      <c r="K36" s="13"/>
      <c r="L36" s="10"/>
      <c r="M36" s="16">
        <f>J36</f>
        <v>0</v>
      </c>
    </row>
    <row r="37" spans="1:14" ht="27" x14ac:dyDescent="0.25">
      <c r="A37" s="98"/>
      <c r="B37" s="35" t="s">
        <v>63</v>
      </c>
      <c r="C37" s="35" t="s">
        <v>48</v>
      </c>
      <c r="D37" s="31" t="s">
        <v>26</v>
      </c>
      <c r="E37" s="8"/>
      <c r="F37" s="10">
        <v>12</v>
      </c>
      <c r="G37" s="95">
        <v>0</v>
      </c>
      <c r="H37" s="10">
        <f>G37*F37</f>
        <v>0</v>
      </c>
      <c r="I37" s="8"/>
      <c r="J37" s="10"/>
      <c r="K37" s="8"/>
      <c r="L37" s="10"/>
      <c r="M37" s="16">
        <f>H37</f>
        <v>0</v>
      </c>
    </row>
    <row r="38" spans="1:14" x14ac:dyDescent="0.25">
      <c r="A38" s="98"/>
      <c r="B38" s="35" t="s">
        <v>64</v>
      </c>
      <c r="C38" s="35" t="s">
        <v>49</v>
      </c>
      <c r="D38" s="31" t="s">
        <v>26</v>
      </c>
      <c r="E38" s="8"/>
      <c r="F38" s="10">
        <v>12</v>
      </c>
      <c r="G38" s="95">
        <v>0</v>
      </c>
      <c r="H38" s="10">
        <f>G38*F38</f>
        <v>0</v>
      </c>
      <c r="I38" s="8"/>
      <c r="J38" s="10"/>
      <c r="K38" s="8"/>
      <c r="L38" s="10"/>
      <c r="M38" s="16">
        <f>H38</f>
        <v>0</v>
      </c>
    </row>
    <row r="39" spans="1:14" x14ac:dyDescent="0.25">
      <c r="A39" s="99"/>
      <c r="B39" s="30"/>
      <c r="C39" s="23" t="s">
        <v>21</v>
      </c>
      <c r="D39" s="30" t="s">
        <v>16</v>
      </c>
      <c r="E39" s="45">
        <v>2.66</v>
      </c>
      <c r="F39" s="7">
        <f>E39*F35</f>
        <v>0.63839999999999997</v>
      </c>
      <c r="G39" s="96">
        <v>0</v>
      </c>
      <c r="H39" s="7">
        <f t="shared" ref="H39" si="2">G39*F39</f>
        <v>0</v>
      </c>
      <c r="I39" s="12"/>
      <c r="J39" s="7"/>
      <c r="K39" s="12"/>
      <c r="L39" s="7"/>
      <c r="M39" s="28">
        <f t="shared" ref="M39" si="3">H39</f>
        <v>0</v>
      </c>
      <c r="N39" s="5"/>
    </row>
    <row r="40" spans="1:14" x14ac:dyDescent="0.25">
      <c r="A40" s="97">
        <v>13</v>
      </c>
      <c r="B40" s="31" t="s">
        <v>35</v>
      </c>
      <c r="C40" s="11" t="s">
        <v>67</v>
      </c>
      <c r="D40" s="29" t="s">
        <v>33</v>
      </c>
      <c r="E40" s="21"/>
      <c r="F40" s="44">
        <v>0.34</v>
      </c>
      <c r="G40" s="14"/>
      <c r="H40" s="14"/>
      <c r="I40" s="14"/>
      <c r="J40" s="14"/>
      <c r="K40" s="14"/>
      <c r="L40" s="46"/>
      <c r="M40" s="14"/>
    </row>
    <row r="41" spans="1:14" x14ac:dyDescent="0.25">
      <c r="A41" s="98"/>
      <c r="B41" s="31"/>
      <c r="C41" s="22" t="s">
        <v>14</v>
      </c>
      <c r="D41" s="31" t="s">
        <v>15</v>
      </c>
      <c r="E41" s="8">
        <v>19.2</v>
      </c>
      <c r="F41" s="10">
        <f>E41*F40</f>
        <v>6.5280000000000005</v>
      </c>
      <c r="G41" s="13"/>
      <c r="H41" s="15"/>
      <c r="I41" s="95">
        <v>0</v>
      </c>
      <c r="J41" s="10">
        <f>I41*F41</f>
        <v>0</v>
      </c>
      <c r="K41" s="13"/>
      <c r="L41" s="10"/>
      <c r="M41" s="16">
        <f>J41</f>
        <v>0</v>
      </c>
    </row>
    <row r="42" spans="1:14" x14ac:dyDescent="0.25">
      <c r="A42" s="98"/>
      <c r="B42" s="35" t="s">
        <v>65</v>
      </c>
      <c r="C42" s="22" t="s">
        <v>66</v>
      </c>
      <c r="D42" s="31" t="s">
        <v>26</v>
      </c>
      <c r="E42" s="8"/>
      <c r="F42" s="10">
        <v>45</v>
      </c>
      <c r="G42" s="95">
        <v>0</v>
      </c>
      <c r="H42" s="10">
        <f>G42*F42</f>
        <v>0</v>
      </c>
      <c r="I42" s="8"/>
      <c r="J42" s="10"/>
      <c r="K42" s="8"/>
      <c r="L42" s="10"/>
      <c r="M42" s="16">
        <f>H42</f>
        <v>0</v>
      </c>
    </row>
    <row r="43" spans="1:14" x14ac:dyDescent="0.25">
      <c r="A43" s="99"/>
      <c r="B43" s="30"/>
      <c r="C43" s="23" t="s">
        <v>21</v>
      </c>
      <c r="D43" s="30" t="s">
        <v>16</v>
      </c>
      <c r="E43" s="45">
        <v>2.34</v>
      </c>
      <c r="F43" s="7">
        <f>E43*F40</f>
        <v>0.79559999999999997</v>
      </c>
      <c r="G43" s="96">
        <v>0</v>
      </c>
      <c r="H43" s="7">
        <f t="shared" ref="H43" si="4">G43*F43</f>
        <v>0</v>
      </c>
      <c r="I43" s="12"/>
      <c r="J43" s="7"/>
      <c r="K43" s="12"/>
      <c r="L43" s="7"/>
      <c r="M43" s="28">
        <f t="shared" ref="M43" si="5">H43</f>
        <v>0</v>
      </c>
      <c r="N43" s="5"/>
    </row>
    <row r="44" spans="1:14" ht="42.75" x14ac:dyDescent="0.25">
      <c r="A44" s="97">
        <v>15</v>
      </c>
      <c r="B44" s="29" t="s">
        <v>34</v>
      </c>
      <c r="C44" s="11" t="s">
        <v>71</v>
      </c>
      <c r="D44" s="29" t="s">
        <v>24</v>
      </c>
      <c r="E44" s="51"/>
      <c r="F44" s="44">
        <v>0.62</v>
      </c>
      <c r="G44" s="14"/>
      <c r="H44" s="14"/>
      <c r="I44" s="14"/>
      <c r="J44" s="14"/>
      <c r="K44" s="14"/>
      <c r="L44" s="46"/>
      <c r="M44" s="14"/>
    </row>
    <row r="45" spans="1:14" x14ac:dyDescent="0.25">
      <c r="A45" s="98"/>
      <c r="B45" s="31"/>
      <c r="C45" s="22" t="s">
        <v>14</v>
      </c>
      <c r="D45" s="31" t="s">
        <v>15</v>
      </c>
      <c r="E45" s="16">
        <v>13.9</v>
      </c>
      <c r="F45" s="10">
        <f>E45*F44</f>
        <v>8.6180000000000003</v>
      </c>
      <c r="G45" s="13"/>
      <c r="H45" s="15"/>
      <c r="I45" s="95">
        <v>0</v>
      </c>
      <c r="J45" s="10">
        <f>I45*F45</f>
        <v>0</v>
      </c>
      <c r="K45" s="13"/>
      <c r="L45" s="10"/>
      <c r="M45" s="16">
        <f>J45</f>
        <v>0</v>
      </c>
    </row>
    <row r="46" spans="1:14" ht="15.75" x14ac:dyDescent="0.25">
      <c r="A46" s="98"/>
      <c r="B46" s="35" t="s">
        <v>69</v>
      </c>
      <c r="C46" s="22" t="s">
        <v>31</v>
      </c>
      <c r="D46" s="31" t="s">
        <v>25</v>
      </c>
      <c r="E46" s="16"/>
      <c r="F46" s="10">
        <v>400.5</v>
      </c>
      <c r="G46" s="95">
        <v>0</v>
      </c>
      <c r="H46" s="10">
        <f>G46*F46</f>
        <v>0</v>
      </c>
      <c r="I46" s="8"/>
      <c r="J46" s="10"/>
      <c r="K46" s="8"/>
      <c r="L46" s="10"/>
      <c r="M46" s="16">
        <f>H46</f>
        <v>0</v>
      </c>
    </row>
    <row r="47" spans="1:14" ht="15.75" x14ac:dyDescent="0.25">
      <c r="A47" s="98"/>
      <c r="B47" s="35" t="s">
        <v>70</v>
      </c>
      <c r="C47" s="22" t="s">
        <v>51</v>
      </c>
      <c r="D47" s="31" t="s">
        <v>25</v>
      </c>
      <c r="E47" s="16"/>
      <c r="F47" s="10">
        <v>181.7</v>
      </c>
      <c r="G47" s="95">
        <v>0</v>
      </c>
      <c r="H47" s="10">
        <f>G47*F47</f>
        <v>0</v>
      </c>
      <c r="I47" s="8"/>
      <c r="J47" s="10"/>
      <c r="K47" s="8"/>
      <c r="L47" s="10"/>
      <c r="M47" s="16">
        <f>H47</f>
        <v>0</v>
      </c>
    </row>
    <row r="48" spans="1:14" x14ac:dyDescent="0.25">
      <c r="A48" s="98"/>
      <c r="B48" s="35" t="s">
        <v>50</v>
      </c>
      <c r="C48" s="22" t="s">
        <v>28</v>
      </c>
      <c r="D48" s="31" t="s">
        <v>26</v>
      </c>
      <c r="E48" s="16"/>
      <c r="F48" s="10">
        <v>57</v>
      </c>
      <c r="G48" s="95">
        <v>0</v>
      </c>
      <c r="H48" s="10">
        <f>G48*F48</f>
        <v>0</v>
      </c>
      <c r="I48" s="8"/>
      <c r="J48" s="10"/>
      <c r="K48" s="8"/>
      <c r="L48" s="10"/>
      <c r="M48" s="16">
        <f>H48</f>
        <v>0</v>
      </c>
    </row>
    <row r="49" spans="1:17" x14ac:dyDescent="0.25">
      <c r="A49" s="98"/>
      <c r="B49" s="35" t="s">
        <v>73</v>
      </c>
      <c r="C49" s="22" t="s">
        <v>72</v>
      </c>
      <c r="D49" s="31" t="s">
        <v>25</v>
      </c>
      <c r="E49" s="16"/>
      <c r="F49" s="10">
        <v>582.20000000000005</v>
      </c>
      <c r="G49" s="95">
        <v>0</v>
      </c>
      <c r="H49" s="10">
        <f>G49*F49</f>
        <v>0</v>
      </c>
      <c r="I49" s="8"/>
      <c r="J49" s="10"/>
      <c r="K49" s="8"/>
      <c r="L49" s="10"/>
      <c r="M49" s="16">
        <f>H49</f>
        <v>0</v>
      </c>
    </row>
    <row r="50" spans="1:17" x14ac:dyDescent="0.25">
      <c r="A50" s="99"/>
      <c r="B50" s="30"/>
      <c r="C50" s="23" t="s">
        <v>21</v>
      </c>
      <c r="D50" s="30" t="s">
        <v>16</v>
      </c>
      <c r="E50" s="90">
        <v>0.97</v>
      </c>
      <c r="F50" s="7">
        <f>E50*F44</f>
        <v>0.60139999999999993</v>
      </c>
      <c r="G50" s="96">
        <v>0</v>
      </c>
      <c r="H50" s="7">
        <f t="shared" ref="H50" si="6">G50*F50</f>
        <v>0</v>
      </c>
      <c r="I50" s="12"/>
      <c r="J50" s="7"/>
      <c r="K50" s="12"/>
      <c r="L50" s="7"/>
      <c r="M50" s="28">
        <f t="shared" ref="M50" si="7">H50</f>
        <v>0</v>
      </c>
      <c r="N50" s="5"/>
    </row>
    <row r="51" spans="1:17" x14ac:dyDescent="0.25">
      <c r="A51" s="49"/>
      <c r="B51" s="50"/>
      <c r="C51" s="25" t="s">
        <v>8</v>
      </c>
      <c r="D51" s="32"/>
      <c r="E51" s="18"/>
      <c r="F51" s="18"/>
      <c r="G51" s="18"/>
      <c r="H51" s="19">
        <f>SUM(H23:H50)</f>
        <v>0</v>
      </c>
      <c r="I51" s="33"/>
      <c r="J51" s="19">
        <f>SUM(J23:J50)</f>
        <v>0</v>
      </c>
      <c r="K51" s="33"/>
      <c r="L51" s="19">
        <f>SUM(L23:L50)</f>
        <v>0</v>
      </c>
      <c r="M51" s="19">
        <f>SUM(M23:M50)</f>
        <v>0</v>
      </c>
      <c r="N51" s="5"/>
    </row>
    <row r="52" spans="1:17" x14ac:dyDescent="0.25">
      <c r="A52" s="37"/>
      <c r="B52" s="50"/>
      <c r="C52" s="24" t="s">
        <v>76</v>
      </c>
      <c r="D52" s="32"/>
      <c r="E52" s="18"/>
      <c r="F52" s="18"/>
      <c r="G52" s="18"/>
      <c r="H52" s="19">
        <f>H51*7%</f>
        <v>0</v>
      </c>
      <c r="I52" s="33"/>
      <c r="J52" s="19">
        <v>0</v>
      </c>
      <c r="K52" s="33"/>
      <c r="L52" s="19">
        <v>0</v>
      </c>
      <c r="M52" s="19">
        <f>L52+J52+H52</f>
        <v>0</v>
      </c>
      <c r="N52" s="5"/>
    </row>
    <row r="53" spans="1:17" x14ac:dyDescent="0.25">
      <c r="A53" s="37"/>
      <c r="B53" s="50"/>
      <c r="C53" s="34" t="s">
        <v>8</v>
      </c>
      <c r="D53" s="30"/>
      <c r="E53" s="85"/>
      <c r="F53" s="85"/>
      <c r="G53" s="85"/>
      <c r="H53" s="7">
        <f>H52+H51</f>
        <v>0</v>
      </c>
      <c r="I53" s="27"/>
      <c r="J53" s="7">
        <f>J52+J51</f>
        <v>0</v>
      </c>
      <c r="K53" s="27"/>
      <c r="L53" s="7">
        <f>L52+L51</f>
        <v>0</v>
      </c>
      <c r="M53" s="7">
        <f>M52+M51</f>
        <v>0</v>
      </c>
      <c r="N53" s="5"/>
    </row>
    <row r="54" spans="1:17" x14ac:dyDescent="0.25">
      <c r="A54" s="37"/>
      <c r="B54" s="50"/>
      <c r="C54" s="24" t="s">
        <v>77</v>
      </c>
      <c r="D54" s="32"/>
      <c r="E54" s="18"/>
      <c r="F54" s="18"/>
      <c r="G54" s="18"/>
      <c r="H54" s="19">
        <v>0</v>
      </c>
      <c r="I54" s="33"/>
      <c r="J54" s="19">
        <f>J51*75%</f>
        <v>0</v>
      </c>
      <c r="K54" s="33"/>
      <c r="L54" s="19">
        <v>0</v>
      </c>
      <c r="M54" s="19">
        <f>L54+J54+H54</f>
        <v>0</v>
      </c>
    </row>
    <row r="55" spans="1:17" x14ac:dyDescent="0.25">
      <c r="A55" s="37"/>
      <c r="B55" s="50"/>
      <c r="C55" s="25" t="s">
        <v>8</v>
      </c>
      <c r="D55" s="32"/>
      <c r="E55" s="18"/>
      <c r="F55" s="18"/>
      <c r="G55" s="18"/>
      <c r="H55" s="19">
        <f>H54+H53</f>
        <v>0</v>
      </c>
      <c r="I55" s="33"/>
      <c r="J55" s="19">
        <f>J54+J53</f>
        <v>0</v>
      </c>
      <c r="K55" s="33"/>
      <c r="L55" s="19">
        <f>L54+L53</f>
        <v>0</v>
      </c>
      <c r="M55" s="19">
        <f>M54+M53</f>
        <v>0</v>
      </c>
      <c r="N55" s="5"/>
    </row>
    <row r="56" spans="1:17" x14ac:dyDescent="0.25">
      <c r="A56" s="37"/>
      <c r="B56" s="50"/>
      <c r="C56" s="82" t="s">
        <v>75</v>
      </c>
      <c r="D56" s="32"/>
      <c r="E56" s="18"/>
      <c r="F56" s="18"/>
      <c r="G56" s="18"/>
      <c r="H56" s="19">
        <f>H55*8%</f>
        <v>0</v>
      </c>
      <c r="I56" s="33"/>
      <c r="J56" s="19">
        <f>J55*8%</f>
        <v>0</v>
      </c>
      <c r="K56" s="33"/>
      <c r="L56" s="19">
        <f>L55*8%</f>
        <v>0</v>
      </c>
      <c r="M56" s="19">
        <f>M55*8%</f>
        <v>0</v>
      </c>
    </row>
    <row r="57" spans="1:17" x14ac:dyDescent="0.25">
      <c r="A57" s="37"/>
      <c r="B57" s="50"/>
      <c r="C57" s="48" t="s">
        <v>29</v>
      </c>
      <c r="D57" s="32"/>
      <c r="E57" s="18"/>
      <c r="F57" s="18"/>
      <c r="G57" s="18"/>
      <c r="H57" s="39">
        <f>H56+H55</f>
        <v>0</v>
      </c>
      <c r="I57" s="33"/>
      <c r="J57" s="39">
        <f>J56+J55</f>
        <v>0</v>
      </c>
      <c r="K57" s="33"/>
      <c r="L57" s="39">
        <f>L56+L55</f>
        <v>0</v>
      </c>
      <c r="M57" s="39">
        <f>M56+M55</f>
        <v>0</v>
      </c>
      <c r="N57" s="5"/>
    </row>
    <row r="58" spans="1:17" x14ac:dyDescent="0.25">
      <c r="A58" s="37"/>
      <c r="B58" s="81"/>
      <c r="C58" s="48" t="s">
        <v>52</v>
      </c>
      <c r="D58" s="32"/>
      <c r="E58" s="18"/>
      <c r="F58" s="18"/>
      <c r="G58" s="18"/>
      <c r="H58" s="39">
        <f>H57+H21</f>
        <v>0</v>
      </c>
      <c r="I58" s="33"/>
      <c r="J58" s="39">
        <f>J57+J21</f>
        <v>0</v>
      </c>
      <c r="K58" s="33"/>
      <c r="L58" s="39">
        <f>L57+L21</f>
        <v>0</v>
      </c>
      <c r="M58" s="39">
        <f>M57+M21</f>
        <v>0</v>
      </c>
      <c r="N58" s="5"/>
    </row>
    <row r="59" spans="1:17" x14ac:dyDescent="0.25">
      <c r="A59" s="37"/>
      <c r="B59" s="38"/>
      <c r="C59" s="24" t="s">
        <v>22</v>
      </c>
      <c r="D59" s="32"/>
      <c r="E59" s="18"/>
      <c r="F59" s="18"/>
      <c r="G59" s="18"/>
      <c r="H59" s="19">
        <f>H58*5%</f>
        <v>0</v>
      </c>
      <c r="I59" s="33"/>
      <c r="J59" s="19">
        <f>J58*5%</f>
        <v>0</v>
      </c>
      <c r="K59" s="33"/>
      <c r="L59" s="19">
        <f>L58*5%</f>
        <v>0</v>
      </c>
      <c r="M59" s="19">
        <f>M58*5%</f>
        <v>0</v>
      </c>
    </row>
    <row r="60" spans="1:17" x14ac:dyDescent="0.25">
      <c r="A60" s="37"/>
      <c r="B60" s="38"/>
      <c r="C60" s="25" t="s">
        <v>8</v>
      </c>
      <c r="D60" s="32"/>
      <c r="E60" s="18"/>
      <c r="F60" s="18"/>
      <c r="G60" s="18"/>
      <c r="H60" s="19">
        <f>H59+H58</f>
        <v>0</v>
      </c>
      <c r="I60" s="33"/>
      <c r="J60" s="19">
        <f>J59+J58</f>
        <v>0</v>
      </c>
      <c r="K60" s="33"/>
      <c r="L60" s="19">
        <f>L59+L58</f>
        <v>0</v>
      </c>
      <c r="M60" s="19">
        <f>M59+M58</f>
        <v>0</v>
      </c>
      <c r="N60" s="5"/>
    </row>
    <row r="61" spans="1:17" ht="73.5" customHeight="1" x14ac:dyDescent="0.25">
      <c r="B61" s="113" t="s">
        <v>78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9"/>
      <c r="O61" s="17"/>
      <c r="P61" s="17"/>
      <c r="Q61" s="17"/>
    </row>
    <row r="62" spans="1:17" x14ac:dyDescent="0.25"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7" x14ac:dyDescent="0.25"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7" x14ac:dyDescent="0.25"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3:14" x14ac:dyDescent="0.25"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3:14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3:14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3:14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3:14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3:14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3:14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3:14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3:14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3:14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3:14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3:14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3:14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14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3:14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3:14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3:14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3:14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3:14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3:14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3:14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3:14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3:14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3:14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3:14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14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3:14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mergeCells count="20">
    <mergeCell ref="K1:M1"/>
    <mergeCell ref="B61:M61"/>
    <mergeCell ref="A2:M2"/>
    <mergeCell ref="A6:A7"/>
    <mergeCell ref="B6:B7"/>
    <mergeCell ref="C6:C7"/>
    <mergeCell ref="D6:D7"/>
    <mergeCell ref="K6:L6"/>
    <mergeCell ref="I6:J6"/>
    <mergeCell ref="G6:H6"/>
    <mergeCell ref="E6:F6"/>
    <mergeCell ref="A4:M4"/>
    <mergeCell ref="M6:M7"/>
    <mergeCell ref="A44:A50"/>
    <mergeCell ref="A35:A39"/>
    <mergeCell ref="A40:A43"/>
    <mergeCell ref="A10:A11"/>
    <mergeCell ref="A12:A14"/>
    <mergeCell ref="A23:A29"/>
    <mergeCell ref="A30:A34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Zura Ichkitidze</cp:lastModifiedBy>
  <cp:lastPrinted>2021-12-01T16:06:43Z</cp:lastPrinted>
  <dcterms:created xsi:type="dcterms:W3CDTF">2011-06-29T07:19:29Z</dcterms:created>
  <dcterms:modified xsi:type="dcterms:W3CDTF">2021-12-10T05:26:09Z</dcterms:modified>
</cp:coreProperties>
</file>