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tabRatio="753"/>
  </bookViews>
  <sheets>
    <sheet name="დანართი 1" sheetId="1" r:id="rId1"/>
    <sheet name="დანართი 1,1" sheetId="2" r:id="rId2"/>
    <sheet name="დანართი 1,2" sheetId="1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4"/>
  <c r="F66"/>
  <c r="F72" s="1"/>
  <c r="F33"/>
  <c r="F11"/>
  <c r="F10"/>
  <c r="F32" l="1"/>
  <c r="F31"/>
  <c r="F30"/>
  <c r="F29"/>
  <c r="F28"/>
  <c r="F26"/>
  <c r="F25"/>
  <c r="F24"/>
  <c r="F23"/>
  <c r="F34"/>
  <c r="F14"/>
  <c r="F13"/>
  <c r="F35" l="1"/>
  <c r="F36" s="1"/>
  <c r="F37"/>
  <c r="F18" i="2" l="1"/>
  <c r="F109" i="14" l="1"/>
  <c r="F112" s="1"/>
  <c r="F108"/>
  <c r="F107"/>
  <c r="F106"/>
  <c r="F105"/>
  <c r="F103"/>
  <c r="F102"/>
  <c r="F101"/>
  <c r="F100"/>
  <c r="F98"/>
  <c r="F97"/>
  <c r="F96"/>
  <c r="F86"/>
  <c r="F85"/>
  <c r="F84"/>
  <c r="F83"/>
  <c r="F78"/>
  <c r="F76"/>
  <c r="F71"/>
  <c r="F65"/>
  <c r="F64"/>
  <c r="F63"/>
  <c r="F62"/>
  <c r="F60"/>
  <c r="F59"/>
  <c r="F58"/>
  <c r="F57"/>
  <c r="F55"/>
  <c r="F54"/>
  <c r="F53"/>
  <c r="F52"/>
  <c r="F50"/>
  <c r="F49"/>
  <c r="F48"/>
  <c r="F47"/>
  <c r="F18"/>
  <c r="F21" s="1"/>
  <c r="H38" s="1"/>
  <c r="F17"/>
  <c r="F16"/>
  <c r="F111" l="1"/>
  <c r="F114"/>
  <c r="F79"/>
  <c r="L116"/>
  <c r="L118" s="1"/>
  <c r="L120" s="1"/>
  <c r="F113"/>
  <c r="J116"/>
  <c r="J118" s="1"/>
  <c r="F73"/>
  <c r="F67"/>
  <c r="F19"/>
  <c r="F74"/>
  <c r="F68"/>
  <c r="F20"/>
  <c r="F75"/>
  <c r="F110"/>
  <c r="F81"/>
  <c r="M116" l="1"/>
  <c r="M38"/>
  <c r="J38"/>
  <c r="L38"/>
  <c r="L40" s="1"/>
  <c r="L41" s="1"/>
  <c r="L42" s="1"/>
  <c r="M39"/>
  <c r="M40" s="1"/>
  <c r="H39"/>
  <c r="H40" s="1"/>
  <c r="L121"/>
  <c r="L122" s="1"/>
  <c r="J119"/>
  <c r="M119" s="1"/>
  <c r="H87"/>
  <c r="L87"/>
  <c r="L89" s="1"/>
  <c r="H116"/>
  <c r="M87"/>
  <c r="J87"/>
  <c r="J89" s="1"/>
  <c r="J40" l="1"/>
  <c r="J41" s="1"/>
  <c r="J42" s="1"/>
  <c r="F10" i="1"/>
  <c r="H41" i="14"/>
  <c r="H42" s="1"/>
  <c r="L43"/>
  <c r="L44" s="1"/>
  <c r="M41"/>
  <c r="M42" s="1"/>
  <c r="J120"/>
  <c r="L90"/>
  <c r="L91" s="1"/>
  <c r="M117"/>
  <c r="M118" s="1"/>
  <c r="M120" s="1"/>
  <c r="H117"/>
  <c r="H118" s="1"/>
  <c r="H122" s="1"/>
  <c r="J90"/>
  <c r="J91" s="1"/>
  <c r="H88"/>
  <c r="H89" s="1"/>
  <c r="M88"/>
  <c r="M89" s="1"/>
  <c r="J43"/>
  <c r="J44" s="1"/>
  <c r="M90" l="1"/>
  <c r="M91" s="1"/>
  <c r="M43"/>
  <c r="M44" s="1"/>
  <c r="J92"/>
  <c r="J93" s="1"/>
  <c r="L92"/>
  <c r="L93" s="1"/>
  <c r="H43"/>
  <c r="H44" s="1"/>
  <c r="J121"/>
  <c r="M121" s="1"/>
  <c r="M122" s="1"/>
  <c r="H90"/>
  <c r="H91" s="1"/>
  <c r="H92" l="1"/>
  <c r="H93" s="1"/>
  <c r="M92"/>
  <c r="M93" s="1"/>
  <c r="M123" s="1"/>
  <c r="E10" i="1" s="1"/>
  <c r="J122" i="14"/>
  <c r="F53" i="2" l="1"/>
  <c r="F56" s="1"/>
  <c r="F57" l="1"/>
  <c r="F55"/>
  <c r="F54"/>
  <c r="F50" l="1"/>
  <c r="F52"/>
  <c r="F40"/>
  <c r="F41"/>
  <c r="F42"/>
  <c r="F47"/>
  <c r="L59" s="1"/>
  <c r="F46"/>
  <c r="F45"/>
  <c r="F44"/>
  <c r="F29"/>
  <c r="F30"/>
  <c r="F28"/>
  <c r="F27"/>
  <c r="F26"/>
  <c r="F49" l="1"/>
  <c r="F51"/>
  <c r="L61"/>
  <c r="L63" s="1"/>
  <c r="J59" l="1"/>
  <c r="H59"/>
  <c r="H60" s="1"/>
  <c r="H61" s="1"/>
  <c r="H65" s="1"/>
  <c r="M59"/>
  <c r="J61"/>
  <c r="J62" s="1"/>
  <c r="M62" s="1"/>
  <c r="L64"/>
  <c r="L65" s="1"/>
  <c r="F24"/>
  <c r="F21"/>
  <c r="F22"/>
  <c r="F23"/>
  <c r="F19"/>
  <c r="F14"/>
  <c r="F13"/>
  <c r="F12"/>
  <c r="F11"/>
  <c r="F10"/>
  <c r="M60" l="1"/>
  <c r="M61" s="1"/>
  <c r="M63" s="1"/>
  <c r="J63"/>
  <c r="F16"/>
  <c r="F17"/>
  <c r="L31" l="1"/>
  <c r="L33" s="1"/>
  <c r="L34" s="1"/>
  <c r="L35" s="1"/>
  <c r="L36" s="1"/>
  <c r="L37" s="1"/>
  <c r="L66" s="1"/>
  <c r="J31"/>
  <c r="H31"/>
  <c r="M31"/>
  <c r="J64"/>
  <c r="M64" s="1"/>
  <c r="M65" s="1"/>
  <c r="J33" l="1"/>
  <c r="J34" s="1"/>
  <c r="J35" s="1"/>
  <c r="J36" s="1"/>
  <c r="J37" s="1"/>
  <c r="F9" i="1"/>
  <c r="H32" i="2"/>
  <c r="H33" s="1"/>
  <c r="H34" s="1"/>
  <c r="H35" s="1"/>
  <c r="M32"/>
  <c r="M33" s="1"/>
  <c r="J65"/>
  <c r="J66" l="1"/>
  <c r="H36"/>
  <c r="H37" s="1"/>
  <c r="H66" s="1"/>
  <c r="M34"/>
  <c r="M35" s="1"/>
  <c r="M36" s="1"/>
  <c r="M37" s="1"/>
  <c r="M66" s="1"/>
  <c r="F11" i="1" l="1"/>
  <c r="E9" l="1"/>
  <c r="E11" s="1"/>
  <c r="E12" l="1"/>
  <c r="E13" s="1"/>
  <c r="F12"/>
  <c r="F13" s="1"/>
  <c r="F14" l="1"/>
  <c r="E14" s="1"/>
  <c r="E15" s="1"/>
  <c r="E16" l="1"/>
  <c r="E17" s="1"/>
  <c r="F15"/>
</calcChain>
</file>

<file path=xl/sharedStrings.xml><?xml version="1.0" encoding="utf-8"?>
<sst xmlns="http://schemas.openxmlformats.org/spreadsheetml/2006/main" count="412" uniqueCount="137">
  <si>
    <t>ნაკრები ხარჯთაღრიცხვა</t>
  </si>
  <si>
    <t>დანართი №1</t>
  </si>
  <si>
    <t>#</t>
  </si>
  <si>
    <t>samuSaoebis dasaxeleba</t>
  </si>
  <si>
    <t>ganz. erTeuli</t>
  </si>
  <si>
    <t>Rirebuleba lari</t>
  </si>
  <si>
    <t>maT Soris xelfasi</t>
  </si>
  <si>
    <t>დანართი 1.1</t>
  </si>
  <si>
    <t>lari</t>
  </si>
  <si>
    <t>დანართი 1.2</t>
  </si>
  <si>
    <t>jami</t>
  </si>
  <si>
    <t>gauTvaliswinebeli xarjebi</t>
  </si>
  <si>
    <t>dagrovebiTi sapensio gadasaxadi (xelfasidan)</t>
  </si>
  <si>
    <t>d.R.g.</t>
  </si>
  <si>
    <t>sul jami</t>
  </si>
  <si>
    <t>ლოკალური ხარჯთაღრიცხვა</t>
  </si>
  <si>
    <t>ღირებულება : 2021 წლის მიმდინარე ფასები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</si>
  <si>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</si>
  <si>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</si>
  <si>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</si>
  <si>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</si>
  <si>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</si>
  <si>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</si>
  <si>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</si>
  <si>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</si>
  <si>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</si>
  <si>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</si>
  <si>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</si>
  <si>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</si>
  <si>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>I. სამშენებლო სამუშაოები</t>
  </si>
  <si>
    <t>კაც/სთ</t>
  </si>
  <si>
    <t>სხვა მანქანები</t>
  </si>
  <si>
    <t>ლარი</t>
  </si>
  <si>
    <t>კგ.</t>
  </si>
  <si>
    <t>სხვა ხარჯები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</si>
  <si>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</si>
  <si>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შრომითი რესურსი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</si>
  <si>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</si>
  <si>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</si>
  <si>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III. ელ. სამონტაჟო სამუშაოები</t>
  </si>
  <si>
    <t>მეტრი</t>
  </si>
  <si>
    <t>მანქანები</t>
  </si>
  <si>
    <t>მატერიალური რესურსი</t>
  </si>
  <si>
    <t>8-402-2</t>
  </si>
  <si>
    <t>ცალი</t>
  </si>
  <si>
    <t>საბაზრო</t>
  </si>
  <si>
    <t>დანართი 1-1</t>
  </si>
  <si>
    <t>ც</t>
  </si>
  <si>
    <t xml:space="preserve">ს.ნ. და წ.                              46-19-3                              </t>
  </si>
  <si>
    <t>ხვრელების შევსება ბეტონით</t>
  </si>
  <si>
    <t xml:space="preserve">ს.ნ. და წ.                              46-22-5                             </t>
  </si>
  <si>
    <t xml:space="preserve">ს.ნ და წ                                    16-5-1     </t>
  </si>
  <si>
    <t>მ</t>
  </si>
  <si>
    <t>გათბობის ალუმინით არმირებული მილის მონტაჟი</t>
  </si>
  <si>
    <t>გათბობის ალუმინით არმირებული მილი PN 25; 20*3,4 მმ.</t>
  </si>
  <si>
    <t>გათბობის ალუმინით არმირებული მილი PN 25; 25*4,2 მმ.</t>
  </si>
  <si>
    <t>გათბობის ალუმინით არმირებული მილი PN 25; 32*5,4 მმ.</t>
  </si>
  <si>
    <t>გათბობის ალუმინით არმირებული მილი PN 25; 40*6,7 მმ.</t>
  </si>
  <si>
    <t>კაუჩუკის თბოიზოლაცია 10/9</t>
  </si>
  <si>
    <t>ს.ნ და წ                              16-12-1</t>
  </si>
  <si>
    <t>რადიატორის ვენტილი  დ-20მმ.</t>
  </si>
  <si>
    <t>რადიატორის უკუსვლის ვენტილი  დ-20მმ.</t>
  </si>
  <si>
    <t>ცხელი წყლის ვენტილის მოწყობა</t>
  </si>
  <si>
    <t>ს.ნ და წ                              18-5-1</t>
  </si>
  <si>
    <t>კვტ.</t>
  </si>
  <si>
    <t>ს.ნ და წ                          16-3-1</t>
  </si>
  <si>
    <t xml:space="preserve">პლასტმასის ფასონური ნაწილები </t>
  </si>
  <si>
    <t>სხვა მასალები</t>
  </si>
  <si>
    <t>პლასტმასის ფასონური ნაწილები (მუხლი, გადამყვანი, სამკაპი)</t>
  </si>
  <si>
    <t>კომპლ.</t>
  </si>
  <si>
    <t>ს.ნ და წ                                       18-1-1</t>
  </si>
  <si>
    <t>გათბობის ქვაბის ფოლადის ყუთი თბოიზოლაციით</t>
  </si>
  <si>
    <t xml:space="preserve">ზედნადები ხარჯები </t>
  </si>
  <si>
    <t>გეგმიური დაგროვება</t>
  </si>
  <si>
    <t>მასალის ტრანსპორტირება (მასალიდან)</t>
  </si>
  <si>
    <t>II. გათბობის სისტემის სამონტაჟო სამუშაოები</t>
  </si>
  <si>
    <t>21-7</t>
  </si>
  <si>
    <t>მთავარი გამანაწილებელი ელ. კარადის მონტაჟი</t>
  </si>
  <si>
    <t>კაც/სათ</t>
  </si>
  <si>
    <t>8-525-1</t>
  </si>
  <si>
    <t>ავტომატური ამომრთველის მონტაჟი</t>
  </si>
  <si>
    <t>ელ. სადენების მონტაჟი</t>
  </si>
  <si>
    <r>
      <t>ელ. სადენი 3*2.5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</si>
  <si>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ზედნადები ხარჯები მონტაჟზე ხელფასიდან</t>
  </si>
  <si>
    <t>ავტომატური ამომრთველი 25 ამპ. 2 პოლუსიანი</t>
  </si>
  <si>
    <t>გამანაწილებელი ელ. კარადა პლასტმასის 2 ადგილიანი</t>
  </si>
  <si>
    <t>I. ჯამი</t>
  </si>
  <si>
    <t>II. ჯამი</t>
  </si>
  <si>
    <t>III. ჯამი</t>
  </si>
  <si>
    <t>დენის სტაბილიზატორი 1 კვტ. რელეთი, კედლის</t>
  </si>
  <si>
    <t>8-409-1</t>
  </si>
  <si>
    <t>საკაბელო პლასტმასის არხების მოწყობა</t>
  </si>
  <si>
    <t>გამჭედი შურუფი</t>
  </si>
  <si>
    <t>მ.</t>
  </si>
  <si>
    <t>საკაბელო არხი 25*16 მმ.</t>
  </si>
  <si>
    <t>სულ ჯამი I+II+III</t>
  </si>
  <si>
    <t>შედგენილია: მ.შ.კ. III კვარტლის მიხედვით</t>
  </si>
  <si>
    <t>ახალქალაქის რეგიონულ სასწავლო ცენტრის გათბობის სისტემის მოწყობა რეაბილიტაციის სამუშაოები</t>
  </si>
  <si>
    <t>ნინოწმინდის რეგიონულ სასწავლო ცენტრის გათბობის სისტემის მოწყობა რეაბილიტაციის სამუშაოები</t>
  </si>
  <si>
    <t>წყლის ვენტილის მოწყობა</t>
  </si>
  <si>
    <t>პლასტმასის ფასონური ნაწილები (მუხლი, გადამყვანი, სხვა)</t>
  </si>
  <si>
    <t>საკაბელო გოფრირებული მილის მოწყობა</t>
  </si>
  <si>
    <t>გოფრირებული მილი დ=20 მმ.</t>
  </si>
  <si>
    <t>ვენტილი  ბურთულიანი ჩამხსნელით დ-40მმ.</t>
  </si>
  <si>
    <t>I. გათბობის სისტემის სამონტაჟო სამუშაოები</t>
  </si>
  <si>
    <t>II. ელ. სამონტაჟო სამუშაოები</t>
  </si>
  <si>
    <t>სულ ჯამი I+II</t>
  </si>
  <si>
    <t>გათბობის ქვაბის მოწყობა თავის სამონტაჟო მოწყობილობებით</t>
  </si>
  <si>
    <t>გათბობის ქვაბი 42 KW  სამონტაჟო მოწყობილობებით (მაღალი ხარისხის)</t>
  </si>
  <si>
    <t>ს.ნ. და წ.                                            46-30-2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</si>
  <si>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</si>
  <si>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შესასვლელში ლამინირებული პარკეტის იატაკის დემონტაჟი</t>
  </si>
  <si>
    <t>იატაკებზე და კედლებში ხვრელების მოწყობა</t>
  </si>
  <si>
    <t>რ21-87</t>
  </si>
  <si>
    <t>ტერიტორიის გასუფთავება სამშენებლო ნაგვისგან</t>
  </si>
  <si>
    <t>ტონა</t>
  </si>
  <si>
    <t>რ1-3 გამ.</t>
  </si>
  <si>
    <t>სამშენებლო ნაგვის დატვირთვა ავტოთვითმცლელზე ხელით</t>
  </si>
  <si>
    <t>ს.ნ. და წ.                                          11-8-1-2</t>
  </si>
  <si>
    <t xml:space="preserve">იატაკზე ბეტონის ხსნარის მოჭიმვა </t>
  </si>
  <si>
    <t>მსუბუქი ბეტონი მ-50</t>
  </si>
  <si>
    <t>ს.ნ. და წ.                          11-27-6</t>
  </si>
  <si>
    <t>ლამინირებული პარკეტის იატაკის მოწყობა</t>
  </si>
  <si>
    <t>ლამინირებული იატაკი სისქით 10 მმ.</t>
  </si>
  <si>
    <t>ლამინირებული იატაკის ქვესაგები 2მმ.</t>
  </si>
  <si>
    <t>ГЭСН                            09-05-006-1</t>
  </si>
  <si>
    <t>არსებული გათბობის სისტემის სრული დემონტაჟი დასაწყობებით</t>
  </si>
  <si>
    <t>სამშენებლო ნაგვის ტრანსპორტირება 10 კმ-ზე</t>
  </si>
  <si>
    <t>სექცია</t>
  </si>
  <si>
    <t>ალუმინის სექციური რადიატორის მოწყობა</t>
  </si>
  <si>
    <t>ალუმინის სექციური რადიატორი 600 მმ.</t>
  </si>
  <si>
    <t>ნინოწმინდის რეგიონულ სასწავლო ცენტრის გათბობის სისტემის მოწყობა-რეაბილიტაციის სამუშაოები</t>
  </si>
  <si>
    <t>ახალქალაქის რეგიონულ სასწავლო ცენტრის გათბობის სისტემის მოწყობა-რეაბილიტაციის სამუშაოები</t>
  </si>
  <si>
    <t>ზურაბ ჟვანიას სახელობის სახელმწიფო ადმინისტრირების სკოლებში, კერძოდ: ახალქალაქის და ნინოწმინდის  რეგიონულ სასწავლო ცენტრების გათბობის სისტემის მოწყობა-რეაბილიტაციის სამუშაოები</t>
  </si>
  <si>
    <t>დანართი 1-2</t>
  </si>
  <si>
    <t>ორგანიზაციის დასახელება</t>
  </si>
  <si>
    <t>ხელმძღვანელი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</si>
</sst>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sz val="10"/>
      <name val="Arial"/>
      <family val="2"/>
    </font>
    <font>
      <b/>
      <sz val="11"/>
      <name val="AcadMtavr"/>
    </font>
    <font>
      <b/>
      <sz val="12"/>
      <name val="AcadMtavr"/>
    </font>
    <font>
      <b/>
      <sz val="11"/>
      <color theme="1"/>
      <name val="AcadMtavr"/>
    </font>
    <font>
      <sz val="11"/>
      <color theme="1"/>
      <name val="AcadMtavr"/>
    </font>
    <font>
      <sz val="10"/>
      <color theme="1"/>
      <name val="AcadNusx"/>
    </font>
    <font>
      <b/>
      <sz val="10"/>
      <color theme="1"/>
      <name val="AcadMtavr"/>
    </font>
    <font>
      <b/>
      <sz val="10"/>
      <color theme="1"/>
      <name val="AcadNusx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7" fillId="0" borderId="0"/>
  </cellStyleXfs>
  <cellXfs count="170">
    <xf numFmtId="0" fontId="0" fillId="0" borderId="0" xfId="0"/>
    <xf numFmtId="0" fontId="6" fillId="0" borderId="0" xfId="2" applyFont="1" applyAlignment="1">
      <alignment wrapText="1"/>
    </xf>
    <xf numFmtId="0" fontId="7" fillId="0" borderId="0" xfId="3"/>
    <xf numFmtId="0" fontId="8" fillId="0" borderId="0" xfId="2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9" fontId="10" fillId="0" borderId="1" xfId="0" applyNumberFormat="1" applyFont="1" applyBorder="1" applyAlignment="1">
      <alignment horizontal="center" vertical="center"/>
    </xf>
    <xf numFmtId="0" fontId="12" fillId="0" borderId="0" xfId="3" applyFont="1"/>
    <xf numFmtId="0" fontId="13" fillId="0" borderId="0" xfId="3" applyFont="1" applyAlignment="1">
      <alignment horizontal="center" vertical="center"/>
    </xf>
    <xf numFmtId="0" fontId="10" fillId="0" borderId="0" xfId="0" applyFont="1"/>
    <xf numFmtId="0" fontId="14" fillId="0" borderId="0" xfId="3" applyFont="1" applyAlignment="1">
      <alignment horizontal="center" vertical="center"/>
    </xf>
    <xf numFmtId="2" fontId="7" fillId="0" borderId="0" xfId="3" applyNumberFormat="1"/>
    <xf numFmtId="0" fontId="12" fillId="0" borderId="0" xfId="3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right"/>
    </xf>
    <xf numFmtId="9" fontId="4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2" fontId="4" fillId="6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6" borderId="1" xfId="0" applyFill="1" applyBorder="1"/>
    <xf numFmtId="2" fontId="0" fillId="6" borderId="1" xfId="0" applyNumberFormat="1" applyFill="1" applyBorder="1" applyAlignment="1">
      <alignment horizontal="right" vertical="center"/>
    </xf>
    <xf numFmtId="2" fontId="4" fillId="6" borderId="1" xfId="0" applyNumberFormat="1" applyFont="1" applyFill="1" applyBorder="1"/>
    <xf numFmtId="0" fontId="4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4" fillId="0" borderId="0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2" fontId="21" fillId="4" borderId="1" xfId="1" applyNumberFormat="1" applyFont="1" applyFill="1" applyBorder="1" applyAlignment="1" applyProtection="1">
      <alignment horizontal="right" vertical="center" wrapText="1"/>
      <protection locked="0"/>
    </xf>
    <xf numFmtId="2" fontId="21" fillId="4" borderId="1" xfId="1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2" fontId="2" fillId="3" borderId="1" xfId="0" applyNumberFormat="1" applyFont="1" applyFill="1" applyBorder="1"/>
    <xf numFmtId="49" fontId="1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/>
    <xf numFmtId="0" fontId="0" fillId="0" borderId="4" xfId="0" applyBorder="1" applyAlignment="1">
      <alignment vertical="center"/>
    </xf>
    <xf numFmtId="0" fontId="2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49" fontId="4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49" fontId="15" fillId="0" borderId="7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/>
    <xf numFmtId="0" fontId="4" fillId="3" borderId="8" xfId="0" applyFont="1" applyFill="1" applyBorder="1" applyAlignment="1">
      <alignment horizontal="center" vertical="center"/>
    </xf>
    <xf numFmtId="0" fontId="19" fillId="6" borderId="1" xfId="0" applyFont="1" applyFill="1" applyBorder="1"/>
    <xf numFmtId="164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/>
    <xf numFmtId="1" fontId="10" fillId="4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15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right" vertical="center"/>
    </xf>
    <xf numFmtId="16" fontId="15" fillId="4" borderId="7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2" fontId="22" fillId="3" borderId="1" xfId="1" applyNumberFormat="1" applyFont="1" applyFill="1" applyBorder="1" applyAlignment="1" applyProtection="1">
      <alignment horizontal="right" vertical="center" wrapText="1"/>
      <protection locked="0"/>
    </xf>
    <xf numFmtId="2" fontId="22" fillId="3" borderId="1" xfId="1" applyNumberFormat="1" applyFont="1" applyFill="1" applyBorder="1" applyAlignment="1">
      <alignment horizontal="right" vertical="center" wrapText="1"/>
    </xf>
    <xf numFmtId="0" fontId="1" fillId="0" borderId="0" xfId="0" applyFont="1"/>
    <xf numFmtId="49" fontId="23" fillId="4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center" wrapText="1"/>
    </xf>
    <xf numFmtId="2" fontId="21" fillId="7" borderId="1" xfId="1" applyNumberFormat="1" applyFont="1" applyFill="1" applyBorder="1" applyAlignment="1" applyProtection="1">
      <alignment horizontal="right" vertical="center" wrapText="1"/>
      <protection locked="0"/>
    </xf>
    <xf numFmtId="2" fontId="21" fillId="7" borderId="1" xfId="1" applyNumberFormat="1" applyFont="1" applyFill="1" applyBorder="1" applyAlignment="1">
      <alignment horizontal="right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Обычный 4_პუშკინის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5" workbookViewId="0">
      <selection activeCell="C19" sqref="C19:C20"/>
    </sheetView>
  </sheetViews>
  <sheetFormatPr defaultRowHeight="12.75"/>
  <cols>
    <col min="1" max="1" width="4" style="2" customWidth="1"/>
    <col min="2" max="2" width="14.140625" style="2" customWidth="1"/>
    <col min="3" max="3" width="64.140625" style="2" customWidth="1"/>
    <col min="4" max="4" width="25.28515625" style="2" customWidth="1"/>
    <col min="5" max="5" width="17.140625" style="2" customWidth="1"/>
    <col min="6" max="6" width="16.140625" style="2" customWidth="1"/>
    <col min="7" max="7" width="11.85546875" style="2" customWidth="1"/>
    <col min="8" max="16384" width="9.140625" style="2"/>
  </cols>
  <sheetData>
    <row r="1" spans="1:6" ht="14.25">
      <c r="A1" s="1"/>
      <c r="B1" s="1"/>
      <c r="C1" s="1"/>
      <c r="D1" s="1"/>
      <c r="F1" s="3"/>
    </row>
    <row r="2" spans="1:6" ht="35.25" customHeight="1">
      <c r="A2" s="147" t="s">
        <v>133</v>
      </c>
      <c r="B2" s="147"/>
      <c r="C2" s="147"/>
      <c r="D2" s="147"/>
      <c r="E2" s="147"/>
      <c r="F2" s="147"/>
    </row>
    <row r="3" spans="1:6" ht="14.25">
      <c r="A3" s="148" t="s">
        <v>0</v>
      </c>
      <c r="B3" s="148"/>
      <c r="C3" s="148"/>
      <c r="D3" s="148"/>
      <c r="E3" s="148"/>
      <c r="F3" s="148"/>
    </row>
    <row r="4" spans="1:6" ht="14.25">
      <c r="A4" s="148"/>
      <c r="B4" s="148"/>
      <c r="C4" s="148"/>
      <c r="D4" s="4"/>
      <c r="E4" s="4"/>
      <c r="F4" s="4"/>
    </row>
    <row r="5" spans="1:6" ht="19.5" customHeight="1">
      <c r="A5" s="148" t="s">
        <v>96</v>
      </c>
      <c r="B5" s="148"/>
      <c r="C5" s="148"/>
      <c r="D5" s="148"/>
      <c r="E5" s="5"/>
      <c r="F5" s="5" t="s">
        <v>1</v>
      </c>
    </row>
    <row r="6" spans="1:6" ht="24" customHeight="1">
      <c r="A6" s="146" t="s">
        <v>16</v>
      </c>
      <c r="B6" s="146"/>
      <c r="C6" s="146"/>
      <c r="D6" s="146"/>
      <c r="E6" s="1"/>
    </row>
    <row r="7" spans="1:6" s="8" customFormat="1" ht="28.5">
      <c r="A7" s="6" t="s">
        <v>2</v>
      </c>
      <c r="B7" s="6"/>
      <c r="C7" s="6" t="s">
        <v>3</v>
      </c>
      <c r="D7" s="7" t="s">
        <v>4</v>
      </c>
      <c r="E7" s="7" t="s">
        <v>5</v>
      </c>
      <c r="F7" s="7" t="s">
        <v>6</v>
      </c>
    </row>
    <row r="8" spans="1:6" s="8" customFormat="1" ht="14.25">
      <c r="A8" s="9">
        <v>1</v>
      </c>
      <c r="B8" s="9"/>
      <c r="C8" s="9">
        <v>2</v>
      </c>
      <c r="D8" s="9">
        <v>3</v>
      </c>
      <c r="E8" s="9">
        <v>4</v>
      </c>
      <c r="F8" s="9">
        <v>5</v>
      </c>
    </row>
    <row r="9" spans="1:6" s="8" customFormat="1" ht="36.75" customHeight="1">
      <c r="A9" s="10">
        <v>1</v>
      </c>
      <c r="B9" s="10" t="s">
        <v>7</v>
      </c>
      <c r="C9" s="27" t="s">
        <v>97</v>
      </c>
      <c r="D9" s="10" t="s">
        <v>8</v>
      </c>
      <c r="E9" s="11">
        <f>'დანართი 1,1'!M66</f>
        <v>0</v>
      </c>
      <c r="F9" s="11">
        <f>'დანართი 1,1'!J59+'დანართი 1,1'!J31</f>
        <v>0</v>
      </c>
    </row>
    <row r="10" spans="1:6" s="8" customFormat="1" ht="36" customHeight="1">
      <c r="A10" s="10">
        <v>2</v>
      </c>
      <c r="B10" s="10" t="s">
        <v>9</v>
      </c>
      <c r="C10" s="27" t="s">
        <v>98</v>
      </c>
      <c r="D10" s="10" t="s">
        <v>8</v>
      </c>
      <c r="E10" s="11">
        <f>'დანართი 1,2'!M123</f>
        <v>0</v>
      </c>
      <c r="F10" s="11">
        <f>'დანართი 1,2'!J38+'დანართი 1,2'!J87+'დანართი 1,2'!J116</f>
        <v>0</v>
      </c>
    </row>
    <row r="11" spans="1:6" s="8" customFormat="1" ht="14.25">
      <c r="A11" s="10"/>
      <c r="B11" s="10"/>
      <c r="C11" s="6" t="s">
        <v>10</v>
      </c>
      <c r="D11" s="6"/>
      <c r="E11" s="12">
        <f>SUM(E9:E10)</f>
        <v>0</v>
      </c>
      <c r="F11" s="12">
        <f>SUM(F9:F10)</f>
        <v>0</v>
      </c>
    </row>
    <row r="12" spans="1:6" s="8" customFormat="1" ht="14.25">
      <c r="A12" s="13"/>
      <c r="B12" s="13"/>
      <c r="C12" s="6" t="s">
        <v>11</v>
      </c>
      <c r="D12" s="14">
        <v>0.03</v>
      </c>
      <c r="E12" s="12">
        <f>E11*D12</f>
        <v>0</v>
      </c>
      <c r="F12" s="12">
        <f>F11*D12</f>
        <v>0</v>
      </c>
    </row>
    <row r="13" spans="1:6" s="8" customFormat="1" ht="14.25">
      <c r="A13" s="13"/>
      <c r="B13" s="13"/>
      <c r="C13" s="6" t="s">
        <v>10</v>
      </c>
      <c r="D13" s="6"/>
      <c r="E13" s="12">
        <f>SUM(E11:E12)</f>
        <v>0</v>
      </c>
      <c r="F13" s="12">
        <f>SUM(F11:F12)</f>
        <v>0</v>
      </c>
    </row>
    <row r="14" spans="1:6" s="8" customFormat="1" ht="14.25">
      <c r="A14" s="13"/>
      <c r="B14" s="13"/>
      <c r="C14" s="6" t="s">
        <v>12</v>
      </c>
      <c r="D14" s="14">
        <v>0.02</v>
      </c>
      <c r="E14" s="12">
        <f>F14</f>
        <v>0</v>
      </c>
      <c r="F14" s="12">
        <f>F13*D14</f>
        <v>0</v>
      </c>
    </row>
    <row r="15" spans="1:6" s="8" customFormat="1" ht="14.25">
      <c r="A15" s="13"/>
      <c r="B15" s="13"/>
      <c r="C15" s="6" t="s">
        <v>10</v>
      </c>
      <c r="D15" s="6"/>
      <c r="E15" s="12">
        <f>SUM(E13:E14)</f>
        <v>0</v>
      </c>
      <c r="F15" s="12">
        <f>SUM(F13:F14)</f>
        <v>0</v>
      </c>
    </row>
    <row r="16" spans="1:6" s="8" customFormat="1" ht="14.25">
      <c r="A16" s="13"/>
      <c r="B16" s="13"/>
      <c r="C16" s="6" t="s">
        <v>13</v>
      </c>
      <c r="D16" s="14">
        <v>0.18</v>
      </c>
      <c r="E16" s="12">
        <f>E15*D16</f>
        <v>0</v>
      </c>
      <c r="F16" s="12"/>
    </row>
    <row r="17" spans="1:10" s="8" customFormat="1" ht="14.25">
      <c r="A17" s="13"/>
      <c r="B17" s="13"/>
      <c r="C17" s="6" t="s">
        <v>14</v>
      </c>
      <c r="D17" s="6"/>
      <c r="E17" s="12">
        <f>SUM(E15:E16)</f>
        <v>0</v>
      </c>
      <c r="F17" s="12"/>
    </row>
    <row r="18" spans="1:10" ht="13.5">
      <c r="A18" s="1"/>
      <c r="B18" s="1"/>
      <c r="C18" s="1"/>
      <c r="D18" s="1"/>
      <c r="E18" s="1"/>
    </row>
    <row r="19" spans="1:10" ht="15">
      <c r="A19" s="15"/>
      <c r="B19" s="15"/>
      <c r="C19" s="16" t="s">
        <v>135</v>
      </c>
      <c r="D19" s="16"/>
      <c r="E19" s="16"/>
      <c r="F19" s="17"/>
    </row>
    <row r="20" spans="1:10" ht="15">
      <c r="A20" s="15"/>
      <c r="B20" s="15"/>
      <c r="C20" s="16" t="s">
        <v>136</v>
      </c>
      <c r="D20" s="16"/>
      <c r="E20" s="16"/>
      <c r="F20" s="17"/>
    </row>
    <row r="21" spans="1:10" ht="13.5">
      <c r="A21" s="15"/>
      <c r="B21" s="15"/>
      <c r="C21" s="18"/>
      <c r="D21" s="15"/>
      <c r="E21" s="15"/>
      <c r="F21" s="15"/>
    </row>
    <row r="22" spans="1:10">
      <c r="E22" s="19"/>
    </row>
    <row r="24" spans="1:10" ht="13.5">
      <c r="A24" s="20"/>
      <c r="B24" s="20"/>
      <c r="C24" s="20"/>
      <c r="D24" s="20"/>
      <c r="E24" s="20"/>
      <c r="F24" s="15"/>
    </row>
    <row r="25" spans="1:10" ht="15">
      <c r="A25" s="20"/>
      <c r="B25" s="21"/>
      <c r="C25" s="22"/>
      <c r="D25" s="23"/>
      <c r="E25" s="23"/>
      <c r="F25" s="23"/>
    </row>
    <row r="26" spans="1:10" ht="15">
      <c r="A26" s="20"/>
      <c r="B26" s="24"/>
      <c r="C26" s="22"/>
      <c r="D26" s="23"/>
      <c r="E26" s="23"/>
      <c r="F26" s="23"/>
    </row>
    <row r="27" spans="1:10" ht="15">
      <c r="A27" s="20"/>
      <c r="B27" s="24"/>
      <c r="F27" s="25"/>
      <c r="G27" s="23"/>
      <c r="H27" s="23"/>
      <c r="I27" s="23"/>
      <c r="J27" s="23"/>
    </row>
    <row r="28" spans="1:10" ht="13.5">
      <c r="A28" s="26"/>
      <c r="B28" s="26"/>
      <c r="C28" s="26"/>
      <c r="D28" s="26"/>
      <c r="E28" s="26"/>
      <c r="F28" s="15"/>
    </row>
    <row r="29" spans="1:10" ht="15">
      <c r="A29" s="15"/>
      <c r="B29" s="25"/>
      <c r="C29" s="25"/>
      <c r="D29" s="25"/>
      <c r="E29" s="15"/>
      <c r="F29" s="15"/>
    </row>
    <row r="30" spans="1:10" ht="13.5">
      <c r="A30" s="15"/>
      <c r="B30" s="15"/>
      <c r="C30" s="15"/>
      <c r="D30" s="15"/>
      <c r="E30" s="15"/>
      <c r="F30" s="15"/>
    </row>
    <row r="31" spans="1:10" ht="13.5">
      <c r="A31" s="15"/>
      <c r="B31" s="15"/>
      <c r="C31" s="15"/>
      <c r="D31" s="15"/>
      <c r="E31" s="15"/>
      <c r="F31" s="15"/>
    </row>
    <row r="32" spans="1:10" ht="13.5">
      <c r="A32" s="15"/>
      <c r="B32" s="15"/>
      <c r="C32" s="15"/>
      <c r="D32" s="15"/>
      <c r="E32" s="15"/>
      <c r="F32" s="15"/>
    </row>
    <row r="33" spans="1:6" ht="13.5">
      <c r="A33" s="15"/>
      <c r="B33" s="15"/>
      <c r="C33" s="15"/>
      <c r="D33" s="15"/>
      <c r="E33" s="15"/>
      <c r="F33" s="15"/>
    </row>
  </sheetData>
  <mergeCells count="5">
    <mergeCell ref="A6:D6"/>
    <mergeCell ref="A2:F2"/>
    <mergeCell ref="A3:F3"/>
    <mergeCell ref="A4:C4"/>
    <mergeCell ref="A5:D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opLeftCell="A48" workbookViewId="0">
      <selection activeCell="C68" sqref="C68:C69"/>
    </sheetView>
  </sheetViews>
  <sheetFormatPr defaultRowHeight="15"/>
  <cols>
    <col min="1" max="1" width="3.28515625" style="21" bestFit="1" customWidth="1"/>
    <col min="2" max="2" width="11.5703125" style="21" bestFit="1" customWidth="1"/>
    <col min="3" max="3" width="65.7109375" style="56" customWidth="1"/>
    <col min="4" max="4" width="9.7109375" style="37" customWidth="1"/>
    <col min="5" max="5" width="8.5703125" style="37" bestFit="1" customWidth="1"/>
    <col min="6" max="6" width="12.140625" customWidth="1"/>
    <col min="7" max="7" width="8" customWidth="1"/>
    <col min="8" max="8" width="10.140625" customWidth="1"/>
    <col min="9" max="9" width="7.28515625" customWidth="1"/>
    <col min="10" max="10" width="8.85546875" customWidth="1"/>
    <col min="11" max="11" width="8.140625" customWidth="1"/>
    <col min="12" max="12" width="8.85546875" customWidth="1"/>
    <col min="13" max="13" width="10.7109375" customWidth="1"/>
    <col min="21" max="21" width="10.28515625" customWidth="1"/>
    <col min="23" max="23" width="10" customWidth="1"/>
  </cols>
  <sheetData>
    <row r="1" spans="1:13" ht="21" customHeight="1">
      <c r="A1" s="150" t="s">
        <v>132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8" customHeigh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>
      <c r="A3" s="148" t="s">
        <v>96</v>
      </c>
      <c r="B3" s="148"/>
      <c r="C3" s="148"/>
      <c r="D3" s="148"/>
      <c r="E3" s="28"/>
      <c r="F3" s="28"/>
      <c r="G3" s="28"/>
      <c r="H3" s="28"/>
      <c r="I3" s="28"/>
      <c r="J3" s="112"/>
      <c r="K3" s="112"/>
      <c r="L3" s="112"/>
      <c r="M3" s="112"/>
    </row>
    <row r="4" spans="1:13" ht="15" customHeight="1">
      <c r="A4" s="146" t="s">
        <v>16</v>
      </c>
      <c r="B4" s="146"/>
      <c r="C4" s="146"/>
      <c r="D4" s="146"/>
      <c r="E4" s="5"/>
      <c r="F4" s="28"/>
      <c r="G4" s="29"/>
      <c r="H4" s="29"/>
      <c r="I4" s="29"/>
      <c r="J4" s="113"/>
      <c r="K4" s="113"/>
      <c r="L4" s="149" t="s">
        <v>46</v>
      </c>
      <c r="M4" s="149"/>
    </row>
    <row r="5" spans="1:13" ht="47.25" customHeight="1">
      <c r="A5" s="152" t="s">
        <v>17</v>
      </c>
      <c r="B5" s="154" t="s">
        <v>18</v>
      </c>
      <c r="C5" s="152" t="s">
        <v>19</v>
      </c>
      <c r="D5" s="152" t="s">
        <v>20</v>
      </c>
      <c r="E5" s="156" t="s">
        <v>21</v>
      </c>
      <c r="F5" s="157"/>
      <c r="G5" s="158" t="s">
        <v>22</v>
      </c>
      <c r="H5" s="159"/>
      <c r="I5" s="151" t="s">
        <v>23</v>
      </c>
      <c r="J5" s="151"/>
      <c r="K5" s="160" t="s">
        <v>24</v>
      </c>
      <c r="L5" s="160"/>
      <c r="M5" s="151" t="s">
        <v>25</v>
      </c>
    </row>
    <row r="6" spans="1:13" ht="30">
      <c r="A6" s="153"/>
      <c r="B6" s="155"/>
      <c r="C6" s="153"/>
      <c r="D6" s="153"/>
      <c r="E6" s="30" t="s">
        <v>26</v>
      </c>
      <c r="F6" s="31" t="s">
        <v>27</v>
      </c>
      <c r="G6" s="32" t="s">
        <v>28</v>
      </c>
      <c r="H6" s="31" t="s">
        <v>25</v>
      </c>
      <c r="I6" s="32" t="s">
        <v>28</v>
      </c>
      <c r="J6" s="31" t="s">
        <v>25</v>
      </c>
      <c r="K6" s="32" t="s">
        <v>28</v>
      </c>
      <c r="L6" s="31" t="s">
        <v>25</v>
      </c>
      <c r="M6" s="151"/>
    </row>
    <row r="7" spans="1:13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</row>
    <row r="8" spans="1:13">
      <c r="A8" s="161" t="s">
        <v>104</v>
      </c>
      <c r="B8" s="162"/>
      <c r="C8" s="162"/>
      <c r="D8" s="162"/>
      <c r="E8" s="162"/>
      <c r="F8" s="163"/>
      <c r="G8" s="102"/>
      <c r="H8" s="102"/>
      <c r="I8" s="102"/>
      <c r="J8" s="102"/>
      <c r="K8" s="102"/>
      <c r="L8" s="102"/>
      <c r="M8" s="102"/>
    </row>
    <row r="9" spans="1:13" s="23" customFormat="1" ht="22.5">
      <c r="A9" s="167">
        <v>3</v>
      </c>
      <c r="B9" s="73" t="s">
        <v>51</v>
      </c>
      <c r="C9" s="74" t="s">
        <v>53</v>
      </c>
      <c r="D9" s="35" t="s">
        <v>52</v>
      </c>
      <c r="E9" s="71"/>
      <c r="F9" s="71">
        <v>6</v>
      </c>
      <c r="G9" s="75"/>
      <c r="H9" s="75"/>
      <c r="I9" s="75"/>
      <c r="J9" s="75"/>
      <c r="K9" s="75"/>
      <c r="L9" s="75"/>
      <c r="M9" s="75"/>
    </row>
    <row r="10" spans="1:13">
      <c r="A10" s="168"/>
      <c r="B10" s="76"/>
      <c r="C10" s="77" t="s">
        <v>36</v>
      </c>
      <c r="D10" s="64" t="s">
        <v>30</v>
      </c>
      <c r="E10" s="72">
        <v>0.72</v>
      </c>
      <c r="F10" s="72">
        <f>E10*F9</f>
        <v>4.32</v>
      </c>
      <c r="G10" s="78"/>
      <c r="H10" s="78"/>
      <c r="I10" s="66"/>
      <c r="J10" s="66"/>
      <c r="K10" s="66"/>
      <c r="L10" s="66"/>
      <c r="M10" s="66"/>
    </row>
    <row r="11" spans="1:13">
      <c r="A11" s="168"/>
      <c r="B11" s="76"/>
      <c r="C11" s="77" t="s">
        <v>41</v>
      </c>
      <c r="D11" s="64" t="s">
        <v>32</v>
      </c>
      <c r="E11" s="72">
        <v>2.3E-2</v>
      </c>
      <c r="F11" s="72">
        <f>E11*F9</f>
        <v>0.13800000000000001</v>
      </c>
      <c r="G11" s="78"/>
      <c r="H11" s="78"/>
      <c r="I11" s="66"/>
      <c r="J11" s="66"/>
      <c r="K11" s="66"/>
      <c r="L11" s="66"/>
      <c r="M11" s="66"/>
    </row>
    <row r="12" spans="1:13">
      <c r="A12" s="168"/>
      <c r="B12" s="76"/>
      <c r="C12" s="79" t="s">
        <v>57</v>
      </c>
      <c r="D12" s="39" t="s">
        <v>40</v>
      </c>
      <c r="E12" s="72">
        <v>0.998</v>
      </c>
      <c r="F12" s="72">
        <f>E12*F9</f>
        <v>5.9879999999999995</v>
      </c>
      <c r="G12" s="78"/>
      <c r="H12" s="78"/>
      <c r="I12" s="78"/>
      <c r="J12" s="78"/>
      <c r="K12" s="78"/>
      <c r="L12" s="78"/>
      <c r="M12" s="78"/>
    </row>
    <row r="13" spans="1:13">
      <c r="A13" s="168"/>
      <c r="B13" s="76"/>
      <c r="C13" s="79" t="s">
        <v>58</v>
      </c>
      <c r="D13" s="39" t="s">
        <v>40</v>
      </c>
      <c r="E13" s="72"/>
      <c r="F13" s="72">
        <f>F9</f>
        <v>6</v>
      </c>
      <c r="G13" s="78"/>
      <c r="H13" s="78"/>
      <c r="I13" s="78"/>
      <c r="J13" s="78"/>
      <c r="K13" s="78"/>
      <c r="L13" s="78"/>
      <c r="M13" s="78"/>
    </row>
    <row r="14" spans="1:13">
      <c r="A14" s="169"/>
      <c r="B14" s="76"/>
      <c r="C14" s="77" t="s">
        <v>34</v>
      </c>
      <c r="D14" s="64" t="s">
        <v>32</v>
      </c>
      <c r="E14" s="72">
        <v>0.14599999999999999</v>
      </c>
      <c r="F14" s="72">
        <f>E14*F9</f>
        <v>0.87599999999999989</v>
      </c>
      <c r="G14" s="78"/>
      <c r="H14" s="78"/>
      <c r="I14" s="78"/>
      <c r="J14" s="78"/>
      <c r="K14" s="78"/>
      <c r="L14" s="78"/>
      <c r="M14" s="78"/>
    </row>
    <row r="15" spans="1:13" ht="22.5">
      <c r="A15" s="167">
        <v>4</v>
      </c>
      <c r="B15" s="73" t="s">
        <v>59</v>
      </c>
      <c r="C15" s="74" t="s">
        <v>99</v>
      </c>
      <c r="D15" s="35" t="s">
        <v>44</v>
      </c>
      <c r="E15" s="71"/>
      <c r="F15" s="71">
        <v>6</v>
      </c>
      <c r="G15" s="75"/>
      <c r="H15" s="75"/>
      <c r="I15" s="75"/>
      <c r="J15" s="75"/>
      <c r="K15" s="75"/>
      <c r="L15" s="75"/>
      <c r="M15" s="75"/>
    </row>
    <row r="16" spans="1:13">
      <c r="A16" s="168"/>
      <c r="B16" s="76"/>
      <c r="C16" s="77" t="s">
        <v>36</v>
      </c>
      <c r="D16" s="64" t="s">
        <v>30</v>
      </c>
      <c r="E16" s="72">
        <v>1.51</v>
      </c>
      <c r="F16" s="72">
        <f>E16*F15</f>
        <v>9.06</v>
      </c>
      <c r="G16" s="78"/>
      <c r="H16" s="78"/>
      <c r="I16" s="66"/>
      <c r="J16" s="66"/>
      <c r="K16" s="66"/>
      <c r="L16" s="66"/>
      <c r="M16" s="66"/>
    </row>
    <row r="17" spans="1:13">
      <c r="A17" s="168"/>
      <c r="B17" s="76"/>
      <c r="C17" s="77" t="s">
        <v>41</v>
      </c>
      <c r="D17" s="64" t="s">
        <v>32</v>
      </c>
      <c r="E17" s="72">
        <v>0.13</v>
      </c>
      <c r="F17" s="72">
        <f>E17*F15</f>
        <v>0.78</v>
      </c>
      <c r="G17" s="78"/>
      <c r="H17" s="78"/>
      <c r="I17" s="66"/>
      <c r="J17" s="66"/>
      <c r="K17" s="66"/>
      <c r="L17" s="66"/>
      <c r="M17" s="66"/>
    </row>
    <row r="18" spans="1:13">
      <c r="A18" s="168"/>
      <c r="B18" s="76"/>
      <c r="C18" s="79" t="s">
        <v>103</v>
      </c>
      <c r="D18" s="39" t="s">
        <v>47</v>
      </c>
      <c r="E18" s="72">
        <v>1</v>
      </c>
      <c r="F18" s="72">
        <f>E18*F15</f>
        <v>6</v>
      </c>
      <c r="G18" s="78"/>
      <c r="H18" s="78"/>
      <c r="I18" s="78"/>
      <c r="J18" s="78"/>
      <c r="K18" s="78"/>
      <c r="L18" s="78"/>
      <c r="M18" s="78"/>
    </row>
    <row r="19" spans="1:13">
      <c r="A19" s="169"/>
      <c r="B19" s="76"/>
      <c r="C19" s="77" t="s">
        <v>34</v>
      </c>
      <c r="D19" s="64" t="s">
        <v>32</v>
      </c>
      <c r="E19" s="72">
        <v>7.0000000000000007E-2</v>
      </c>
      <c r="F19" s="72">
        <f>E19*F15</f>
        <v>0.42000000000000004</v>
      </c>
      <c r="G19" s="78"/>
      <c r="H19" s="78"/>
      <c r="I19" s="78"/>
      <c r="J19" s="78"/>
      <c r="K19" s="78"/>
      <c r="L19" s="78"/>
      <c r="M19" s="78"/>
    </row>
    <row r="20" spans="1:13" ht="21.75" customHeight="1">
      <c r="A20" s="167">
        <v>5</v>
      </c>
      <c r="B20" s="73" t="s">
        <v>65</v>
      </c>
      <c r="C20" s="74" t="s">
        <v>100</v>
      </c>
      <c r="D20" s="35" t="s">
        <v>44</v>
      </c>
      <c r="E20" s="71"/>
      <c r="F20" s="71">
        <v>27</v>
      </c>
      <c r="G20" s="75"/>
      <c r="H20" s="75"/>
      <c r="I20" s="75"/>
      <c r="J20" s="75"/>
      <c r="K20" s="75"/>
      <c r="L20" s="75"/>
      <c r="M20" s="75"/>
    </row>
    <row r="21" spans="1:13">
      <c r="A21" s="168"/>
      <c r="B21" s="76"/>
      <c r="C21" s="77" t="s">
        <v>36</v>
      </c>
      <c r="D21" s="64" t="s">
        <v>30</v>
      </c>
      <c r="E21" s="72">
        <v>0.151</v>
      </c>
      <c r="F21" s="72">
        <f>E21*F20</f>
        <v>4.077</v>
      </c>
      <c r="G21" s="78"/>
      <c r="H21" s="78"/>
      <c r="I21" s="66"/>
      <c r="J21" s="66"/>
      <c r="K21" s="66"/>
      <c r="L21" s="66"/>
      <c r="M21" s="66"/>
    </row>
    <row r="22" spans="1:13">
      <c r="A22" s="168"/>
      <c r="B22" s="76"/>
      <c r="C22" s="77" t="s">
        <v>41</v>
      </c>
      <c r="D22" s="64" t="s">
        <v>32</v>
      </c>
      <c r="E22" s="72">
        <v>0.13</v>
      </c>
      <c r="F22" s="72">
        <f>E22*F20</f>
        <v>3.5100000000000002</v>
      </c>
      <c r="G22" s="78"/>
      <c r="H22" s="78"/>
      <c r="I22" s="66"/>
      <c r="J22" s="66"/>
      <c r="K22" s="66"/>
      <c r="L22" s="66"/>
      <c r="M22" s="66"/>
    </row>
    <row r="23" spans="1:13">
      <c r="A23" s="168"/>
      <c r="B23" s="76"/>
      <c r="C23" s="77" t="s">
        <v>66</v>
      </c>
      <c r="D23" s="64" t="s">
        <v>47</v>
      </c>
      <c r="E23" s="72">
        <v>1</v>
      </c>
      <c r="F23" s="72">
        <f>E23*F20</f>
        <v>27</v>
      </c>
      <c r="G23" s="78"/>
      <c r="H23" s="78"/>
      <c r="I23" s="78"/>
      <c r="J23" s="78"/>
      <c r="K23" s="78"/>
      <c r="L23" s="78"/>
      <c r="M23" s="78"/>
    </row>
    <row r="24" spans="1:13">
      <c r="A24" s="169"/>
      <c r="B24" s="76"/>
      <c r="C24" s="80" t="s">
        <v>67</v>
      </c>
      <c r="D24" s="64" t="s">
        <v>32</v>
      </c>
      <c r="E24" s="72">
        <v>7.0000000000000007E-2</v>
      </c>
      <c r="F24" s="72">
        <f>E24*F20</f>
        <v>1.8900000000000001</v>
      </c>
      <c r="G24" s="78"/>
      <c r="H24" s="78"/>
      <c r="I24" s="78"/>
      <c r="J24" s="78"/>
      <c r="K24" s="78"/>
      <c r="L24" s="78"/>
      <c r="M24" s="78"/>
    </row>
    <row r="25" spans="1:13" ht="22.5">
      <c r="A25" s="167">
        <v>6</v>
      </c>
      <c r="B25" s="87" t="s">
        <v>70</v>
      </c>
      <c r="C25" s="34" t="s">
        <v>107</v>
      </c>
      <c r="D25" s="35" t="s">
        <v>69</v>
      </c>
      <c r="E25" s="71"/>
      <c r="F25" s="71">
        <v>1</v>
      </c>
      <c r="G25" s="88"/>
      <c r="H25" s="88"/>
      <c r="I25" s="88"/>
      <c r="J25" s="88"/>
      <c r="K25" s="88"/>
      <c r="L25" s="88"/>
      <c r="M25" s="88"/>
    </row>
    <row r="26" spans="1:13">
      <c r="A26" s="168"/>
      <c r="B26" s="85"/>
      <c r="C26" s="81" t="s">
        <v>36</v>
      </c>
      <c r="D26" s="64" t="s">
        <v>30</v>
      </c>
      <c r="E26" s="89">
        <v>23.5</v>
      </c>
      <c r="F26" s="89">
        <f>E26*F25</f>
        <v>23.5</v>
      </c>
      <c r="G26" s="90"/>
      <c r="H26" s="90"/>
      <c r="I26" s="90"/>
      <c r="J26" s="90"/>
      <c r="K26" s="90"/>
      <c r="L26" s="90"/>
      <c r="M26" s="90"/>
    </row>
    <row r="27" spans="1:13">
      <c r="A27" s="168"/>
      <c r="B27" s="85"/>
      <c r="C27" s="81" t="s">
        <v>41</v>
      </c>
      <c r="D27" s="64" t="s">
        <v>32</v>
      </c>
      <c r="E27" s="89">
        <v>1.1000000000000001</v>
      </c>
      <c r="F27" s="89">
        <f>E27*F25</f>
        <v>1.1000000000000001</v>
      </c>
      <c r="G27" s="90"/>
      <c r="H27" s="90"/>
      <c r="I27" s="90"/>
      <c r="J27" s="90"/>
      <c r="K27" s="90"/>
      <c r="L27" s="90"/>
      <c r="M27" s="90"/>
    </row>
    <row r="28" spans="1:13" ht="30">
      <c r="A28" s="168"/>
      <c r="B28" s="91" t="s">
        <v>45</v>
      </c>
      <c r="C28" s="114" t="s">
        <v>108</v>
      </c>
      <c r="D28" s="39" t="s">
        <v>69</v>
      </c>
      <c r="E28" s="89">
        <v>1</v>
      </c>
      <c r="F28" s="89">
        <f>E28*F25</f>
        <v>1</v>
      </c>
      <c r="G28" s="90"/>
      <c r="H28" s="90"/>
      <c r="I28" s="90"/>
      <c r="J28" s="90"/>
      <c r="K28" s="90"/>
      <c r="L28" s="90"/>
      <c r="M28" s="90"/>
    </row>
    <row r="29" spans="1:13">
      <c r="A29" s="168"/>
      <c r="B29" s="91" t="s">
        <v>45</v>
      </c>
      <c r="C29" s="82" t="s">
        <v>71</v>
      </c>
      <c r="D29" s="39" t="s">
        <v>69</v>
      </c>
      <c r="E29" s="89">
        <v>1</v>
      </c>
      <c r="F29" s="89">
        <f>E29*F25</f>
        <v>1</v>
      </c>
      <c r="G29" s="90"/>
      <c r="H29" s="90"/>
      <c r="I29" s="90"/>
      <c r="J29" s="90"/>
      <c r="K29" s="90"/>
      <c r="L29" s="90"/>
      <c r="M29" s="90"/>
    </row>
    <row r="30" spans="1:13">
      <c r="A30" s="169"/>
      <c r="B30" s="86"/>
      <c r="C30" s="82" t="s">
        <v>34</v>
      </c>
      <c r="D30" s="39" t="s">
        <v>32</v>
      </c>
      <c r="E30" s="89">
        <v>1.1200000000000001</v>
      </c>
      <c r="F30" s="89">
        <f>E30*F25</f>
        <v>1.1200000000000001</v>
      </c>
      <c r="G30" s="90"/>
      <c r="H30" s="90"/>
      <c r="I30" s="90"/>
      <c r="J30" s="90"/>
      <c r="K30" s="90"/>
      <c r="L30" s="90"/>
      <c r="M30" s="90"/>
    </row>
    <row r="31" spans="1:13" ht="12.75" customHeight="1">
      <c r="A31" s="92"/>
      <c r="B31" s="93"/>
      <c r="C31" s="45" t="s">
        <v>25</v>
      </c>
      <c r="D31" s="45"/>
      <c r="E31" s="94"/>
      <c r="F31" s="94"/>
      <c r="G31" s="95"/>
      <c r="H31" s="50">
        <f>SUM(H9:H30)</f>
        <v>0</v>
      </c>
      <c r="I31" s="50"/>
      <c r="J31" s="50">
        <f>SUM(J9:J30)</f>
        <v>0</v>
      </c>
      <c r="K31" s="50"/>
      <c r="L31" s="50">
        <f>SUM(L9:L30)</f>
        <v>0</v>
      </c>
      <c r="M31" s="50">
        <f>SUM(M9:M30)</f>
        <v>0</v>
      </c>
    </row>
    <row r="32" spans="1:13" ht="12.75" customHeight="1">
      <c r="A32" s="92"/>
      <c r="B32" s="93"/>
      <c r="C32" s="45" t="s">
        <v>74</v>
      </c>
      <c r="D32" s="47">
        <v>0.05</v>
      </c>
      <c r="E32" s="94"/>
      <c r="F32" s="94"/>
      <c r="G32" s="95"/>
      <c r="H32" s="50">
        <f>H31*D32</f>
        <v>0</v>
      </c>
      <c r="I32" s="50"/>
      <c r="J32" s="50"/>
      <c r="K32" s="50"/>
      <c r="L32" s="50"/>
      <c r="M32" s="50">
        <f>H31*D32</f>
        <v>0</v>
      </c>
    </row>
    <row r="33" spans="1:13" ht="12.75" customHeight="1">
      <c r="A33" s="52"/>
      <c r="B33" s="52"/>
      <c r="C33" s="45" t="s">
        <v>25</v>
      </c>
      <c r="D33" s="55"/>
      <c r="E33" s="52"/>
      <c r="F33" s="96"/>
      <c r="G33" s="96"/>
      <c r="H33" s="46">
        <f>SUM(H31:H32)</f>
        <v>0</v>
      </c>
      <c r="I33" s="46"/>
      <c r="J33" s="46">
        <f>SUM(J31:J32)</f>
        <v>0</v>
      </c>
      <c r="K33" s="46"/>
      <c r="L33" s="46">
        <f>SUM(L31:L32)</f>
        <v>0</v>
      </c>
      <c r="M33" s="46">
        <f>SUM(M31:M32)</f>
        <v>0</v>
      </c>
    </row>
    <row r="34" spans="1:13" ht="12.75" customHeight="1">
      <c r="A34" s="52"/>
      <c r="B34" s="52"/>
      <c r="C34" s="45" t="s">
        <v>72</v>
      </c>
      <c r="D34" s="47">
        <v>0.12</v>
      </c>
      <c r="E34" s="52"/>
      <c r="F34" s="96"/>
      <c r="G34" s="96"/>
      <c r="H34" s="54">
        <f>H33*D34</f>
        <v>0</v>
      </c>
      <c r="I34" s="54"/>
      <c r="J34" s="54">
        <f>J33*D34</f>
        <v>0</v>
      </c>
      <c r="K34" s="54"/>
      <c r="L34" s="54">
        <f>L33*D34</f>
        <v>0</v>
      </c>
      <c r="M34" s="54">
        <f>M33*D34</f>
        <v>0</v>
      </c>
    </row>
    <row r="35" spans="1:13" ht="12.75" customHeight="1">
      <c r="A35" s="52"/>
      <c r="B35" s="52"/>
      <c r="C35" s="45" t="s">
        <v>25</v>
      </c>
      <c r="D35" s="45"/>
      <c r="E35" s="52"/>
      <c r="F35" s="96"/>
      <c r="G35" s="96"/>
      <c r="H35" s="54">
        <f>SUM(H33:H34)</f>
        <v>0</v>
      </c>
      <c r="I35" s="54"/>
      <c r="J35" s="54">
        <f>SUM(J33:J34)</f>
        <v>0</v>
      </c>
      <c r="K35" s="54"/>
      <c r="L35" s="54">
        <f>SUM(L33:L34)</f>
        <v>0</v>
      </c>
      <c r="M35" s="54">
        <f>SUM(M33:M34)</f>
        <v>0</v>
      </c>
    </row>
    <row r="36" spans="1:13" ht="12.75" customHeight="1">
      <c r="A36" s="52"/>
      <c r="B36" s="52"/>
      <c r="C36" s="45" t="s">
        <v>73</v>
      </c>
      <c r="D36" s="47">
        <v>0.08</v>
      </c>
      <c r="E36" s="52"/>
      <c r="F36" s="96"/>
      <c r="G36" s="96"/>
      <c r="H36" s="54">
        <f>H35*D36</f>
        <v>0</v>
      </c>
      <c r="I36" s="54"/>
      <c r="J36" s="54">
        <f>J35*D36</f>
        <v>0</v>
      </c>
      <c r="K36" s="54"/>
      <c r="L36" s="54">
        <f>L35*D36</f>
        <v>0</v>
      </c>
      <c r="M36" s="54">
        <f>M35*D36</f>
        <v>0</v>
      </c>
    </row>
    <row r="37" spans="1:13" ht="12.75" customHeight="1">
      <c r="A37" s="52"/>
      <c r="B37" s="52"/>
      <c r="C37" s="45" t="s">
        <v>87</v>
      </c>
      <c r="D37" s="55"/>
      <c r="E37" s="52"/>
      <c r="F37" s="96"/>
      <c r="G37" s="96"/>
      <c r="H37" s="54">
        <f>SUM(H35:H36)</f>
        <v>0</v>
      </c>
      <c r="I37" s="54"/>
      <c r="J37" s="54">
        <f>SUM(J35:J36)</f>
        <v>0</v>
      </c>
      <c r="K37" s="54"/>
      <c r="L37" s="54">
        <f>SUM(L35:L36)</f>
        <v>0</v>
      </c>
      <c r="M37" s="54">
        <f>SUM(M35:M36)</f>
        <v>0</v>
      </c>
    </row>
    <row r="38" spans="1:13">
      <c r="A38" s="161" t="s">
        <v>105</v>
      </c>
      <c r="B38" s="162"/>
      <c r="C38" s="162"/>
      <c r="D38" s="162"/>
      <c r="E38" s="162"/>
      <c r="F38" s="163"/>
      <c r="G38" s="102"/>
      <c r="H38" s="102"/>
      <c r="I38" s="102"/>
      <c r="J38" s="102"/>
      <c r="K38" s="102"/>
      <c r="L38" s="102"/>
      <c r="M38" s="102"/>
    </row>
    <row r="39" spans="1:13">
      <c r="A39" s="167">
        <v>7</v>
      </c>
      <c r="B39" s="103" t="s">
        <v>76</v>
      </c>
      <c r="C39" s="44" t="s">
        <v>77</v>
      </c>
      <c r="D39" s="35" t="s">
        <v>44</v>
      </c>
      <c r="E39" s="71"/>
      <c r="F39" s="71">
        <v>1</v>
      </c>
      <c r="G39" s="36"/>
      <c r="H39" s="36"/>
      <c r="I39" s="36"/>
      <c r="J39" s="36"/>
      <c r="K39" s="36"/>
      <c r="L39" s="36"/>
      <c r="M39" s="36"/>
    </row>
    <row r="40" spans="1:13">
      <c r="A40" s="168"/>
      <c r="B40" s="83"/>
      <c r="C40" s="41" t="s">
        <v>36</v>
      </c>
      <c r="D40" s="39" t="s">
        <v>78</v>
      </c>
      <c r="E40" s="89">
        <v>7.24</v>
      </c>
      <c r="F40" s="89">
        <f>E40*F39</f>
        <v>7.24</v>
      </c>
      <c r="G40" s="40"/>
      <c r="H40" s="40"/>
      <c r="I40" s="40"/>
      <c r="J40" s="40"/>
      <c r="K40" s="40"/>
      <c r="L40" s="40"/>
      <c r="M40" s="40"/>
    </row>
    <row r="41" spans="1:13">
      <c r="A41" s="168"/>
      <c r="B41" s="83"/>
      <c r="C41" s="41" t="s">
        <v>85</v>
      </c>
      <c r="D41" s="39" t="s">
        <v>32</v>
      </c>
      <c r="E41" s="89">
        <v>1</v>
      </c>
      <c r="F41" s="89">
        <f>E41*F39</f>
        <v>1</v>
      </c>
      <c r="G41" s="40"/>
      <c r="H41" s="40"/>
      <c r="I41" s="40"/>
      <c r="J41" s="40"/>
      <c r="K41" s="40"/>
      <c r="L41" s="40"/>
      <c r="M41" s="40"/>
    </row>
    <row r="42" spans="1:13">
      <c r="A42" s="169"/>
      <c r="B42" s="84"/>
      <c r="C42" s="41" t="s">
        <v>34</v>
      </c>
      <c r="D42" s="39" t="s">
        <v>32</v>
      </c>
      <c r="E42" s="89">
        <v>0.38400000000000001</v>
      </c>
      <c r="F42" s="89">
        <f>E42*F39</f>
        <v>0.38400000000000001</v>
      </c>
      <c r="G42" s="40"/>
      <c r="H42" s="40"/>
      <c r="I42" s="40"/>
      <c r="J42" s="40"/>
      <c r="K42" s="40"/>
      <c r="L42" s="40"/>
      <c r="M42" s="40"/>
    </row>
    <row r="43" spans="1:13">
      <c r="A43" s="167">
        <v>8</v>
      </c>
      <c r="B43" s="59" t="s">
        <v>79</v>
      </c>
      <c r="C43" s="44" t="s">
        <v>80</v>
      </c>
      <c r="D43" s="35" t="s">
        <v>44</v>
      </c>
      <c r="E43" s="71"/>
      <c r="F43" s="71">
        <v>1</v>
      </c>
      <c r="G43" s="36"/>
      <c r="H43" s="36"/>
      <c r="I43" s="36"/>
      <c r="J43" s="36"/>
      <c r="K43" s="36"/>
      <c r="L43" s="36"/>
      <c r="M43" s="36"/>
    </row>
    <row r="44" spans="1:13">
      <c r="A44" s="168"/>
      <c r="B44" s="104"/>
      <c r="C44" s="41" t="s">
        <v>36</v>
      </c>
      <c r="D44" s="39" t="s">
        <v>78</v>
      </c>
      <c r="E44" s="89">
        <v>1</v>
      </c>
      <c r="F44" s="89">
        <f>E44*F43</f>
        <v>1</v>
      </c>
      <c r="G44" s="40"/>
      <c r="H44" s="40"/>
      <c r="I44" s="40"/>
      <c r="J44" s="40"/>
      <c r="K44" s="40"/>
      <c r="L44" s="40"/>
      <c r="M44" s="40"/>
    </row>
    <row r="45" spans="1:13">
      <c r="A45" s="168"/>
      <c r="B45" s="104"/>
      <c r="C45" s="41" t="s">
        <v>84</v>
      </c>
      <c r="D45" s="39" t="s">
        <v>44</v>
      </c>
      <c r="E45" s="89">
        <v>1</v>
      </c>
      <c r="F45" s="89">
        <f>E45*F43</f>
        <v>1</v>
      </c>
      <c r="G45" s="40"/>
      <c r="H45" s="40"/>
      <c r="I45" s="40"/>
      <c r="J45" s="40"/>
      <c r="K45" s="40"/>
      <c r="L45" s="40"/>
      <c r="M45" s="40"/>
    </row>
    <row r="46" spans="1:13">
      <c r="A46" s="168"/>
      <c r="B46" s="104"/>
      <c r="C46" s="41" t="s">
        <v>42</v>
      </c>
      <c r="D46" s="39" t="s">
        <v>32</v>
      </c>
      <c r="E46" s="89">
        <v>1.07</v>
      </c>
      <c r="F46" s="89">
        <f>E46*F43</f>
        <v>1.07</v>
      </c>
      <c r="G46" s="40"/>
      <c r="H46" s="40"/>
      <c r="I46" s="40"/>
      <c r="J46" s="40"/>
      <c r="K46" s="40"/>
      <c r="L46" s="40"/>
      <c r="M46" s="40"/>
    </row>
    <row r="47" spans="1:13">
      <c r="A47" s="169"/>
      <c r="B47" s="105"/>
      <c r="C47" s="41" t="s">
        <v>31</v>
      </c>
      <c r="D47" s="39" t="s">
        <v>32</v>
      </c>
      <c r="E47" s="89">
        <v>0.05</v>
      </c>
      <c r="F47" s="89">
        <f>E47*F43</f>
        <v>0.05</v>
      </c>
      <c r="G47" s="40"/>
      <c r="H47" s="40"/>
      <c r="I47" s="40"/>
      <c r="J47" s="40"/>
      <c r="K47" s="40"/>
      <c r="L47" s="40"/>
      <c r="M47" s="40"/>
    </row>
    <row r="48" spans="1:13">
      <c r="A48" s="164">
        <v>9</v>
      </c>
      <c r="B48" s="59" t="s">
        <v>43</v>
      </c>
      <c r="C48" s="106" t="s">
        <v>81</v>
      </c>
      <c r="D48" s="35" t="s">
        <v>40</v>
      </c>
      <c r="E48" s="71"/>
      <c r="F48" s="71">
        <v>48</v>
      </c>
      <c r="G48" s="36"/>
      <c r="H48" s="36"/>
      <c r="I48" s="36"/>
      <c r="J48" s="36"/>
      <c r="K48" s="36"/>
      <c r="L48" s="36"/>
      <c r="M48" s="36"/>
    </row>
    <row r="49" spans="1:13">
      <c r="A49" s="165"/>
      <c r="B49" s="104"/>
      <c r="C49" s="79" t="s">
        <v>36</v>
      </c>
      <c r="D49" s="39" t="s">
        <v>78</v>
      </c>
      <c r="E49" s="89">
        <v>0.13</v>
      </c>
      <c r="F49" s="89">
        <f>E49*F48</f>
        <v>6.24</v>
      </c>
      <c r="G49" s="40"/>
      <c r="H49" s="40"/>
      <c r="I49" s="40"/>
      <c r="J49" s="40"/>
      <c r="K49" s="40"/>
      <c r="L49" s="40"/>
      <c r="M49" s="40"/>
    </row>
    <row r="50" spans="1:13" ht="17.25">
      <c r="A50" s="165"/>
      <c r="B50" s="104"/>
      <c r="C50" s="79" t="s">
        <v>82</v>
      </c>
      <c r="D50" s="39" t="s">
        <v>40</v>
      </c>
      <c r="E50" s="89"/>
      <c r="F50" s="89">
        <f>F48</f>
        <v>48</v>
      </c>
      <c r="G50" s="40"/>
      <c r="H50" s="40"/>
      <c r="I50" s="40"/>
      <c r="J50" s="40"/>
      <c r="K50" s="40"/>
      <c r="L50" s="40"/>
      <c r="M50" s="40"/>
    </row>
    <row r="51" spans="1:13">
      <c r="A51" s="165"/>
      <c r="B51" s="104"/>
      <c r="C51" s="79" t="s">
        <v>42</v>
      </c>
      <c r="D51" s="39" t="s">
        <v>32</v>
      </c>
      <c r="E51" s="89">
        <v>1.44E-2</v>
      </c>
      <c r="F51" s="89">
        <f>E51*F48</f>
        <v>0.69120000000000004</v>
      </c>
      <c r="G51" s="40"/>
      <c r="H51" s="40"/>
      <c r="I51" s="40"/>
      <c r="J51" s="40"/>
      <c r="K51" s="40"/>
      <c r="L51" s="40"/>
      <c r="M51" s="40"/>
    </row>
    <row r="52" spans="1:13">
      <c r="A52" s="166"/>
      <c r="B52" s="105"/>
      <c r="C52" s="79" t="s">
        <v>31</v>
      </c>
      <c r="D52" s="39" t="s">
        <v>32</v>
      </c>
      <c r="E52" s="89">
        <v>3.7100000000000001E-2</v>
      </c>
      <c r="F52" s="89">
        <f>E52*F48</f>
        <v>1.7808000000000002</v>
      </c>
      <c r="G52" s="40"/>
      <c r="H52" s="40"/>
      <c r="I52" s="40"/>
      <c r="J52" s="40"/>
      <c r="K52" s="40"/>
      <c r="L52" s="40"/>
      <c r="M52" s="40"/>
    </row>
    <row r="53" spans="1:13">
      <c r="A53" s="167">
        <v>10</v>
      </c>
      <c r="B53" s="59" t="s">
        <v>90</v>
      </c>
      <c r="C53" s="44" t="s">
        <v>101</v>
      </c>
      <c r="D53" s="35" t="s">
        <v>93</v>
      </c>
      <c r="E53" s="71"/>
      <c r="F53" s="71">
        <f>F48</f>
        <v>48</v>
      </c>
      <c r="G53" s="36"/>
      <c r="H53" s="36"/>
      <c r="I53" s="36"/>
      <c r="J53" s="36"/>
      <c r="K53" s="36"/>
      <c r="L53" s="36"/>
      <c r="M53" s="36"/>
    </row>
    <row r="54" spans="1:13">
      <c r="A54" s="168"/>
      <c r="B54" s="107"/>
      <c r="C54" s="82" t="s">
        <v>36</v>
      </c>
      <c r="D54" s="39" t="s">
        <v>30</v>
      </c>
      <c r="E54" s="89">
        <v>0.22</v>
      </c>
      <c r="F54" s="89">
        <f>E54*F53</f>
        <v>10.56</v>
      </c>
      <c r="G54" s="49"/>
      <c r="H54" s="49"/>
      <c r="I54" s="49"/>
      <c r="J54" s="49"/>
      <c r="K54" s="49"/>
      <c r="L54" s="49"/>
      <c r="M54" s="49"/>
    </row>
    <row r="55" spans="1:13">
      <c r="A55" s="168"/>
      <c r="B55" s="107"/>
      <c r="C55" s="82" t="s">
        <v>41</v>
      </c>
      <c r="D55" s="39" t="s">
        <v>32</v>
      </c>
      <c r="E55" s="89">
        <v>0.28299999999999997</v>
      </c>
      <c r="F55" s="89">
        <f>E55*F53</f>
        <v>13.584</v>
      </c>
      <c r="G55" s="49"/>
      <c r="H55" s="49"/>
      <c r="I55" s="49"/>
      <c r="J55" s="49"/>
      <c r="K55" s="49"/>
      <c r="L55" s="49"/>
      <c r="M55" s="49"/>
    </row>
    <row r="56" spans="1:13">
      <c r="A56" s="168"/>
      <c r="B56" s="107"/>
      <c r="C56" s="82" t="s">
        <v>102</v>
      </c>
      <c r="D56" s="39" t="s">
        <v>52</v>
      </c>
      <c r="E56" s="89"/>
      <c r="F56" s="89">
        <f>F53</f>
        <v>48</v>
      </c>
      <c r="G56" s="49"/>
      <c r="H56" s="49"/>
      <c r="I56" s="49"/>
      <c r="J56" s="49"/>
      <c r="K56" s="49"/>
      <c r="L56" s="49"/>
      <c r="M56" s="49"/>
    </row>
    <row r="57" spans="1:13">
      <c r="A57" s="169"/>
      <c r="B57" s="108"/>
      <c r="C57" s="41" t="s">
        <v>42</v>
      </c>
      <c r="D57" s="39" t="s">
        <v>32</v>
      </c>
      <c r="E57" s="89">
        <v>0.17</v>
      </c>
      <c r="F57" s="89">
        <f>E57*F53</f>
        <v>8.16</v>
      </c>
      <c r="G57" s="40"/>
      <c r="H57" s="40"/>
      <c r="I57" s="40"/>
      <c r="J57" s="40"/>
      <c r="K57" s="40"/>
      <c r="L57" s="40"/>
      <c r="M57" s="40"/>
    </row>
    <row r="58" spans="1:13">
      <c r="A58" s="97">
        <v>11</v>
      </c>
      <c r="B58" s="60"/>
      <c r="C58" s="106" t="s">
        <v>89</v>
      </c>
      <c r="D58" s="35" t="s">
        <v>44</v>
      </c>
      <c r="E58" s="71"/>
      <c r="F58" s="71">
        <v>1</v>
      </c>
      <c r="G58" s="43"/>
      <c r="H58" s="43"/>
      <c r="I58" s="43"/>
      <c r="J58" s="43"/>
      <c r="K58" s="43"/>
      <c r="L58" s="43"/>
      <c r="M58" s="43"/>
    </row>
    <row r="59" spans="1:13">
      <c r="A59" s="92"/>
      <c r="B59" s="93"/>
      <c r="C59" s="45" t="s">
        <v>25</v>
      </c>
      <c r="D59" s="45"/>
      <c r="E59" s="94"/>
      <c r="F59" s="94"/>
      <c r="G59" s="50"/>
      <c r="H59" s="50">
        <f>SUM(H39:H58)</f>
        <v>0</v>
      </c>
      <c r="I59" s="50"/>
      <c r="J59" s="50">
        <f>SUM(J39:J58)</f>
        <v>0</v>
      </c>
      <c r="K59" s="50"/>
      <c r="L59" s="50">
        <f>SUM(L39:L58)</f>
        <v>0</v>
      </c>
      <c r="M59" s="50">
        <f>SUM(M39:M58)</f>
        <v>0</v>
      </c>
    </row>
    <row r="60" spans="1:13">
      <c r="A60" s="92"/>
      <c r="B60" s="93"/>
      <c r="C60" s="45" t="s">
        <v>74</v>
      </c>
      <c r="D60" s="47">
        <v>0.05</v>
      </c>
      <c r="E60" s="94"/>
      <c r="F60" s="94"/>
      <c r="G60" s="50"/>
      <c r="H60" s="50">
        <f>H59*D60</f>
        <v>0</v>
      </c>
      <c r="I60" s="50"/>
      <c r="J60" s="50"/>
      <c r="K60" s="50"/>
      <c r="L60" s="50"/>
      <c r="M60" s="50">
        <f>H59*D60</f>
        <v>0</v>
      </c>
    </row>
    <row r="61" spans="1:13">
      <c r="A61" s="45"/>
      <c r="B61" s="52"/>
      <c r="C61" s="45" t="s">
        <v>25</v>
      </c>
      <c r="D61" s="55"/>
      <c r="E61" s="52"/>
      <c r="F61" s="52"/>
      <c r="G61" s="53"/>
      <c r="H61" s="50">
        <f>SUM(H59:H60)</f>
        <v>0</v>
      </c>
      <c r="I61" s="50"/>
      <c r="J61" s="50">
        <f>SUM(J59:J60)</f>
        <v>0</v>
      </c>
      <c r="K61" s="50"/>
      <c r="L61" s="50">
        <f>SUM(L59:L60)</f>
        <v>0</v>
      </c>
      <c r="M61" s="50">
        <f>SUM(M59:M60)</f>
        <v>0</v>
      </c>
    </row>
    <row r="62" spans="1:13">
      <c r="A62" s="45"/>
      <c r="B62" s="52"/>
      <c r="C62" s="45" t="s">
        <v>83</v>
      </c>
      <c r="D62" s="47">
        <v>0.75</v>
      </c>
      <c r="E62" s="52"/>
      <c r="F62" s="52"/>
      <c r="G62" s="53"/>
      <c r="H62" s="50"/>
      <c r="I62" s="50"/>
      <c r="J62" s="50">
        <f>J61*D62</f>
        <v>0</v>
      </c>
      <c r="K62" s="50"/>
      <c r="L62" s="50"/>
      <c r="M62" s="50">
        <f>J62</f>
        <v>0</v>
      </c>
    </row>
    <row r="63" spans="1:13">
      <c r="A63" s="45"/>
      <c r="B63" s="52"/>
      <c r="C63" s="45" t="s">
        <v>25</v>
      </c>
      <c r="D63" s="45"/>
      <c r="E63" s="52"/>
      <c r="F63" s="52"/>
      <c r="G63" s="53"/>
      <c r="H63" s="50"/>
      <c r="I63" s="50"/>
      <c r="J63" s="50">
        <f>SUM(J61:J62)</f>
        <v>0</v>
      </c>
      <c r="K63" s="50"/>
      <c r="L63" s="50">
        <f>SUM(L61:L62)</f>
        <v>0</v>
      </c>
      <c r="M63" s="50">
        <f>SUM(M61:M62)</f>
        <v>0</v>
      </c>
    </row>
    <row r="64" spans="1:13">
      <c r="A64" s="45"/>
      <c r="B64" s="52"/>
      <c r="C64" s="45" t="s">
        <v>73</v>
      </c>
      <c r="D64" s="47">
        <v>0.08</v>
      </c>
      <c r="E64" s="52"/>
      <c r="F64" s="52"/>
      <c r="G64" s="53"/>
      <c r="H64" s="50"/>
      <c r="I64" s="50"/>
      <c r="J64" s="50">
        <f>J63*D64</f>
        <v>0</v>
      </c>
      <c r="K64" s="50"/>
      <c r="L64" s="50">
        <f>L63*D64</f>
        <v>0</v>
      </c>
      <c r="M64" s="50">
        <f>J64+L64</f>
        <v>0</v>
      </c>
    </row>
    <row r="65" spans="1:15">
      <c r="A65" s="45"/>
      <c r="B65" s="52"/>
      <c r="C65" s="45" t="s">
        <v>88</v>
      </c>
      <c r="D65" s="47"/>
      <c r="E65" s="52"/>
      <c r="F65" s="52"/>
      <c r="G65" s="53"/>
      <c r="H65" s="50">
        <f>SUM(H61:H64)</f>
        <v>0</v>
      </c>
      <c r="I65" s="50"/>
      <c r="J65" s="50">
        <f>SUM(J63:J64)</f>
        <v>0</v>
      </c>
      <c r="K65" s="50"/>
      <c r="L65" s="50">
        <f>SUM(L63:L64)</f>
        <v>0</v>
      </c>
      <c r="M65" s="50">
        <f>SUM(M63:M64)</f>
        <v>0</v>
      </c>
    </row>
    <row r="66" spans="1:15">
      <c r="A66" s="45"/>
      <c r="B66" s="52"/>
      <c r="C66" s="45" t="s">
        <v>106</v>
      </c>
      <c r="D66" s="47"/>
      <c r="E66" s="52"/>
      <c r="F66" s="52"/>
      <c r="G66" s="53"/>
      <c r="H66" s="50">
        <f>H65+H37</f>
        <v>0</v>
      </c>
      <c r="I66" s="50"/>
      <c r="J66" s="50">
        <f>J65+J37</f>
        <v>0</v>
      </c>
      <c r="K66" s="50"/>
      <c r="L66" s="50">
        <f>L65+L37</f>
        <v>0</v>
      </c>
      <c r="M66" s="50">
        <f>M37+M65</f>
        <v>0</v>
      </c>
    </row>
    <row r="67" spans="1:15">
      <c r="O67" s="33"/>
    </row>
    <row r="68" spans="1:15">
      <c r="C68" s="16" t="s">
        <v>135</v>
      </c>
      <c r="O68" s="57"/>
    </row>
    <row r="69" spans="1:15">
      <c r="C69" s="16" t="s">
        <v>136</v>
      </c>
    </row>
    <row r="70" spans="1:15">
      <c r="C70" s="18"/>
      <c r="D70" s="4"/>
      <c r="E70" s="4"/>
      <c r="F70" s="4"/>
      <c r="G70" s="4"/>
      <c r="H70" s="4"/>
      <c r="I70" s="4"/>
      <c r="J70" s="4"/>
      <c r="K70" s="4"/>
      <c r="L70" s="4"/>
    </row>
    <row r="71" spans="1:15">
      <c r="C71" s="58"/>
    </row>
    <row r="72" spans="1:15">
      <c r="C72" s="25"/>
    </row>
  </sheetData>
  <mergeCells count="24">
    <mergeCell ref="A8:F8"/>
    <mergeCell ref="A48:A52"/>
    <mergeCell ref="A53:A57"/>
    <mergeCell ref="A25:A30"/>
    <mergeCell ref="A38:F38"/>
    <mergeCell ref="A39:A42"/>
    <mergeCell ref="A43:A47"/>
    <mergeCell ref="A9:A14"/>
    <mergeCell ref="A15:A19"/>
    <mergeCell ref="A20:A24"/>
    <mergeCell ref="L4:M4"/>
    <mergeCell ref="A1:M1"/>
    <mergeCell ref="A2:M2"/>
    <mergeCell ref="A3:D3"/>
    <mergeCell ref="M5:M6"/>
    <mergeCell ref="A4:D4"/>
    <mergeCell ref="A5:A6"/>
    <mergeCell ref="B5:B6"/>
    <mergeCell ref="C5:C6"/>
    <mergeCell ref="D5:D6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"/>
  <sheetViews>
    <sheetView topLeftCell="A105" workbookViewId="0">
      <selection activeCell="C125" sqref="C125:C126"/>
    </sheetView>
  </sheetViews>
  <sheetFormatPr defaultRowHeight="15"/>
  <cols>
    <col min="1" max="1" width="3.28515625" style="21" bestFit="1" customWidth="1"/>
    <col min="2" max="2" width="11.5703125" style="21" bestFit="1" customWidth="1"/>
    <col min="3" max="3" width="65.7109375" style="56" customWidth="1"/>
    <col min="4" max="4" width="9.7109375" style="37" customWidth="1"/>
    <col min="5" max="5" width="8.5703125" style="37" bestFit="1" customWidth="1"/>
    <col min="6" max="6" width="12.140625" customWidth="1"/>
    <col min="7" max="7" width="8" customWidth="1"/>
    <col min="8" max="8" width="10.140625" customWidth="1"/>
    <col min="9" max="9" width="7.28515625" customWidth="1"/>
    <col min="10" max="10" width="8.85546875" customWidth="1"/>
    <col min="11" max="11" width="8.140625" customWidth="1"/>
    <col min="12" max="12" width="8.85546875" customWidth="1"/>
    <col min="13" max="13" width="10.7109375" customWidth="1"/>
    <col min="21" max="21" width="10.28515625" customWidth="1"/>
    <col min="23" max="23" width="10" customWidth="1"/>
  </cols>
  <sheetData>
    <row r="1" spans="1:13" ht="26.25" customHeight="1">
      <c r="A1" s="150" t="s">
        <v>131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8" customHeigh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>
      <c r="A3" s="148" t="s">
        <v>96</v>
      </c>
      <c r="B3" s="148"/>
      <c r="C3" s="148"/>
      <c r="D3" s="148"/>
      <c r="E3" s="28"/>
      <c r="F3" s="28"/>
      <c r="G3" s="28"/>
      <c r="H3" s="28"/>
      <c r="I3" s="28"/>
      <c r="J3" s="112"/>
      <c r="K3" s="112"/>
      <c r="L3" s="112"/>
      <c r="M3" s="112"/>
    </row>
    <row r="4" spans="1:13" ht="15" customHeight="1">
      <c r="A4" s="146" t="s">
        <v>16</v>
      </c>
      <c r="B4" s="146"/>
      <c r="C4" s="146"/>
      <c r="D4" s="146"/>
      <c r="E4" s="5"/>
      <c r="F4" s="28"/>
      <c r="G4" s="29"/>
      <c r="H4" s="29"/>
      <c r="I4" s="29"/>
      <c r="J4" s="113"/>
      <c r="K4" s="113"/>
      <c r="L4" s="149" t="s">
        <v>134</v>
      </c>
      <c r="M4" s="149"/>
    </row>
    <row r="5" spans="1:13" ht="47.25" customHeight="1">
      <c r="A5" s="152" t="s">
        <v>17</v>
      </c>
      <c r="B5" s="154" t="s">
        <v>18</v>
      </c>
      <c r="C5" s="152" t="s">
        <v>19</v>
      </c>
      <c r="D5" s="152" t="s">
        <v>20</v>
      </c>
      <c r="E5" s="156" t="s">
        <v>21</v>
      </c>
      <c r="F5" s="157"/>
      <c r="G5" s="158" t="s">
        <v>22</v>
      </c>
      <c r="H5" s="159"/>
      <c r="I5" s="151" t="s">
        <v>23</v>
      </c>
      <c r="J5" s="151"/>
      <c r="K5" s="160" t="s">
        <v>24</v>
      </c>
      <c r="L5" s="160"/>
      <c r="M5" s="151" t="s">
        <v>25</v>
      </c>
    </row>
    <row r="6" spans="1:13" ht="30">
      <c r="A6" s="153"/>
      <c r="B6" s="155"/>
      <c r="C6" s="153"/>
      <c r="D6" s="153"/>
      <c r="E6" s="30" t="s">
        <v>26</v>
      </c>
      <c r="F6" s="31" t="s">
        <v>27</v>
      </c>
      <c r="G6" s="32" t="s">
        <v>28</v>
      </c>
      <c r="H6" s="31" t="s">
        <v>25</v>
      </c>
      <c r="I6" s="32" t="s">
        <v>28</v>
      </c>
      <c r="J6" s="31" t="s">
        <v>25</v>
      </c>
      <c r="K6" s="32" t="s">
        <v>28</v>
      </c>
      <c r="L6" s="31" t="s">
        <v>25</v>
      </c>
      <c r="M6" s="151"/>
    </row>
    <row r="7" spans="1:13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</row>
    <row r="8" spans="1:13">
      <c r="A8" s="161" t="s">
        <v>29</v>
      </c>
      <c r="B8" s="162"/>
      <c r="C8" s="162"/>
      <c r="D8" s="162"/>
      <c r="E8" s="162"/>
      <c r="F8" s="163"/>
      <c r="G8" s="102"/>
      <c r="H8" s="102"/>
      <c r="I8" s="102"/>
      <c r="J8" s="102"/>
      <c r="K8" s="102"/>
      <c r="L8" s="102"/>
      <c r="M8" s="102"/>
    </row>
    <row r="9" spans="1:13" s="136" customFormat="1" ht="30">
      <c r="A9" s="167">
        <v>1</v>
      </c>
      <c r="B9" s="132" t="s">
        <v>125</v>
      </c>
      <c r="C9" s="133" t="s">
        <v>126</v>
      </c>
      <c r="D9" s="110" t="s">
        <v>52</v>
      </c>
      <c r="E9" s="141"/>
      <c r="F9" s="141">
        <v>56</v>
      </c>
      <c r="G9" s="134"/>
      <c r="H9" s="135"/>
      <c r="I9" s="134"/>
      <c r="J9" s="135"/>
      <c r="K9" s="134"/>
      <c r="L9" s="135"/>
      <c r="M9" s="135"/>
    </row>
    <row r="10" spans="1:13" s="136" customFormat="1">
      <c r="A10" s="168"/>
      <c r="B10" s="137"/>
      <c r="C10" s="138" t="s">
        <v>36</v>
      </c>
      <c r="D10" s="109" t="s">
        <v>30</v>
      </c>
      <c r="E10" s="142">
        <v>0.34</v>
      </c>
      <c r="F10" s="142">
        <f>E10*F9</f>
        <v>19.040000000000003</v>
      </c>
      <c r="G10" s="139"/>
      <c r="H10" s="140"/>
      <c r="I10" s="139"/>
      <c r="J10" s="140"/>
      <c r="K10" s="139"/>
      <c r="L10" s="140"/>
      <c r="M10" s="140"/>
    </row>
    <row r="11" spans="1:13" s="136" customFormat="1">
      <c r="A11" s="169"/>
      <c r="B11" s="137"/>
      <c r="C11" s="138" t="s">
        <v>31</v>
      </c>
      <c r="D11" s="109" t="s">
        <v>32</v>
      </c>
      <c r="E11" s="142">
        <v>0.31</v>
      </c>
      <c r="F11" s="142">
        <f>E11*F9</f>
        <v>17.36</v>
      </c>
      <c r="G11" s="139"/>
      <c r="H11" s="140"/>
      <c r="I11" s="139"/>
      <c r="J11" s="140"/>
      <c r="K11" s="139"/>
      <c r="L11" s="140"/>
      <c r="M11" s="140"/>
    </row>
    <row r="12" spans="1:13" ht="30">
      <c r="A12" s="167">
        <v>2</v>
      </c>
      <c r="B12" s="61" t="s">
        <v>109</v>
      </c>
      <c r="C12" s="42" t="s">
        <v>111</v>
      </c>
      <c r="D12" s="35" t="s">
        <v>110</v>
      </c>
      <c r="E12" s="71"/>
      <c r="F12" s="71">
        <v>6</v>
      </c>
      <c r="G12" s="36"/>
      <c r="H12" s="36"/>
      <c r="I12" s="36"/>
      <c r="J12" s="36"/>
      <c r="K12" s="36"/>
      <c r="L12" s="36"/>
      <c r="M12" s="36"/>
    </row>
    <row r="13" spans="1:13">
      <c r="A13" s="168"/>
      <c r="B13" s="62"/>
      <c r="C13" s="38" t="s">
        <v>36</v>
      </c>
      <c r="D13" s="39" t="s">
        <v>78</v>
      </c>
      <c r="E13" s="89">
        <v>0.28899999999999998</v>
      </c>
      <c r="F13" s="89">
        <f>E13*F12</f>
        <v>1.734</v>
      </c>
      <c r="G13" s="40"/>
      <c r="H13" s="40"/>
      <c r="I13" s="40"/>
      <c r="J13" s="40"/>
      <c r="K13" s="40"/>
      <c r="L13" s="40"/>
      <c r="M13" s="40"/>
    </row>
    <row r="14" spans="1:13">
      <c r="A14" s="169"/>
      <c r="B14" s="62"/>
      <c r="C14" s="65" t="s">
        <v>31</v>
      </c>
      <c r="D14" s="111" t="s">
        <v>32</v>
      </c>
      <c r="E14" s="89">
        <v>6.2799999999999995E-2</v>
      </c>
      <c r="F14" s="89">
        <f>E14*F12</f>
        <v>0.37679999999999997</v>
      </c>
      <c r="G14" s="40"/>
      <c r="H14" s="40"/>
      <c r="I14" s="40"/>
      <c r="J14" s="40"/>
      <c r="K14" s="40"/>
      <c r="L14" s="40"/>
      <c r="M14" s="40"/>
    </row>
    <row r="15" spans="1:13" s="51" customFormat="1" ht="24">
      <c r="A15" s="167">
        <v>3</v>
      </c>
      <c r="B15" s="61" t="s">
        <v>48</v>
      </c>
      <c r="C15" s="42" t="s">
        <v>112</v>
      </c>
      <c r="D15" s="35" t="s">
        <v>47</v>
      </c>
      <c r="E15" s="71"/>
      <c r="F15" s="71">
        <v>22</v>
      </c>
      <c r="G15" s="43"/>
      <c r="H15" s="43"/>
      <c r="I15" s="43"/>
      <c r="J15" s="43"/>
      <c r="K15" s="43"/>
      <c r="L15" s="43"/>
      <c r="M15" s="43"/>
    </row>
    <row r="16" spans="1:13" s="23" customFormat="1">
      <c r="A16" s="168"/>
      <c r="B16" s="62"/>
      <c r="C16" s="63" t="s">
        <v>36</v>
      </c>
      <c r="D16" s="64" t="s">
        <v>30</v>
      </c>
      <c r="E16" s="72">
        <v>1.002</v>
      </c>
      <c r="F16" s="72">
        <f>E16*F15</f>
        <v>22.044</v>
      </c>
      <c r="G16" s="66"/>
      <c r="H16" s="66"/>
      <c r="I16" s="40"/>
      <c r="J16" s="40"/>
      <c r="K16" s="40"/>
      <c r="L16" s="40"/>
      <c r="M16" s="40"/>
    </row>
    <row r="17" spans="1:18" s="23" customFormat="1">
      <c r="A17" s="169"/>
      <c r="B17" s="62"/>
      <c r="C17" s="65" t="s">
        <v>31</v>
      </c>
      <c r="D17" s="64" t="s">
        <v>32</v>
      </c>
      <c r="E17" s="72">
        <v>0.49340000000000001</v>
      </c>
      <c r="F17" s="72">
        <f>E17*F15</f>
        <v>10.854800000000001</v>
      </c>
      <c r="G17" s="66"/>
      <c r="H17" s="66"/>
      <c r="I17" s="66"/>
      <c r="J17" s="66"/>
      <c r="K17" s="67"/>
      <c r="L17" s="68"/>
      <c r="M17" s="68"/>
    </row>
    <row r="18" spans="1:18" s="51" customFormat="1" ht="24">
      <c r="A18" s="167">
        <v>4</v>
      </c>
      <c r="B18" s="61" t="s">
        <v>50</v>
      </c>
      <c r="C18" s="42" t="s">
        <v>49</v>
      </c>
      <c r="D18" s="35" t="s">
        <v>35</v>
      </c>
      <c r="E18" s="71"/>
      <c r="F18" s="71">
        <f>F15*0.1*0.2</f>
        <v>0.44000000000000006</v>
      </c>
      <c r="G18" s="43"/>
      <c r="H18" s="43"/>
      <c r="I18" s="43"/>
      <c r="J18" s="43"/>
      <c r="K18" s="43"/>
      <c r="L18" s="43"/>
      <c r="M18" s="43"/>
    </row>
    <row r="19" spans="1:18" s="23" customFormat="1">
      <c r="A19" s="168"/>
      <c r="B19" s="62"/>
      <c r="C19" s="63" t="s">
        <v>36</v>
      </c>
      <c r="D19" s="64" t="s">
        <v>30</v>
      </c>
      <c r="E19" s="72">
        <v>74.2</v>
      </c>
      <c r="F19" s="72">
        <f>E19*F18</f>
        <v>32.648000000000003</v>
      </c>
      <c r="G19" s="66"/>
      <c r="H19" s="66"/>
      <c r="I19" s="40"/>
      <c r="J19" s="40"/>
      <c r="K19" s="40"/>
      <c r="L19" s="40"/>
      <c r="M19" s="40"/>
    </row>
    <row r="20" spans="1:18" s="23" customFormat="1">
      <c r="A20" s="168"/>
      <c r="B20" s="62"/>
      <c r="C20" s="65" t="s">
        <v>31</v>
      </c>
      <c r="D20" s="64" t="s">
        <v>32</v>
      </c>
      <c r="E20" s="72">
        <v>1.1000000000000001</v>
      </c>
      <c r="F20" s="72">
        <f>E20*F18</f>
        <v>0.4840000000000001</v>
      </c>
      <c r="G20" s="66"/>
      <c r="H20" s="66"/>
      <c r="I20" s="66"/>
      <c r="J20" s="66"/>
      <c r="K20" s="67"/>
      <c r="L20" s="68"/>
      <c r="M20" s="68"/>
    </row>
    <row r="21" spans="1:18" ht="17.25">
      <c r="A21" s="169"/>
      <c r="B21" s="69"/>
      <c r="C21" s="41" t="s">
        <v>120</v>
      </c>
      <c r="D21" s="70" t="s">
        <v>37</v>
      </c>
      <c r="E21" s="129">
        <v>1.04</v>
      </c>
      <c r="F21" s="129">
        <f>E21*F18</f>
        <v>0.45760000000000006</v>
      </c>
      <c r="G21" s="144"/>
      <c r="H21" s="144"/>
      <c r="I21" s="144"/>
      <c r="J21" s="144"/>
      <c r="K21" s="144"/>
      <c r="L21" s="144"/>
      <c r="M21" s="144"/>
    </row>
    <row r="22" spans="1:18" ht="22.5">
      <c r="A22" s="167">
        <v>5</v>
      </c>
      <c r="B22" s="117" t="s">
        <v>118</v>
      </c>
      <c r="C22" s="48" t="s">
        <v>119</v>
      </c>
      <c r="D22" s="35" t="s">
        <v>110</v>
      </c>
      <c r="E22" s="71"/>
      <c r="F22" s="71">
        <v>6</v>
      </c>
      <c r="G22" s="36"/>
      <c r="H22" s="36"/>
      <c r="I22" s="36"/>
      <c r="J22" s="36"/>
      <c r="K22" s="36"/>
      <c r="L22" s="36"/>
      <c r="M22" s="36"/>
      <c r="R22" s="37"/>
    </row>
    <row r="23" spans="1:18">
      <c r="A23" s="168"/>
      <c r="B23" s="118"/>
      <c r="C23" s="41" t="s">
        <v>36</v>
      </c>
      <c r="D23" s="39" t="s">
        <v>78</v>
      </c>
      <c r="E23" s="119">
        <v>0.2084</v>
      </c>
      <c r="F23" s="89">
        <f>E23*F22</f>
        <v>1.2504</v>
      </c>
      <c r="G23" s="40"/>
      <c r="H23" s="40"/>
      <c r="I23" s="40"/>
      <c r="J23" s="40"/>
      <c r="K23" s="40"/>
      <c r="L23" s="40"/>
      <c r="M23" s="40"/>
    </row>
    <row r="24" spans="1:18">
      <c r="A24" s="168"/>
      <c r="B24" s="118"/>
      <c r="C24" s="65" t="s">
        <v>31</v>
      </c>
      <c r="D24" s="39" t="s">
        <v>32</v>
      </c>
      <c r="E24" s="119">
        <v>2.3300000000000001E-2</v>
      </c>
      <c r="F24" s="89">
        <f>E24*F22</f>
        <v>0.13980000000000001</v>
      </c>
      <c r="G24" s="40"/>
      <c r="H24" s="40"/>
      <c r="I24" s="40"/>
      <c r="J24" s="40"/>
      <c r="K24" s="40"/>
      <c r="L24" s="40"/>
      <c r="M24" s="40"/>
    </row>
    <row r="25" spans="1:18" ht="17.25">
      <c r="A25" s="168"/>
      <c r="B25" s="118"/>
      <c r="C25" s="41" t="s">
        <v>120</v>
      </c>
      <c r="D25" s="39" t="s">
        <v>37</v>
      </c>
      <c r="E25" s="119">
        <v>5.0999999999999997E-2</v>
      </c>
      <c r="F25" s="89">
        <f>E25*F22</f>
        <v>0.30599999999999999</v>
      </c>
      <c r="G25" s="40"/>
      <c r="H25" s="40"/>
      <c r="I25" s="40"/>
      <c r="J25" s="40"/>
      <c r="K25" s="40"/>
      <c r="L25" s="40"/>
      <c r="M25" s="40"/>
      <c r="O25" s="37"/>
      <c r="P25" s="37"/>
    </row>
    <row r="26" spans="1:18">
      <c r="A26" s="169"/>
      <c r="B26" s="118"/>
      <c r="C26" s="41" t="s">
        <v>34</v>
      </c>
      <c r="D26" s="39" t="s">
        <v>32</v>
      </c>
      <c r="E26" s="119">
        <v>6.3600000000000004E-2</v>
      </c>
      <c r="F26" s="89">
        <f>E26*F22</f>
        <v>0.38160000000000005</v>
      </c>
      <c r="G26" s="40"/>
      <c r="H26" s="40"/>
      <c r="I26" s="40"/>
      <c r="J26" s="40"/>
      <c r="K26" s="40"/>
      <c r="L26" s="40"/>
      <c r="M26" s="40"/>
    </row>
    <row r="27" spans="1:18" s="122" customFormat="1" ht="22.5" customHeight="1">
      <c r="A27" s="167">
        <v>6</v>
      </c>
      <c r="B27" s="120" t="s">
        <v>121</v>
      </c>
      <c r="C27" s="48" t="s">
        <v>122</v>
      </c>
      <c r="D27" s="35" t="s">
        <v>110</v>
      </c>
      <c r="E27" s="130"/>
      <c r="F27" s="71">
        <v>6</v>
      </c>
      <c r="G27" s="121"/>
      <c r="H27" s="121"/>
      <c r="I27" s="121"/>
      <c r="J27" s="121"/>
      <c r="K27" s="121"/>
      <c r="L27" s="121"/>
      <c r="M27" s="121"/>
    </row>
    <row r="28" spans="1:18" s="122" customFormat="1">
      <c r="A28" s="168"/>
      <c r="B28" s="123"/>
      <c r="C28" s="124" t="s">
        <v>36</v>
      </c>
      <c r="D28" s="125" t="s">
        <v>78</v>
      </c>
      <c r="E28" s="131">
        <v>0.99399999999999999</v>
      </c>
      <c r="F28" s="131">
        <f>E28*F27</f>
        <v>5.9640000000000004</v>
      </c>
      <c r="G28" s="126"/>
      <c r="H28" s="126"/>
      <c r="I28" s="126"/>
      <c r="J28" s="126"/>
      <c r="K28" s="126"/>
      <c r="L28" s="126"/>
      <c r="M28" s="126"/>
    </row>
    <row r="29" spans="1:18" s="122" customFormat="1">
      <c r="A29" s="168"/>
      <c r="B29" s="123"/>
      <c r="C29" s="124" t="s">
        <v>41</v>
      </c>
      <c r="D29" s="125" t="s">
        <v>32</v>
      </c>
      <c r="E29" s="131">
        <v>2.5100000000000001E-2</v>
      </c>
      <c r="F29" s="131">
        <f>E29*F27</f>
        <v>0.15060000000000001</v>
      </c>
      <c r="G29" s="126"/>
      <c r="H29" s="126"/>
      <c r="I29" s="126"/>
      <c r="J29" s="126"/>
      <c r="K29" s="126"/>
      <c r="L29" s="126"/>
      <c r="M29" s="126"/>
    </row>
    <row r="30" spans="1:18" s="122" customFormat="1" ht="17.25">
      <c r="A30" s="168"/>
      <c r="B30" s="127"/>
      <c r="C30" s="124" t="s">
        <v>123</v>
      </c>
      <c r="D30" s="125" t="s">
        <v>38</v>
      </c>
      <c r="E30" s="131">
        <v>1.02</v>
      </c>
      <c r="F30" s="131">
        <f>E30*F27</f>
        <v>6.12</v>
      </c>
      <c r="G30" s="126"/>
      <c r="H30" s="126"/>
      <c r="I30" s="126"/>
      <c r="J30" s="126"/>
      <c r="K30" s="126"/>
      <c r="L30" s="126"/>
      <c r="M30" s="126"/>
    </row>
    <row r="31" spans="1:18" s="122" customFormat="1">
      <c r="A31" s="168"/>
      <c r="B31" s="123"/>
      <c r="C31" s="124" t="s">
        <v>124</v>
      </c>
      <c r="D31" s="125" t="s">
        <v>33</v>
      </c>
      <c r="E31" s="131">
        <v>1.02</v>
      </c>
      <c r="F31" s="131">
        <f>E31*F27</f>
        <v>6.12</v>
      </c>
      <c r="G31" s="126"/>
      <c r="H31" s="126"/>
      <c r="I31" s="126"/>
      <c r="J31" s="126"/>
      <c r="K31" s="126"/>
      <c r="L31" s="126"/>
      <c r="M31" s="126"/>
    </row>
    <row r="32" spans="1:18" s="122" customFormat="1">
      <c r="A32" s="169"/>
      <c r="B32" s="128"/>
      <c r="C32" s="124" t="s">
        <v>34</v>
      </c>
      <c r="D32" s="125" t="s">
        <v>32</v>
      </c>
      <c r="E32" s="131">
        <v>0.182</v>
      </c>
      <c r="F32" s="131">
        <f>E32*F27</f>
        <v>1.0920000000000001</v>
      </c>
      <c r="G32" s="126"/>
      <c r="H32" s="126"/>
      <c r="I32" s="126"/>
      <c r="J32" s="126"/>
      <c r="K32" s="126"/>
      <c r="L32" s="126"/>
      <c r="M32" s="126"/>
    </row>
    <row r="33" spans="1:13">
      <c r="A33" s="167">
        <v>7</v>
      </c>
      <c r="B33" s="115" t="s">
        <v>113</v>
      </c>
      <c r="C33" s="42" t="s">
        <v>114</v>
      </c>
      <c r="D33" s="35" t="s">
        <v>115</v>
      </c>
      <c r="E33" s="71"/>
      <c r="F33" s="71">
        <f>F12*0.05+F15*0.05</f>
        <v>1.4000000000000001</v>
      </c>
      <c r="G33" s="36"/>
      <c r="H33" s="36"/>
      <c r="I33" s="36"/>
      <c r="J33" s="36"/>
      <c r="K33" s="36"/>
      <c r="L33" s="36"/>
      <c r="M33" s="36"/>
    </row>
    <row r="34" spans="1:13">
      <c r="A34" s="169"/>
      <c r="B34" s="116"/>
      <c r="C34" s="38" t="s">
        <v>36</v>
      </c>
      <c r="D34" s="39" t="s">
        <v>30</v>
      </c>
      <c r="E34" s="89">
        <v>1.85</v>
      </c>
      <c r="F34" s="89">
        <f>E34*F33</f>
        <v>2.5900000000000003</v>
      </c>
      <c r="G34" s="40"/>
      <c r="H34" s="40"/>
      <c r="I34" s="40"/>
      <c r="J34" s="40"/>
      <c r="K34" s="40"/>
      <c r="L34" s="40"/>
      <c r="M34" s="40"/>
    </row>
    <row r="35" spans="1:13" ht="30">
      <c r="A35" s="167">
        <v>8</v>
      </c>
      <c r="B35" s="115" t="s">
        <v>116</v>
      </c>
      <c r="C35" s="42" t="s">
        <v>117</v>
      </c>
      <c r="D35" s="35" t="s">
        <v>35</v>
      </c>
      <c r="E35" s="71"/>
      <c r="F35" s="71">
        <f>F33*1.4</f>
        <v>1.96</v>
      </c>
      <c r="G35" s="36"/>
      <c r="H35" s="36"/>
      <c r="I35" s="36"/>
      <c r="J35" s="36"/>
      <c r="K35" s="36"/>
      <c r="L35" s="36"/>
      <c r="M35" s="36"/>
    </row>
    <row r="36" spans="1:13">
      <c r="A36" s="168"/>
      <c r="B36" s="116"/>
      <c r="C36" s="38" t="s">
        <v>36</v>
      </c>
      <c r="D36" s="39" t="s">
        <v>30</v>
      </c>
      <c r="E36" s="89">
        <v>0.87</v>
      </c>
      <c r="F36" s="89">
        <f>E36*F35</f>
        <v>1.7052</v>
      </c>
      <c r="G36" s="40"/>
      <c r="H36" s="40"/>
      <c r="I36" s="40"/>
      <c r="J36" s="40"/>
      <c r="K36" s="40"/>
      <c r="L36" s="40"/>
      <c r="M36" s="40"/>
    </row>
    <row r="37" spans="1:13">
      <c r="A37" s="169"/>
      <c r="B37" s="116"/>
      <c r="C37" s="38" t="s">
        <v>127</v>
      </c>
      <c r="D37" s="39" t="s">
        <v>115</v>
      </c>
      <c r="E37" s="89"/>
      <c r="F37" s="89">
        <f>F33</f>
        <v>1.4000000000000001</v>
      </c>
      <c r="G37" s="40"/>
      <c r="H37" s="40"/>
      <c r="I37" s="40"/>
      <c r="J37" s="40"/>
      <c r="K37" s="40"/>
      <c r="L37" s="40"/>
      <c r="M37" s="40"/>
    </row>
    <row r="38" spans="1:13">
      <c r="A38" s="92"/>
      <c r="B38" s="93"/>
      <c r="C38" s="45" t="s">
        <v>25</v>
      </c>
      <c r="D38" s="45"/>
      <c r="E38" s="94"/>
      <c r="F38" s="94"/>
      <c r="G38" s="50"/>
      <c r="H38" s="50">
        <f>SUM(H9:H37)</f>
        <v>0</v>
      </c>
      <c r="I38" s="50"/>
      <c r="J38" s="50">
        <f>SUM(J9:J37)</f>
        <v>0</v>
      </c>
      <c r="K38" s="50"/>
      <c r="L38" s="50">
        <f>SUM(L9:L37)</f>
        <v>0</v>
      </c>
      <c r="M38" s="50">
        <f>SUM(M9:M37)</f>
        <v>0</v>
      </c>
    </row>
    <row r="39" spans="1:13">
      <c r="A39" s="92"/>
      <c r="B39" s="93"/>
      <c r="C39" s="45" t="s">
        <v>74</v>
      </c>
      <c r="D39" s="47">
        <v>0.05</v>
      </c>
      <c r="E39" s="94"/>
      <c r="F39" s="94"/>
      <c r="G39" s="50"/>
      <c r="H39" s="50">
        <f>H38*D39</f>
        <v>0</v>
      </c>
      <c r="I39" s="50"/>
      <c r="J39" s="50"/>
      <c r="K39" s="50"/>
      <c r="L39" s="50"/>
      <c r="M39" s="50">
        <f>H38*D39</f>
        <v>0</v>
      </c>
    </row>
    <row r="40" spans="1:13">
      <c r="A40" s="52"/>
      <c r="B40" s="98"/>
      <c r="C40" s="45" t="s">
        <v>25</v>
      </c>
      <c r="D40" s="55"/>
      <c r="E40" s="99"/>
      <c r="F40" s="99"/>
      <c r="G40" s="53"/>
      <c r="H40" s="50">
        <f>SUM(H38:H39)</f>
        <v>0</v>
      </c>
      <c r="I40" s="50"/>
      <c r="J40" s="50">
        <f>SUM(J38:J39)</f>
        <v>0</v>
      </c>
      <c r="K40" s="50"/>
      <c r="L40" s="50">
        <f>SUM(L38:L39)</f>
        <v>0</v>
      </c>
      <c r="M40" s="50">
        <f>SUM(M38:M39)</f>
        <v>0</v>
      </c>
    </row>
    <row r="41" spans="1:13">
      <c r="A41" s="52"/>
      <c r="B41" s="98"/>
      <c r="C41" s="45" t="s">
        <v>72</v>
      </c>
      <c r="D41" s="47">
        <v>0.1</v>
      </c>
      <c r="E41" s="101"/>
      <c r="F41" s="100"/>
      <c r="G41" s="53"/>
      <c r="H41" s="50">
        <f>H40*D41</f>
        <v>0</v>
      </c>
      <c r="I41" s="50"/>
      <c r="J41" s="50">
        <f>J40*D41</f>
        <v>0</v>
      </c>
      <c r="K41" s="50"/>
      <c r="L41" s="50">
        <f>L40*D41</f>
        <v>0</v>
      </c>
      <c r="M41" s="50">
        <f>M40*D41</f>
        <v>0</v>
      </c>
    </row>
    <row r="42" spans="1:13">
      <c r="A42" s="52"/>
      <c r="B42" s="52"/>
      <c r="C42" s="45" t="s">
        <v>25</v>
      </c>
      <c r="D42" s="45"/>
      <c r="E42" s="101"/>
      <c r="F42" s="100"/>
      <c r="G42" s="53"/>
      <c r="H42" s="50">
        <f>SUM(H40:H41)</f>
        <v>0</v>
      </c>
      <c r="I42" s="50"/>
      <c r="J42" s="50">
        <f>SUM(J40:J41)</f>
        <v>0</v>
      </c>
      <c r="K42" s="50"/>
      <c r="L42" s="50">
        <f>SUM(L40:L41)</f>
        <v>0</v>
      </c>
      <c r="M42" s="50">
        <f>SUM(M40:M41)</f>
        <v>0</v>
      </c>
    </row>
    <row r="43" spans="1:13">
      <c r="A43" s="52"/>
      <c r="B43" s="52"/>
      <c r="C43" s="45" t="s">
        <v>73</v>
      </c>
      <c r="D43" s="47">
        <v>0.08</v>
      </c>
      <c r="E43" s="101"/>
      <c r="F43" s="100"/>
      <c r="G43" s="53"/>
      <c r="H43" s="50">
        <f>H42*D43</f>
        <v>0</v>
      </c>
      <c r="I43" s="50"/>
      <c r="J43" s="50">
        <f>J42*D43</f>
        <v>0</v>
      </c>
      <c r="K43" s="50"/>
      <c r="L43" s="50">
        <f>L42*D43</f>
        <v>0</v>
      </c>
      <c r="M43" s="50">
        <f>M42*D43</f>
        <v>0</v>
      </c>
    </row>
    <row r="44" spans="1:13">
      <c r="A44" s="52"/>
      <c r="B44" s="52"/>
      <c r="C44" s="45" t="s">
        <v>86</v>
      </c>
      <c r="D44" s="55"/>
      <c r="E44" s="101"/>
      <c r="F44" s="101"/>
      <c r="G44" s="53"/>
      <c r="H44" s="50">
        <f>SUM(H42:H43)</f>
        <v>0</v>
      </c>
      <c r="I44" s="50"/>
      <c r="J44" s="50">
        <f>SUM(J42:J43)</f>
        <v>0</v>
      </c>
      <c r="K44" s="50"/>
      <c r="L44" s="50">
        <f>SUM(L42:L43)</f>
        <v>0</v>
      </c>
      <c r="M44" s="50">
        <f>SUM(M42:M43)</f>
        <v>0</v>
      </c>
    </row>
    <row r="45" spans="1:13">
      <c r="A45" s="161" t="s">
        <v>75</v>
      </c>
      <c r="B45" s="162"/>
      <c r="C45" s="162"/>
      <c r="D45" s="162"/>
      <c r="E45" s="162"/>
      <c r="F45" s="163"/>
      <c r="G45" s="145"/>
      <c r="H45" s="145"/>
      <c r="I45" s="145"/>
      <c r="J45" s="145"/>
      <c r="K45" s="145"/>
      <c r="L45" s="145"/>
      <c r="M45" s="145"/>
    </row>
    <row r="46" spans="1:13" s="23" customFormat="1" ht="22.5">
      <c r="A46" s="167">
        <v>9</v>
      </c>
      <c r="B46" s="73" t="s">
        <v>51</v>
      </c>
      <c r="C46" s="74" t="s">
        <v>53</v>
      </c>
      <c r="D46" s="35" t="s">
        <v>52</v>
      </c>
      <c r="E46" s="71"/>
      <c r="F46" s="71">
        <v>22</v>
      </c>
      <c r="G46" s="143"/>
      <c r="H46" s="143"/>
      <c r="I46" s="143"/>
      <c r="J46" s="143"/>
      <c r="K46" s="143"/>
      <c r="L46" s="143"/>
      <c r="M46" s="143"/>
    </row>
    <row r="47" spans="1:13">
      <c r="A47" s="168"/>
      <c r="B47" s="76"/>
      <c r="C47" s="77" t="s">
        <v>36</v>
      </c>
      <c r="D47" s="64" t="s">
        <v>30</v>
      </c>
      <c r="E47" s="72">
        <v>0.72</v>
      </c>
      <c r="F47" s="72">
        <f>E47*F46</f>
        <v>15.84</v>
      </c>
      <c r="G47" s="66"/>
      <c r="H47" s="66"/>
      <c r="I47" s="66"/>
      <c r="J47" s="66"/>
      <c r="K47" s="66"/>
      <c r="L47" s="66"/>
      <c r="M47" s="66"/>
    </row>
    <row r="48" spans="1:13">
      <c r="A48" s="168"/>
      <c r="B48" s="76"/>
      <c r="C48" s="77" t="s">
        <v>41</v>
      </c>
      <c r="D48" s="64" t="s">
        <v>32</v>
      </c>
      <c r="E48" s="72">
        <v>2.3E-2</v>
      </c>
      <c r="F48" s="72">
        <f>E48*F46</f>
        <v>0.50600000000000001</v>
      </c>
      <c r="G48" s="66"/>
      <c r="H48" s="66"/>
      <c r="I48" s="66"/>
      <c r="J48" s="66"/>
      <c r="K48" s="66"/>
      <c r="L48" s="66"/>
      <c r="M48" s="66"/>
    </row>
    <row r="49" spans="1:13">
      <c r="A49" s="168"/>
      <c r="B49" s="76"/>
      <c r="C49" s="79" t="s">
        <v>54</v>
      </c>
      <c r="D49" s="39" t="s">
        <v>40</v>
      </c>
      <c r="E49" s="72">
        <v>0.998</v>
      </c>
      <c r="F49" s="72">
        <f>E49*F46</f>
        <v>21.956</v>
      </c>
      <c r="G49" s="66"/>
      <c r="H49" s="66"/>
      <c r="I49" s="66"/>
      <c r="J49" s="66"/>
      <c r="K49" s="66"/>
      <c r="L49" s="66"/>
      <c r="M49" s="66"/>
    </row>
    <row r="50" spans="1:13">
      <c r="A50" s="169"/>
      <c r="B50" s="76"/>
      <c r="C50" s="77" t="s">
        <v>34</v>
      </c>
      <c r="D50" s="64" t="s">
        <v>32</v>
      </c>
      <c r="E50" s="72">
        <v>0.14599999999999999</v>
      </c>
      <c r="F50" s="72">
        <f>E50*F46</f>
        <v>3.2119999999999997</v>
      </c>
      <c r="G50" s="66"/>
      <c r="H50" s="66"/>
      <c r="I50" s="66"/>
      <c r="J50" s="66"/>
      <c r="K50" s="66"/>
      <c r="L50" s="66"/>
      <c r="M50" s="66"/>
    </row>
    <row r="51" spans="1:13" s="23" customFormat="1" ht="22.5">
      <c r="A51" s="167">
        <v>10</v>
      </c>
      <c r="B51" s="73" t="s">
        <v>51</v>
      </c>
      <c r="C51" s="74" t="s">
        <v>53</v>
      </c>
      <c r="D51" s="35" t="s">
        <v>52</v>
      </c>
      <c r="E51" s="71"/>
      <c r="F51" s="71">
        <v>34</v>
      </c>
      <c r="G51" s="143"/>
      <c r="H51" s="143"/>
      <c r="I51" s="143"/>
      <c r="J51" s="143"/>
      <c r="K51" s="143"/>
      <c r="L51" s="143"/>
      <c r="M51" s="143"/>
    </row>
    <row r="52" spans="1:13">
      <c r="A52" s="168"/>
      <c r="B52" s="76"/>
      <c r="C52" s="77" t="s">
        <v>36</v>
      </c>
      <c r="D52" s="64" t="s">
        <v>30</v>
      </c>
      <c r="E52" s="72">
        <v>0.72</v>
      </c>
      <c r="F52" s="72">
        <f>E52*F51</f>
        <v>24.48</v>
      </c>
      <c r="G52" s="66"/>
      <c r="H52" s="66"/>
      <c r="I52" s="66"/>
      <c r="J52" s="66"/>
      <c r="K52" s="66"/>
      <c r="L52" s="66"/>
      <c r="M52" s="66"/>
    </row>
    <row r="53" spans="1:13">
      <c r="A53" s="168"/>
      <c r="B53" s="76"/>
      <c r="C53" s="77" t="s">
        <v>41</v>
      </c>
      <c r="D53" s="64" t="s">
        <v>32</v>
      </c>
      <c r="E53" s="72">
        <v>2.3E-2</v>
      </c>
      <c r="F53" s="72">
        <f>E53*F51</f>
        <v>0.78200000000000003</v>
      </c>
      <c r="G53" s="66"/>
      <c r="H53" s="66"/>
      <c r="I53" s="66"/>
      <c r="J53" s="66"/>
      <c r="K53" s="66"/>
      <c r="L53" s="66"/>
      <c r="M53" s="66"/>
    </row>
    <row r="54" spans="1:13">
      <c r="A54" s="168"/>
      <c r="B54" s="76"/>
      <c r="C54" s="79" t="s">
        <v>55</v>
      </c>
      <c r="D54" s="39" t="s">
        <v>40</v>
      </c>
      <c r="E54" s="72">
        <v>0.998</v>
      </c>
      <c r="F54" s="72">
        <f>E54*F51</f>
        <v>33.932000000000002</v>
      </c>
      <c r="G54" s="66"/>
      <c r="H54" s="66"/>
      <c r="I54" s="66"/>
      <c r="J54" s="66"/>
      <c r="K54" s="66"/>
      <c r="L54" s="66"/>
      <c r="M54" s="66"/>
    </row>
    <row r="55" spans="1:13">
      <c r="A55" s="169"/>
      <c r="B55" s="76"/>
      <c r="C55" s="77" t="s">
        <v>34</v>
      </c>
      <c r="D55" s="64" t="s">
        <v>32</v>
      </c>
      <c r="E55" s="72">
        <v>0.14599999999999999</v>
      </c>
      <c r="F55" s="72">
        <f>E55*F51</f>
        <v>4.9639999999999995</v>
      </c>
      <c r="G55" s="66"/>
      <c r="H55" s="66"/>
      <c r="I55" s="66"/>
      <c r="J55" s="66"/>
      <c r="K55" s="66"/>
      <c r="L55" s="66"/>
      <c r="M55" s="66"/>
    </row>
    <row r="56" spans="1:13" s="23" customFormat="1" ht="22.5">
      <c r="A56" s="167">
        <v>11</v>
      </c>
      <c r="B56" s="73" t="s">
        <v>51</v>
      </c>
      <c r="C56" s="74" t="s">
        <v>53</v>
      </c>
      <c r="D56" s="35" t="s">
        <v>52</v>
      </c>
      <c r="E56" s="71"/>
      <c r="F56" s="71">
        <v>44</v>
      </c>
      <c r="G56" s="143"/>
      <c r="H56" s="143"/>
      <c r="I56" s="143"/>
      <c r="J56" s="143"/>
      <c r="K56" s="143"/>
      <c r="L56" s="143"/>
      <c r="M56" s="143"/>
    </row>
    <row r="57" spans="1:13">
      <c r="A57" s="168"/>
      <c r="B57" s="76"/>
      <c r="C57" s="77" t="s">
        <v>36</v>
      </c>
      <c r="D57" s="64" t="s">
        <v>30</v>
      </c>
      <c r="E57" s="72">
        <v>0.72</v>
      </c>
      <c r="F57" s="72">
        <f>E57*F56</f>
        <v>31.68</v>
      </c>
      <c r="G57" s="66"/>
      <c r="H57" s="66"/>
      <c r="I57" s="66"/>
      <c r="J57" s="66"/>
      <c r="K57" s="66"/>
      <c r="L57" s="66"/>
      <c r="M57" s="66"/>
    </row>
    <row r="58" spans="1:13">
      <c r="A58" s="168"/>
      <c r="B58" s="76"/>
      <c r="C58" s="77" t="s">
        <v>41</v>
      </c>
      <c r="D58" s="64" t="s">
        <v>32</v>
      </c>
      <c r="E58" s="72">
        <v>2.3E-2</v>
      </c>
      <c r="F58" s="72">
        <f>E58*F56</f>
        <v>1.012</v>
      </c>
      <c r="G58" s="66"/>
      <c r="H58" s="66"/>
      <c r="I58" s="66"/>
      <c r="J58" s="66"/>
      <c r="K58" s="66"/>
      <c r="L58" s="66"/>
      <c r="M58" s="66"/>
    </row>
    <row r="59" spans="1:13">
      <c r="A59" s="168"/>
      <c r="B59" s="76"/>
      <c r="C59" s="79" t="s">
        <v>56</v>
      </c>
      <c r="D59" s="39" t="s">
        <v>40</v>
      </c>
      <c r="E59" s="72">
        <v>0.998</v>
      </c>
      <c r="F59" s="72">
        <f>E59*F56</f>
        <v>43.911999999999999</v>
      </c>
      <c r="G59" s="66"/>
      <c r="H59" s="66"/>
      <c r="I59" s="66"/>
      <c r="J59" s="66"/>
      <c r="K59" s="66"/>
      <c r="L59" s="66"/>
      <c r="M59" s="66"/>
    </row>
    <row r="60" spans="1:13">
      <c r="A60" s="169"/>
      <c r="B60" s="76"/>
      <c r="C60" s="77" t="s">
        <v>34</v>
      </c>
      <c r="D60" s="64" t="s">
        <v>32</v>
      </c>
      <c r="E60" s="72">
        <v>0.14599999999999999</v>
      </c>
      <c r="F60" s="72">
        <f>E60*F56</f>
        <v>6.4239999999999995</v>
      </c>
      <c r="G60" s="66"/>
      <c r="H60" s="66"/>
      <c r="I60" s="66"/>
      <c r="J60" s="66"/>
      <c r="K60" s="66"/>
      <c r="L60" s="66"/>
      <c r="M60" s="66"/>
    </row>
    <row r="61" spans="1:13" s="23" customFormat="1" ht="22.5">
      <c r="A61" s="167">
        <v>12</v>
      </c>
      <c r="B61" s="73" t="s">
        <v>51</v>
      </c>
      <c r="C61" s="74" t="s">
        <v>53</v>
      </c>
      <c r="D61" s="35" t="s">
        <v>52</v>
      </c>
      <c r="E61" s="71"/>
      <c r="F61" s="71">
        <v>46</v>
      </c>
      <c r="G61" s="143"/>
      <c r="H61" s="143"/>
      <c r="I61" s="143"/>
      <c r="J61" s="143"/>
      <c r="K61" s="143"/>
      <c r="L61" s="143"/>
      <c r="M61" s="143"/>
    </row>
    <row r="62" spans="1:13">
      <c r="A62" s="168"/>
      <c r="B62" s="76"/>
      <c r="C62" s="77" t="s">
        <v>36</v>
      </c>
      <c r="D62" s="64" t="s">
        <v>30</v>
      </c>
      <c r="E62" s="72">
        <v>0.72</v>
      </c>
      <c r="F62" s="72">
        <f>E62*F61</f>
        <v>33.119999999999997</v>
      </c>
      <c r="G62" s="66"/>
      <c r="H62" s="66"/>
      <c r="I62" s="66"/>
      <c r="J62" s="66"/>
      <c r="K62" s="66"/>
      <c r="L62" s="66"/>
      <c r="M62" s="66"/>
    </row>
    <row r="63" spans="1:13">
      <c r="A63" s="168"/>
      <c r="B63" s="76"/>
      <c r="C63" s="77" t="s">
        <v>41</v>
      </c>
      <c r="D63" s="64" t="s">
        <v>32</v>
      </c>
      <c r="E63" s="72">
        <v>2.3E-2</v>
      </c>
      <c r="F63" s="72">
        <f>E63*F61</f>
        <v>1.0580000000000001</v>
      </c>
      <c r="G63" s="66"/>
      <c r="H63" s="66"/>
      <c r="I63" s="66"/>
      <c r="J63" s="66"/>
      <c r="K63" s="66"/>
      <c r="L63" s="66"/>
      <c r="M63" s="66"/>
    </row>
    <row r="64" spans="1:13">
      <c r="A64" s="168"/>
      <c r="B64" s="76"/>
      <c r="C64" s="79" t="s">
        <v>57</v>
      </c>
      <c r="D64" s="39" t="s">
        <v>40</v>
      </c>
      <c r="E64" s="72">
        <v>0.998</v>
      </c>
      <c r="F64" s="72">
        <f>E64*F61</f>
        <v>45.908000000000001</v>
      </c>
      <c r="G64" s="66"/>
      <c r="H64" s="66"/>
      <c r="I64" s="66"/>
      <c r="J64" s="66"/>
      <c r="K64" s="66"/>
      <c r="L64" s="66"/>
      <c r="M64" s="66"/>
    </row>
    <row r="65" spans="1:13">
      <c r="A65" s="169"/>
      <c r="B65" s="76"/>
      <c r="C65" s="77" t="s">
        <v>34</v>
      </c>
      <c r="D65" s="64" t="s">
        <v>32</v>
      </c>
      <c r="E65" s="72">
        <v>0.14599999999999999</v>
      </c>
      <c r="F65" s="72">
        <f>E65*F61</f>
        <v>6.7159999999999993</v>
      </c>
      <c r="G65" s="66"/>
      <c r="H65" s="66"/>
      <c r="I65" s="66"/>
      <c r="J65" s="66"/>
      <c r="K65" s="66"/>
      <c r="L65" s="66"/>
      <c r="M65" s="66"/>
    </row>
    <row r="66" spans="1:13" ht="22.5">
      <c r="A66" s="167">
        <v>13</v>
      </c>
      <c r="B66" s="73" t="s">
        <v>59</v>
      </c>
      <c r="C66" s="74" t="s">
        <v>62</v>
      </c>
      <c r="D66" s="35" t="s">
        <v>44</v>
      </c>
      <c r="E66" s="71"/>
      <c r="F66" s="71">
        <f>F69+F70</f>
        <v>26</v>
      </c>
      <c r="G66" s="143"/>
      <c r="H66" s="143"/>
      <c r="I66" s="143"/>
      <c r="J66" s="143"/>
      <c r="K66" s="143"/>
      <c r="L66" s="143"/>
      <c r="M66" s="143"/>
    </row>
    <row r="67" spans="1:13">
      <c r="A67" s="168"/>
      <c r="B67" s="76"/>
      <c r="C67" s="77" t="s">
        <v>36</v>
      </c>
      <c r="D67" s="64" t="s">
        <v>30</v>
      </c>
      <c r="E67" s="72">
        <v>1.51</v>
      </c>
      <c r="F67" s="72">
        <f>E67*F66</f>
        <v>39.26</v>
      </c>
      <c r="G67" s="66"/>
      <c r="H67" s="66"/>
      <c r="I67" s="66"/>
      <c r="J67" s="66"/>
      <c r="K67" s="66"/>
      <c r="L67" s="66"/>
      <c r="M67" s="66"/>
    </row>
    <row r="68" spans="1:13">
      <c r="A68" s="168"/>
      <c r="B68" s="76"/>
      <c r="C68" s="77" t="s">
        <v>41</v>
      </c>
      <c r="D68" s="64" t="s">
        <v>32</v>
      </c>
      <c r="E68" s="72">
        <v>0.13</v>
      </c>
      <c r="F68" s="72">
        <f>E68*F66</f>
        <v>3.38</v>
      </c>
      <c r="G68" s="66"/>
      <c r="H68" s="66"/>
      <c r="I68" s="66"/>
      <c r="J68" s="66"/>
      <c r="K68" s="66"/>
      <c r="L68" s="66"/>
      <c r="M68" s="66"/>
    </row>
    <row r="69" spans="1:13">
      <c r="A69" s="168"/>
      <c r="B69" s="76"/>
      <c r="C69" s="79" t="s">
        <v>60</v>
      </c>
      <c r="D69" s="39" t="s">
        <v>47</v>
      </c>
      <c r="E69" s="72"/>
      <c r="F69" s="72">
        <v>13</v>
      </c>
      <c r="G69" s="66"/>
      <c r="H69" s="66"/>
      <c r="I69" s="66"/>
      <c r="J69" s="66"/>
      <c r="K69" s="66"/>
      <c r="L69" s="66"/>
      <c r="M69" s="66"/>
    </row>
    <row r="70" spans="1:13">
      <c r="A70" s="168"/>
      <c r="B70" s="76"/>
      <c r="C70" s="79" t="s">
        <v>61</v>
      </c>
      <c r="D70" s="39" t="s">
        <v>47</v>
      </c>
      <c r="E70" s="72"/>
      <c r="F70" s="72">
        <v>13</v>
      </c>
      <c r="G70" s="66"/>
      <c r="H70" s="66"/>
      <c r="I70" s="66"/>
      <c r="J70" s="66"/>
      <c r="K70" s="66"/>
      <c r="L70" s="66"/>
      <c r="M70" s="66"/>
    </row>
    <row r="71" spans="1:13">
      <c r="A71" s="169"/>
      <c r="B71" s="76"/>
      <c r="C71" s="77" t="s">
        <v>34</v>
      </c>
      <c r="D71" s="64" t="s">
        <v>32</v>
      </c>
      <c r="E71" s="72">
        <v>7.0000000000000007E-2</v>
      </c>
      <c r="F71" s="72">
        <f>E71*F66</f>
        <v>1.8200000000000003</v>
      </c>
      <c r="G71" s="66"/>
      <c r="H71" s="66"/>
      <c r="I71" s="66"/>
      <c r="J71" s="66"/>
      <c r="K71" s="66"/>
      <c r="L71" s="66"/>
      <c r="M71" s="66"/>
    </row>
    <row r="72" spans="1:13" ht="21.75" customHeight="1">
      <c r="A72" s="167">
        <v>14</v>
      </c>
      <c r="B72" s="73" t="s">
        <v>65</v>
      </c>
      <c r="C72" s="74" t="s">
        <v>68</v>
      </c>
      <c r="D72" s="35" t="s">
        <v>44</v>
      </c>
      <c r="E72" s="71"/>
      <c r="F72" s="71">
        <f>F66*4</f>
        <v>104</v>
      </c>
      <c r="G72" s="143"/>
      <c r="H72" s="143"/>
      <c r="I72" s="143"/>
      <c r="J72" s="143"/>
      <c r="K72" s="143"/>
      <c r="L72" s="143"/>
      <c r="M72" s="143"/>
    </row>
    <row r="73" spans="1:13">
      <c r="A73" s="168"/>
      <c r="B73" s="76"/>
      <c r="C73" s="77" t="s">
        <v>36</v>
      </c>
      <c r="D73" s="64" t="s">
        <v>30</v>
      </c>
      <c r="E73" s="72">
        <v>0.151</v>
      </c>
      <c r="F73" s="72">
        <f>E73*F72</f>
        <v>15.703999999999999</v>
      </c>
      <c r="G73" s="66"/>
      <c r="H73" s="66"/>
      <c r="I73" s="66"/>
      <c r="J73" s="66"/>
      <c r="K73" s="66"/>
      <c r="L73" s="66"/>
      <c r="M73" s="66"/>
    </row>
    <row r="74" spans="1:13">
      <c r="A74" s="168"/>
      <c r="B74" s="76"/>
      <c r="C74" s="77" t="s">
        <v>41</v>
      </c>
      <c r="D74" s="64" t="s">
        <v>32</v>
      </c>
      <c r="E74" s="72">
        <v>0.13</v>
      </c>
      <c r="F74" s="72">
        <f>E74*F72</f>
        <v>13.52</v>
      </c>
      <c r="G74" s="66"/>
      <c r="H74" s="66"/>
      <c r="I74" s="66"/>
      <c r="J74" s="66"/>
      <c r="K74" s="66"/>
      <c r="L74" s="66"/>
      <c r="M74" s="66"/>
    </row>
    <row r="75" spans="1:13">
      <c r="A75" s="168"/>
      <c r="B75" s="76"/>
      <c r="C75" s="77" t="s">
        <v>66</v>
      </c>
      <c r="D75" s="64" t="s">
        <v>47</v>
      </c>
      <c r="E75" s="72">
        <v>1</v>
      </c>
      <c r="F75" s="72">
        <f>E75*F72</f>
        <v>104</v>
      </c>
      <c r="G75" s="66"/>
      <c r="H75" s="66"/>
      <c r="I75" s="66"/>
      <c r="J75" s="66"/>
      <c r="K75" s="66"/>
      <c r="L75" s="66"/>
      <c r="M75" s="66"/>
    </row>
    <row r="76" spans="1:13">
      <c r="A76" s="169"/>
      <c r="B76" s="76"/>
      <c r="C76" s="80" t="s">
        <v>67</v>
      </c>
      <c r="D76" s="64" t="s">
        <v>32</v>
      </c>
      <c r="E76" s="72">
        <v>7.0000000000000007E-2</v>
      </c>
      <c r="F76" s="72">
        <f>E76*F72</f>
        <v>7.2800000000000011</v>
      </c>
      <c r="G76" s="66"/>
      <c r="H76" s="66"/>
      <c r="I76" s="66"/>
      <c r="J76" s="66"/>
      <c r="K76" s="66"/>
      <c r="L76" s="66"/>
      <c r="M76" s="66"/>
    </row>
    <row r="77" spans="1:13" ht="22.5">
      <c r="A77" s="167">
        <v>15</v>
      </c>
      <c r="B77" s="73" t="s">
        <v>63</v>
      </c>
      <c r="C77" s="74" t="s">
        <v>129</v>
      </c>
      <c r="D77" s="35" t="s">
        <v>64</v>
      </c>
      <c r="E77" s="71"/>
      <c r="F77" s="71">
        <f>170*F80/1000</f>
        <v>36.04</v>
      </c>
      <c r="G77" s="143"/>
      <c r="H77" s="143"/>
      <c r="I77" s="143"/>
      <c r="J77" s="143"/>
      <c r="K77" s="143"/>
      <c r="L77" s="143"/>
      <c r="M77" s="143"/>
    </row>
    <row r="78" spans="1:13">
      <c r="A78" s="168"/>
      <c r="B78" s="76"/>
      <c r="C78" s="77" t="s">
        <v>36</v>
      </c>
      <c r="D78" s="64" t="s">
        <v>30</v>
      </c>
      <c r="E78" s="72">
        <v>0.44600000000000001</v>
      </c>
      <c r="F78" s="72">
        <f>E78*F77</f>
        <v>16.073840000000001</v>
      </c>
      <c r="G78" s="66"/>
      <c r="H78" s="66"/>
      <c r="I78" s="66"/>
      <c r="J78" s="66"/>
      <c r="K78" s="66"/>
      <c r="L78" s="66"/>
      <c r="M78" s="66"/>
    </row>
    <row r="79" spans="1:13">
      <c r="A79" s="168"/>
      <c r="B79" s="76"/>
      <c r="C79" s="77" t="s">
        <v>41</v>
      </c>
      <c r="D79" s="64" t="s">
        <v>32</v>
      </c>
      <c r="E79" s="72">
        <v>6.3299999999999995E-2</v>
      </c>
      <c r="F79" s="72">
        <f>E79*F77</f>
        <v>2.2813319999999999</v>
      </c>
      <c r="G79" s="66"/>
      <c r="H79" s="66"/>
      <c r="I79" s="66"/>
      <c r="J79" s="66"/>
      <c r="K79" s="66"/>
      <c r="L79" s="66"/>
      <c r="M79" s="66"/>
    </row>
    <row r="80" spans="1:13">
      <c r="A80" s="168"/>
      <c r="B80" s="76"/>
      <c r="C80" s="79" t="s">
        <v>130</v>
      </c>
      <c r="D80" s="39" t="s">
        <v>128</v>
      </c>
      <c r="E80" s="72"/>
      <c r="F80" s="72">
        <v>212</v>
      </c>
      <c r="G80" s="66"/>
      <c r="H80" s="66"/>
      <c r="I80" s="66"/>
      <c r="J80" s="66"/>
      <c r="K80" s="66"/>
      <c r="L80" s="66"/>
      <c r="M80" s="66"/>
    </row>
    <row r="81" spans="1:13">
      <c r="A81" s="169"/>
      <c r="B81" s="76"/>
      <c r="C81" s="77" t="s">
        <v>34</v>
      </c>
      <c r="D81" s="64" t="s">
        <v>32</v>
      </c>
      <c r="E81" s="72">
        <v>7.0000000000000007E-2</v>
      </c>
      <c r="F81" s="72">
        <f>E81*F77</f>
        <v>2.5228000000000002</v>
      </c>
      <c r="G81" s="66"/>
      <c r="H81" s="66"/>
      <c r="I81" s="66"/>
      <c r="J81" s="66"/>
      <c r="K81" s="66"/>
      <c r="L81" s="66"/>
      <c r="M81" s="66"/>
    </row>
    <row r="82" spans="1:13" ht="22.5">
      <c r="A82" s="167">
        <v>16</v>
      </c>
      <c r="B82" s="87" t="s">
        <v>70</v>
      </c>
      <c r="C82" s="34" t="s">
        <v>107</v>
      </c>
      <c r="D82" s="35" t="s">
        <v>69</v>
      </c>
      <c r="E82" s="71"/>
      <c r="F82" s="71">
        <v>1</v>
      </c>
      <c r="G82" s="43"/>
      <c r="H82" s="43"/>
      <c r="I82" s="43"/>
      <c r="J82" s="43"/>
      <c r="K82" s="43"/>
      <c r="L82" s="43"/>
      <c r="M82" s="43"/>
    </row>
    <row r="83" spans="1:13">
      <c r="A83" s="168"/>
      <c r="B83" s="85"/>
      <c r="C83" s="81" t="s">
        <v>36</v>
      </c>
      <c r="D83" s="64" t="s">
        <v>30</v>
      </c>
      <c r="E83" s="89">
        <v>23.5</v>
      </c>
      <c r="F83" s="89">
        <f>E83*F82</f>
        <v>23.5</v>
      </c>
      <c r="G83" s="40"/>
      <c r="H83" s="40"/>
      <c r="I83" s="40"/>
      <c r="J83" s="40"/>
      <c r="K83" s="40"/>
      <c r="L83" s="40"/>
      <c r="M83" s="40"/>
    </row>
    <row r="84" spans="1:13">
      <c r="A84" s="168"/>
      <c r="B84" s="85"/>
      <c r="C84" s="81" t="s">
        <v>41</v>
      </c>
      <c r="D84" s="64" t="s">
        <v>32</v>
      </c>
      <c r="E84" s="89">
        <v>1.1000000000000001</v>
      </c>
      <c r="F84" s="89">
        <f>E84*F82</f>
        <v>1.1000000000000001</v>
      </c>
      <c r="G84" s="40"/>
      <c r="H84" s="40"/>
      <c r="I84" s="40"/>
      <c r="J84" s="40"/>
      <c r="K84" s="40"/>
      <c r="L84" s="40"/>
      <c r="M84" s="40"/>
    </row>
    <row r="85" spans="1:13" ht="30">
      <c r="A85" s="168"/>
      <c r="B85" s="91" t="s">
        <v>45</v>
      </c>
      <c r="C85" s="114" t="s">
        <v>108</v>
      </c>
      <c r="D85" s="39" t="s">
        <v>69</v>
      </c>
      <c r="E85" s="89">
        <v>1</v>
      </c>
      <c r="F85" s="89">
        <f>E85*F82</f>
        <v>1</v>
      </c>
      <c r="G85" s="40"/>
      <c r="H85" s="40"/>
      <c r="I85" s="40"/>
      <c r="J85" s="40"/>
      <c r="K85" s="40"/>
      <c r="L85" s="40"/>
      <c r="M85" s="40"/>
    </row>
    <row r="86" spans="1:13">
      <c r="A86" s="169"/>
      <c r="B86" s="86"/>
      <c r="C86" s="82" t="s">
        <v>34</v>
      </c>
      <c r="D86" s="39" t="s">
        <v>32</v>
      </c>
      <c r="E86" s="89">
        <v>1.1200000000000001</v>
      </c>
      <c r="F86" s="89">
        <f>E86*F82</f>
        <v>1.1200000000000001</v>
      </c>
      <c r="G86" s="40"/>
      <c r="H86" s="40"/>
      <c r="I86" s="40"/>
      <c r="J86" s="40"/>
      <c r="K86" s="40"/>
      <c r="L86" s="40"/>
      <c r="M86" s="40"/>
    </row>
    <row r="87" spans="1:13" ht="12.75" customHeight="1">
      <c r="A87" s="92"/>
      <c r="B87" s="93"/>
      <c r="C87" s="45" t="s">
        <v>25</v>
      </c>
      <c r="D87" s="45"/>
      <c r="E87" s="94"/>
      <c r="F87" s="94"/>
      <c r="G87" s="50"/>
      <c r="H87" s="50">
        <f>SUM(H46:H86)</f>
        <v>0</v>
      </c>
      <c r="I87" s="50"/>
      <c r="J87" s="50">
        <f>SUM(J46:J86)</f>
        <v>0</v>
      </c>
      <c r="K87" s="50"/>
      <c r="L87" s="50">
        <f>SUM(L46:L86)</f>
        <v>0</v>
      </c>
      <c r="M87" s="50">
        <f>SUM(M46:M86)</f>
        <v>0</v>
      </c>
    </row>
    <row r="88" spans="1:13" ht="12.75" customHeight="1">
      <c r="A88" s="92"/>
      <c r="B88" s="93"/>
      <c r="C88" s="45" t="s">
        <v>74</v>
      </c>
      <c r="D88" s="47">
        <v>0.05</v>
      </c>
      <c r="E88" s="94"/>
      <c r="F88" s="94"/>
      <c r="G88" s="50"/>
      <c r="H88" s="50">
        <f>H87*D88</f>
        <v>0</v>
      </c>
      <c r="I88" s="50"/>
      <c r="J88" s="50"/>
      <c r="K88" s="50"/>
      <c r="L88" s="50"/>
      <c r="M88" s="50">
        <f>H87*D88</f>
        <v>0</v>
      </c>
    </row>
    <row r="89" spans="1:13" ht="12.75" customHeight="1">
      <c r="A89" s="52"/>
      <c r="B89" s="52"/>
      <c r="C89" s="45" t="s">
        <v>25</v>
      </c>
      <c r="D89" s="55"/>
      <c r="E89" s="52"/>
      <c r="F89" s="96"/>
      <c r="G89" s="53"/>
      <c r="H89" s="50">
        <f>SUM(H87:H88)</f>
        <v>0</v>
      </c>
      <c r="I89" s="50"/>
      <c r="J89" s="50">
        <f>SUM(J87:J88)</f>
        <v>0</v>
      </c>
      <c r="K89" s="50"/>
      <c r="L89" s="50">
        <f>SUM(L87:L88)</f>
        <v>0</v>
      </c>
      <c r="M89" s="50">
        <f>SUM(M87:M88)</f>
        <v>0</v>
      </c>
    </row>
    <row r="90" spans="1:13" ht="12.75" customHeight="1">
      <c r="A90" s="52"/>
      <c r="B90" s="52"/>
      <c r="C90" s="45" t="s">
        <v>72</v>
      </c>
      <c r="D90" s="47">
        <v>0.12</v>
      </c>
      <c r="E90" s="52"/>
      <c r="F90" s="96"/>
      <c r="G90" s="53"/>
      <c r="H90" s="50">
        <f>H89*D90</f>
        <v>0</v>
      </c>
      <c r="I90" s="50"/>
      <c r="J90" s="50">
        <f>J89*D90</f>
        <v>0</v>
      </c>
      <c r="K90" s="50"/>
      <c r="L90" s="50">
        <f>L89*D90</f>
        <v>0</v>
      </c>
      <c r="M90" s="50">
        <f>M89*D90</f>
        <v>0</v>
      </c>
    </row>
    <row r="91" spans="1:13" ht="12.75" customHeight="1">
      <c r="A91" s="52"/>
      <c r="B91" s="52"/>
      <c r="C91" s="45" t="s">
        <v>25</v>
      </c>
      <c r="D91" s="45"/>
      <c r="E91" s="52"/>
      <c r="F91" s="96"/>
      <c r="G91" s="53"/>
      <c r="H91" s="50">
        <f>SUM(H89:H90)</f>
        <v>0</v>
      </c>
      <c r="I91" s="50"/>
      <c r="J91" s="50">
        <f>SUM(J89:J90)</f>
        <v>0</v>
      </c>
      <c r="K91" s="50"/>
      <c r="L91" s="50">
        <f>SUM(L89:L90)</f>
        <v>0</v>
      </c>
      <c r="M91" s="50">
        <f>SUM(M89:M90)</f>
        <v>0</v>
      </c>
    </row>
    <row r="92" spans="1:13" ht="12.75" customHeight="1">
      <c r="A92" s="52"/>
      <c r="B92" s="52"/>
      <c r="C92" s="45" t="s">
        <v>73</v>
      </c>
      <c r="D92" s="47">
        <v>0.08</v>
      </c>
      <c r="E92" s="52"/>
      <c r="F92" s="96"/>
      <c r="G92" s="53"/>
      <c r="H92" s="50">
        <f>H91*D92</f>
        <v>0</v>
      </c>
      <c r="I92" s="50"/>
      <c r="J92" s="50">
        <f>J91*D92</f>
        <v>0</v>
      </c>
      <c r="K92" s="50"/>
      <c r="L92" s="50">
        <f>L91*D92</f>
        <v>0</v>
      </c>
      <c r="M92" s="50">
        <f>M91*D92</f>
        <v>0</v>
      </c>
    </row>
    <row r="93" spans="1:13" ht="12.75" customHeight="1">
      <c r="A93" s="52"/>
      <c r="B93" s="52"/>
      <c r="C93" s="45" t="s">
        <v>87</v>
      </c>
      <c r="D93" s="55"/>
      <c r="E93" s="52"/>
      <c r="F93" s="96"/>
      <c r="G93" s="53"/>
      <c r="H93" s="50">
        <f>SUM(H91:H92)</f>
        <v>0</v>
      </c>
      <c r="I93" s="50"/>
      <c r="J93" s="50">
        <f>SUM(J91:J92)</f>
        <v>0</v>
      </c>
      <c r="K93" s="50"/>
      <c r="L93" s="50">
        <f>SUM(L91:L92)</f>
        <v>0</v>
      </c>
      <c r="M93" s="50">
        <f>SUM(M91:M92)</f>
        <v>0</v>
      </c>
    </row>
    <row r="94" spans="1:13">
      <c r="A94" s="161" t="s">
        <v>39</v>
      </c>
      <c r="B94" s="162"/>
      <c r="C94" s="162"/>
      <c r="D94" s="162"/>
      <c r="E94" s="162"/>
      <c r="F94" s="163"/>
      <c r="G94" s="145"/>
      <c r="H94" s="145"/>
      <c r="I94" s="145"/>
      <c r="J94" s="145"/>
      <c r="K94" s="145"/>
      <c r="L94" s="145"/>
      <c r="M94" s="145"/>
    </row>
    <row r="95" spans="1:13">
      <c r="A95" s="167">
        <v>17</v>
      </c>
      <c r="B95" s="103" t="s">
        <v>76</v>
      </c>
      <c r="C95" s="44" t="s">
        <v>77</v>
      </c>
      <c r="D95" s="35" t="s">
        <v>44</v>
      </c>
      <c r="E95" s="71"/>
      <c r="F95" s="71">
        <v>1</v>
      </c>
      <c r="G95" s="36"/>
      <c r="H95" s="36"/>
      <c r="I95" s="36"/>
      <c r="J95" s="36"/>
      <c r="K95" s="36"/>
      <c r="L95" s="36"/>
      <c r="M95" s="36"/>
    </row>
    <row r="96" spans="1:13">
      <c r="A96" s="168"/>
      <c r="B96" s="83"/>
      <c r="C96" s="41" t="s">
        <v>36</v>
      </c>
      <c r="D96" s="39" t="s">
        <v>78</v>
      </c>
      <c r="E96" s="89">
        <v>7.24</v>
      </c>
      <c r="F96" s="89">
        <f>E96*F95</f>
        <v>7.24</v>
      </c>
      <c r="G96" s="40"/>
      <c r="H96" s="40"/>
      <c r="I96" s="40"/>
      <c r="J96" s="40"/>
      <c r="K96" s="40"/>
      <c r="L96" s="40"/>
      <c r="M96" s="40"/>
    </row>
    <row r="97" spans="1:13">
      <c r="A97" s="168"/>
      <c r="B97" s="83"/>
      <c r="C97" s="41" t="s">
        <v>85</v>
      </c>
      <c r="D97" s="39" t="s">
        <v>32</v>
      </c>
      <c r="E97" s="89">
        <v>1</v>
      </c>
      <c r="F97" s="89">
        <f>E97*F95</f>
        <v>1</v>
      </c>
      <c r="G97" s="40"/>
      <c r="H97" s="40"/>
      <c r="I97" s="40"/>
      <c r="J97" s="40"/>
      <c r="K97" s="40"/>
      <c r="L97" s="40"/>
      <c r="M97" s="40"/>
    </row>
    <row r="98" spans="1:13">
      <c r="A98" s="169"/>
      <c r="B98" s="84"/>
      <c r="C98" s="41" t="s">
        <v>34</v>
      </c>
      <c r="D98" s="39" t="s">
        <v>32</v>
      </c>
      <c r="E98" s="89">
        <v>0.38400000000000001</v>
      </c>
      <c r="F98" s="89">
        <f>E98*F95</f>
        <v>0.38400000000000001</v>
      </c>
      <c r="G98" s="40"/>
      <c r="H98" s="40"/>
      <c r="I98" s="40"/>
      <c r="J98" s="40"/>
      <c r="K98" s="40"/>
      <c r="L98" s="40"/>
      <c r="M98" s="40"/>
    </row>
    <row r="99" spans="1:13">
      <c r="A99" s="167">
        <v>18</v>
      </c>
      <c r="B99" s="59" t="s">
        <v>79</v>
      </c>
      <c r="C99" s="44" t="s">
        <v>80</v>
      </c>
      <c r="D99" s="35" t="s">
        <v>44</v>
      </c>
      <c r="E99" s="71"/>
      <c r="F99" s="71">
        <v>1</v>
      </c>
      <c r="G99" s="36"/>
      <c r="H99" s="36"/>
      <c r="I99" s="36"/>
      <c r="J99" s="36"/>
      <c r="K99" s="36"/>
      <c r="L99" s="36"/>
      <c r="M99" s="36"/>
    </row>
    <row r="100" spans="1:13">
      <c r="A100" s="168"/>
      <c r="B100" s="104"/>
      <c r="C100" s="41" t="s">
        <v>36</v>
      </c>
      <c r="D100" s="39" t="s">
        <v>78</v>
      </c>
      <c r="E100" s="89">
        <v>1</v>
      </c>
      <c r="F100" s="89">
        <f>E100*F99</f>
        <v>1</v>
      </c>
      <c r="G100" s="40"/>
      <c r="H100" s="40"/>
      <c r="I100" s="40"/>
      <c r="J100" s="40"/>
      <c r="K100" s="40"/>
      <c r="L100" s="40"/>
      <c r="M100" s="40"/>
    </row>
    <row r="101" spans="1:13">
      <c r="A101" s="168"/>
      <c r="B101" s="104"/>
      <c r="C101" s="41" t="s">
        <v>84</v>
      </c>
      <c r="D101" s="39" t="s">
        <v>44</v>
      </c>
      <c r="E101" s="89">
        <v>1</v>
      </c>
      <c r="F101" s="89">
        <f>E101*F99</f>
        <v>1</v>
      </c>
      <c r="G101" s="40"/>
      <c r="H101" s="40"/>
      <c r="I101" s="40"/>
      <c r="J101" s="40"/>
      <c r="K101" s="40"/>
      <c r="L101" s="40"/>
      <c r="M101" s="40"/>
    </row>
    <row r="102" spans="1:13">
      <c r="A102" s="168"/>
      <c r="B102" s="104"/>
      <c r="C102" s="41" t="s">
        <v>42</v>
      </c>
      <c r="D102" s="39" t="s">
        <v>32</v>
      </c>
      <c r="E102" s="89">
        <v>1.07</v>
      </c>
      <c r="F102" s="89">
        <f>E102*F99</f>
        <v>1.07</v>
      </c>
      <c r="G102" s="40"/>
      <c r="H102" s="40"/>
      <c r="I102" s="40"/>
      <c r="J102" s="40"/>
      <c r="K102" s="40"/>
      <c r="L102" s="40"/>
      <c r="M102" s="40"/>
    </row>
    <row r="103" spans="1:13">
      <c r="A103" s="169"/>
      <c r="B103" s="105"/>
      <c r="C103" s="41" t="s">
        <v>31</v>
      </c>
      <c r="D103" s="39" t="s">
        <v>32</v>
      </c>
      <c r="E103" s="89">
        <v>0.05</v>
      </c>
      <c r="F103" s="89">
        <f>E103*F99</f>
        <v>0.05</v>
      </c>
      <c r="G103" s="40"/>
      <c r="H103" s="40"/>
      <c r="I103" s="40"/>
      <c r="J103" s="40"/>
      <c r="K103" s="40"/>
      <c r="L103" s="40"/>
      <c r="M103" s="40"/>
    </row>
    <row r="104" spans="1:13">
      <c r="A104" s="164">
        <v>19</v>
      </c>
      <c r="B104" s="59" t="s">
        <v>43</v>
      </c>
      <c r="C104" s="106" t="s">
        <v>81</v>
      </c>
      <c r="D104" s="35" t="s">
        <v>40</v>
      </c>
      <c r="E104" s="71"/>
      <c r="F104" s="71">
        <v>18</v>
      </c>
      <c r="G104" s="36"/>
      <c r="H104" s="36"/>
      <c r="I104" s="36"/>
      <c r="J104" s="36"/>
      <c r="K104" s="36"/>
      <c r="L104" s="36"/>
      <c r="M104" s="36"/>
    </row>
    <row r="105" spans="1:13">
      <c r="A105" s="165"/>
      <c r="B105" s="104"/>
      <c r="C105" s="79" t="s">
        <v>36</v>
      </c>
      <c r="D105" s="39" t="s">
        <v>78</v>
      </c>
      <c r="E105" s="89">
        <v>0.13</v>
      </c>
      <c r="F105" s="89">
        <f>E105*F104</f>
        <v>2.34</v>
      </c>
      <c r="G105" s="40"/>
      <c r="H105" s="40"/>
      <c r="I105" s="40"/>
      <c r="J105" s="40"/>
      <c r="K105" s="40"/>
      <c r="L105" s="40"/>
      <c r="M105" s="40"/>
    </row>
    <row r="106" spans="1:13" ht="17.25">
      <c r="A106" s="165"/>
      <c r="B106" s="104"/>
      <c r="C106" s="79" t="s">
        <v>82</v>
      </c>
      <c r="D106" s="39" t="s">
        <v>40</v>
      </c>
      <c r="E106" s="89"/>
      <c r="F106" s="89">
        <f>F104</f>
        <v>18</v>
      </c>
      <c r="G106" s="40"/>
      <c r="H106" s="40"/>
      <c r="I106" s="40"/>
      <c r="J106" s="40"/>
      <c r="K106" s="40"/>
      <c r="L106" s="40"/>
      <c r="M106" s="40"/>
    </row>
    <row r="107" spans="1:13">
      <c r="A107" s="165"/>
      <c r="B107" s="104"/>
      <c r="C107" s="79" t="s">
        <v>42</v>
      </c>
      <c r="D107" s="39" t="s">
        <v>32</v>
      </c>
      <c r="E107" s="89">
        <v>1.44E-2</v>
      </c>
      <c r="F107" s="89">
        <f>E107*F104</f>
        <v>0.25919999999999999</v>
      </c>
      <c r="G107" s="40"/>
      <c r="H107" s="40"/>
      <c r="I107" s="40"/>
      <c r="J107" s="40"/>
      <c r="K107" s="40"/>
      <c r="L107" s="40"/>
      <c r="M107" s="40"/>
    </row>
    <row r="108" spans="1:13">
      <c r="A108" s="166"/>
      <c r="B108" s="105"/>
      <c r="C108" s="79" t="s">
        <v>31</v>
      </c>
      <c r="D108" s="39" t="s">
        <v>32</v>
      </c>
      <c r="E108" s="89">
        <v>3.7100000000000001E-2</v>
      </c>
      <c r="F108" s="89">
        <f>E108*F104</f>
        <v>0.66780000000000006</v>
      </c>
      <c r="G108" s="40"/>
      <c r="H108" s="40"/>
      <c r="I108" s="40"/>
      <c r="J108" s="40"/>
      <c r="K108" s="40"/>
      <c r="L108" s="40"/>
      <c r="M108" s="40"/>
    </row>
    <row r="109" spans="1:13">
      <c r="A109" s="167">
        <v>20</v>
      </c>
      <c r="B109" s="59" t="s">
        <v>90</v>
      </c>
      <c r="C109" s="44" t="s">
        <v>91</v>
      </c>
      <c r="D109" s="35" t="s">
        <v>93</v>
      </c>
      <c r="E109" s="71"/>
      <c r="F109" s="71">
        <f>F104</f>
        <v>18</v>
      </c>
      <c r="G109" s="36"/>
      <c r="H109" s="36"/>
      <c r="I109" s="36"/>
      <c r="J109" s="36"/>
      <c r="K109" s="36"/>
      <c r="L109" s="36"/>
      <c r="M109" s="36"/>
    </row>
    <row r="110" spans="1:13">
      <c r="A110" s="168"/>
      <c r="B110" s="107"/>
      <c r="C110" s="82" t="s">
        <v>36</v>
      </c>
      <c r="D110" s="39" t="s">
        <v>30</v>
      </c>
      <c r="E110" s="89">
        <v>0.22</v>
      </c>
      <c r="F110" s="89">
        <f>E110*F109</f>
        <v>3.96</v>
      </c>
      <c r="G110" s="40"/>
      <c r="H110" s="40"/>
      <c r="I110" s="40"/>
      <c r="J110" s="40"/>
      <c r="K110" s="40"/>
      <c r="L110" s="40"/>
      <c r="M110" s="40"/>
    </row>
    <row r="111" spans="1:13">
      <c r="A111" s="168"/>
      <c r="B111" s="107"/>
      <c r="C111" s="82" t="s">
        <v>41</v>
      </c>
      <c r="D111" s="39" t="s">
        <v>32</v>
      </c>
      <c r="E111" s="89">
        <v>0.28299999999999997</v>
      </c>
      <c r="F111" s="89">
        <f>E111*F109</f>
        <v>5.0939999999999994</v>
      </c>
      <c r="G111" s="40"/>
      <c r="H111" s="40"/>
      <c r="I111" s="40"/>
      <c r="J111" s="40"/>
      <c r="K111" s="40"/>
      <c r="L111" s="40"/>
      <c r="M111" s="40"/>
    </row>
    <row r="112" spans="1:13">
      <c r="A112" s="168"/>
      <c r="B112" s="107"/>
      <c r="C112" s="82" t="s">
        <v>94</v>
      </c>
      <c r="D112" s="39" t="s">
        <v>52</v>
      </c>
      <c r="E112" s="89"/>
      <c r="F112" s="89">
        <f>F109</f>
        <v>18</v>
      </c>
      <c r="G112" s="40"/>
      <c r="H112" s="40"/>
      <c r="I112" s="40"/>
      <c r="J112" s="40"/>
      <c r="K112" s="40"/>
      <c r="L112" s="40"/>
      <c r="M112" s="40"/>
    </row>
    <row r="113" spans="1:15">
      <c r="A113" s="168"/>
      <c r="B113" s="107"/>
      <c r="C113" s="82" t="s">
        <v>92</v>
      </c>
      <c r="D113" s="39" t="s">
        <v>44</v>
      </c>
      <c r="E113" s="89"/>
      <c r="F113" s="89">
        <f>F112*4</f>
        <v>72</v>
      </c>
      <c r="G113" s="40"/>
      <c r="H113" s="40"/>
      <c r="I113" s="40"/>
      <c r="J113" s="40"/>
      <c r="K113" s="40"/>
      <c r="L113" s="40"/>
      <c r="M113" s="40"/>
    </row>
    <row r="114" spans="1:15">
      <c r="A114" s="169"/>
      <c r="B114" s="108"/>
      <c r="C114" s="41" t="s">
        <v>42</v>
      </c>
      <c r="D114" s="39" t="s">
        <v>32</v>
      </c>
      <c r="E114" s="89">
        <v>0.17</v>
      </c>
      <c r="F114" s="89">
        <f>E114*F109</f>
        <v>3.06</v>
      </c>
      <c r="G114" s="40"/>
      <c r="H114" s="40"/>
      <c r="I114" s="40"/>
      <c r="J114" s="40"/>
      <c r="K114" s="40"/>
      <c r="L114" s="40"/>
      <c r="M114" s="40"/>
    </row>
    <row r="115" spans="1:15">
      <c r="A115" s="97">
        <v>21</v>
      </c>
      <c r="B115" s="60"/>
      <c r="C115" s="106" t="s">
        <v>89</v>
      </c>
      <c r="D115" s="35" t="s">
        <v>44</v>
      </c>
      <c r="E115" s="71"/>
      <c r="F115" s="71">
        <v>1</v>
      </c>
      <c r="G115" s="43"/>
      <c r="H115" s="43"/>
      <c r="I115" s="43"/>
      <c r="J115" s="43"/>
      <c r="K115" s="43"/>
      <c r="L115" s="43"/>
      <c r="M115" s="43"/>
    </row>
    <row r="116" spans="1:15">
      <c r="A116" s="92"/>
      <c r="B116" s="93"/>
      <c r="C116" s="45" t="s">
        <v>25</v>
      </c>
      <c r="D116" s="45"/>
      <c r="E116" s="94"/>
      <c r="F116" s="94"/>
      <c r="G116" s="50"/>
      <c r="H116" s="50">
        <f>SUM(H95:H115)</f>
        <v>0</v>
      </c>
      <c r="I116" s="50"/>
      <c r="J116" s="50">
        <f>SUM(J95:J115)</f>
        <v>0</v>
      </c>
      <c r="K116" s="50"/>
      <c r="L116" s="50">
        <f>SUM(L95:L115)</f>
        <v>0</v>
      </c>
      <c r="M116" s="50">
        <f>SUM(M95:M115)</f>
        <v>0</v>
      </c>
    </row>
    <row r="117" spans="1:15">
      <c r="A117" s="92"/>
      <c r="B117" s="93"/>
      <c r="C117" s="45" t="s">
        <v>74</v>
      </c>
      <c r="D117" s="47">
        <v>0.05</v>
      </c>
      <c r="E117" s="94"/>
      <c r="F117" s="94"/>
      <c r="G117" s="50"/>
      <c r="H117" s="50">
        <f>H116*D117</f>
        <v>0</v>
      </c>
      <c r="I117" s="50"/>
      <c r="J117" s="50"/>
      <c r="K117" s="50"/>
      <c r="L117" s="50"/>
      <c r="M117" s="50">
        <f>H116*D117</f>
        <v>0</v>
      </c>
    </row>
    <row r="118" spans="1:15">
      <c r="A118" s="45"/>
      <c r="B118" s="52"/>
      <c r="C118" s="45" t="s">
        <v>25</v>
      </c>
      <c r="D118" s="55"/>
      <c r="E118" s="52"/>
      <c r="F118" s="52"/>
      <c r="G118" s="53"/>
      <c r="H118" s="50">
        <f>SUM(H116:H117)</f>
        <v>0</v>
      </c>
      <c r="I118" s="50"/>
      <c r="J118" s="50">
        <f>SUM(J116:J117)</f>
        <v>0</v>
      </c>
      <c r="K118" s="50"/>
      <c r="L118" s="50">
        <f>SUM(L116:L117)</f>
        <v>0</v>
      </c>
      <c r="M118" s="50">
        <f>SUM(M116:M117)</f>
        <v>0</v>
      </c>
    </row>
    <row r="119" spans="1:15">
      <c r="A119" s="45"/>
      <c r="B119" s="52"/>
      <c r="C119" s="45" t="s">
        <v>83</v>
      </c>
      <c r="D119" s="47">
        <v>0.75</v>
      </c>
      <c r="E119" s="52"/>
      <c r="F119" s="52"/>
      <c r="G119" s="53"/>
      <c r="H119" s="50"/>
      <c r="I119" s="50"/>
      <c r="J119" s="50">
        <f>J118*D119</f>
        <v>0</v>
      </c>
      <c r="K119" s="50"/>
      <c r="L119" s="50"/>
      <c r="M119" s="50">
        <f>J119</f>
        <v>0</v>
      </c>
    </row>
    <row r="120" spans="1:15">
      <c r="A120" s="45"/>
      <c r="B120" s="52"/>
      <c r="C120" s="45" t="s">
        <v>25</v>
      </c>
      <c r="D120" s="45"/>
      <c r="E120" s="52"/>
      <c r="F120" s="52"/>
      <c r="G120" s="53"/>
      <c r="H120" s="50"/>
      <c r="I120" s="50"/>
      <c r="J120" s="50">
        <f>SUM(J118:J119)</f>
        <v>0</v>
      </c>
      <c r="K120" s="50"/>
      <c r="L120" s="50">
        <f>SUM(L118:L119)</f>
        <v>0</v>
      </c>
      <c r="M120" s="50">
        <f>SUM(M118:M119)</f>
        <v>0</v>
      </c>
    </row>
    <row r="121" spans="1:15">
      <c r="A121" s="45"/>
      <c r="B121" s="52"/>
      <c r="C121" s="45" t="s">
        <v>73</v>
      </c>
      <c r="D121" s="47">
        <v>0.08</v>
      </c>
      <c r="E121" s="52"/>
      <c r="F121" s="52"/>
      <c r="G121" s="53"/>
      <c r="H121" s="50"/>
      <c r="I121" s="50"/>
      <c r="J121" s="50">
        <f>J120*D121</f>
        <v>0</v>
      </c>
      <c r="K121" s="50"/>
      <c r="L121" s="50">
        <f>L120*D121</f>
        <v>0</v>
      </c>
      <c r="M121" s="50">
        <f>J121+L121</f>
        <v>0</v>
      </c>
    </row>
    <row r="122" spans="1:15">
      <c r="A122" s="45"/>
      <c r="B122" s="52"/>
      <c r="C122" s="45" t="s">
        <v>88</v>
      </c>
      <c r="D122" s="47"/>
      <c r="E122" s="52"/>
      <c r="F122" s="52"/>
      <c r="G122" s="53"/>
      <c r="H122" s="50">
        <f>SUM(H118:H121)</f>
        <v>0</v>
      </c>
      <c r="I122" s="50"/>
      <c r="J122" s="50">
        <f>SUM(J120:J121)</f>
        <v>0</v>
      </c>
      <c r="K122" s="50"/>
      <c r="L122" s="50">
        <f>SUM(L120:L121)</f>
        <v>0</v>
      </c>
      <c r="M122" s="50">
        <f>SUM(M120:M121)</f>
        <v>0</v>
      </c>
    </row>
    <row r="123" spans="1:15">
      <c r="A123" s="45"/>
      <c r="B123" s="52"/>
      <c r="C123" s="45" t="s">
        <v>95</v>
      </c>
      <c r="D123" s="47"/>
      <c r="E123" s="52"/>
      <c r="F123" s="52"/>
      <c r="G123" s="53"/>
      <c r="H123" s="50"/>
      <c r="I123" s="50"/>
      <c r="J123" s="50"/>
      <c r="K123" s="50"/>
      <c r="L123" s="50"/>
      <c r="M123" s="50">
        <f>M44+M93+M122</f>
        <v>0</v>
      </c>
    </row>
    <row r="124" spans="1:15">
      <c r="O124" s="33"/>
    </row>
    <row r="125" spans="1:15">
      <c r="C125" s="16" t="s">
        <v>135</v>
      </c>
      <c r="O125" s="57"/>
    </row>
    <row r="126" spans="1:15">
      <c r="C126" s="16" t="s">
        <v>136</v>
      </c>
    </row>
    <row r="127" spans="1:15">
      <c r="C127" s="18"/>
      <c r="D127" s="4"/>
      <c r="E127" s="4"/>
      <c r="F127" s="4"/>
      <c r="G127" s="4"/>
      <c r="H127" s="4"/>
      <c r="I127" s="4"/>
      <c r="J127" s="4"/>
      <c r="K127" s="4"/>
      <c r="L127" s="4"/>
    </row>
    <row r="128" spans="1:15">
      <c r="C128" s="58"/>
    </row>
    <row r="129" spans="3:3">
      <c r="C129" s="25"/>
    </row>
  </sheetData>
  <mergeCells count="37">
    <mergeCell ref="A109:A114"/>
    <mergeCell ref="A77:A81"/>
    <mergeCell ref="A82:A86"/>
    <mergeCell ref="A94:F94"/>
    <mergeCell ref="A95:A98"/>
    <mergeCell ref="A99:A103"/>
    <mergeCell ref="A104:A108"/>
    <mergeCell ref="A72:A76"/>
    <mergeCell ref="M5:M6"/>
    <mergeCell ref="A8:F8"/>
    <mergeCell ref="A15:A17"/>
    <mergeCell ref="A18:A21"/>
    <mergeCell ref="A45:F45"/>
    <mergeCell ref="A46:A50"/>
    <mergeCell ref="A51:A55"/>
    <mergeCell ref="A56:A60"/>
    <mergeCell ref="A61:A65"/>
    <mergeCell ref="A66:A71"/>
    <mergeCell ref="A12:A14"/>
    <mergeCell ref="A33:A34"/>
    <mergeCell ref="A35:A37"/>
    <mergeCell ref="A22:A26"/>
    <mergeCell ref="A27:A32"/>
    <mergeCell ref="A9:A11"/>
    <mergeCell ref="L4:M4"/>
    <mergeCell ref="A1:M1"/>
    <mergeCell ref="A2:M2"/>
    <mergeCell ref="A3:D3"/>
    <mergeCell ref="A4:D4"/>
    <mergeCell ref="A5:A6"/>
    <mergeCell ref="B5:B6"/>
    <mergeCell ref="C5:C6"/>
    <mergeCell ref="D5:D6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დანართი 1</vt:lpstr>
      <vt:lpstr>დანართი 1,1</vt:lpstr>
      <vt:lpstr>დანართი 1,2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2021-11-19T16:27:52Z</dcterms:modified>
</cp:coreProperties>
</file>