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620" windowHeight="12360"/>
  </bookViews>
  <sheets>
    <sheet name="Sheet1" sheetId="1" r:id="rId1"/>
  </sheets>
  <definedNames>
    <definedName name="_xlnm.Print_Area" localSheetId="0">Sheet1!$A$1:$M$123</definedName>
  </definedNames>
  <calcPr calcId="162913"/>
</workbook>
</file>

<file path=xl/calcChain.xml><?xml version="1.0" encoding="utf-8"?>
<calcChain xmlns="http://schemas.openxmlformats.org/spreadsheetml/2006/main">
  <c r="F116" i="1" l="1"/>
  <c r="F115" i="1"/>
  <c r="F114" i="1"/>
  <c r="F113" i="1"/>
  <c r="E107" i="1"/>
  <c r="E106" i="1"/>
  <c r="F105" i="1"/>
  <c r="E101" i="1"/>
  <c r="E99" i="1"/>
  <c r="E98" i="1"/>
  <c r="E97" i="1"/>
  <c r="F96" i="1"/>
  <c r="E92" i="1"/>
  <c r="E91" i="1"/>
  <c r="F90" i="1"/>
  <c r="E88" i="1"/>
  <c r="E87" i="1"/>
  <c r="E86" i="1"/>
  <c r="E84" i="1"/>
  <c r="E82" i="1"/>
  <c r="E81" i="1"/>
  <c r="E80" i="1"/>
  <c r="F79" i="1"/>
  <c r="F77" i="1"/>
  <c r="F76" i="1"/>
  <c r="F75" i="1"/>
  <c r="F74" i="1"/>
  <c r="E68" i="1"/>
  <c r="E67" i="1"/>
  <c r="F66" i="1"/>
  <c r="E62" i="1"/>
  <c r="E60" i="1"/>
  <c r="F60" i="1" s="1"/>
  <c r="E59" i="1"/>
  <c r="E58" i="1"/>
  <c r="F57" i="1"/>
  <c r="E53" i="1"/>
  <c r="E52" i="1"/>
  <c r="F51" i="1"/>
  <c r="F55" i="1" s="1"/>
  <c r="E49" i="1"/>
  <c r="E48" i="1"/>
  <c r="E47" i="1"/>
  <c r="E45" i="1"/>
  <c r="E43" i="1"/>
  <c r="E42" i="1"/>
  <c r="E41" i="1"/>
  <c r="F40" i="1"/>
  <c r="F44" i="1" s="1"/>
  <c r="F107" i="1" l="1"/>
  <c r="F68" i="1"/>
  <c r="F45" i="1"/>
  <c r="F58" i="1"/>
  <c r="F98" i="1"/>
  <c r="F99" i="1"/>
  <c r="F97" i="1"/>
  <c r="F62" i="1"/>
  <c r="F82" i="1"/>
  <c r="F92" i="1"/>
  <c r="F63" i="1"/>
  <c r="F65" i="1" s="1"/>
  <c r="F91" i="1"/>
  <c r="F109" i="1"/>
  <c r="F102" i="1"/>
  <c r="F106" i="1"/>
  <c r="F80" i="1"/>
  <c r="F81" i="1"/>
  <c r="F83" i="1"/>
  <c r="F84" i="1" s="1"/>
  <c r="F94" i="1"/>
  <c r="F101" i="1"/>
  <c r="F59" i="1"/>
  <c r="F43" i="1"/>
  <c r="F56" i="1"/>
  <c r="F53" i="1"/>
  <c r="F52" i="1"/>
  <c r="F70" i="1"/>
  <c r="F50" i="1"/>
  <c r="F67" i="1"/>
  <c r="F46" i="1"/>
  <c r="F42" i="1"/>
  <c r="F41" i="1"/>
  <c r="F64" i="1"/>
  <c r="F33" i="1"/>
  <c r="F104" i="1" l="1"/>
  <c r="F103" i="1"/>
  <c r="F89" i="1"/>
  <c r="F85" i="1"/>
  <c r="F95" i="1"/>
  <c r="F110" i="1"/>
  <c r="F47" i="1"/>
  <c r="F48" i="1"/>
  <c r="F49" i="1"/>
  <c r="F71" i="1"/>
  <c r="F88" i="1" l="1"/>
  <c r="F86" i="1"/>
  <c r="F87" i="1"/>
  <c r="E35" i="1"/>
  <c r="F35" i="1" s="1"/>
  <c r="E34" i="1"/>
  <c r="E29" i="1"/>
  <c r="E27" i="1"/>
  <c r="E26" i="1"/>
  <c r="E25" i="1"/>
  <c r="F24" i="1"/>
  <c r="E20" i="1"/>
  <c r="E19" i="1"/>
  <c r="F18" i="1"/>
  <c r="F22" i="1" s="1"/>
  <c r="E16" i="1"/>
  <c r="E15" i="1"/>
  <c r="E14" i="1"/>
  <c r="E12" i="1"/>
  <c r="E10" i="1"/>
  <c r="E9" i="1"/>
  <c r="E8" i="1"/>
  <c r="F7" i="1"/>
  <c r="F11" i="1" s="1"/>
  <c r="F27" i="1" l="1"/>
  <c r="F37" i="1"/>
  <c r="F8" i="1"/>
  <c r="F10" i="1"/>
  <c r="F12" i="1"/>
  <c r="F13" i="1"/>
  <c r="F23" i="1"/>
  <c r="F20" i="1"/>
  <c r="F9" i="1"/>
  <c r="F19" i="1"/>
  <c r="F26" i="1"/>
  <c r="F30" i="1"/>
  <c r="F34" i="1"/>
  <c r="F17" i="1"/>
  <c r="F29" i="1"/>
  <c r="F25" i="1"/>
  <c r="F38" i="1" l="1"/>
  <c r="F32" i="1"/>
  <c r="F31" i="1"/>
  <c r="F14" i="1"/>
  <c r="F15" i="1"/>
  <c r="F16" i="1"/>
</calcChain>
</file>

<file path=xl/sharedStrings.xml><?xml version="1.0" encoding="utf-8"?>
<sst xmlns="http://schemas.openxmlformats.org/spreadsheetml/2006/main" count="294" uniqueCount="72">
  <si>
    <t>N</t>
  </si>
  <si>
    <t>შიფრი</t>
  </si>
  <si>
    <t>სამუშაოს დასახელება</t>
  </si>
  <si>
    <t>განზ. 
ერთ.</t>
  </si>
  <si>
    <t>ნორმა 
ერთ-ზე</t>
  </si>
  <si>
    <t>რაოდენობა</t>
  </si>
  <si>
    <t>მასალები</t>
  </si>
  <si>
    <t>ხელფასი (ლარი)</t>
  </si>
  <si>
    <t>მანქ. მექანიზმები (ლარი)</t>
  </si>
  <si>
    <t>სულ</t>
  </si>
  <si>
    <t>ერთ. ფასი</t>
  </si>
  <si>
    <t>ჯამი</t>
  </si>
  <si>
    <t>(ლარი)</t>
  </si>
  <si>
    <t>1-23-6</t>
  </si>
  <si>
    <r>
      <t>მ</t>
    </r>
    <r>
      <rPr>
        <b/>
        <vertAlign val="superscript"/>
        <sz val="12"/>
        <rFont val="Sylfaen"/>
        <family val="1"/>
      </rPr>
      <t>3</t>
    </r>
  </si>
  <si>
    <t>შრომის დანახარჯი</t>
  </si>
  <si>
    <t>კაც/სთ</t>
  </si>
  <si>
    <t>გვ132. პოზ125</t>
  </si>
  <si>
    <r>
      <t>ექსკავატორი ჩამჩის 
მოცულობით 0,25მ</t>
    </r>
    <r>
      <rPr>
        <vertAlign val="superscript"/>
        <sz val="12"/>
        <rFont val="Sylfaen"/>
        <family val="1"/>
        <charset val="204"/>
      </rPr>
      <t>3</t>
    </r>
  </si>
  <si>
    <t>მანქ/სთ</t>
  </si>
  <si>
    <t>სხვა მანქანები</t>
  </si>
  <si>
    <t>ლარი</t>
  </si>
  <si>
    <t>1-80-3</t>
  </si>
  <si>
    <t>გრუნტის დამუშავება ხელით 
მექანიზიმის მიუდგომელ ადგილებში</t>
  </si>
  <si>
    <t xml:space="preserve">ზედმეტი გრუნტის დატვირთვა 
ექსკავატორის საშუალებით </t>
  </si>
  <si>
    <t>გვ139</t>
  </si>
  <si>
    <t>ზედმეტი გრუნტის გატანა ნაყარში 5კმ-ზე</t>
  </si>
  <si>
    <t>ტნ</t>
  </si>
  <si>
    <t>37-9-3</t>
  </si>
  <si>
    <r>
      <t>მ</t>
    </r>
    <r>
      <rPr>
        <b/>
        <vertAlign val="superscript"/>
        <sz val="12"/>
        <rFont val="Sylfaen"/>
        <family val="1"/>
        <charset val="204"/>
      </rPr>
      <t>3</t>
    </r>
  </si>
  <si>
    <t>გვ130. პოზ51</t>
  </si>
  <si>
    <t>მანქანები</t>
  </si>
  <si>
    <t>მატერიალური რესურსი</t>
  </si>
  <si>
    <t>გვ32 პოზ.243</t>
  </si>
  <si>
    <r>
      <t xml:space="preserve">ქვიშა ხრეშოვანი ნარევი (ტკეპნის კოეფიციენტის გათვალისწინებით </t>
    </r>
    <r>
      <rPr>
        <sz val="12"/>
        <rFont val="Arial"/>
        <family val="2"/>
        <charset val="204"/>
      </rPr>
      <t>K=1,1)</t>
    </r>
  </si>
  <si>
    <r>
      <t>მ</t>
    </r>
    <r>
      <rPr>
        <vertAlign val="superscript"/>
        <sz val="12"/>
        <rFont val="Sylfaen"/>
        <family val="1"/>
        <charset val="204"/>
      </rPr>
      <t>3</t>
    </r>
  </si>
  <si>
    <t>გვ.139</t>
  </si>
  <si>
    <t>გრძ.მ</t>
  </si>
  <si>
    <t>37-65-3</t>
  </si>
  <si>
    <t>ანაკრები რკ. ბეტონის კიუვეტების ჩალაგება ტრანშეაში (კვეთი 40*40სმ კედლის სისქე 10სმ)</t>
  </si>
  <si>
    <t>ამწე მუხლუხა სვლაზე 16ტ</t>
  </si>
  <si>
    <t>სხვა მასალები</t>
  </si>
  <si>
    <t>გვ35 პო.ზ369</t>
  </si>
  <si>
    <t>ცემენტის ხსნარი</t>
  </si>
  <si>
    <t>გვ30 პოზ160</t>
  </si>
  <si>
    <t>ანაკრები რკ. ბეტონის კიუვეტები</t>
  </si>
  <si>
    <t>გრძ/მ</t>
  </si>
  <si>
    <t>პროექტით</t>
  </si>
  <si>
    <t>რკ. ბეტონის კიუეტების ტრანსპორტირება 80 კმ-დან k=2.4</t>
  </si>
  <si>
    <t>30-3-2</t>
  </si>
  <si>
    <r>
      <t>ტრანშეის შევსება ქვიშა–ხრეშით (ტკეპნის კოეფიციენტის გათვალისწინებით</t>
    </r>
    <r>
      <rPr>
        <b/>
        <sz val="12"/>
        <rFont val="Arial"/>
        <family val="2"/>
        <charset val="204"/>
      </rPr>
      <t xml:space="preserve"> K</t>
    </r>
    <r>
      <rPr>
        <b/>
        <sz val="12"/>
        <rFont val="AcadNusx"/>
      </rPr>
      <t>=1,1)</t>
    </r>
  </si>
  <si>
    <t xml:space="preserve">ფოლადის ცხაურების მოწყობა </t>
  </si>
  <si>
    <t>გრძ.მ.</t>
  </si>
  <si>
    <t xml:space="preserve">    მასალები:</t>
  </si>
  <si>
    <t>ფოლადის შველერი #5</t>
  </si>
  <si>
    <t>ფოლადის კუთხოვანა 60X60X4მმ  (1გრძ.მ--2მ)</t>
  </si>
  <si>
    <t>არმატურა ა-||| კლასის:    დ=20 მმ  (1გრძ.მ--5მ)</t>
  </si>
  <si>
    <t>ელექტროდი შედუღების დ=4მმ   (1გრძ.მ--0,25 შეკ.)</t>
  </si>
  <si>
    <t>შეკ.</t>
  </si>
  <si>
    <t>ზედნადები ხარჯი</t>
  </si>
  <si>
    <t>გეგმიური მოგება</t>
  </si>
  <si>
    <t>დღგ</t>
  </si>
  <si>
    <t>ხარჯთაღრიცხვა</t>
  </si>
  <si>
    <t>სანიაღვრე არხი გრძ/მ</t>
  </si>
  <si>
    <t>ცემენტის ტრანსპორტირება ტრანსპორტირება 5 კმ-დან k=2.2</t>
  </si>
  <si>
    <t>ქვიშა ხრეშის ტრანსპორტირება 
15კმ-დან k=1.6</t>
  </si>
  <si>
    <t xml:space="preserve">ქვესაგები ფენის მოწყობა ქვიშა–ხრეშით სისქით 10 სმ(ქვიშა-ხრეშის ტრანსპორტირება 15 კმ) </t>
  </si>
  <si>
    <t xml:space="preserve">მე-4 კატეგორიის ქვაბულის დამუშავება ექსკავატორით ჩამჩის მოცულობით 0,25 მ3 </t>
  </si>
  <si>
    <t>რკ. ბეტონის კიუეტების ტრანსპორტირება 75 კმ-დან k=2.4</t>
  </si>
  <si>
    <t>სოფ კრიხში სანიაღვრე არხი ცხაურით გრძ/მ 8</t>
  </si>
  <si>
    <t>სოფ იწაში სანიაღვრე არხი ცხაურით გრძ/მ 6</t>
  </si>
  <si>
    <t>სოფ კრიხში სანიაღვრე არხების მოწყობის სამუშაოები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</si>
</sst>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_ ;[Red]\-#,##0.00\ "/>
    <numFmt numFmtId="165" formatCode="#,##0.00&quot; &quot;;&quot;-&quot;#,##0.00&quot; &quot;"/>
    <numFmt numFmtId="166" formatCode="#,##0.0000_ ;[Red]\-#,##0.0000\ "/>
    <numFmt numFmtId="167" formatCode="0.000"/>
    <numFmt numFmtId="169" formatCode="0.0"/>
  </numFmts>
  <fonts count="22" x14ac:knownFonts="1">
    <font>
      <sz val="11"/>
      <color theme="1"/>
      <name val="Calibri"/>
      <family val="2"/>
      <scheme val="minor"/>
    </font>
    <font>
      <sz val="12"/>
      <name val="Sylfaen"/>
      <family val="1"/>
      <charset val="204"/>
    </font>
    <font>
      <b/>
      <sz val="12"/>
      <name val="Sylfaen"/>
      <family val="1"/>
      <charset val="204"/>
    </font>
    <font>
      <sz val="12"/>
      <color theme="1"/>
      <name val="Calibri"/>
      <family val="2"/>
      <scheme val="minor"/>
    </font>
    <font>
      <b/>
      <sz val="12"/>
      <color indexed="8"/>
      <name val="Sylfaen"/>
      <family val="1"/>
    </font>
    <font>
      <b/>
      <sz val="12"/>
      <name val="Arial"/>
      <family val="2"/>
      <charset val="204"/>
    </font>
    <font>
      <b/>
      <sz val="12"/>
      <name val="Arial"/>
      <family val="2"/>
    </font>
    <font>
      <b/>
      <sz val="12"/>
      <name val="AcadNusx"/>
    </font>
    <font>
      <b/>
      <sz val="12"/>
      <name val="Sylfaen"/>
      <family val="1"/>
    </font>
    <font>
      <b/>
      <vertAlign val="superscript"/>
      <sz val="12"/>
      <name val="Sylfaen"/>
      <family val="1"/>
    </font>
    <font>
      <sz val="10"/>
      <name val="Arial"/>
      <family val="2"/>
    </font>
    <font>
      <sz val="12"/>
      <name val="AcadNusx"/>
    </font>
    <font>
      <sz val="10"/>
      <name val="Arial Cyr"/>
      <charset val="204"/>
    </font>
    <font>
      <vertAlign val="superscript"/>
      <sz val="12"/>
      <name val="Sylfaen"/>
      <family val="1"/>
      <charset val="204"/>
    </font>
    <font>
      <sz val="12"/>
      <name val="Arial"/>
      <family val="2"/>
      <charset val="204"/>
    </font>
    <font>
      <b/>
      <sz val="12"/>
      <color indexed="8"/>
      <name val="AcadNusx"/>
    </font>
    <font>
      <b/>
      <vertAlign val="superscript"/>
      <sz val="12"/>
      <name val="Sylfaen"/>
      <family val="1"/>
      <charset val="204"/>
    </font>
    <font>
      <sz val="12"/>
      <color theme="1"/>
      <name val="AcadNusx"/>
    </font>
    <font>
      <b/>
      <sz val="12"/>
      <color theme="1"/>
      <name val="Sylfaen"/>
      <family val="1"/>
      <charset val="204"/>
    </font>
    <font>
      <b/>
      <sz val="12"/>
      <color indexed="8"/>
      <name val="Arial"/>
      <family val="2"/>
      <charset val="204"/>
    </font>
    <font>
      <b/>
      <sz val="12"/>
      <color indexed="8"/>
      <name val="Sylfaen"/>
      <family val="1"/>
      <charset val="204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0" fillId="0" borderId="0"/>
    <xf numFmtId="0" fontId="12" fillId="0" borderId="0"/>
    <xf numFmtId="0" fontId="10" fillId="0" borderId="0"/>
  </cellStyleXfs>
  <cellXfs count="72">
    <xf numFmtId="0" fontId="0" fillId="0" borderId="0" xfId="0"/>
    <xf numFmtId="0" fontId="3" fillId="2" borderId="0" xfId="0" applyNumberFormat="1" applyFont="1" applyFill="1" applyAlignment="1">
      <alignment horizontal="center"/>
    </xf>
    <xf numFmtId="0" fontId="11" fillId="2" borderId="0" xfId="2" applyFont="1" applyFill="1" applyAlignment="1">
      <alignment horizontal="center"/>
    </xf>
    <xf numFmtId="2" fontId="11" fillId="2" borderId="4" xfId="0" applyNumberFormat="1" applyFont="1" applyFill="1" applyBorder="1" applyAlignment="1">
      <alignment horizontal="center" vertical="center" wrapText="1"/>
    </xf>
    <xf numFmtId="2" fontId="11" fillId="2" borderId="4" xfId="4" applyNumberFormat="1" applyFont="1" applyFill="1" applyBorder="1" applyAlignment="1">
      <alignment horizontal="center" vertical="center"/>
    </xf>
    <xf numFmtId="164" fontId="1" fillId="2" borderId="4" xfId="1" applyNumberFormat="1" applyFont="1" applyFill="1" applyBorder="1" applyAlignment="1">
      <alignment horizontal="center" vertical="center"/>
    </xf>
    <xf numFmtId="167" fontId="11" fillId="2" borderId="4" xfId="4" applyNumberFormat="1" applyFont="1" applyFill="1" applyBorder="1" applyAlignment="1">
      <alignment horizontal="center" vertical="center"/>
    </xf>
    <xf numFmtId="169" fontId="17" fillId="2" borderId="4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/>
    </xf>
    <xf numFmtId="49" fontId="7" fillId="2" borderId="4" xfId="0" applyNumberFormat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/>
    </xf>
    <xf numFmtId="164" fontId="8" fillId="2" borderId="4" xfId="1" applyNumberFormat="1" applyFont="1" applyFill="1" applyBorder="1" applyAlignment="1">
      <alignment horizontal="center" vertical="center"/>
    </xf>
    <xf numFmtId="165" fontId="4" fillId="2" borderId="4" xfId="0" applyNumberFormat="1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/>
    </xf>
    <xf numFmtId="166" fontId="1" fillId="2" borderId="4" xfId="1" applyNumberFormat="1" applyFont="1" applyFill="1" applyBorder="1" applyAlignment="1">
      <alignment horizontal="center" vertical="center"/>
    </xf>
    <xf numFmtId="0" fontId="7" fillId="2" borderId="4" xfId="3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center" vertical="center" wrapText="1"/>
    </xf>
    <xf numFmtId="167" fontId="8" fillId="2" borderId="4" xfId="1" applyNumberFormat="1" applyFont="1" applyFill="1" applyBorder="1" applyAlignment="1">
      <alignment horizontal="center" vertical="center"/>
    </xf>
    <xf numFmtId="0" fontId="7" fillId="2" borderId="4" xfId="0" applyNumberFormat="1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167" fontId="1" fillId="2" borderId="4" xfId="1" applyNumberFormat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1" fillId="2" borderId="0" xfId="1" applyFont="1" applyFill="1" applyAlignment="1">
      <alignment horizontal="center" vertical="center"/>
    </xf>
    <xf numFmtId="0" fontId="2" fillId="2" borderId="4" xfId="1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166" fontId="2" fillId="2" borderId="4" xfId="1" applyNumberFormat="1" applyFont="1" applyFill="1" applyBorder="1" applyAlignment="1">
      <alignment horizontal="center" vertical="center"/>
    </xf>
    <xf numFmtId="164" fontId="2" fillId="2" borderId="4" xfId="1" applyNumberFormat="1" applyFont="1" applyFill="1" applyBorder="1" applyAlignment="1">
      <alignment horizontal="center" vertical="center"/>
    </xf>
    <xf numFmtId="49" fontId="7" fillId="2" borderId="4" xfId="3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wrapText="1"/>
    </xf>
    <xf numFmtId="0" fontId="11" fillId="2" borderId="4" xfId="0" applyNumberFormat="1" applyFont="1" applyFill="1" applyBorder="1" applyAlignment="1">
      <alignment horizontal="center" vertical="center" wrapText="1"/>
    </xf>
    <xf numFmtId="0" fontId="11" fillId="2" borderId="4" xfId="4" applyFont="1" applyFill="1" applyBorder="1" applyAlignment="1">
      <alignment horizontal="center" vertical="center" wrapText="1"/>
    </xf>
    <xf numFmtId="0" fontId="11" fillId="2" borderId="4" xfId="4" applyFont="1" applyFill="1" applyBorder="1" applyAlignment="1">
      <alignment horizontal="center" vertical="center"/>
    </xf>
    <xf numFmtId="0" fontId="18" fillId="2" borderId="4" xfId="1" applyFont="1" applyFill="1" applyBorder="1" applyAlignment="1">
      <alignment horizontal="center" vertical="center" wrapText="1"/>
    </xf>
    <xf numFmtId="0" fontId="11" fillId="2" borderId="0" xfId="2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 wrapText="1"/>
    </xf>
    <xf numFmtId="0" fontId="7" fillId="2" borderId="4" xfId="4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9" fillId="2" borderId="7" xfId="0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0" fontId="15" fillId="2" borderId="8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165" fontId="20" fillId="2" borderId="9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21" fillId="2" borderId="4" xfId="0" applyFont="1" applyFill="1" applyBorder="1" applyAlignment="1">
      <alignment horizontal="center" vertical="center"/>
    </xf>
    <xf numFmtId="9" fontId="21" fillId="2" borderId="4" xfId="0" applyNumberFormat="1" applyFont="1" applyFill="1" applyBorder="1" applyAlignment="1">
      <alignment horizontal="center" vertical="center"/>
    </xf>
    <xf numFmtId="2" fontId="21" fillId="2" borderId="4" xfId="0" applyNumberFormat="1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3" fillId="4" borderId="0" xfId="0" applyNumberFormat="1" applyFont="1" applyFill="1" applyAlignment="1">
      <alignment horizontal="center"/>
    </xf>
    <xf numFmtId="0" fontId="2" fillId="2" borderId="10" xfId="1" applyFont="1" applyFill="1" applyBorder="1" applyAlignment="1">
      <alignment horizontal="center" vertical="center" wrapText="1"/>
    </xf>
    <xf numFmtId="0" fontId="2" fillId="2" borderId="0" xfId="1" applyFont="1" applyFill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</cellXfs>
  <cellStyles count="5">
    <cellStyle name="Normal" xfId="0" builtinId="0"/>
    <cellStyle name="Normal 2" xfId="2"/>
    <cellStyle name="Normal_gare wyalsadfenigagarini_SAN2008=IIkv" xfId="4"/>
    <cellStyle name="silfain" xfId="1"/>
    <cellStyle name="Обычный_დემონტაჟი" xfId="3"/>
  </cellStyles>
  <dxfs count="2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1" name="Text Box 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9" name="Text Box 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1" name="Text Box 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5" name="Text Box 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7" name="Text Box 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9" name="Text Box 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1" name="Text Box 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3" name="Text Box 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5" name="Text Box 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7" name="Text Box 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9" name="Text Box 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1" name="Text Box 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3" name="Text Box 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5" name="Text Box 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7" name="Text Box 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9" name="Text Box 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61" name="Text Box 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63" name="Text Box 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65" name="Text Box 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67" name="Text Box 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68" name="Text Box 1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69" name="Text Box 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70" name="Text Box 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71" name="Text Box 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74" name="Text Box 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75" name="Text Box 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76" name="Text Box 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77" name="Text Box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78" name="Text Box 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81" name="Text Box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82" name="Text Box 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85" name="Text Box 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86" name="Text Box 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87" name="Text Box 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88" name="Text Box 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89" name="Text Box 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92" name="Text Box 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93" name="Text Box 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94" name="Text Box 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97" name="Text Box 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98" name="Text Box 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99" name="Text Box 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01" name="Text Box 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03" name="Text Box 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04" name="Text Box 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05" name="Text Box 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06" name="Text Box 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07" name="Text Box 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08" name="Text Box 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09" name="Text Box 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10" name="Text Box 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11" name="Text Box 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13" name="Text Box 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15" name="Text Box 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16" name="Text Box 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17" name="Text Box 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18" name="Text Box 1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19" name="Text Box 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20" name="Text Box 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21" name="Text Box 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23" name="Text Box 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25" name="Text Box 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27" name="Text Box 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29" name="Text Box 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31" name="Text Box 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32" name="Text Box 1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33" name="Text Box 1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35" name="Text Box 1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37" name="Text Box 1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39" name="Text Box 1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41" name="Text Box 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43" name="Text Box 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44" name="Text Box 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45" name="Text Box 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47" name="Text Box 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48" name="Text Box 1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49" name="Text Box 1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50" name="Text Box 1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51" name="Text Box 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52" name="Text Box 1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53" name="Text Box 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54" name="Text Box 1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55" name="Text Box 1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57" name="Text Box 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58" name="Text Box 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59" name="Text Box 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60" name="Text Box 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61" name="Text Box 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63" name="Text Box 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65" name="Text Box 1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67" name="Text Box 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69" name="Text Box 1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71" name="Text Box 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73" name="Text Box 1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74" name="Text Box 1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75" name="Text Box 1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76" name="Text Box 1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77" name="Text Box 1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79" name="Text Box 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80" name="Text Box 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81" name="Text Box 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82" name="Text Box 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83" name="Text Box 1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84" name="Text Box 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85" name="Text Box 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86" name="Text Box 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87" name="Text Box 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88" name="Text Box 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89" name="Text Box 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90" name="Text Box 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91" name="Text Box 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92" name="Text Box 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193" name="Text Box 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2</xdr:col>
      <xdr:colOff>1476375</xdr:colOff>
      <xdr:row>6</xdr:row>
      <xdr:rowOff>0</xdr:rowOff>
    </xdr:from>
    <xdr:to>
      <xdr:col>2</xdr:col>
      <xdr:colOff>1476375</xdr:colOff>
      <xdr:row>6</xdr:row>
      <xdr:rowOff>28575</xdr:rowOff>
    </xdr:to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1476375</xdr:colOff>
      <xdr:row>6</xdr:row>
      <xdr:rowOff>28575</xdr:rowOff>
    </xdr:to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1476375</xdr:colOff>
      <xdr:row>6</xdr:row>
      <xdr:rowOff>28575</xdr:rowOff>
    </xdr:to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1476375</xdr:colOff>
      <xdr:row>6</xdr:row>
      <xdr:rowOff>28575</xdr:rowOff>
    </xdr:to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1476375</xdr:colOff>
      <xdr:row>6</xdr:row>
      <xdr:rowOff>28575</xdr:rowOff>
    </xdr:to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1476375</xdr:colOff>
      <xdr:row>6</xdr:row>
      <xdr:rowOff>28575</xdr:rowOff>
    </xdr:to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1476375</xdr:colOff>
      <xdr:row>6</xdr:row>
      <xdr:rowOff>28575</xdr:rowOff>
    </xdr:to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1476375</xdr:colOff>
      <xdr:row>6</xdr:row>
      <xdr:rowOff>28575</xdr:rowOff>
    </xdr:to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1476375</xdr:colOff>
      <xdr:row>6</xdr:row>
      <xdr:rowOff>28575</xdr:rowOff>
    </xdr:to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1476375</xdr:colOff>
      <xdr:row>6</xdr:row>
      <xdr:rowOff>28575</xdr:rowOff>
    </xdr:to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1476375</xdr:colOff>
      <xdr:row>6</xdr:row>
      <xdr:rowOff>28575</xdr:rowOff>
    </xdr:to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1476375</xdr:colOff>
      <xdr:row>6</xdr:row>
      <xdr:rowOff>28575</xdr:rowOff>
    </xdr:to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1476375</xdr:colOff>
      <xdr:row>6</xdr:row>
      <xdr:rowOff>28575</xdr:rowOff>
    </xdr:to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1476375</xdr:colOff>
      <xdr:row>6</xdr:row>
      <xdr:rowOff>28575</xdr:rowOff>
    </xdr:to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1476375</xdr:colOff>
      <xdr:row>6</xdr:row>
      <xdr:rowOff>28575</xdr:rowOff>
    </xdr:to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1476375</xdr:colOff>
      <xdr:row>6</xdr:row>
      <xdr:rowOff>28575</xdr:rowOff>
    </xdr:to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1476375</xdr:colOff>
      <xdr:row>6</xdr:row>
      <xdr:rowOff>28575</xdr:rowOff>
    </xdr:to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1476375</xdr:colOff>
      <xdr:row>6</xdr:row>
      <xdr:rowOff>28575</xdr:rowOff>
    </xdr:to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1476375</xdr:colOff>
      <xdr:row>6</xdr:row>
      <xdr:rowOff>28575</xdr:rowOff>
    </xdr:to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1476375</xdr:colOff>
      <xdr:row>6</xdr:row>
      <xdr:rowOff>28575</xdr:rowOff>
    </xdr:to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1476375</xdr:colOff>
      <xdr:row>6</xdr:row>
      <xdr:rowOff>28575</xdr:rowOff>
    </xdr:to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1476375</xdr:colOff>
      <xdr:row>6</xdr:row>
      <xdr:rowOff>28575</xdr:rowOff>
    </xdr:to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1476375</xdr:colOff>
      <xdr:row>6</xdr:row>
      <xdr:rowOff>28575</xdr:rowOff>
    </xdr:to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1476375</xdr:colOff>
      <xdr:row>6</xdr:row>
      <xdr:rowOff>28575</xdr:rowOff>
    </xdr:to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1476375</xdr:colOff>
      <xdr:row>6</xdr:row>
      <xdr:rowOff>28575</xdr:rowOff>
    </xdr:to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1476375</xdr:colOff>
      <xdr:row>6</xdr:row>
      <xdr:rowOff>28575</xdr:rowOff>
    </xdr:to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1476375</xdr:colOff>
      <xdr:row>6</xdr:row>
      <xdr:rowOff>28575</xdr:rowOff>
    </xdr:to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1476375</xdr:colOff>
      <xdr:row>6</xdr:row>
      <xdr:rowOff>28575</xdr:rowOff>
    </xdr:to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1476375</xdr:colOff>
      <xdr:row>6</xdr:row>
      <xdr:rowOff>28575</xdr:rowOff>
    </xdr:to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1476375</xdr:colOff>
      <xdr:row>6</xdr:row>
      <xdr:rowOff>28575</xdr:rowOff>
    </xdr:to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1476375</xdr:colOff>
      <xdr:row>6</xdr:row>
      <xdr:rowOff>28575</xdr:rowOff>
    </xdr:to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1476375</xdr:colOff>
      <xdr:row>6</xdr:row>
      <xdr:rowOff>0</xdr:rowOff>
    </xdr:from>
    <xdr:to>
      <xdr:col>2</xdr:col>
      <xdr:colOff>1476375</xdr:colOff>
      <xdr:row>6</xdr:row>
      <xdr:rowOff>28575</xdr:rowOff>
    </xdr:to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2762250" y="197358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2762250" y="197358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2762250" y="197358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2762250" y="197358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2762250" y="197358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2762250" y="197358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2762250" y="197358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2762250" y="197358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2762250" y="16144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2762250" y="16144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2762250" y="16144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2762250" y="16144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2762250" y="16144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2762250" y="16144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2762250" y="16144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2762250" y="16144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2762250" y="197358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2762250" y="197358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2762250" y="197358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2762250" y="197358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2762250" y="197358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2762250" y="197358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2762250" y="197358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2762250" y="197358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36</xdr:row>
      <xdr:rowOff>0</xdr:rowOff>
    </xdr:from>
    <xdr:ext cx="0" cy="28575"/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2762250" y="17030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36</xdr:row>
      <xdr:rowOff>0</xdr:rowOff>
    </xdr:from>
    <xdr:ext cx="0" cy="28575"/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2762250" y="17030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36</xdr:row>
      <xdr:rowOff>0</xdr:rowOff>
    </xdr:from>
    <xdr:ext cx="0" cy="28575"/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2762250" y="17030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36</xdr:row>
      <xdr:rowOff>0</xdr:rowOff>
    </xdr:from>
    <xdr:ext cx="0" cy="28575"/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2762250" y="17030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36</xdr:row>
      <xdr:rowOff>0</xdr:rowOff>
    </xdr:from>
    <xdr:ext cx="0" cy="28575"/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2762250" y="17030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36</xdr:row>
      <xdr:rowOff>0</xdr:rowOff>
    </xdr:from>
    <xdr:ext cx="0" cy="28575"/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2762250" y="17030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36</xdr:row>
      <xdr:rowOff>0</xdr:rowOff>
    </xdr:from>
    <xdr:ext cx="0" cy="28575"/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2762250" y="17030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36</xdr:row>
      <xdr:rowOff>0</xdr:rowOff>
    </xdr:from>
    <xdr:ext cx="0" cy="28575"/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2762250" y="17030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2762250" y="197358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2762250" y="197358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2762250" y="197358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2762250" y="197358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2762250" y="197358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2762250" y="197358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2762250" y="197358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116</xdr:row>
      <xdr:rowOff>0</xdr:rowOff>
    </xdr:from>
    <xdr:ext cx="0" cy="28575"/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2762250" y="197358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2762250" y="16144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2762250" y="16144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2762250" y="16144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2762250" y="16144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2762250" y="16144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2762250" y="16144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2762250" y="16144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33</xdr:row>
      <xdr:rowOff>0</xdr:rowOff>
    </xdr:from>
    <xdr:ext cx="0" cy="28575"/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2762250" y="161448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50" name="Text Box 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51" name="Text Box 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52" name="Text Box 1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53" name="Text Box 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54" name="Text Box 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55" name="Text Box 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56" name="Text Box 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57" name="Text Box 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58" name="Text Box 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59" name="Text Box 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60" name="Text Box 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61" name="Text Box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62" name="Text Box 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63" name="Text Box 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64" name="Text Box 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65" name="Text Box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66" name="Text Box 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67" name="Text Box 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68" name="Text Box 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69" name="Text Box 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70" name="Text Box 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71" name="Text Box 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72" name="Text Box 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73" name="Text Box 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74" name="Text Box 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75" name="Text Box 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76" name="Text Box 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77" name="Text Box 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78" name="Text Box 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79" name="Text Box 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80" name="Text Box 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81" name="Text Box 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82" name="Text Box 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83" name="Text Box 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84" name="Text Box 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85" name="Text Box 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86" name="Text Box 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87" name="Text Box 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88" name="Text Box 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89" name="Text Box 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90" name="Text Box 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91" name="Text Box 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92" name="Text Box 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93" name="Text Box 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94" name="Text Box 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95" name="Text Box 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96" name="Text Box 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97" name="Text Box 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98" name="Text Box 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499" name="Text Box 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00" name="Text Box 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01" name="Text Box 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02" name="Text Box 1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03" name="Text Box 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04" name="Text Box 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05" name="Text Box 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06" name="Text Box 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07" name="Text Box 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08" name="Text Box 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09" name="Text Box 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10" name="Text Box 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11" name="Text Box 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12" name="Text Box 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13" name="Text Box 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14" name="Text Box 1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15" name="Text Box 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16" name="Text Box 1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17" name="Text Box 1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18" name="Text Box 1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19" name="Text Box 1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20" name="Text Box 1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21" name="Text Box 1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22" name="Text Box 1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23" name="Text Box 1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24" name="Text Box 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25" name="Text Box 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26" name="Text Box 1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27" name="Text Box 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28" name="Text Box 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29" name="Text Box 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30" name="Text Box 1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31" name="Text Box 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32" name="Text Box 1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33" name="Text Box 1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34" name="Text Box 1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35" name="Text Box 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36" name="Text Box 1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37" name="Text Box 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38" name="Text Box 1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39" name="Text Box 1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40" name="Text Box 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41" name="Text Box 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42" name="Text Box 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43" name="Text Box 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44" name="Text Box 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45" name="Text Box 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46" name="Text Box 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47" name="Text Box 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48" name="Text Box 1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49" name="Text Box 1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50" name="Text Box 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51" name="Text Box 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52" name="Text Box 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53" name="Text Box 1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54" name="Text Box 1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55" name="Text Box 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56" name="Text Box 1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57" name="Text Box 1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58" name="Text Box 1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59" name="Text Box 1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60" name="Text Box 1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61" name="Text Box 1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62" name="Text Box 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63" name="Text Box 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64" name="Text Box 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65" name="Text Box 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66" name="Text Box 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67" name="Text Box 1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68" name="Text Box 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69" name="Text Box 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70" name="Text Box 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71" name="Text Box 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72" name="Text Box 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73" name="Text Box 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74" name="Text Box 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75" name="Text Box 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76" name="Text Box 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6</xdr:row>
      <xdr:rowOff>0</xdr:rowOff>
    </xdr:from>
    <xdr:ext cx="0" cy="28575"/>
    <xdr:sp macro="" textlink="">
      <xdr:nvSpPr>
        <xdr:cNvPr id="577" name="Text Box 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2762250" y="217170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578" name="Text Box 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579" name="Text Box 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580" name="Text Box 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581" name="Text Box 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582" name="Text Box 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583" name="Text Box 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584" name="Text Box 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585" name="Text Box 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586" name="Text Box 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587" name="Text Box 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588" name="Text Box 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589" name="Text Box 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590" name="Text Box 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591" name="Text Box 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592" name="Text Box 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593" name="Text Box 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594" name="Text Box 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595" name="Text Box 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596" name="Text Box 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597" name="Text Box 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598" name="Text Box 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599" name="Text Box 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600" name="Text Box 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601" name="Text Box 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602" name="Text Box 1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603" name="Text Box 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604" name="Text Box 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605" name="Text Box 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606" name="Text Box 1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607" name="Text Box 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608" name="Text Box 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609" name="Text Box 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610" name="Text Box 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611" name="Text Box 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612" name="Text Box 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613" name="Text Box 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614" name="Text Box 1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615" name="Text Box 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616" name="Text Box 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617" name="Text Box 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618" name="Text Box 1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619" name="Text Box 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620" name="Text Box 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621" name="Text Box 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622" name="Text Box 1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623" name="Text Box 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624" name="Text Box 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625" name="Text Box 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626" name="Text Box 1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627" name="Text Box 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628" name="Text Box 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629" name="Text Box 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630" name="Text Box 1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631" name="Text Box 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632" name="Text Box 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633" name="Text Box 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634" name="Text Box 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635" name="Text Box 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636" name="Text Box 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637" name="Text Box 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638" name="Text Box 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639" name="Text Box 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640" name="Text Box 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641" name="Text Box 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642" name="Text Box 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643" name="Text Box 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644" name="Text Box 1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645" name="Text Box 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646" name="Text Box 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647" name="Text Box 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648" name="Text Box 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649" name="Text Box 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650" name="Text Box 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651" name="Text Box 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652" name="Text Box 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653" name="Text Box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654" name="Text Box 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655" name="Text Box 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656" name="Text Box 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657" name="Text Box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658" name="Text Box 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659" name="Text Box 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660" name="Text Box 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661" name="Text Box 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662" name="Text Box 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663" name="Text Box 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664" name="Text Box 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665" name="Text Box 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666" name="Text Box 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667" name="Text Box 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668" name="Text Box 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669" name="Text Box 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670" name="Text Box 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671" name="Text Box 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672" name="Text Box 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673" name="Text Box 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674" name="Text Box 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675" name="Text Box 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676" name="Text Box 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677" name="Text Box 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678" name="Text Box 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679" name="Text Box 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680" name="Text Box 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681" name="Text Box 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682" name="Text Box 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683" name="Text Box 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684" name="Text Box 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685" name="Text Box 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686" name="Text Box 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687" name="Text Box 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688" name="Text Box 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689" name="Text Box 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690" name="Text Box 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691" name="Text Box 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692" name="Text Box 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693" name="Text Box 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694" name="Text Box 1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695" name="Text Box 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696" name="Text Box 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697" name="Text Box 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698" name="Text Box 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699" name="Text Box 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700" name="Text Box 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701" name="Text Box 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702" name="Text Box 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703" name="Text Box 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704" name="Text Box 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705" name="Text Box 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706" name="Text Box 1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707" name="Text Box 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708" name="Text Box 1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709" name="Text Box 1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710" name="Text Box 1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711" name="Text Box 1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712" name="Text Box 1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713" name="Text Box 1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714" name="Text Box 1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715" name="Text Box 1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716" name="Text Box 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717" name="Text Box 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718" name="Text Box 1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719" name="Text Box 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720" name="Text Box 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721" name="Text Box 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722" name="Text Box 1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723" name="Text Box 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724" name="Text Box 1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725" name="Text Box 1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726" name="Text Box 1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727" name="Text Box 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728" name="Text Box 1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729" name="Text Box 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730" name="Text Box 1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731" name="Text Box 1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732" name="Text Box 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733" name="Text Box 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734" name="Text Box 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735" name="Text Box 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736" name="Text Box 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737" name="Text Box 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738" name="Text Box 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739" name="Text Box 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740" name="Text Box 1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741" name="Text Box 1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742" name="Text Box 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743" name="Text Box 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744" name="Text Box 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745" name="Text Box 1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746" name="Text Box 1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747" name="Text Box 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748" name="Text Box 1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749" name="Text Box 1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750" name="Text Box 1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751" name="Text Box 1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752" name="Text Box 1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753" name="Text Box 1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754" name="Text Box 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755" name="Text Box 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756" name="Text Box 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757" name="Text Box 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758" name="Text Box 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759" name="Text Box 1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760" name="Text Box 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761" name="Text Box 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762" name="Text Box 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763" name="Text Box 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764" name="Text Box 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765" name="Text Box 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766" name="Text Box 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767" name="Text Box 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768" name="Text Box 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769" name="Text Box 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771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773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775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776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777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781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783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784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785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786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787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788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789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790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791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793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795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796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797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798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799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801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803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804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806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807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808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809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810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811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813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814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816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817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818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819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820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821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822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823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824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825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826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827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828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829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831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832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833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834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835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837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838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839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840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841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843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844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845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847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848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849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850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851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853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854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855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856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857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858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859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860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861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863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864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865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867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868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869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870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871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872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873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874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875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876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877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878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879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880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881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883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885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887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888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889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891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892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893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894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895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897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898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899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901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903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906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910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911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916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918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919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921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923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925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927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928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929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66</xdr:row>
      <xdr:rowOff>0</xdr:rowOff>
    </xdr:from>
    <xdr:ext cx="0" cy="28575"/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2009775" y="13944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66</xdr:row>
      <xdr:rowOff>0</xdr:rowOff>
    </xdr:from>
    <xdr:ext cx="0" cy="28575"/>
    <xdr:sp macro="" textlink="">
      <xdr:nvSpPr>
        <xdr:cNvPr id="931" name="Text Box 1"/>
        <xdr:cNvSpPr txBox="1">
          <a:spLocks noChangeArrowheads="1"/>
        </xdr:cNvSpPr>
      </xdr:nvSpPr>
      <xdr:spPr bwMode="auto">
        <a:xfrm>
          <a:off x="2009775" y="13944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66</xdr:row>
      <xdr:rowOff>0</xdr:rowOff>
    </xdr:from>
    <xdr:ext cx="0" cy="28575"/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2009775" y="13944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66</xdr:row>
      <xdr:rowOff>0</xdr:rowOff>
    </xdr:from>
    <xdr:ext cx="0" cy="28575"/>
    <xdr:sp macro="" textlink="">
      <xdr:nvSpPr>
        <xdr:cNvPr id="933" name="Text Box 1"/>
        <xdr:cNvSpPr txBox="1">
          <a:spLocks noChangeArrowheads="1"/>
        </xdr:cNvSpPr>
      </xdr:nvSpPr>
      <xdr:spPr bwMode="auto">
        <a:xfrm>
          <a:off x="2009775" y="13944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66</xdr:row>
      <xdr:rowOff>0</xdr:rowOff>
    </xdr:from>
    <xdr:ext cx="0" cy="28575"/>
    <xdr:sp macro="" textlink="">
      <xdr:nvSpPr>
        <xdr:cNvPr id="934" name="Text Box 1"/>
        <xdr:cNvSpPr txBox="1">
          <a:spLocks noChangeArrowheads="1"/>
        </xdr:cNvSpPr>
      </xdr:nvSpPr>
      <xdr:spPr bwMode="auto">
        <a:xfrm>
          <a:off x="2009775" y="13944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66</xdr:row>
      <xdr:rowOff>0</xdr:rowOff>
    </xdr:from>
    <xdr:ext cx="0" cy="28575"/>
    <xdr:sp macro="" textlink="">
      <xdr:nvSpPr>
        <xdr:cNvPr id="935" name="Text Box 1"/>
        <xdr:cNvSpPr txBox="1">
          <a:spLocks noChangeArrowheads="1"/>
        </xdr:cNvSpPr>
      </xdr:nvSpPr>
      <xdr:spPr bwMode="auto">
        <a:xfrm>
          <a:off x="2009775" y="13944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66</xdr:row>
      <xdr:rowOff>0</xdr:rowOff>
    </xdr:from>
    <xdr:ext cx="0" cy="28575"/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2009775" y="13944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66</xdr:row>
      <xdr:rowOff>0</xdr:rowOff>
    </xdr:from>
    <xdr:ext cx="0" cy="28575"/>
    <xdr:sp macro="" textlink="">
      <xdr:nvSpPr>
        <xdr:cNvPr id="937" name="Text Box 1"/>
        <xdr:cNvSpPr txBox="1">
          <a:spLocks noChangeArrowheads="1"/>
        </xdr:cNvSpPr>
      </xdr:nvSpPr>
      <xdr:spPr bwMode="auto">
        <a:xfrm>
          <a:off x="2009775" y="13944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939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940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941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944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945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946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947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948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949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951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952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955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957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958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959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960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961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963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964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965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966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969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970" name="Text Box 1"/>
        <xdr:cNvSpPr txBox="1">
          <a:spLocks noChangeArrowheads="1"/>
        </xdr:cNvSpPr>
      </xdr:nvSpPr>
      <xdr:spPr bwMode="auto">
        <a:xfrm>
          <a:off x="2009775" y="14630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971" name="Text Box 1"/>
        <xdr:cNvSpPr txBox="1">
          <a:spLocks noChangeArrowheads="1"/>
        </xdr:cNvSpPr>
      </xdr:nvSpPr>
      <xdr:spPr bwMode="auto">
        <a:xfrm>
          <a:off x="2009775" y="14630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2009775" y="14630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973" name="Text Box 1"/>
        <xdr:cNvSpPr txBox="1">
          <a:spLocks noChangeArrowheads="1"/>
        </xdr:cNvSpPr>
      </xdr:nvSpPr>
      <xdr:spPr bwMode="auto">
        <a:xfrm>
          <a:off x="2009775" y="14630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2009775" y="14630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975" name="Text Box 1"/>
        <xdr:cNvSpPr txBox="1">
          <a:spLocks noChangeArrowheads="1"/>
        </xdr:cNvSpPr>
      </xdr:nvSpPr>
      <xdr:spPr bwMode="auto">
        <a:xfrm>
          <a:off x="2009775" y="14630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976" name="Text Box 1"/>
        <xdr:cNvSpPr txBox="1">
          <a:spLocks noChangeArrowheads="1"/>
        </xdr:cNvSpPr>
      </xdr:nvSpPr>
      <xdr:spPr bwMode="auto">
        <a:xfrm>
          <a:off x="2009775" y="14630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69</xdr:row>
      <xdr:rowOff>0</xdr:rowOff>
    </xdr:from>
    <xdr:ext cx="0" cy="28575"/>
    <xdr:sp macro="" textlink="">
      <xdr:nvSpPr>
        <xdr:cNvPr id="977" name="Text Box 1"/>
        <xdr:cNvSpPr txBox="1">
          <a:spLocks noChangeArrowheads="1"/>
        </xdr:cNvSpPr>
      </xdr:nvSpPr>
      <xdr:spPr bwMode="auto">
        <a:xfrm>
          <a:off x="2009775" y="146304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66</xdr:row>
      <xdr:rowOff>0</xdr:rowOff>
    </xdr:from>
    <xdr:ext cx="0" cy="28575"/>
    <xdr:sp macro="" textlink="">
      <xdr:nvSpPr>
        <xdr:cNvPr id="978" name="Text Box 1"/>
        <xdr:cNvSpPr txBox="1">
          <a:spLocks noChangeArrowheads="1"/>
        </xdr:cNvSpPr>
      </xdr:nvSpPr>
      <xdr:spPr bwMode="auto">
        <a:xfrm>
          <a:off x="2009775" y="13944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66</xdr:row>
      <xdr:rowOff>0</xdr:rowOff>
    </xdr:from>
    <xdr:ext cx="0" cy="28575"/>
    <xdr:sp macro="" textlink="">
      <xdr:nvSpPr>
        <xdr:cNvPr id="979" name="Text Box 1"/>
        <xdr:cNvSpPr txBox="1">
          <a:spLocks noChangeArrowheads="1"/>
        </xdr:cNvSpPr>
      </xdr:nvSpPr>
      <xdr:spPr bwMode="auto">
        <a:xfrm>
          <a:off x="2009775" y="13944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66</xdr:row>
      <xdr:rowOff>0</xdr:rowOff>
    </xdr:from>
    <xdr:ext cx="0" cy="28575"/>
    <xdr:sp macro="" textlink="">
      <xdr:nvSpPr>
        <xdr:cNvPr id="980" name="Text Box 1"/>
        <xdr:cNvSpPr txBox="1">
          <a:spLocks noChangeArrowheads="1"/>
        </xdr:cNvSpPr>
      </xdr:nvSpPr>
      <xdr:spPr bwMode="auto">
        <a:xfrm>
          <a:off x="2009775" y="13944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66</xdr:row>
      <xdr:rowOff>0</xdr:rowOff>
    </xdr:from>
    <xdr:ext cx="0" cy="28575"/>
    <xdr:sp macro="" textlink="">
      <xdr:nvSpPr>
        <xdr:cNvPr id="981" name="Text Box 1"/>
        <xdr:cNvSpPr txBox="1">
          <a:spLocks noChangeArrowheads="1"/>
        </xdr:cNvSpPr>
      </xdr:nvSpPr>
      <xdr:spPr bwMode="auto">
        <a:xfrm>
          <a:off x="2009775" y="13944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66</xdr:row>
      <xdr:rowOff>0</xdr:rowOff>
    </xdr:from>
    <xdr:ext cx="0" cy="28575"/>
    <xdr:sp macro="" textlink="">
      <xdr:nvSpPr>
        <xdr:cNvPr id="982" name="Text Box 1"/>
        <xdr:cNvSpPr txBox="1">
          <a:spLocks noChangeArrowheads="1"/>
        </xdr:cNvSpPr>
      </xdr:nvSpPr>
      <xdr:spPr bwMode="auto">
        <a:xfrm>
          <a:off x="2009775" y="13944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66</xdr:row>
      <xdr:rowOff>0</xdr:rowOff>
    </xdr:from>
    <xdr:ext cx="0" cy="28575"/>
    <xdr:sp macro="" textlink="">
      <xdr:nvSpPr>
        <xdr:cNvPr id="983" name="Text Box 1"/>
        <xdr:cNvSpPr txBox="1">
          <a:spLocks noChangeArrowheads="1"/>
        </xdr:cNvSpPr>
      </xdr:nvSpPr>
      <xdr:spPr bwMode="auto">
        <a:xfrm>
          <a:off x="2009775" y="13944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66</xdr:row>
      <xdr:rowOff>0</xdr:rowOff>
    </xdr:from>
    <xdr:ext cx="0" cy="28575"/>
    <xdr:sp macro="" textlink="">
      <xdr:nvSpPr>
        <xdr:cNvPr id="984" name="Text Box 1"/>
        <xdr:cNvSpPr txBox="1">
          <a:spLocks noChangeArrowheads="1"/>
        </xdr:cNvSpPr>
      </xdr:nvSpPr>
      <xdr:spPr bwMode="auto">
        <a:xfrm>
          <a:off x="2009775" y="13944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66</xdr:row>
      <xdr:rowOff>0</xdr:rowOff>
    </xdr:from>
    <xdr:ext cx="0" cy="28575"/>
    <xdr:sp macro="" textlink="">
      <xdr:nvSpPr>
        <xdr:cNvPr id="985" name="Text Box 1"/>
        <xdr:cNvSpPr txBox="1">
          <a:spLocks noChangeArrowheads="1"/>
        </xdr:cNvSpPr>
      </xdr:nvSpPr>
      <xdr:spPr bwMode="auto">
        <a:xfrm>
          <a:off x="2009775" y="1394460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986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987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988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989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990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991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992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993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994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995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996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997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998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999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000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002" name="Text Box 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003" name="Text Box 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004" name="Text Box 1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005" name="Text Box 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006" name="Text Box 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007" name="Text Box 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008" name="Text Box 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009" name="Text Box 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010" name="Text Box 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011" name="Text Box 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012" name="Text Box 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013" name="Text Box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014" name="Text Box 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015" name="Text Box 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016" name="Text Box 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017" name="Text Box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018" name="Text Box 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019" name="Text Box 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020" name="Text Box 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021" name="Text Box 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022" name="Text Box 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023" name="Text Box 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024" name="Text Box 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026" name="Text Box 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027" name="Text Box 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028" name="Text Box 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029" name="Text Box 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030" name="Text Box 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031" name="Text Box 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032" name="Text Box 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033" name="Text Box 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034" name="Text Box 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035" name="Text Box 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036" name="Text Box 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037" name="Text Box 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038" name="Text Box 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039" name="Text Box 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040" name="Text Box 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041" name="Text Box 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042" name="Text Box 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043" name="Text Box 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044" name="Text Box 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045" name="Text Box 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046" name="Text Box 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047" name="Text Box 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048" name="Text Box 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049" name="Text Box 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050" name="Text Box 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051" name="Text Box 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052" name="Text Box 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053" name="Text Box 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054" name="Text Box 1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055" name="Text Box 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056" name="Text Box 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057" name="Text Box 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058" name="Text Box 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059" name="Text Box 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060" name="Text Box 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061" name="Text Box 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062" name="Text Box 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063" name="Text Box 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064" name="Text Box 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065" name="Text Box 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066" name="Text Box 1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067" name="Text Box 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068" name="Text Box 1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069" name="Text Box 1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070" name="Text Box 1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071" name="Text Box 1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072" name="Text Box 1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073" name="Text Box 1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074" name="Text Box 1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075" name="Text Box 1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076" name="Text Box 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077" name="Text Box 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078" name="Text Box 1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079" name="Text Box 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080" name="Text Box 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081" name="Text Box 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082" name="Text Box 1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083" name="Text Box 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084" name="Text Box 1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085" name="Text Box 1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086" name="Text Box 1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087" name="Text Box 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088" name="Text Box 1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089" name="Text Box 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090" name="Text Box 1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091" name="Text Box 1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092" name="Text Box 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093" name="Text Box 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094" name="Text Box 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095" name="Text Box 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096" name="Text Box 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097" name="Text Box 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098" name="Text Box 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099" name="Text Box 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100" name="Text Box 1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101" name="Text Box 1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102" name="Text Box 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103" name="Text Box 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104" name="Text Box 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105" name="Text Box 1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106" name="Text Box 1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107" name="Text Box 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108" name="Text Box 1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109" name="Text Box 1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110" name="Text Box 1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111" name="Text Box 1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112" name="Text Box 1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113" name="Text Box 1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114" name="Text Box 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115" name="Text Box 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116" name="Text Box 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117" name="Text Box 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118" name="Text Box 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119" name="Text Box 1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120" name="Text Box 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121" name="Text Box 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122" name="Text Box 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123" name="Text Box 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124" name="Text Box 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125" name="Text Box 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126" name="Text Box 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127" name="Text Box 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128" name="Text Box 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39</xdr:row>
      <xdr:rowOff>0</xdr:rowOff>
    </xdr:from>
    <xdr:ext cx="0" cy="28575"/>
    <xdr:sp macro="" textlink="">
      <xdr:nvSpPr>
        <xdr:cNvPr id="1129" name="Text Box 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2009775" y="2581275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130" name="Text Box 1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131" name="Text Box 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132" name="Text Box 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133" name="Text Box 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134" name="Text Box 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135" name="Text Box 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136" name="Text Box 1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137" name="Text Box 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138" name="Text Box 1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139" name="Text Box 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140" name="Text Box 1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141" name="Text Box 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142" name="Text Box 1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143" name="Text Box 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144" name="Text Box 1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145" name="Text Box 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146" name="Text Box 1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147" name="Text Box 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148" name="Text Box 1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149" name="Text Box 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150" name="Text Box 1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151" name="Text Box 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152" name="Text Box 1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153" name="Text Box 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154" name="Text Box 1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155" name="Text Box 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156" name="Text Box 1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157" name="Text Box 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158" name="Text Box 1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159" name="Text Box 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160" name="Text Box 1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161" name="Text Box 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162" name="Text Box 1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163" name="Text Box 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164" name="Text Box 1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165" name="Text Box 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166" name="Text Box 1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167" name="Text Box 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168" name="Text Box 1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169" name="Text Box 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170" name="Text Box 1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171" name="Text Box 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172" name="Text Box 1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173" name="Text Box 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174" name="Text Box 1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175" name="Text Box 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176" name="Text Box 1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177" name="Text Box 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178" name="Text Box 1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179" name="Text Box 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180" name="Text Box 1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181" name="Text Box 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182" name="Text Box 1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183" name="Text Box 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184" name="Text Box 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185" name="Text Box 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186" name="Text Box 1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187" name="Text Box 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188" name="Text Box 1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189" name="Text Box 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190" name="Text Box 1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191" name="Text Box 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192" name="Text Box 1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193" name="Text Box 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194" name="Text Box 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195" name="Text Box 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196" name="Text Box 1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197" name="Text Box 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198" name="Text Box 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199" name="Text Box 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200" name="Text Box 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201" name="Text Box 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202" name="Text Box 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203" name="Text Box 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204" name="Text Box 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205" name="Text Box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206" name="Text Box 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207" name="Text Box 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208" name="Text Box 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209" name="Text Box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210" name="Text Box 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211" name="Text Box 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212" name="Text Box 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213" name="Text Box 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214" name="Text Box 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215" name="Text Box 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216" name="Text Box 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217" name="Text Box 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218" name="Text Box 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219" name="Text Box 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220" name="Text Box 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221" name="Text Box 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222" name="Text Box 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223" name="Text Box 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224" name="Text Box 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225" name="Text Box 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226" name="Text Box 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227" name="Text Box 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228" name="Text Box 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229" name="Text Box 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230" name="Text Box 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231" name="Text Box 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232" name="Text Box 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233" name="Text Box 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234" name="Text Box 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235" name="Text Box 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236" name="Text Box 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237" name="Text Box 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238" name="Text Box 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239" name="Text Box 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240" name="Text Box 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241" name="Text Box 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242" name="Text Box 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243" name="Text Box 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244" name="Text Box 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245" name="Text Box 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246" name="Text Box 1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247" name="Text Box 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248" name="Text Box 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249" name="Text Box 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250" name="Text Box 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251" name="Text Box 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252" name="Text Box 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253" name="Text Box 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254" name="Text Box 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255" name="Text Box 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256" name="Text Box 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257" name="Text Box 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258" name="Text Box 1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259" name="Text Box 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260" name="Text Box 1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261" name="Text Box 1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262" name="Text Box 1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263" name="Text Box 1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264" name="Text Box 1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265" name="Text Box 1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266" name="Text Box 1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267" name="Text Box 1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268" name="Text Box 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269" name="Text Box 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270" name="Text Box 1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271" name="Text Box 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272" name="Text Box 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273" name="Text Box 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274" name="Text Box 1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275" name="Text Box 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276" name="Text Box 1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277" name="Text Box 1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278" name="Text Box 1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279" name="Text Box 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280" name="Text Box 1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281" name="Text Box 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282" name="Text Box 1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283" name="Text Box 1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284" name="Text Box 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285" name="Text Box 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286" name="Text Box 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287" name="Text Box 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288" name="Text Box 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289" name="Text Box 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290" name="Text Box 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291" name="Text Box 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292" name="Text Box 1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293" name="Text Box 1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294" name="Text Box 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295" name="Text Box 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296" name="Text Box 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297" name="Text Box 1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298" name="Text Box 1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299" name="Text Box 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300" name="Text Box 1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301" name="Text Box 1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302" name="Text Box 1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303" name="Text Box 1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304" name="Text Box 1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305" name="Text Box 1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306" name="Text Box 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307" name="Text Box 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308" name="Text Box 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309" name="Text Box 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310" name="Text Box 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311" name="Text Box 1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312" name="Text Box 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313" name="Text Box 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314" name="Text Box 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315" name="Text Box 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316" name="Text Box 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317" name="Text Box 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318" name="Text Box 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319" name="Text Box 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320" name="Text Box 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321" name="Text Box 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322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323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324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325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326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327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328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329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330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331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332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333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334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335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336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337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338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339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340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341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342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343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344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345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346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347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348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349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350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351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352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353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354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355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356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357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358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359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360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361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362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363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364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365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366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367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368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369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370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371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372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373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374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375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376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377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378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379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380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381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382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383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384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385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386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387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388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389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390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391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392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393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394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395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396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397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398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399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400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401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402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403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404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405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406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407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408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409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410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411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412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413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414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415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416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417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418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419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420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421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422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423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424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425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426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427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428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429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430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431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432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433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434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435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436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437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438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439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440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441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443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444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445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446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447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448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449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450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451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452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453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454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455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456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457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458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459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460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461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462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463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464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465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466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467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468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469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470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471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472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473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474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475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476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477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478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479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480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481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2009775" y="295179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483" name="Text Box 1"/>
        <xdr:cNvSpPr txBox="1">
          <a:spLocks noChangeArrowheads="1"/>
        </xdr:cNvSpPr>
      </xdr:nvSpPr>
      <xdr:spPr bwMode="auto">
        <a:xfrm>
          <a:off x="2009775" y="295179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484" name="Text Box 1"/>
        <xdr:cNvSpPr txBox="1">
          <a:spLocks noChangeArrowheads="1"/>
        </xdr:cNvSpPr>
      </xdr:nvSpPr>
      <xdr:spPr bwMode="auto">
        <a:xfrm>
          <a:off x="2009775" y="295179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485" name="Text Box 1"/>
        <xdr:cNvSpPr txBox="1">
          <a:spLocks noChangeArrowheads="1"/>
        </xdr:cNvSpPr>
      </xdr:nvSpPr>
      <xdr:spPr bwMode="auto">
        <a:xfrm>
          <a:off x="2009775" y="295179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486" name="Text Box 1"/>
        <xdr:cNvSpPr txBox="1">
          <a:spLocks noChangeArrowheads="1"/>
        </xdr:cNvSpPr>
      </xdr:nvSpPr>
      <xdr:spPr bwMode="auto">
        <a:xfrm>
          <a:off x="2009775" y="295179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487" name="Text Box 1"/>
        <xdr:cNvSpPr txBox="1">
          <a:spLocks noChangeArrowheads="1"/>
        </xdr:cNvSpPr>
      </xdr:nvSpPr>
      <xdr:spPr bwMode="auto">
        <a:xfrm>
          <a:off x="2009775" y="295179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488" name="Text Box 1"/>
        <xdr:cNvSpPr txBox="1">
          <a:spLocks noChangeArrowheads="1"/>
        </xdr:cNvSpPr>
      </xdr:nvSpPr>
      <xdr:spPr bwMode="auto">
        <a:xfrm>
          <a:off x="2009775" y="295179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489" name="Text Box 1"/>
        <xdr:cNvSpPr txBox="1">
          <a:spLocks noChangeArrowheads="1"/>
        </xdr:cNvSpPr>
      </xdr:nvSpPr>
      <xdr:spPr bwMode="auto">
        <a:xfrm>
          <a:off x="2009775" y="295179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490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491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492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493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494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495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496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497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498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499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500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501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502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503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504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505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506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507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508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509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510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511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512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513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514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515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516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517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518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519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520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521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1522" name="Text Box 1"/>
        <xdr:cNvSpPr txBox="1">
          <a:spLocks noChangeArrowheads="1"/>
        </xdr:cNvSpPr>
      </xdr:nvSpPr>
      <xdr:spPr bwMode="auto">
        <a:xfrm>
          <a:off x="2009775" y="30203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1523" name="Text Box 1"/>
        <xdr:cNvSpPr txBox="1">
          <a:spLocks noChangeArrowheads="1"/>
        </xdr:cNvSpPr>
      </xdr:nvSpPr>
      <xdr:spPr bwMode="auto">
        <a:xfrm>
          <a:off x="2009775" y="30203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1524" name="Text Box 1"/>
        <xdr:cNvSpPr txBox="1">
          <a:spLocks noChangeArrowheads="1"/>
        </xdr:cNvSpPr>
      </xdr:nvSpPr>
      <xdr:spPr bwMode="auto">
        <a:xfrm>
          <a:off x="2009775" y="30203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1525" name="Text Box 1"/>
        <xdr:cNvSpPr txBox="1">
          <a:spLocks noChangeArrowheads="1"/>
        </xdr:cNvSpPr>
      </xdr:nvSpPr>
      <xdr:spPr bwMode="auto">
        <a:xfrm>
          <a:off x="2009775" y="30203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1526" name="Text Box 1"/>
        <xdr:cNvSpPr txBox="1">
          <a:spLocks noChangeArrowheads="1"/>
        </xdr:cNvSpPr>
      </xdr:nvSpPr>
      <xdr:spPr bwMode="auto">
        <a:xfrm>
          <a:off x="2009775" y="30203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1527" name="Text Box 1"/>
        <xdr:cNvSpPr txBox="1">
          <a:spLocks noChangeArrowheads="1"/>
        </xdr:cNvSpPr>
      </xdr:nvSpPr>
      <xdr:spPr bwMode="auto">
        <a:xfrm>
          <a:off x="2009775" y="30203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1528" name="Text Box 1"/>
        <xdr:cNvSpPr txBox="1">
          <a:spLocks noChangeArrowheads="1"/>
        </xdr:cNvSpPr>
      </xdr:nvSpPr>
      <xdr:spPr bwMode="auto">
        <a:xfrm>
          <a:off x="2009775" y="30203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108</xdr:row>
      <xdr:rowOff>0</xdr:rowOff>
    </xdr:from>
    <xdr:ext cx="0" cy="28575"/>
    <xdr:sp macro="" textlink="">
      <xdr:nvSpPr>
        <xdr:cNvPr id="1529" name="Text Box 1"/>
        <xdr:cNvSpPr txBox="1">
          <a:spLocks noChangeArrowheads="1"/>
        </xdr:cNvSpPr>
      </xdr:nvSpPr>
      <xdr:spPr bwMode="auto">
        <a:xfrm>
          <a:off x="2009775" y="302037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30" name="Text Box 1"/>
        <xdr:cNvSpPr txBox="1">
          <a:spLocks noChangeArrowheads="1"/>
        </xdr:cNvSpPr>
      </xdr:nvSpPr>
      <xdr:spPr bwMode="auto">
        <a:xfrm>
          <a:off x="2009775" y="295179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31" name="Text Box 1"/>
        <xdr:cNvSpPr txBox="1">
          <a:spLocks noChangeArrowheads="1"/>
        </xdr:cNvSpPr>
      </xdr:nvSpPr>
      <xdr:spPr bwMode="auto">
        <a:xfrm>
          <a:off x="2009775" y="295179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32" name="Text Box 1"/>
        <xdr:cNvSpPr txBox="1">
          <a:spLocks noChangeArrowheads="1"/>
        </xdr:cNvSpPr>
      </xdr:nvSpPr>
      <xdr:spPr bwMode="auto">
        <a:xfrm>
          <a:off x="2009775" y="295179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33" name="Text Box 1"/>
        <xdr:cNvSpPr txBox="1">
          <a:spLocks noChangeArrowheads="1"/>
        </xdr:cNvSpPr>
      </xdr:nvSpPr>
      <xdr:spPr bwMode="auto">
        <a:xfrm>
          <a:off x="2009775" y="295179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34" name="Text Box 1"/>
        <xdr:cNvSpPr txBox="1">
          <a:spLocks noChangeArrowheads="1"/>
        </xdr:cNvSpPr>
      </xdr:nvSpPr>
      <xdr:spPr bwMode="auto">
        <a:xfrm>
          <a:off x="2009775" y="295179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35" name="Text Box 1"/>
        <xdr:cNvSpPr txBox="1">
          <a:spLocks noChangeArrowheads="1"/>
        </xdr:cNvSpPr>
      </xdr:nvSpPr>
      <xdr:spPr bwMode="auto">
        <a:xfrm>
          <a:off x="2009775" y="295179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36" name="Text Box 1"/>
        <xdr:cNvSpPr txBox="1">
          <a:spLocks noChangeArrowheads="1"/>
        </xdr:cNvSpPr>
      </xdr:nvSpPr>
      <xdr:spPr bwMode="auto">
        <a:xfrm>
          <a:off x="2009775" y="295179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105</xdr:row>
      <xdr:rowOff>0</xdr:rowOff>
    </xdr:from>
    <xdr:ext cx="0" cy="28575"/>
    <xdr:sp macro="" textlink="">
      <xdr:nvSpPr>
        <xdr:cNvPr id="1537" name="Text Box 1"/>
        <xdr:cNvSpPr txBox="1">
          <a:spLocks noChangeArrowheads="1"/>
        </xdr:cNvSpPr>
      </xdr:nvSpPr>
      <xdr:spPr bwMode="auto">
        <a:xfrm>
          <a:off x="2009775" y="29517975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538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539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540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541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542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543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544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545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546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547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548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549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550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551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552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553" name="Text Box 1"/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554" name="Text Box 1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555" name="Text Box 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556" name="Text Box 1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557" name="Text Box 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558" name="Text Box 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559" name="Text Box 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560" name="Text Box 1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561" name="Text Box 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562" name="Text Box 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563" name="Text Box 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564" name="Text Box 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565" name="Text Box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566" name="Text Box 1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567" name="Text Box 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568" name="Text Box 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569" name="Text Box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570" name="Text Box 1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571" name="Text Box 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572" name="Text Box 1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573" name="Text Box 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574" name="Text Box 1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575" name="Text Box 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576" name="Text Box 1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577" name="Text Box 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578" name="Text Box 1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579" name="Text Box 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580" name="Text Box 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581" name="Text Box 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582" name="Text Box 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583" name="Text Box 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584" name="Text Box 1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585" name="Text Box 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586" name="Text Box 1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587" name="Text Box 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588" name="Text Box 1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589" name="Text Box 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590" name="Text Box 1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591" name="Text Box 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592" name="Text Box 1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593" name="Text Box 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594" name="Text Box 1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595" name="Text Box 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596" name="Text Box 1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597" name="Text Box 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598" name="Text Box 1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599" name="Text Box 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600" name="Text Box 1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601" name="Text Box 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602" name="Text Box 1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603" name="Text Box 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604" name="Text Box 1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605" name="Text Box 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606" name="Text Box 1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607" name="Text Box 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608" name="Text Box 1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609" name="Text Box 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610" name="Text Box 1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611" name="Text Box 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612" name="Text Box 1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613" name="Text Box 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614" name="Text Box 1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615" name="Text Box 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616" name="Text Box 1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617" name="Text Box 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618" name="Text Box 1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619" name="Text Box 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620" name="Text Box 1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621" name="Text Box 1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622" name="Text Box 1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623" name="Text Box 1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624" name="Text Box 1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625" name="Text Box 1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626" name="Text Box 1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627" name="Text Box 1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628" name="Text Box 1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629" name="Text Box 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630" name="Text Box 1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631" name="Text Box 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632" name="Text Box 1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633" name="Text Box 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634" name="Text Box 1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635" name="Text Box 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636" name="Text Box 1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637" name="Text Box 1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638" name="Text Box 1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639" name="Text Box 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640" name="Text Box 1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641" name="Text Box 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642" name="Text Box 1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643" name="Text Box 1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644" name="Text Box 1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645" name="Text Box 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646" name="Text Box 1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647" name="Text Box 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648" name="Text Box 1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649" name="Text Box 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650" name="Text Box 1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651" name="Text Box 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652" name="Text Box 1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653" name="Text Box 1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654" name="Text Box 1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655" name="Text Box 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656" name="Text Box 1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657" name="Text Box 1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658" name="Text Box 1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659" name="Text Box 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660" name="Text Box 1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661" name="Text Box 1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662" name="Text Box 1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663" name="Text Box 1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664" name="Text Box 1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665" name="Text Box 1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666" name="Text Box 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667" name="Text Box 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668" name="Text Box 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669" name="Text Box 1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670" name="Text Box 1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671" name="Text Box 1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672" name="Text Box 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673" name="Text Box 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674" name="Text Box 1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675" name="Text Box 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676" name="Text Box 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677" name="Text Box 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678" name="Text Box 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679" name="Text Box 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680" name="Text Box 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2</xdr:col>
      <xdr:colOff>1476375</xdr:colOff>
      <xdr:row>78</xdr:row>
      <xdr:rowOff>0</xdr:rowOff>
    </xdr:from>
    <xdr:ext cx="0" cy="28575"/>
    <xdr:sp macro="" textlink="">
      <xdr:nvSpPr>
        <xdr:cNvPr id="1681" name="Text Box 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2009775" y="18154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E123"/>
  <sheetViews>
    <sheetView tabSelected="1" view="pageBreakPreview" topLeftCell="B82" zoomScale="87" zoomScaleNormal="110" zoomScaleSheetLayoutView="87" workbookViewId="0">
      <selection activeCell="F120" sqref="F120"/>
    </sheetView>
  </sheetViews>
  <sheetFormatPr defaultRowHeight="15.75" x14ac:dyDescent="0.25"/>
  <cols>
    <col min="1" max="2" width="4" style="8" customWidth="1"/>
    <col min="3" max="3" width="50.85546875" style="8" customWidth="1"/>
    <col min="4" max="4" width="11" style="8" customWidth="1"/>
    <col min="5" max="5" width="10.42578125" style="8" customWidth="1"/>
    <col min="6" max="6" width="9.85546875" style="8" customWidth="1"/>
    <col min="7" max="7" width="9.28515625" style="8" customWidth="1"/>
    <col min="8" max="8" width="12.42578125" style="8" customWidth="1"/>
    <col min="9" max="9" width="9.5703125" style="8" customWidth="1"/>
    <col min="10" max="10" width="11.5703125" style="8" customWidth="1"/>
    <col min="11" max="11" width="9" style="8" customWidth="1"/>
    <col min="12" max="13" width="13.42578125" style="8" customWidth="1"/>
    <col min="14" max="16384" width="9.140625" style="8"/>
  </cols>
  <sheetData>
    <row r="1" spans="1:239" ht="32.25" customHeight="1" x14ac:dyDescent="0.25">
      <c r="A1" s="63" t="s">
        <v>71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</row>
    <row r="2" spans="1:239" ht="32.25" customHeight="1" x14ac:dyDescent="0.25">
      <c r="A2" s="62" t="s">
        <v>62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</row>
    <row r="3" spans="1:239" ht="36.75" customHeight="1" x14ac:dyDescent="0.25">
      <c r="A3" s="64" t="s">
        <v>0</v>
      </c>
      <c r="B3" s="64" t="s">
        <v>1</v>
      </c>
      <c r="C3" s="66" t="s">
        <v>2</v>
      </c>
      <c r="D3" s="66" t="s">
        <v>3</v>
      </c>
      <c r="E3" s="66" t="s">
        <v>4</v>
      </c>
      <c r="F3" s="64" t="s">
        <v>5</v>
      </c>
      <c r="G3" s="68" t="s">
        <v>6</v>
      </c>
      <c r="H3" s="69"/>
      <c r="I3" s="70" t="s">
        <v>7</v>
      </c>
      <c r="J3" s="71"/>
      <c r="K3" s="70" t="s">
        <v>8</v>
      </c>
      <c r="L3" s="71"/>
      <c r="M3" s="9" t="s">
        <v>9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</row>
    <row r="4" spans="1:239" ht="36.75" customHeight="1" x14ac:dyDescent="0.25">
      <c r="A4" s="65"/>
      <c r="B4" s="65"/>
      <c r="C4" s="67"/>
      <c r="D4" s="67"/>
      <c r="E4" s="67"/>
      <c r="F4" s="65"/>
      <c r="G4" s="10" t="s">
        <v>10</v>
      </c>
      <c r="H4" s="9" t="s">
        <v>11</v>
      </c>
      <c r="I4" s="10" t="s">
        <v>10</v>
      </c>
      <c r="J4" s="9" t="s">
        <v>11</v>
      </c>
      <c r="K4" s="10" t="s">
        <v>10</v>
      </c>
      <c r="L4" s="9" t="s">
        <v>11</v>
      </c>
      <c r="M4" s="9" t="s">
        <v>12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</row>
    <row r="5" spans="1:239" ht="28.5" customHeight="1" x14ac:dyDescent="0.25">
      <c r="A5" s="11">
        <v>1</v>
      </c>
      <c r="B5" s="11">
        <v>2</v>
      </c>
      <c r="C5" s="12">
        <v>3</v>
      </c>
      <c r="D5" s="11">
        <v>4</v>
      </c>
      <c r="E5" s="11">
        <v>5</v>
      </c>
      <c r="F5" s="11">
        <v>6</v>
      </c>
      <c r="G5" s="11">
        <v>7</v>
      </c>
      <c r="H5" s="11">
        <v>8</v>
      </c>
      <c r="I5" s="11">
        <v>9</v>
      </c>
      <c r="J5" s="11">
        <v>10</v>
      </c>
      <c r="K5" s="11">
        <v>11</v>
      </c>
      <c r="L5" s="11">
        <v>12</v>
      </c>
      <c r="M5" s="11">
        <v>13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</row>
    <row r="6" spans="1:239" ht="36.75" customHeight="1" x14ac:dyDescent="0.25">
      <c r="A6" s="11"/>
      <c r="B6" s="11"/>
      <c r="C6" s="59" t="s">
        <v>63</v>
      </c>
      <c r="D6" s="60"/>
      <c r="E6" s="60"/>
      <c r="F6" s="60">
        <v>150</v>
      </c>
      <c r="G6" s="60"/>
      <c r="H6" s="60"/>
      <c r="I6" s="60"/>
      <c r="J6" s="60"/>
      <c r="K6" s="60"/>
      <c r="L6" s="60"/>
      <c r="M6" s="60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</row>
    <row r="7" spans="1:239" s="2" customFormat="1" ht="58.5" customHeight="1" x14ac:dyDescent="0.3">
      <c r="A7" s="13">
        <v>1</v>
      </c>
      <c r="B7" s="14" t="s">
        <v>13</v>
      </c>
      <c r="C7" s="15" t="s">
        <v>67</v>
      </c>
      <c r="D7" s="16" t="s">
        <v>14</v>
      </c>
      <c r="E7" s="17"/>
      <c r="F7" s="18">
        <f>F6*0.7*0.6</f>
        <v>63</v>
      </c>
      <c r="G7" s="5"/>
      <c r="H7" s="5"/>
      <c r="I7" s="5"/>
      <c r="J7" s="5"/>
      <c r="K7" s="5"/>
      <c r="L7" s="5"/>
      <c r="M7" s="5"/>
    </row>
    <row r="8" spans="1:239" s="2" customFormat="1" ht="25.5" customHeight="1" x14ac:dyDescent="0.3">
      <c r="A8" s="13"/>
      <c r="B8" s="19"/>
      <c r="C8" s="20" t="s">
        <v>15</v>
      </c>
      <c r="D8" s="21" t="s">
        <v>16</v>
      </c>
      <c r="E8" s="22">
        <f>34/1000</f>
        <v>3.4000000000000002E-2</v>
      </c>
      <c r="F8" s="5">
        <f>F7*E8</f>
        <v>2.1420000000000003</v>
      </c>
      <c r="G8" s="5"/>
      <c r="H8" s="5"/>
      <c r="I8" s="5"/>
      <c r="J8" s="5"/>
      <c r="K8" s="5"/>
      <c r="L8" s="5"/>
      <c r="M8" s="5"/>
    </row>
    <row r="9" spans="1:239" s="2" customFormat="1" ht="39.75" customHeight="1" x14ac:dyDescent="0.3">
      <c r="A9" s="13"/>
      <c r="B9" s="23" t="s">
        <v>17</v>
      </c>
      <c r="C9" s="20" t="s">
        <v>18</v>
      </c>
      <c r="D9" s="21" t="s">
        <v>19</v>
      </c>
      <c r="E9" s="22">
        <f>83.3/1000</f>
        <v>8.3299999999999999E-2</v>
      </c>
      <c r="F9" s="5">
        <f>F7*E9</f>
        <v>5.2478999999999996</v>
      </c>
      <c r="G9" s="5"/>
      <c r="H9" s="5"/>
      <c r="I9" s="5"/>
      <c r="J9" s="5"/>
      <c r="K9" s="5"/>
      <c r="L9" s="5"/>
      <c r="M9" s="5"/>
    </row>
    <row r="10" spans="1:239" s="2" customFormat="1" ht="27.75" customHeight="1" x14ac:dyDescent="0.3">
      <c r="A10" s="13"/>
      <c r="B10" s="19"/>
      <c r="C10" s="24" t="s">
        <v>20</v>
      </c>
      <c r="D10" s="21" t="s">
        <v>21</v>
      </c>
      <c r="E10" s="22">
        <f>5.63/1000</f>
        <v>5.6299999999999996E-3</v>
      </c>
      <c r="F10" s="5">
        <f>F7*E10</f>
        <v>0.35468999999999995</v>
      </c>
      <c r="G10" s="5"/>
      <c r="H10" s="5"/>
      <c r="I10" s="5"/>
      <c r="J10" s="5"/>
      <c r="K10" s="5"/>
      <c r="L10" s="5"/>
      <c r="M10" s="5"/>
    </row>
    <row r="11" spans="1:239" s="2" customFormat="1" ht="36.75" customHeight="1" x14ac:dyDescent="0.3">
      <c r="A11" s="13">
        <v>2</v>
      </c>
      <c r="B11" s="14" t="s">
        <v>22</v>
      </c>
      <c r="C11" s="15" t="s">
        <v>23</v>
      </c>
      <c r="D11" s="16" t="s">
        <v>14</v>
      </c>
      <c r="E11" s="25"/>
      <c r="F11" s="17">
        <f>F7*1%</f>
        <v>0.63</v>
      </c>
      <c r="G11" s="5"/>
      <c r="H11" s="5"/>
      <c r="I11" s="5"/>
      <c r="J11" s="5"/>
      <c r="K11" s="5"/>
      <c r="L11" s="5"/>
      <c r="M11" s="5"/>
    </row>
    <row r="12" spans="1:239" s="2" customFormat="1" ht="36.75" customHeight="1" x14ac:dyDescent="0.3">
      <c r="A12" s="13"/>
      <c r="B12" s="26"/>
      <c r="C12" s="27" t="s">
        <v>15</v>
      </c>
      <c r="D12" s="21" t="s">
        <v>16</v>
      </c>
      <c r="E12" s="28">
        <f>206/100</f>
        <v>2.06</v>
      </c>
      <c r="F12" s="5">
        <f>F11*E12</f>
        <v>1.2978000000000001</v>
      </c>
      <c r="G12" s="5"/>
      <c r="H12" s="5"/>
      <c r="I12" s="5"/>
      <c r="J12" s="5"/>
      <c r="K12" s="5"/>
      <c r="L12" s="5"/>
      <c r="M12" s="5"/>
    </row>
    <row r="13" spans="1:239" s="2" customFormat="1" ht="36.75" customHeight="1" x14ac:dyDescent="0.3">
      <c r="A13" s="29">
        <v>3</v>
      </c>
      <c r="B13" s="14" t="s">
        <v>13</v>
      </c>
      <c r="C13" s="15" t="s">
        <v>24</v>
      </c>
      <c r="D13" s="16" t="s">
        <v>14</v>
      </c>
      <c r="E13" s="25"/>
      <c r="F13" s="17">
        <f>F7+F11</f>
        <v>63.63</v>
      </c>
      <c r="G13" s="5"/>
      <c r="H13" s="5"/>
      <c r="I13" s="5"/>
      <c r="J13" s="5"/>
      <c r="K13" s="5"/>
      <c r="L13" s="5"/>
      <c r="M13" s="5"/>
    </row>
    <row r="14" spans="1:239" s="2" customFormat="1" ht="26.25" customHeight="1" x14ac:dyDescent="0.3">
      <c r="A14" s="13"/>
      <c r="B14" s="19"/>
      <c r="C14" s="20" t="s">
        <v>15</v>
      </c>
      <c r="D14" s="21" t="s">
        <v>16</v>
      </c>
      <c r="E14" s="22">
        <f>34/1000</f>
        <v>3.4000000000000002E-2</v>
      </c>
      <c r="F14" s="5">
        <f>F13*E14</f>
        <v>2.1634200000000003</v>
      </c>
      <c r="G14" s="5"/>
      <c r="H14" s="5"/>
      <c r="I14" s="5"/>
      <c r="J14" s="5"/>
      <c r="K14" s="5"/>
      <c r="L14" s="5"/>
      <c r="M14" s="5"/>
    </row>
    <row r="15" spans="1:239" s="2" customFormat="1" ht="36.75" customHeight="1" x14ac:dyDescent="0.3">
      <c r="A15" s="13"/>
      <c r="B15" s="23" t="s">
        <v>17</v>
      </c>
      <c r="C15" s="20" t="s">
        <v>18</v>
      </c>
      <c r="D15" s="30" t="s">
        <v>19</v>
      </c>
      <c r="E15" s="22">
        <f>83.3/1000</f>
        <v>8.3299999999999999E-2</v>
      </c>
      <c r="F15" s="5">
        <f>F13*E15</f>
        <v>5.3003790000000004</v>
      </c>
      <c r="G15" s="5"/>
      <c r="H15" s="5"/>
      <c r="I15" s="5"/>
      <c r="J15" s="5"/>
      <c r="K15" s="5"/>
      <c r="L15" s="5"/>
      <c r="M15" s="5"/>
    </row>
    <row r="16" spans="1:239" s="2" customFormat="1" ht="28.5" customHeight="1" x14ac:dyDescent="0.3">
      <c r="A16" s="13"/>
      <c r="B16" s="19"/>
      <c r="C16" s="20" t="s">
        <v>20</v>
      </c>
      <c r="D16" s="21" t="s">
        <v>21</v>
      </c>
      <c r="E16" s="22">
        <f>5.63/1000</f>
        <v>5.6299999999999996E-3</v>
      </c>
      <c r="F16" s="5">
        <f>F13*E16</f>
        <v>0.35823689999999997</v>
      </c>
      <c r="G16" s="5"/>
      <c r="H16" s="5"/>
      <c r="I16" s="5"/>
      <c r="J16" s="5"/>
      <c r="K16" s="5"/>
      <c r="L16" s="5"/>
      <c r="M16" s="5"/>
    </row>
    <row r="17" spans="1:13" s="2" customFormat="1" ht="36.75" customHeight="1" x14ac:dyDescent="0.3">
      <c r="A17" s="13">
        <v>4</v>
      </c>
      <c r="B17" s="31" t="s">
        <v>25</v>
      </c>
      <c r="C17" s="19" t="s">
        <v>26</v>
      </c>
      <c r="D17" s="32" t="s">
        <v>27</v>
      </c>
      <c r="E17" s="33"/>
      <c r="F17" s="34">
        <f>(F7+F11)*1.8</f>
        <v>114.53400000000001</v>
      </c>
      <c r="G17" s="5"/>
      <c r="H17" s="5"/>
      <c r="I17" s="5"/>
      <c r="J17" s="5"/>
      <c r="K17" s="5"/>
      <c r="L17" s="5"/>
      <c r="M17" s="5"/>
    </row>
    <row r="18" spans="1:13" s="2" customFormat="1" ht="55.5" customHeight="1" x14ac:dyDescent="0.3">
      <c r="A18" s="13">
        <v>5</v>
      </c>
      <c r="B18" s="35" t="s">
        <v>28</v>
      </c>
      <c r="C18" s="19" t="s">
        <v>66</v>
      </c>
      <c r="D18" s="29" t="s">
        <v>29</v>
      </c>
      <c r="E18" s="34"/>
      <c r="F18" s="34">
        <f>F6*0.7*0.1</f>
        <v>10.5</v>
      </c>
      <c r="G18" s="5"/>
      <c r="H18" s="5"/>
      <c r="I18" s="5"/>
      <c r="J18" s="5"/>
      <c r="K18" s="5"/>
      <c r="L18" s="5"/>
      <c r="M18" s="5"/>
    </row>
    <row r="19" spans="1:13" s="2" customFormat="1" ht="18" x14ac:dyDescent="0.3">
      <c r="A19" s="36"/>
      <c r="B19" s="19"/>
      <c r="C19" s="20" t="s">
        <v>15</v>
      </c>
      <c r="D19" s="21" t="s">
        <v>16</v>
      </c>
      <c r="E19" s="22">
        <f>85.5/100</f>
        <v>0.85499999999999998</v>
      </c>
      <c r="F19" s="5">
        <f>F18*E19</f>
        <v>8.9774999999999991</v>
      </c>
      <c r="G19" s="5"/>
      <c r="H19" s="5"/>
      <c r="I19" s="5"/>
      <c r="J19" s="5"/>
      <c r="K19" s="5"/>
      <c r="L19" s="5"/>
      <c r="M19" s="5"/>
    </row>
    <row r="20" spans="1:13" s="2" customFormat="1" ht="19.5" customHeight="1" x14ac:dyDescent="0.3">
      <c r="A20" s="36"/>
      <c r="B20" s="23" t="s">
        <v>30</v>
      </c>
      <c r="C20" s="20" t="s">
        <v>31</v>
      </c>
      <c r="D20" s="30" t="s">
        <v>19</v>
      </c>
      <c r="E20" s="22">
        <f>7.6/100</f>
        <v>7.5999999999999998E-2</v>
      </c>
      <c r="F20" s="5">
        <f>F18*E20</f>
        <v>0.79799999999999993</v>
      </c>
      <c r="G20" s="5"/>
      <c r="H20" s="5"/>
      <c r="I20" s="5"/>
      <c r="J20" s="5"/>
      <c r="K20" s="5"/>
      <c r="L20" s="5"/>
      <c r="M20" s="5"/>
    </row>
    <row r="21" spans="1:13" s="2" customFormat="1" ht="18" x14ac:dyDescent="0.3">
      <c r="A21" s="36"/>
      <c r="B21" s="19"/>
      <c r="C21" s="20" t="s">
        <v>32</v>
      </c>
      <c r="D21" s="37"/>
      <c r="E21" s="22"/>
      <c r="F21" s="5"/>
      <c r="G21" s="5"/>
      <c r="H21" s="5"/>
      <c r="I21" s="5"/>
      <c r="J21" s="5"/>
      <c r="K21" s="5"/>
      <c r="L21" s="5"/>
      <c r="M21" s="5"/>
    </row>
    <row r="22" spans="1:13" s="2" customFormat="1" ht="36" customHeight="1" x14ac:dyDescent="0.3">
      <c r="A22" s="36"/>
      <c r="B22" s="31" t="s">
        <v>33</v>
      </c>
      <c r="C22" s="38" t="s">
        <v>34</v>
      </c>
      <c r="D22" s="21" t="s">
        <v>35</v>
      </c>
      <c r="E22" s="22">
        <v>1.1000000000000001</v>
      </c>
      <c r="F22" s="5">
        <f>F18*E22</f>
        <v>11.55</v>
      </c>
      <c r="G22" s="5"/>
      <c r="H22" s="5"/>
      <c r="I22" s="5"/>
      <c r="J22" s="5"/>
      <c r="K22" s="5"/>
      <c r="L22" s="5"/>
      <c r="M22" s="5"/>
    </row>
    <row r="23" spans="1:13" s="2" customFormat="1" ht="54" x14ac:dyDescent="0.35">
      <c r="A23" s="13"/>
      <c r="B23" s="31" t="s">
        <v>36</v>
      </c>
      <c r="C23" s="39" t="s">
        <v>65</v>
      </c>
      <c r="D23" s="40" t="s">
        <v>27</v>
      </c>
      <c r="E23" s="22"/>
      <c r="F23" s="5">
        <f>F22*1.6</f>
        <v>18.48</v>
      </c>
      <c r="G23" s="5"/>
      <c r="H23" s="5"/>
      <c r="I23" s="5"/>
      <c r="J23" s="5"/>
      <c r="K23" s="5"/>
      <c r="L23" s="5"/>
      <c r="M23" s="5"/>
    </row>
    <row r="24" spans="1:13" s="2" customFormat="1" ht="53.25" customHeight="1" x14ac:dyDescent="0.3">
      <c r="A24" s="13">
        <v>7</v>
      </c>
      <c r="B24" s="14" t="s">
        <v>38</v>
      </c>
      <c r="C24" s="26" t="s">
        <v>39</v>
      </c>
      <c r="D24" s="29" t="s">
        <v>29</v>
      </c>
      <c r="E24" s="33"/>
      <c r="F24" s="34">
        <f>F6*0.14</f>
        <v>21.000000000000004</v>
      </c>
      <c r="G24" s="5"/>
      <c r="H24" s="5"/>
      <c r="I24" s="5"/>
      <c r="J24" s="5"/>
      <c r="K24" s="5"/>
      <c r="L24" s="5"/>
      <c r="M24" s="5"/>
    </row>
    <row r="25" spans="1:13" s="2" customFormat="1" ht="18" x14ac:dyDescent="0.3">
      <c r="A25" s="13"/>
      <c r="B25" s="35"/>
      <c r="C25" s="20" t="s">
        <v>15</v>
      </c>
      <c r="D25" s="21" t="s">
        <v>16</v>
      </c>
      <c r="E25" s="22">
        <f>565/100</f>
        <v>5.65</v>
      </c>
      <c r="F25" s="5">
        <f>F24*E25</f>
        <v>118.65000000000003</v>
      </c>
      <c r="G25" s="5"/>
      <c r="H25" s="5"/>
      <c r="I25" s="5"/>
      <c r="J25" s="5"/>
      <c r="K25" s="5"/>
      <c r="L25" s="5"/>
      <c r="M25" s="5"/>
    </row>
    <row r="26" spans="1:13" s="2" customFormat="1" ht="21.75" customHeight="1" x14ac:dyDescent="0.3">
      <c r="A26" s="13"/>
      <c r="B26" s="23" t="s">
        <v>30</v>
      </c>
      <c r="C26" s="20" t="s">
        <v>40</v>
      </c>
      <c r="D26" s="21" t="s">
        <v>19</v>
      </c>
      <c r="E26" s="22">
        <f>82/100</f>
        <v>0.82</v>
      </c>
      <c r="F26" s="5">
        <f>F24*E26</f>
        <v>17.220000000000002</v>
      </c>
      <c r="G26" s="5"/>
      <c r="H26" s="5"/>
      <c r="I26" s="5"/>
      <c r="J26" s="5"/>
      <c r="K26" s="5"/>
      <c r="L26" s="5"/>
      <c r="M26" s="5"/>
    </row>
    <row r="27" spans="1:13" s="2" customFormat="1" ht="18" x14ac:dyDescent="0.3">
      <c r="A27" s="13"/>
      <c r="B27" s="35"/>
      <c r="C27" s="20" t="s">
        <v>41</v>
      </c>
      <c r="D27" s="21" t="s">
        <v>21</v>
      </c>
      <c r="E27" s="22">
        <f>73/100</f>
        <v>0.73</v>
      </c>
      <c r="F27" s="5">
        <f>F24*E27</f>
        <v>15.330000000000002</v>
      </c>
      <c r="G27" s="5"/>
      <c r="H27" s="5"/>
      <c r="I27" s="5"/>
      <c r="J27" s="5"/>
      <c r="K27" s="5"/>
      <c r="L27" s="5"/>
      <c r="M27" s="5"/>
    </row>
    <row r="28" spans="1:13" s="2" customFormat="1" ht="18" x14ac:dyDescent="0.3">
      <c r="A28" s="13"/>
      <c r="B28" s="35"/>
      <c r="C28" s="20" t="s">
        <v>32</v>
      </c>
      <c r="D28" s="21"/>
      <c r="E28" s="22"/>
      <c r="F28" s="5"/>
      <c r="G28" s="5"/>
      <c r="H28" s="5"/>
      <c r="I28" s="5"/>
      <c r="J28" s="5"/>
      <c r="K28" s="5"/>
      <c r="L28" s="5"/>
      <c r="M28" s="5"/>
    </row>
    <row r="29" spans="1:13" s="2" customFormat="1" ht="36" customHeight="1" x14ac:dyDescent="0.3">
      <c r="A29" s="13"/>
      <c r="B29" s="43" t="s">
        <v>42</v>
      </c>
      <c r="C29" s="40" t="s">
        <v>43</v>
      </c>
      <c r="D29" s="21" t="s">
        <v>35</v>
      </c>
      <c r="E29" s="22">
        <f>2.09/100</f>
        <v>2.0899999999999998E-2</v>
      </c>
      <c r="F29" s="5">
        <f>F24*E29</f>
        <v>0.43890000000000007</v>
      </c>
      <c r="G29" s="5"/>
      <c r="H29" s="5"/>
      <c r="I29" s="5"/>
      <c r="J29" s="5"/>
      <c r="K29" s="5"/>
      <c r="L29" s="5"/>
      <c r="M29" s="5"/>
    </row>
    <row r="30" spans="1:13" s="2" customFormat="1" ht="20.25" customHeight="1" x14ac:dyDescent="0.3">
      <c r="A30" s="13"/>
      <c r="B30" s="43" t="s">
        <v>44</v>
      </c>
      <c r="C30" s="40" t="s">
        <v>45</v>
      </c>
      <c r="D30" s="3" t="s">
        <v>46</v>
      </c>
      <c r="E30" s="5" t="s">
        <v>47</v>
      </c>
      <c r="F30" s="5">
        <f>F24/0.14</f>
        <v>150</v>
      </c>
      <c r="G30" s="5"/>
      <c r="H30" s="5"/>
      <c r="I30" s="5"/>
      <c r="J30" s="5"/>
      <c r="K30" s="5"/>
      <c r="L30" s="5"/>
      <c r="M30" s="5"/>
    </row>
    <row r="31" spans="1:13" s="2" customFormat="1" ht="34.5" customHeight="1" x14ac:dyDescent="0.3">
      <c r="A31" s="13"/>
      <c r="B31" s="31" t="s">
        <v>36</v>
      </c>
      <c r="C31" s="20" t="s">
        <v>64</v>
      </c>
      <c r="D31" s="40" t="s">
        <v>27</v>
      </c>
      <c r="E31" s="5"/>
      <c r="F31" s="5">
        <f>F29*2.2</f>
        <v>0.96558000000000022</v>
      </c>
      <c r="G31" s="5"/>
      <c r="H31" s="5"/>
      <c r="I31" s="5"/>
      <c r="J31" s="5"/>
      <c r="K31" s="5"/>
      <c r="L31" s="5"/>
      <c r="M31" s="5"/>
    </row>
    <row r="32" spans="1:13" s="2" customFormat="1" ht="34.5" customHeight="1" x14ac:dyDescent="0.3">
      <c r="A32" s="13"/>
      <c r="B32" s="31" t="s">
        <v>36</v>
      </c>
      <c r="C32" s="24" t="s">
        <v>48</v>
      </c>
      <c r="D32" s="40" t="s">
        <v>27</v>
      </c>
      <c r="E32" s="5"/>
      <c r="F32" s="5">
        <f>F30*0.14*2.4</f>
        <v>50.400000000000006</v>
      </c>
      <c r="G32" s="5"/>
      <c r="H32" s="5"/>
      <c r="I32" s="5"/>
      <c r="J32" s="5"/>
      <c r="K32" s="44"/>
      <c r="L32" s="5"/>
      <c r="M32" s="5"/>
    </row>
    <row r="33" spans="1:239" s="2" customFormat="1" ht="49.5" customHeight="1" x14ac:dyDescent="0.3">
      <c r="A33" s="13">
        <v>8</v>
      </c>
      <c r="B33" s="35" t="s">
        <v>49</v>
      </c>
      <c r="C33" s="26" t="s">
        <v>50</v>
      </c>
      <c r="D33" s="29" t="s">
        <v>29</v>
      </c>
      <c r="E33" s="34"/>
      <c r="F33" s="34">
        <f>0.1*0.5*F6</f>
        <v>7.5</v>
      </c>
      <c r="G33" s="5"/>
      <c r="H33" s="5"/>
      <c r="I33" s="5"/>
      <c r="J33" s="5"/>
      <c r="K33" s="5"/>
      <c r="L33" s="5"/>
      <c r="M33" s="5"/>
    </row>
    <row r="34" spans="1:239" s="2" customFormat="1" ht="18" x14ac:dyDescent="0.3">
      <c r="A34" s="36"/>
      <c r="B34" s="19"/>
      <c r="C34" s="20" t="s">
        <v>15</v>
      </c>
      <c r="D34" s="21" t="s">
        <v>16</v>
      </c>
      <c r="E34" s="5">
        <f>212/100</f>
        <v>2.12</v>
      </c>
      <c r="F34" s="5">
        <f>F33*E34</f>
        <v>15.9</v>
      </c>
      <c r="G34" s="5"/>
      <c r="H34" s="5"/>
      <c r="I34" s="5"/>
      <c r="J34" s="5"/>
      <c r="K34" s="5"/>
      <c r="L34" s="5"/>
      <c r="M34" s="5"/>
    </row>
    <row r="35" spans="1:239" s="2" customFormat="1" ht="18" x14ac:dyDescent="0.3">
      <c r="A35" s="36"/>
      <c r="B35" s="19"/>
      <c r="C35" s="20" t="s">
        <v>20</v>
      </c>
      <c r="D35" s="21" t="s">
        <v>21</v>
      </c>
      <c r="E35" s="5">
        <f>10.1/100</f>
        <v>0.10099999999999999</v>
      </c>
      <c r="F35" s="5">
        <f>F33*E35</f>
        <v>0.75749999999999995</v>
      </c>
      <c r="G35" s="5"/>
      <c r="H35" s="5"/>
      <c r="I35" s="5"/>
      <c r="J35" s="5"/>
      <c r="K35" s="5"/>
      <c r="L35" s="5"/>
      <c r="M35" s="5"/>
    </row>
    <row r="36" spans="1:239" s="2" customFormat="1" ht="18" x14ac:dyDescent="0.3">
      <c r="A36" s="36"/>
      <c r="B36" s="19"/>
      <c r="C36" s="20" t="s">
        <v>32</v>
      </c>
      <c r="D36" s="37"/>
      <c r="E36" s="5"/>
      <c r="F36" s="5"/>
      <c r="G36" s="5"/>
      <c r="H36" s="5"/>
      <c r="I36" s="5"/>
      <c r="J36" s="5"/>
      <c r="K36" s="5"/>
      <c r="L36" s="5"/>
      <c r="M36" s="5"/>
    </row>
    <row r="37" spans="1:239" s="2" customFormat="1" ht="36" customHeight="1" x14ac:dyDescent="0.3">
      <c r="A37" s="13"/>
      <c r="B37" s="31" t="s">
        <v>33</v>
      </c>
      <c r="C37" s="38" t="s">
        <v>34</v>
      </c>
      <c r="D37" s="21" t="s">
        <v>35</v>
      </c>
      <c r="E37" s="5">
        <v>1.1000000000000001</v>
      </c>
      <c r="F37" s="5">
        <f>F33*E37</f>
        <v>8.25</v>
      </c>
      <c r="G37" s="5"/>
      <c r="H37" s="5"/>
      <c r="I37" s="5"/>
      <c r="J37" s="5"/>
      <c r="K37" s="5"/>
      <c r="L37" s="5"/>
      <c r="M37" s="5"/>
    </row>
    <row r="38" spans="1:239" s="2" customFormat="1" ht="54" x14ac:dyDescent="0.35">
      <c r="A38" s="13"/>
      <c r="B38" s="31" t="s">
        <v>36</v>
      </c>
      <c r="C38" s="39" t="s">
        <v>65</v>
      </c>
      <c r="D38" s="40" t="s">
        <v>27</v>
      </c>
      <c r="E38" s="22"/>
      <c r="F38" s="5">
        <f>F37*1.6</f>
        <v>13.200000000000001</v>
      </c>
      <c r="G38" s="5"/>
      <c r="H38" s="5"/>
      <c r="I38" s="5"/>
      <c r="J38" s="5"/>
      <c r="K38" s="5"/>
      <c r="L38" s="5"/>
      <c r="M38" s="5"/>
    </row>
    <row r="39" spans="1:239" ht="36.75" customHeight="1" x14ac:dyDescent="0.25">
      <c r="A39" s="11"/>
      <c r="B39" s="11"/>
      <c r="C39" s="59" t="s">
        <v>70</v>
      </c>
      <c r="D39" s="60"/>
      <c r="E39" s="60"/>
      <c r="F39" s="60">
        <v>6</v>
      </c>
      <c r="G39" s="60"/>
      <c r="H39" s="60"/>
      <c r="I39" s="60"/>
      <c r="J39" s="60"/>
      <c r="K39" s="60"/>
      <c r="L39" s="60"/>
      <c r="M39" s="60"/>
      <c r="N39" s="1"/>
      <c r="O39" s="6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</row>
    <row r="40" spans="1:239" s="2" customFormat="1" ht="58.5" customHeight="1" x14ac:dyDescent="0.3">
      <c r="A40" s="13">
        <v>1</v>
      </c>
      <c r="B40" s="14" t="s">
        <v>13</v>
      </c>
      <c r="C40" s="15" t="s">
        <v>67</v>
      </c>
      <c r="D40" s="16" t="s">
        <v>14</v>
      </c>
      <c r="E40" s="17"/>
      <c r="F40" s="18">
        <f>F39*0.7*0.6</f>
        <v>2.5199999999999996</v>
      </c>
      <c r="G40" s="5"/>
      <c r="H40" s="5"/>
      <c r="I40" s="5"/>
      <c r="J40" s="5"/>
      <c r="K40" s="5"/>
      <c r="L40" s="5"/>
      <c r="M40" s="5"/>
    </row>
    <row r="41" spans="1:239" s="2" customFormat="1" ht="25.5" customHeight="1" x14ac:dyDescent="0.3">
      <c r="A41" s="13"/>
      <c r="B41" s="19"/>
      <c r="C41" s="20" t="s">
        <v>15</v>
      </c>
      <c r="D41" s="21" t="s">
        <v>16</v>
      </c>
      <c r="E41" s="22">
        <f>34/1000</f>
        <v>3.4000000000000002E-2</v>
      </c>
      <c r="F41" s="5">
        <f>F40*E41</f>
        <v>8.5679999999999992E-2</v>
      </c>
      <c r="G41" s="5"/>
      <c r="H41" s="5"/>
      <c r="I41" s="5"/>
      <c r="J41" s="5"/>
      <c r="K41" s="5"/>
      <c r="L41" s="5"/>
      <c r="M41" s="5"/>
    </row>
    <row r="42" spans="1:239" s="2" customFormat="1" ht="39.75" customHeight="1" x14ac:dyDescent="0.3">
      <c r="A42" s="13"/>
      <c r="B42" s="23" t="s">
        <v>17</v>
      </c>
      <c r="C42" s="20" t="s">
        <v>18</v>
      </c>
      <c r="D42" s="21" t="s">
        <v>19</v>
      </c>
      <c r="E42" s="22">
        <f>83.3/1000</f>
        <v>8.3299999999999999E-2</v>
      </c>
      <c r="F42" s="5">
        <f>F40*E42</f>
        <v>0.20991599999999996</v>
      </c>
      <c r="G42" s="5"/>
      <c r="H42" s="5"/>
      <c r="I42" s="5"/>
      <c r="J42" s="5"/>
      <c r="K42" s="5"/>
      <c r="L42" s="5"/>
      <c r="M42" s="5"/>
    </row>
    <row r="43" spans="1:239" s="2" customFormat="1" ht="27.75" customHeight="1" x14ac:dyDescent="0.3">
      <c r="A43" s="13"/>
      <c r="B43" s="19"/>
      <c r="C43" s="24" t="s">
        <v>20</v>
      </c>
      <c r="D43" s="21" t="s">
        <v>21</v>
      </c>
      <c r="E43" s="22">
        <f>5.63/1000</f>
        <v>5.6299999999999996E-3</v>
      </c>
      <c r="F43" s="5">
        <f>F40*E43</f>
        <v>1.4187599999999996E-2</v>
      </c>
      <c r="G43" s="5"/>
      <c r="H43" s="5"/>
      <c r="I43" s="5"/>
      <c r="J43" s="5"/>
      <c r="K43" s="5"/>
      <c r="L43" s="5"/>
      <c r="M43" s="5"/>
    </row>
    <row r="44" spans="1:239" s="2" customFormat="1" ht="36.75" customHeight="1" x14ac:dyDescent="0.3">
      <c r="A44" s="13">
        <v>2</v>
      </c>
      <c r="B44" s="14" t="s">
        <v>22</v>
      </c>
      <c r="C44" s="15" t="s">
        <v>23</v>
      </c>
      <c r="D44" s="16" t="s">
        <v>14</v>
      </c>
      <c r="E44" s="25"/>
      <c r="F44" s="17">
        <f>F40*1%</f>
        <v>2.5199999999999997E-2</v>
      </c>
      <c r="G44" s="5"/>
      <c r="H44" s="5"/>
      <c r="I44" s="5"/>
      <c r="J44" s="5"/>
      <c r="K44" s="5"/>
      <c r="L44" s="5"/>
      <c r="M44" s="5"/>
    </row>
    <row r="45" spans="1:239" s="2" customFormat="1" ht="36.75" customHeight="1" x14ac:dyDescent="0.3">
      <c r="A45" s="13"/>
      <c r="B45" s="26"/>
      <c r="C45" s="27" t="s">
        <v>15</v>
      </c>
      <c r="D45" s="21" t="s">
        <v>16</v>
      </c>
      <c r="E45" s="28">
        <f>206/100</f>
        <v>2.06</v>
      </c>
      <c r="F45" s="5">
        <f>F44*E45</f>
        <v>5.1911999999999993E-2</v>
      </c>
      <c r="G45" s="5"/>
      <c r="H45" s="5"/>
      <c r="I45" s="5"/>
      <c r="J45" s="5"/>
      <c r="K45" s="5"/>
      <c r="L45" s="5"/>
      <c r="M45" s="5"/>
    </row>
    <row r="46" spans="1:239" s="2" customFormat="1" ht="36.75" customHeight="1" x14ac:dyDescent="0.3">
      <c r="A46" s="29">
        <v>3</v>
      </c>
      <c r="B46" s="14" t="s">
        <v>13</v>
      </c>
      <c r="C46" s="15" t="s">
        <v>24</v>
      </c>
      <c r="D46" s="16" t="s">
        <v>14</v>
      </c>
      <c r="E46" s="25"/>
      <c r="F46" s="17">
        <f>F40+F44</f>
        <v>2.5451999999999995</v>
      </c>
      <c r="G46" s="5"/>
      <c r="H46" s="5"/>
      <c r="I46" s="5"/>
      <c r="J46" s="5"/>
      <c r="K46" s="5"/>
      <c r="L46" s="5"/>
      <c r="M46" s="5"/>
    </row>
    <row r="47" spans="1:239" s="2" customFormat="1" ht="26.25" customHeight="1" x14ac:dyDescent="0.3">
      <c r="A47" s="13"/>
      <c r="B47" s="19"/>
      <c r="C47" s="20" t="s">
        <v>15</v>
      </c>
      <c r="D47" s="21" t="s">
        <v>16</v>
      </c>
      <c r="E47" s="22">
        <f>34/1000</f>
        <v>3.4000000000000002E-2</v>
      </c>
      <c r="F47" s="5">
        <f>F46*E47</f>
        <v>8.6536799999999983E-2</v>
      </c>
      <c r="G47" s="5"/>
      <c r="H47" s="5"/>
      <c r="I47" s="5"/>
      <c r="J47" s="5"/>
      <c r="K47" s="5"/>
      <c r="L47" s="5"/>
      <c r="M47" s="5"/>
    </row>
    <row r="48" spans="1:239" s="2" customFormat="1" ht="36.75" customHeight="1" x14ac:dyDescent="0.3">
      <c r="A48" s="13"/>
      <c r="B48" s="23" t="s">
        <v>17</v>
      </c>
      <c r="C48" s="20" t="s">
        <v>18</v>
      </c>
      <c r="D48" s="30" t="s">
        <v>19</v>
      </c>
      <c r="E48" s="22">
        <f>83.3/1000</f>
        <v>8.3299999999999999E-2</v>
      </c>
      <c r="F48" s="5">
        <f>F46*E48</f>
        <v>0.21201515999999995</v>
      </c>
      <c r="G48" s="5"/>
      <c r="H48" s="5"/>
      <c r="I48" s="5"/>
      <c r="J48" s="5"/>
      <c r="K48" s="5"/>
      <c r="L48" s="5"/>
      <c r="M48" s="5"/>
    </row>
    <row r="49" spans="1:13" s="2" customFormat="1" ht="28.5" customHeight="1" x14ac:dyDescent="0.3">
      <c r="A49" s="13"/>
      <c r="B49" s="19"/>
      <c r="C49" s="20" t="s">
        <v>20</v>
      </c>
      <c r="D49" s="21" t="s">
        <v>21</v>
      </c>
      <c r="E49" s="22">
        <f>5.63/1000</f>
        <v>5.6299999999999996E-3</v>
      </c>
      <c r="F49" s="5">
        <f>F46*E49</f>
        <v>1.4329475999999996E-2</v>
      </c>
      <c r="G49" s="5"/>
      <c r="H49" s="5"/>
      <c r="I49" s="5"/>
      <c r="J49" s="5"/>
      <c r="K49" s="5"/>
      <c r="L49" s="5"/>
      <c r="M49" s="5"/>
    </row>
    <row r="50" spans="1:13" s="2" customFormat="1" ht="36.75" customHeight="1" x14ac:dyDescent="0.3">
      <c r="A50" s="13">
        <v>4</v>
      </c>
      <c r="B50" s="31" t="s">
        <v>25</v>
      </c>
      <c r="C50" s="19" t="s">
        <v>26</v>
      </c>
      <c r="D50" s="32" t="s">
        <v>27</v>
      </c>
      <c r="E50" s="33"/>
      <c r="F50" s="34">
        <f>(F40+F44)*1.8</f>
        <v>4.5813599999999992</v>
      </c>
      <c r="G50" s="5"/>
      <c r="H50" s="5"/>
      <c r="I50" s="5"/>
      <c r="J50" s="5"/>
      <c r="K50" s="5"/>
      <c r="L50" s="5"/>
      <c r="M50" s="5"/>
    </row>
    <row r="51" spans="1:13" s="2" customFormat="1" ht="55.5" customHeight="1" x14ac:dyDescent="0.3">
      <c r="A51" s="13">
        <v>5</v>
      </c>
      <c r="B51" s="35" t="s">
        <v>28</v>
      </c>
      <c r="C51" s="19" t="s">
        <v>66</v>
      </c>
      <c r="D51" s="29" t="s">
        <v>29</v>
      </c>
      <c r="E51" s="34"/>
      <c r="F51" s="34">
        <f>F39*0.7*0.1</f>
        <v>0.41999999999999993</v>
      </c>
      <c r="G51" s="5"/>
      <c r="H51" s="5"/>
      <c r="I51" s="5"/>
      <c r="J51" s="5"/>
      <c r="K51" s="5"/>
      <c r="L51" s="5"/>
      <c r="M51" s="5"/>
    </row>
    <row r="52" spans="1:13" s="2" customFormat="1" ht="18" x14ac:dyDescent="0.3">
      <c r="A52" s="36"/>
      <c r="B52" s="19"/>
      <c r="C52" s="20" t="s">
        <v>15</v>
      </c>
      <c r="D52" s="21" t="s">
        <v>16</v>
      </c>
      <c r="E52" s="22">
        <f>85.5/100</f>
        <v>0.85499999999999998</v>
      </c>
      <c r="F52" s="5">
        <f>F51*E52</f>
        <v>0.35909999999999992</v>
      </c>
      <c r="G52" s="5"/>
      <c r="H52" s="5"/>
      <c r="I52" s="5"/>
      <c r="J52" s="5"/>
      <c r="K52" s="5"/>
      <c r="L52" s="5"/>
      <c r="M52" s="5"/>
    </row>
    <row r="53" spans="1:13" s="2" customFormat="1" ht="19.5" customHeight="1" x14ac:dyDescent="0.3">
      <c r="A53" s="36"/>
      <c r="B53" s="23" t="s">
        <v>30</v>
      </c>
      <c r="C53" s="20" t="s">
        <v>31</v>
      </c>
      <c r="D53" s="30" t="s">
        <v>19</v>
      </c>
      <c r="E53" s="22">
        <f>7.6/100</f>
        <v>7.5999999999999998E-2</v>
      </c>
      <c r="F53" s="5">
        <f>F51*E53</f>
        <v>3.1919999999999997E-2</v>
      </c>
      <c r="G53" s="5"/>
      <c r="H53" s="5"/>
      <c r="I53" s="5"/>
      <c r="J53" s="5"/>
      <c r="K53" s="5"/>
      <c r="L53" s="5"/>
      <c r="M53" s="5"/>
    </row>
    <row r="54" spans="1:13" s="2" customFormat="1" ht="18" x14ac:dyDescent="0.3">
      <c r="A54" s="36"/>
      <c r="B54" s="19"/>
      <c r="C54" s="20" t="s">
        <v>32</v>
      </c>
      <c r="D54" s="37"/>
      <c r="E54" s="22"/>
      <c r="F54" s="5"/>
      <c r="G54" s="5"/>
      <c r="H54" s="5"/>
      <c r="I54" s="5"/>
      <c r="J54" s="5"/>
      <c r="K54" s="5"/>
      <c r="L54" s="5"/>
      <c r="M54" s="5"/>
    </row>
    <row r="55" spans="1:13" s="2" customFormat="1" ht="36" customHeight="1" x14ac:dyDescent="0.3">
      <c r="A55" s="36"/>
      <c r="B55" s="31" t="s">
        <v>33</v>
      </c>
      <c r="C55" s="38" t="s">
        <v>34</v>
      </c>
      <c r="D55" s="21" t="s">
        <v>35</v>
      </c>
      <c r="E55" s="22">
        <v>1.1000000000000001</v>
      </c>
      <c r="F55" s="5">
        <f>F51*E55</f>
        <v>0.46199999999999997</v>
      </c>
      <c r="G55" s="5"/>
      <c r="H55" s="5"/>
      <c r="I55" s="5"/>
      <c r="J55" s="5"/>
      <c r="K55" s="5"/>
      <c r="L55" s="5"/>
      <c r="M55" s="5"/>
    </row>
    <row r="56" spans="1:13" s="2" customFormat="1" ht="54" x14ac:dyDescent="0.35">
      <c r="A56" s="13"/>
      <c r="B56" s="31" t="s">
        <v>36</v>
      </c>
      <c r="C56" s="39" t="s">
        <v>65</v>
      </c>
      <c r="D56" s="40" t="s">
        <v>27</v>
      </c>
      <c r="E56" s="22"/>
      <c r="F56" s="5">
        <f>F55*1.6</f>
        <v>0.73919999999999997</v>
      </c>
      <c r="G56" s="5"/>
      <c r="H56" s="5"/>
      <c r="I56" s="5"/>
      <c r="J56" s="5"/>
      <c r="K56" s="5"/>
      <c r="L56" s="5"/>
      <c r="M56" s="5"/>
    </row>
    <row r="57" spans="1:13" s="2" customFormat="1" ht="53.25" customHeight="1" x14ac:dyDescent="0.3">
      <c r="A57" s="13">
        <v>7</v>
      </c>
      <c r="B57" s="14" t="s">
        <v>38</v>
      </c>
      <c r="C57" s="26" t="s">
        <v>39</v>
      </c>
      <c r="D57" s="29" t="s">
        <v>29</v>
      </c>
      <c r="E57" s="33"/>
      <c r="F57" s="34">
        <f>F39*0.14</f>
        <v>0.84000000000000008</v>
      </c>
      <c r="G57" s="5"/>
      <c r="H57" s="5"/>
      <c r="I57" s="5"/>
      <c r="J57" s="5"/>
      <c r="K57" s="5"/>
      <c r="L57" s="5"/>
      <c r="M57" s="5"/>
    </row>
    <row r="58" spans="1:13" s="2" customFormat="1" ht="18" x14ac:dyDescent="0.3">
      <c r="A58" s="13"/>
      <c r="B58" s="35"/>
      <c r="C58" s="20" t="s">
        <v>15</v>
      </c>
      <c r="D58" s="21" t="s">
        <v>16</v>
      </c>
      <c r="E58" s="22">
        <f>565/100</f>
        <v>5.65</v>
      </c>
      <c r="F58" s="5">
        <f>F57*E58</f>
        <v>4.7460000000000004</v>
      </c>
      <c r="G58" s="5"/>
      <c r="H58" s="5"/>
      <c r="I58" s="5"/>
      <c r="J58" s="5"/>
      <c r="K58" s="5"/>
      <c r="L58" s="5"/>
      <c r="M58" s="5"/>
    </row>
    <row r="59" spans="1:13" s="2" customFormat="1" ht="21.75" customHeight="1" x14ac:dyDescent="0.3">
      <c r="A59" s="13"/>
      <c r="B59" s="23" t="s">
        <v>30</v>
      </c>
      <c r="C59" s="20" t="s">
        <v>40</v>
      </c>
      <c r="D59" s="21" t="s">
        <v>19</v>
      </c>
      <c r="E59" s="22">
        <f>82/100</f>
        <v>0.82</v>
      </c>
      <c r="F59" s="5">
        <f>F57*E59</f>
        <v>0.68880000000000008</v>
      </c>
      <c r="G59" s="5"/>
      <c r="H59" s="5"/>
      <c r="I59" s="5"/>
      <c r="J59" s="5"/>
      <c r="K59" s="5"/>
      <c r="L59" s="5"/>
      <c r="M59" s="5"/>
    </row>
    <row r="60" spans="1:13" s="2" customFormat="1" ht="18" x14ac:dyDescent="0.3">
      <c r="A60" s="13"/>
      <c r="B60" s="35"/>
      <c r="C60" s="20" t="s">
        <v>41</v>
      </c>
      <c r="D60" s="21" t="s">
        <v>21</v>
      </c>
      <c r="E60" s="22">
        <f>73/100</f>
        <v>0.73</v>
      </c>
      <c r="F60" s="5">
        <f>F57*E60</f>
        <v>0.61320000000000008</v>
      </c>
      <c r="G60" s="5"/>
      <c r="H60" s="5"/>
      <c r="I60" s="5"/>
      <c r="J60" s="5"/>
      <c r="K60" s="5"/>
      <c r="L60" s="5"/>
      <c r="M60" s="5"/>
    </row>
    <row r="61" spans="1:13" s="2" customFormat="1" ht="18" x14ac:dyDescent="0.3">
      <c r="A61" s="13"/>
      <c r="B61" s="35"/>
      <c r="C61" s="20" t="s">
        <v>32</v>
      </c>
      <c r="D61" s="21"/>
      <c r="E61" s="22"/>
      <c r="F61" s="5"/>
      <c r="G61" s="5"/>
      <c r="H61" s="5"/>
      <c r="I61" s="5"/>
      <c r="J61" s="5"/>
      <c r="K61" s="5"/>
      <c r="L61" s="5"/>
      <c r="M61" s="5"/>
    </row>
    <row r="62" spans="1:13" s="2" customFormat="1" ht="36" customHeight="1" x14ac:dyDescent="0.3">
      <c r="A62" s="13"/>
      <c r="B62" s="43" t="s">
        <v>42</v>
      </c>
      <c r="C62" s="40" t="s">
        <v>43</v>
      </c>
      <c r="D62" s="21" t="s">
        <v>35</v>
      </c>
      <c r="E62" s="22">
        <f>2.09/100</f>
        <v>2.0899999999999998E-2</v>
      </c>
      <c r="F62" s="5">
        <f>F57*E62</f>
        <v>1.7555999999999999E-2</v>
      </c>
      <c r="G62" s="5"/>
      <c r="H62" s="5"/>
      <c r="I62" s="5"/>
      <c r="J62" s="5"/>
      <c r="K62" s="5"/>
      <c r="L62" s="5"/>
      <c r="M62" s="5"/>
    </row>
    <row r="63" spans="1:13" s="2" customFormat="1" ht="20.25" customHeight="1" x14ac:dyDescent="0.3">
      <c r="A63" s="13"/>
      <c r="B63" s="43" t="s">
        <v>44</v>
      </c>
      <c r="C63" s="40" t="s">
        <v>45</v>
      </c>
      <c r="D63" s="3" t="s">
        <v>46</v>
      </c>
      <c r="E63" s="5" t="s">
        <v>47</v>
      </c>
      <c r="F63" s="5">
        <f>F57/0.14</f>
        <v>6</v>
      </c>
      <c r="G63" s="5"/>
      <c r="H63" s="5"/>
      <c r="I63" s="5"/>
      <c r="J63" s="5"/>
      <c r="K63" s="5"/>
      <c r="L63" s="5"/>
      <c r="M63" s="5"/>
    </row>
    <row r="64" spans="1:13" s="2" customFormat="1" ht="34.5" customHeight="1" x14ac:dyDescent="0.3">
      <c r="A64" s="13"/>
      <c r="B64" s="31" t="s">
        <v>36</v>
      </c>
      <c r="C64" s="20" t="s">
        <v>64</v>
      </c>
      <c r="D64" s="40" t="s">
        <v>27</v>
      </c>
      <c r="E64" s="5"/>
      <c r="F64" s="5">
        <f>F62*2.2</f>
        <v>3.8623200000000003E-2</v>
      </c>
      <c r="G64" s="5"/>
      <c r="H64" s="5"/>
      <c r="I64" s="5"/>
      <c r="J64" s="5"/>
      <c r="K64" s="5"/>
      <c r="L64" s="5"/>
      <c r="M64" s="5"/>
    </row>
    <row r="65" spans="1:239" s="2" customFormat="1" ht="34.5" customHeight="1" x14ac:dyDescent="0.3">
      <c r="A65" s="13"/>
      <c r="B65" s="31" t="s">
        <v>36</v>
      </c>
      <c r="C65" s="24" t="s">
        <v>68</v>
      </c>
      <c r="D65" s="40" t="s">
        <v>27</v>
      </c>
      <c r="E65" s="5"/>
      <c r="F65" s="5">
        <f>F63*0.14*2.4</f>
        <v>2.016</v>
      </c>
      <c r="G65" s="5"/>
      <c r="H65" s="5"/>
      <c r="I65" s="5"/>
      <c r="J65" s="5"/>
      <c r="K65" s="44"/>
      <c r="L65" s="5"/>
      <c r="M65" s="5"/>
    </row>
    <row r="66" spans="1:239" s="2" customFormat="1" ht="49.5" customHeight="1" x14ac:dyDescent="0.3">
      <c r="A66" s="13">
        <v>8</v>
      </c>
      <c r="B66" s="35" t="s">
        <v>49</v>
      </c>
      <c r="C66" s="26" t="s">
        <v>50</v>
      </c>
      <c r="D66" s="29" t="s">
        <v>29</v>
      </c>
      <c r="E66" s="34"/>
      <c r="F66" s="34">
        <f>0.1*0.5*F39</f>
        <v>0.30000000000000004</v>
      </c>
      <c r="G66" s="5"/>
      <c r="H66" s="5"/>
      <c r="I66" s="5"/>
      <c r="J66" s="5"/>
      <c r="K66" s="5"/>
      <c r="L66" s="5"/>
      <c r="M66" s="5"/>
    </row>
    <row r="67" spans="1:239" s="2" customFormat="1" ht="18" x14ac:dyDescent="0.3">
      <c r="A67" s="36"/>
      <c r="B67" s="19"/>
      <c r="C67" s="20" t="s">
        <v>15</v>
      </c>
      <c r="D67" s="21" t="s">
        <v>16</v>
      </c>
      <c r="E67" s="5">
        <f>212/100</f>
        <v>2.12</v>
      </c>
      <c r="F67" s="5">
        <f>F66*E67</f>
        <v>0.63600000000000012</v>
      </c>
      <c r="G67" s="5"/>
      <c r="H67" s="5"/>
      <c r="I67" s="5"/>
      <c r="J67" s="5"/>
      <c r="K67" s="5"/>
      <c r="L67" s="5"/>
      <c r="M67" s="5"/>
    </row>
    <row r="68" spans="1:239" s="2" customFormat="1" ht="18" x14ac:dyDescent="0.3">
      <c r="A68" s="36"/>
      <c r="B68" s="19"/>
      <c r="C68" s="20" t="s">
        <v>20</v>
      </c>
      <c r="D68" s="21" t="s">
        <v>21</v>
      </c>
      <c r="E68" s="5">
        <f>10.1/100</f>
        <v>0.10099999999999999</v>
      </c>
      <c r="F68" s="5">
        <f>F66*E68</f>
        <v>3.0300000000000001E-2</v>
      </c>
      <c r="G68" s="5"/>
      <c r="H68" s="5"/>
      <c r="I68" s="5"/>
      <c r="J68" s="5"/>
      <c r="K68" s="5"/>
      <c r="L68" s="5"/>
      <c r="M68" s="5"/>
    </row>
    <row r="69" spans="1:239" s="2" customFormat="1" ht="18" x14ac:dyDescent="0.3">
      <c r="A69" s="36"/>
      <c r="B69" s="19"/>
      <c r="C69" s="20" t="s">
        <v>32</v>
      </c>
      <c r="D69" s="37"/>
      <c r="E69" s="5"/>
      <c r="F69" s="5"/>
      <c r="G69" s="5"/>
      <c r="H69" s="5"/>
      <c r="I69" s="5"/>
      <c r="J69" s="5"/>
      <c r="K69" s="5"/>
      <c r="L69" s="5"/>
      <c r="M69" s="5"/>
    </row>
    <row r="70" spans="1:239" s="2" customFormat="1" ht="36" customHeight="1" x14ac:dyDescent="0.3">
      <c r="A70" s="13"/>
      <c r="B70" s="31" t="s">
        <v>33</v>
      </c>
      <c r="C70" s="38" t="s">
        <v>34</v>
      </c>
      <c r="D70" s="21" t="s">
        <v>35</v>
      </c>
      <c r="E70" s="5">
        <v>1.1000000000000001</v>
      </c>
      <c r="F70" s="5">
        <f>F66*E70</f>
        <v>0.33000000000000007</v>
      </c>
      <c r="G70" s="5"/>
      <c r="H70" s="5"/>
      <c r="I70" s="5"/>
      <c r="J70" s="5"/>
      <c r="K70" s="5"/>
      <c r="L70" s="5"/>
      <c r="M70" s="5"/>
    </row>
    <row r="71" spans="1:239" s="2" customFormat="1" ht="54" x14ac:dyDescent="0.35">
      <c r="A71" s="13"/>
      <c r="B71" s="31" t="s">
        <v>36</v>
      </c>
      <c r="C71" s="39" t="s">
        <v>65</v>
      </c>
      <c r="D71" s="40" t="s">
        <v>27</v>
      </c>
      <c r="E71" s="22"/>
      <c r="F71" s="5">
        <f>F70*1.6</f>
        <v>0.52800000000000014</v>
      </c>
      <c r="G71" s="5"/>
      <c r="H71" s="5"/>
      <c r="I71" s="5"/>
      <c r="J71" s="5"/>
      <c r="K71" s="5"/>
      <c r="L71" s="5"/>
      <c r="M71" s="5"/>
    </row>
    <row r="72" spans="1:239" s="2" customFormat="1" ht="18" x14ac:dyDescent="0.3">
      <c r="A72" s="45">
        <v>9</v>
      </c>
      <c r="B72" s="46"/>
      <c r="C72" s="47" t="s">
        <v>51</v>
      </c>
      <c r="D72" s="42" t="s">
        <v>52</v>
      </c>
      <c r="E72" s="42"/>
      <c r="F72" s="4">
        <v>6</v>
      </c>
      <c r="G72" s="4"/>
      <c r="H72" s="4"/>
      <c r="I72" s="4"/>
      <c r="J72" s="4"/>
      <c r="K72" s="6"/>
      <c r="L72" s="4"/>
      <c r="M72" s="4"/>
    </row>
    <row r="73" spans="1:239" s="2" customFormat="1" ht="18" x14ac:dyDescent="0.3">
      <c r="A73" s="45"/>
      <c r="B73" s="48"/>
      <c r="C73" s="49" t="s">
        <v>53</v>
      </c>
      <c r="D73" s="42"/>
      <c r="E73" s="42"/>
      <c r="F73" s="4"/>
      <c r="G73" s="4"/>
      <c r="H73" s="4"/>
      <c r="I73" s="4"/>
      <c r="J73" s="4"/>
      <c r="K73" s="6"/>
      <c r="L73" s="4"/>
      <c r="M73" s="4"/>
    </row>
    <row r="74" spans="1:239" s="2" customFormat="1" ht="18" x14ac:dyDescent="0.3">
      <c r="A74" s="45"/>
      <c r="B74" s="48"/>
      <c r="C74" s="41" t="s">
        <v>54</v>
      </c>
      <c r="D74" s="42" t="s">
        <v>52</v>
      </c>
      <c r="E74" s="6">
        <v>1.0780000000000001</v>
      </c>
      <c r="F74" s="4">
        <f>SUM(F72*E74)</f>
        <v>6.468</v>
      </c>
      <c r="G74" s="4"/>
      <c r="H74" s="4"/>
      <c r="I74" s="4"/>
      <c r="J74" s="4"/>
      <c r="K74" s="4"/>
      <c r="L74" s="4"/>
      <c r="M74" s="4"/>
    </row>
    <row r="75" spans="1:239" s="2" customFormat="1" ht="33" x14ac:dyDescent="0.3">
      <c r="A75" s="45"/>
      <c r="B75" s="48"/>
      <c r="C75" s="41" t="s">
        <v>55</v>
      </c>
      <c r="D75" s="42" t="s">
        <v>52</v>
      </c>
      <c r="E75" s="42">
        <v>2</v>
      </c>
      <c r="F75" s="4">
        <f>SUM(E75*F72)</f>
        <v>12</v>
      </c>
      <c r="G75" s="4"/>
      <c r="H75" s="4"/>
      <c r="I75" s="4"/>
      <c r="J75" s="4"/>
      <c r="K75" s="4"/>
      <c r="L75" s="4"/>
      <c r="M75" s="4"/>
    </row>
    <row r="76" spans="1:239" s="2" customFormat="1" ht="32.25" customHeight="1" x14ac:dyDescent="0.3">
      <c r="A76" s="45"/>
      <c r="B76" s="48"/>
      <c r="C76" s="41" t="s">
        <v>56</v>
      </c>
      <c r="D76" s="42" t="s">
        <v>37</v>
      </c>
      <c r="E76" s="42">
        <v>6</v>
      </c>
      <c r="F76" s="4">
        <f>SUM(E76*F72)</f>
        <v>36</v>
      </c>
      <c r="G76" s="4"/>
      <c r="H76" s="4"/>
      <c r="I76" s="4"/>
      <c r="J76" s="4"/>
      <c r="K76" s="4"/>
      <c r="L76" s="4"/>
      <c r="M76" s="4"/>
    </row>
    <row r="77" spans="1:239" s="2" customFormat="1" ht="31.5" customHeight="1" x14ac:dyDescent="0.3">
      <c r="A77" s="45"/>
      <c r="B77" s="48"/>
      <c r="C77" s="41" t="s">
        <v>57</v>
      </c>
      <c r="D77" s="42" t="s">
        <v>58</v>
      </c>
      <c r="E77" s="42">
        <v>0.3</v>
      </c>
      <c r="F77" s="7">
        <f>SUM(E77*F72)</f>
        <v>1.7999999999999998</v>
      </c>
      <c r="G77" s="4"/>
      <c r="H77" s="4"/>
      <c r="I77" s="4"/>
      <c r="J77" s="4"/>
      <c r="K77" s="4"/>
      <c r="L77" s="4"/>
      <c r="M77" s="4"/>
    </row>
    <row r="78" spans="1:239" ht="36.75" customHeight="1" x14ac:dyDescent="0.25">
      <c r="A78" s="11"/>
      <c r="B78" s="11"/>
      <c r="C78" s="59" t="s">
        <v>69</v>
      </c>
      <c r="D78" s="60"/>
      <c r="E78" s="60"/>
      <c r="F78" s="60">
        <v>8</v>
      </c>
      <c r="G78" s="60"/>
      <c r="H78" s="60"/>
      <c r="I78" s="60"/>
      <c r="J78" s="60"/>
      <c r="K78" s="60"/>
      <c r="L78" s="60"/>
      <c r="M78" s="60"/>
      <c r="N78" s="1"/>
      <c r="O78" s="6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  <c r="GU78" s="1"/>
      <c r="GV78" s="1"/>
      <c r="GW78" s="1"/>
      <c r="GX78" s="1"/>
      <c r="GY78" s="1"/>
      <c r="GZ78" s="1"/>
      <c r="HA78" s="1"/>
      <c r="HB78" s="1"/>
      <c r="HC78" s="1"/>
      <c r="HD78" s="1"/>
      <c r="HE78" s="1"/>
      <c r="HF78" s="1"/>
      <c r="HG78" s="1"/>
      <c r="HH78" s="1"/>
      <c r="HI78" s="1"/>
      <c r="HJ78" s="1"/>
      <c r="HK78" s="1"/>
      <c r="HL78" s="1"/>
      <c r="HM78" s="1"/>
      <c r="HN78" s="1"/>
      <c r="HO78" s="1"/>
      <c r="HP78" s="1"/>
      <c r="HQ78" s="1"/>
      <c r="HR78" s="1"/>
      <c r="HS78" s="1"/>
      <c r="HT78" s="1"/>
      <c r="HU78" s="1"/>
      <c r="HV78" s="1"/>
      <c r="HW78" s="1"/>
      <c r="HX78" s="1"/>
      <c r="HY78" s="1"/>
      <c r="HZ78" s="1"/>
      <c r="IA78" s="1"/>
      <c r="IB78" s="1"/>
      <c r="IC78" s="1"/>
      <c r="ID78" s="1"/>
      <c r="IE78" s="1"/>
    </row>
    <row r="79" spans="1:239" s="2" customFormat="1" ht="58.5" customHeight="1" x14ac:dyDescent="0.3">
      <c r="A79" s="13">
        <v>1</v>
      </c>
      <c r="B79" s="14" t="s">
        <v>13</v>
      </c>
      <c r="C79" s="15" t="s">
        <v>67</v>
      </c>
      <c r="D79" s="16" t="s">
        <v>14</v>
      </c>
      <c r="E79" s="17"/>
      <c r="F79" s="18">
        <f>F78*0.7*0.6</f>
        <v>3.36</v>
      </c>
      <c r="G79" s="5"/>
      <c r="H79" s="5"/>
      <c r="I79" s="5"/>
      <c r="J79" s="5"/>
      <c r="K79" s="5"/>
      <c r="L79" s="5"/>
      <c r="M79" s="5"/>
    </row>
    <row r="80" spans="1:239" s="2" customFormat="1" ht="25.5" customHeight="1" x14ac:dyDescent="0.3">
      <c r="A80" s="13"/>
      <c r="B80" s="19"/>
      <c r="C80" s="20" t="s">
        <v>15</v>
      </c>
      <c r="D80" s="21" t="s">
        <v>16</v>
      </c>
      <c r="E80" s="22">
        <f>34/1000</f>
        <v>3.4000000000000002E-2</v>
      </c>
      <c r="F80" s="5">
        <f>F79*E80</f>
        <v>0.11424000000000001</v>
      </c>
      <c r="G80" s="5"/>
      <c r="H80" s="5"/>
      <c r="I80" s="5"/>
      <c r="J80" s="5"/>
      <c r="K80" s="5"/>
      <c r="L80" s="5"/>
      <c r="M80" s="5"/>
    </row>
    <row r="81" spans="1:13" s="2" customFormat="1" ht="39.75" customHeight="1" x14ac:dyDescent="0.3">
      <c r="A81" s="13"/>
      <c r="B81" s="23" t="s">
        <v>17</v>
      </c>
      <c r="C81" s="20" t="s">
        <v>18</v>
      </c>
      <c r="D81" s="21" t="s">
        <v>19</v>
      </c>
      <c r="E81" s="22">
        <f>83.3/1000</f>
        <v>8.3299999999999999E-2</v>
      </c>
      <c r="F81" s="5">
        <f>F79*E81</f>
        <v>0.27988799999999997</v>
      </c>
      <c r="G81" s="5"/>
      <c r="H81" s="5"/>
      <c r="I81" s="5"/>
      <c r="J81" s="5"/>
      <c r="K81" s="5"/>
      <c r="L81" s="5"/>
      <c r="M81" s="5"/>
    </row>
    <row r="82" spans="1:13" s="2" customFormat="1" ht="27.75" customHeight="1" x14ac:dyDescent="0.3">
      <c r="A82" s="13"/>
      <c r="B82" s="19"/>
      <c r="C82" s="24" t="s">
        <v>20</v>
      </c>
      <c r="D82" s="21" t="s">
        <v>21</v>
      </c>
      <c r="E82" s="22">
        <f>5.63/1000</f>
        <v>5.6299999999999996E-3</v>
      </c>
      <c r="F82" s="5">
        <f>F79*E82</f>
        <v>1.8916799999999998E-2</v>
      </c>
      <c r="G82" s="5"/>
      <c r="H82" s="5"/>
      <c r="I82" s="5"/>
      <c r="J82" s="5"/>
      <c r="K82" s="5"/>
      <c r="L82" s="5"/>
      <c r="M82" s="5"/>
    </row>
    <row r="83" spans="1:13" s="2" customFormat="1" ht="36.75" customHeight="1" x14ac:dyDescent="0.3">
      <c r="A83" s="13">
        <v>2</v>
      </c>
      <c r="B83" s="14" t="s">
        <v>22</v>
      </c>
      <c r="C83" s="15" t="s">
        <v>23</v>
      </c>
      <c r="D83" s="16" t="s">
        <v>14</v>
      </c>
      <c r="E83" s="25"/>
      <c r="F83" s="17">
        <f>F79*1%</f>
        <v>3.3599999999999998E-2</v>
      </c>
      <c r="G83" s="5"/>
      <c r="H83" s="5"/>
      <c r="I83" s="5"/>
      <c r="J83" s="5"/>
      <c r="K83" s="5"/>
      <c r="L83" s="5"/>
      <c r="M83" s="5"/>
    </row>
    <row r="84" spans="1:13" s="2" customFormat="1" ht="36.75" customHeight="1" x14ac:dyDescent="0.3">
      <c r="A84" s="13"/>
      <c r="B84" s="26"/>
      <c r="C84" s="27" t="s">
        <v>15</v>
      </c>
      <c r="D84" s="21" t="s">
        <v>16</v>
      </c>
      <c r="E84" s="28">
        <f>206/100</f>
        <v>2.06</v>
      </c>
      <c r="F84" s="5">
        <f>F83*E84</f>
        <v>6.9216E-2</v>
      </c>
      <c r="G84" s="5"/>
      <c r="H84" s="5"/>
      <c r="I84" s="5"/>
      <c r="J84" s="5"/>
      <c r="K84" s="5"/>
      <c r="L84" s="5"/>
      <c r="M84" s="5"/>
    </row>
    <row r="85" spans="1:13" s="2" customFormat="1" ht="36.75" customHeight="1" x14ac:dyDescent="0.3">
      <c r="A85" s="29">
        <v>3</v>
      </c>
      <c r="B85" s="14" t="s">
        <v>13</v>
      </c>
      <c r="C85" s="15" t="s">
        <v>24</v>
      </c>
      <c r="D85" s="16" t="s">
        <v>14</v>
      </c>
      <c r="E85" s="25"/>
      <c r="F85" s="17">
        <f>F79+F83</f>
        <v>3.3935999999999997</v>
      </c>
      <c r="G85" s="5"/>
      <c r="H85" s="5"/>
      <c r="I85" s="5"/>
      <c r="J85" s="5"/>
      <c r="K85" s="5"/>
      <c r="L85" s="5"/>
      <c r="M85" s="5"/>
    </row>
    <row r="86" spans="1:13" s="2" customFormat="1" ht="26.25" customHeight="1" x14ac:dyDescent="0.3">
      <c r="A86" s="13"/>
      <c r="B86" s="19"/>
      <c r="C86" s="20" t="s">
        <v>15</v>
      </c>
      <c r="D86" s="21" t="s">
        <v>16</v>
      </c>
      <c r="E86" s="22">
        <f>34/1000</f>
        <v>3.4000000000000002E-2</v>
      </c>
      <c r="F86" s="5">
        <f>F85*E86</f>
        <v>0.1153824</v>
      </c>
      <c r="G86" s="5"/>
      <c r="H86" s="5"/>
      <c r="I86" s="5"/>
      <c r="J86" s="5"/>
      <c r="K86" s="5"/>
      <c r="L86" s="5"/>
      <c r="M86" s="5"/>
    </row>
    <row r="87" spans="1:13" s="2" customFormat="1" ht="36.75" customHeight="1" x14ac:dyDescent="0.3">
      <c r="A87" s="13"/>
      <c r="B87" s="23" t="s">
        <v>17</v>
      </c>
      <c r="C87" s="20" t="s">
        <v>18</v>
      </c>
      <c r="D87" s="30" t="s">
        <v>19</v>
      </c>
      <c r="E87" s="22">
        <f>83.3/1000</f>
        <v>8.3299999999999999E-2</v>
      </c>
      <c r="F87" s="5">
        <f>F85*E87</f>
        <v>0.28268687999999997</v>
      </c>
      <c r="G87" s="5"/>
      <c r="H87" s="5"/>
      <c r="I87" s="5"/>
      <c r="J87" s="5"/>
      <c r="K87" s="5"/>
      <c r="L87" s="5"/>
      <c r="M87" s="5"/>
    </row>
    <row r="88" spans="1:13" s="2" customFormat="1" ht="28.5" customHeight="1" x14ac:dyDescent="0.3">
      <c r="A88" s="13"/>
      <c r="B88" s="19"/>
      <c r="C88" s="20" t="s">
        <v>20</v>
      </c>
      <c r="D88" s="21" t="s">
        <v>21</v>
      </c>
      <c r="E88" s="22">
        <f>5.63/1000</f>
        <v>5.6299999999999996E-3</v>
      </c>
      <c r="F88" s="5">
        <f>F85*E88</f>
        <v>1.9105967999999997E-2</v>
      </c>
      <c r="G88" s="5"/>
      <c r="H88" s="5"/>
      <c r="I88" s="5"/>
      <c r="J88" s="5"/>
      <c r="K88" s="5"/>
      <c r="L88" s="5"/>
      <c r="M88" s="5"/>
    </row>
    <row r="89" spans="1:13" s="2" customFormat="1" ht="36.75" customHeight="1" x14ac:dyDescent="0.3">
      <c r="A89" s="13">
        <v>4</v>
      </c>
      <c r="B89" s="31" t="s">
        <v>25</v>
      </c>
      <c r="C89" s="19" t="s">
        <v>26</v>
      </c>
      <c r="D89" s="32" t="s">
        <v>27</v>
      </c>
      <c r="E89" s="33"/>
      <c r="F89" s="34">
        <f>(F79+F83)*1.8</f>
        <v>6.1084799999999992</v>
      </c>
      <c r="G89" s="5"/>
      <c r="H89" s="5"/>
      <c r="I89" s="5"/>
      <c r="J89" s="5"/>
      <c r="K89" s="5"/>
      <c r="L89" s="5"/>
      <c r="M89" s="5"/>
    </row>
    <row r="90" spans="1:13" s="2" customFormat="1" ht="55.5" customHeight="1" x14ac:dyDescent="0.3">
      <c r="A90" s="13">
        <v>5</v>
      </c>
      <c r="B90" s="35" t="s">
        <v>28</v>
      </c>
      <c r="C90" s="19" t="s">
        <v>66</v>
      </c>
      <c r="D90" s="29" t="s">
        <v>29</v>
      </c>
      <c r="E90" s="34"/>
      <c r="F90" s="34">
        <f>F78*0.7*0.1</f>
        <v>0.55999999999999994</v>
      </c>
      <c r="G90" s="5"/>
      <c r="H90" s="5"/>
      <c r="I90" s="5"/>
      <c r="J90" s="5"/>
      <c r="K90" s="5"/>
      <c r="L90" s="5"/>
      <c r="M90" s="5"/>
    </row>
    <row r="91" spans="1:13" s="2" customFormat="1" ht="18" x14ac:dyDescent="0.3">
      <c r="A91" s="36"/>
      <c r="B91" s="19"/>
      <c r="C91" s="20" t="s">
        <v>15</v>
      </c>
      <c r="D91" s="21" t="s">
        <v>16</v>
      </c>
      <c r="E91" s="22">
        <f>85.5/100</f>
        <v>0.85499999999999998</v>
      </c>
      <c r="F91" s="5">
        <f>F90*E91</f>
        <v>0.47879999999999995</v>
      </c>
      <c r="G91" s="5"/>
      <c r="H91" s="5"/>
      <c r="I91" s="5"/>
      <c r="J91" s="5"/>
      <c r="K91" s="5"/>
      <c r="L91" s="5"/>
      <c r="M91" s="5"/>
    </row>
    <row r="92" spans="1:13" s="2" customFormat="1" ht="19.5" customHeight="1" x14ac:dyDescent="0.3">
      <c r="A92" s="36"/>
      <c r="B92" s="23" t="s">
        <v>30</v>
      </c>
      <c r="C92" s="20" t="s">
        <v>31</v>
      </c>
      <c r="D92" s="30" t="s">
        <v>19</v>
      </c>
      <c r="E92" s="22">
        <f>7.6/100</f>
        <v>7.5999999999999998E-2</v>
      </c>
      <c r="F92" s="5">
        <f>F90*E92</f>
        <v>4.2559999999999994E-2</v>
      </c>
      <c r="G92" s="5"/>
      <c r="H92" s="5"/>
      <c r="I92" s="5"/>
      <c r="J92" s="5"/>
      <c r="K92" s="5"/>
      <c r="L92" s="5"/>
      <c r="M92" s="5"/>
    </row>
    <row r="93" spans="1:13" s="2" customFormat="1" ht="18" x14ac:dyDescent="0.3">
      <c r="A93" s="36"/>
      <c r="B93" s="19"/>
      <c r="C93" s="20" t="s">
        <v>32</v>
      </c>
      <c r="D93" s="37"/>
      <c r="E93" s="22"/>
      <c r="F93" s="5"/>
      <c r="G93" s="5"/>
      <c r="H93" s="5"/>
      <c r="I93" s="5"/>
      <c r="J93" s="5"/>
      <c r="K93" s="5"/>
      <c r="L93" s="5"/>
      <c r="M93" s="5"/>
    </row>
    <row r="94" spans="1:13" s="2" customFormat="1" ht="36" customHeight="1" x14ac:dyDescent="0.3">
      <c r="A94" s="36"/>
      <c r="B94" s="31" t="s">
        <v>33</v>
      </c>
      <c r="C94" s="38" t="s">
        <v>34</v>
      </c>
      <c r="D94" s="21" t="s">
        <v>35</v>
      </c>
      <c r="E94" s="22">
        <v>1.1000000000000001</v>
      </c>
      <c r="F94" s="5">
        <f>F90*E94</f>
        <v>0.61599999999999999</v>
      </c>
      <c r="G94" s="5"/>
      <c r="H94" s="5"/>
      <c r="I94" s="5"/>
      <c r="J94" s="5"/>
      <c r="K94" s="5"/>
      <c r="L94" s="5"/>
      <c r="M94" s="5"/>
    </row>
    <row r="95" spans="1:13" s="2" customFormat="1" ht="54" x14ac:dyDescent="0.35">
      <c r="A95" s="13"/>
      <c r="B95" s="31" t="s">
        <v>36</v>
      </c>
      <c r="C95" s="39" t="s">
        <v>65</v>
      </c>
      <c r="D95" s="40" t="s">
        <v>27</v>
      </c>
      <c r="E95" s="22"/>
      <c r="F95" s="5">
        <f>F94*1.6</f>
        <v>0.98560000000000003</v>
      </c>
      <c r="G95" s="5"/>
      <c r="H95" s="5"/>
      <c r="I95" s="5"/>
      <c r="J95" s="5"/>
      <c r="K95" s="5"/>
      <c r="L95" s="5"/>
      <c r="M95" s="5"/>
    </row>
    <row r="96" spans="1:13" s="2" customFormat="1" ht="53.25" customHeight="1" x14ac:dyDescent="0.3">
      <c r="A96" s="13">
        <v>7</v>
      </c>
      <c r="B96" s="14" t="s">
        <v>38</v>
      </c>
      <c r="C96" s="26" t="s">
        <v>39</v>
      </c>
      <c r="D96" s="29" t="s">
        <v>29</v>
      </c>
      <c r="E96" s="33"/>
      <c r="F96" s="34">
        <f>F78*0.14</f>
        <v>1.1200000000000001</v>
      </c>
      <c r="G96" s="5"/>
      <c r="H96" s="5"/>
      <c r="I96" s="5"/>
      <c r="J96" s="5"/>
      <c r="K96" s="5"/>
      <c r="L96" s="5"/>
      <c r="M96" s="5"/>
    </row>
    <row r="97" spans="1:13" s="2" customFormat="1" ht="18" x14ac:dyDescent="0.3">
      <c r="A97" s="13"/>
      <c r="B97" s="35"/>
      <c r="C97" s="20" t="s">
        <v>15</v>
      </c>
      <c r="D97" s="21" t="s">
        <v>16</v>
      </c>
      <c r="E97" s="22">
        <f>565/100</f>
        <v>5.65</v>
      </c>
      <c r="F97" s="5">
        <f>F96*E97</f>
        <v>6.3280000000000012</v>
      </c>
      <c r="G97" s="5"/>
      <c r="H97" s="5"/>
      <c r="I97" s="5"/>
      <c r="J97" s="5"/>
      <c r="K97" s="5"/>
      <c r="L97" s="5"/>
      <c r="M97" s="5"/>
    </row>
    <row r="98" spans="1:13" s="2" customFormat="1" ht="21.75" customHeight="1" x14ac:dyDescent="0.3">
      <c r="A98" s="13"/>
      <c r="B98" s="23" t="s">
        <v>30</v>
      </c>
      <c r="C98" s="20" t="s">
        <v>40</v>
      </c>
      <c r="D98" s="21" t="s">
        <v>19</v>
      </c>
      <c r="E98" s="22">
        <f>82/100</f>
        <v>0.82</v>
      </c>
      <c r="F98" s="5">
        <f>F96*E98</f>
        <v>0.91839999999999999</v>
      </c>
      <c r="G98" s="5"/>
      <c r="H98" s="5"/>
      <c r="I98" s="5"/>
      <c r="J98" s="5"/>
      <c r="K98" s="5"/>
      <c r="L98" s="5"/>
      <c r="M98" s="5"/>
    </row>
    <row r="99" spans="1:13" s="2" customFormat="1" ht="18" x14ac:dyDescent="0.3">
      <c r="A99" s="13"/>
      <c r="B99" s="35"/>
      <c r="C99" s="20" t="s">
        <v>41</v>
      </c>
      <c r="D99" s="21" t="s">
        <v>21</v>
      </c>
      <c r="E99" s="22">
        <f>73/100</f>
        <v>0.73</v>
      </c>
      <c r="F99" s="5">
        <f>F96*E99</f>
        <v>0.8176000000000001</v>
      </c>
      <c r="G99" s="5"/>
      <c r="H99" s="5"/>
      <c r="I99" s="5"/>
      <c r="J99" s="5"/>
      <c r="K99" s="5"/>
      <c r="L99" s="5"/>
      <c r="M99" s="5"/>
    </row>
    <row r="100" spans="1:13" s="2" customFormat="1" ht="18" x14ac:dyDescent="0.3">
      <c r="A100" s="13"/>
      <c r="B100" s="35"/>
      <c r="C100" s="20" t="s">
        <v>32</v>
      </c>
      <c r="D100" s="21"/>
      <c r="E100" s="22"/>
      <c r="F100" s="5"/>
      <c r="G100" s="5"/>
      <c r="H100" s="5"/>
      <c r="I100" s="5"/>
      <c r="J100" s="5"/>
      <c r="K100" s="5"/>
      <c r="L100" s="5"/>
      <c r="M100" s="5"/>
    </row>
    <row r="101" spans="1:13" s="2" customFormat="1" ht="36" customHeight="1" x14ac:dyDescent="0.3">
      <c r="A101" s="13"/>
      <c r="B101" s="43" t="s">
        <v>42</v>
      </c>
      <c r="C101" s="40" t="s">
        <v>43</v>
      </c>
      <c r="D101" s="21" t="s">
        <v>35</v>
      </c>
      <c r="E101" s="22">
        <f>2.09/100</f>
        <v>2.0899999999999998E-2</v>
      </c>
      <c r="F101" s="5">
        <f>F96*E101</f>
        <v>2.3408000000000002E-2</v>
      </c>
      <c r="G101" s="5"/>
      <c r="H101" s="5"/>
      <c r="I101" s="5"/>
      <c r="J101" s="5"/>
      <c r="K101" s="5"/>
      <c r="L101" s="5"/>
      <c r="M101" s="5"/>
    </row>
    <row r="102" spans="1:13" s="2" customFormat="1" ht="20.25" customHeight="1" x14ac:dyDescent="0.3">
      <c r="A102" s="13"/>
      <c r="B102" s="43" t="s">
        <v>44</v>
      </c>
      <c r="C102" s="40" t="s">
        <v>45</v>
      </c>
      <c r="D102" s="3" t="s">
        <v>46</v>
      </c>
      <c r="E102" s="5" t="s">
        <v>47</v>
      </c>
      <c r="F102" s="5">
        <f>F96/0.14</f>
        <v>8</v>
      </c>
      <c r="G102" s="5"/>
      <c r="H102" s="5"/>
      <c r="I102" s="5"/>
      <c r="J102" s="5"/>
      <c r="K102" s="5"/>
      <c r="L102" s="5"/>
      <c r="M102" s="5"/>
    </row>
    <row r="103" spans="1:13" s="2" customFormat="1" ht="34.5" customHeight="1" x14ac:dyDescent="0.3">
      <c r="A103" s="13"/>
      <c r="B103" s="31" t="s">
        <v>36</v>
      </c>
      <c r="C103" s="20" t="s">
        <v>64</v>
      </c>
      <c r="D103" s="40" t="s">
        <v>27</v>
      </c>
      <c r="E103" s="5"/>
      <c r="F103" s="5">
        <f>F101*2.2</f>
        <v>5.1497600000000004E-2</v>
      </c>
      <c r="G103" s="5"/>
      <c r="H103" s="5"/>
      <c r="I103" s="5"/>
      <c r="J103" s="5"/>
      <c r="K103" s="5"/>
      <c r="L103" s="5"/>
      <c r="M103" s="5"/>
    </row>
    <row r="104" spans="1:13" s="2" customFormat="1" ht="34.5" customHeight="1" x14ac:dyDescent="0.3">
      <c r="A104" s="13"/>
      <c r="B104" s="31" t="s">
        <v>36</v>
      </c>
      <c r="C104" s="24" t="s">
        <v>48</v>
      </c>
      <c r="D104" s="40" t="s">
        <v>27</v>
      </c>
      <c r="E104" s="5"/>
      <c r="F104" s="5">
        <f>F102*0.14*2.4</f>
        <v>2.6880000000000002</v>
      </c>
      <c r="G104" s="5"/>
      <c r="H104" s="5"/>
      <c r="I104" s="5"/>
      <c r="J104" s="5"/>
      <c r="K104" s="44"/>
      <c r="L104" s="5"/>
      <c r="M104" s="5"/>
    </row>
    <row r="105" spans="1:13" s="2" customFormat="1" ht="49.5" customHeight="1" x14ac:dyDescent="0.3">
      <c r="A105" s="13">
        <v>8</v>
      </c>
      <c r="B105" s="35" t="s">
        <v>49</v>
      </c>
      <c r="C105" s="26" t="s">
        <v>50</v>
      </c>
      <c r="D105" s="29" t="s">
        <v>29</v>
      </c>
      <c r="E105" s="34"/>
      <c r="F105" s="34">
        <f>0.1*0.5*F78</f>
        <v>0.4</v>
      </c>
      <c r="G105" s="5"/>
      <c r="H105" s="5"/>
      <c r="I105" s="5"/>
      <c r="J105" s="5"/>
      <c r="K105" s="5"/>
      <c r="L105" s="5"/>
      <c r="M105" s="5"/>
    </row>
    <row r="106" spans="1:13" s="2" customFormat="1" ht="18" x14ac:dyDescent="0.3">
      <c r="A106" s="36"/>
      <c r="B106" s="19"/>
      <c r="C106" s="20" t="s">
        <v>15</v>
      </c>
      <c r="D106" s="21" t="s">
        <v>16</v>
      </c>
      <c r="E106" s="5">
        <f>212/100</f>
        <v>2.12</v>
      </c>
      <c r="F106" s="5">
        <f>F105*E106</f>
        <v>0.84800000000000009</v>
      </c>
      <c r="G106" s="5"/>
      <c r="H106" s="5"/>
      <c r="I106" s="5"/>
      <c r="J106" s="5"/>
      <c r="K106" s="5"/>
      <c r="L106" s="5"/>
      <c r="M106" s="5"/>
    </row>
    <row r="107" spans="1:13" s="2" customFormat="1" ht="18" x14ac:dyDescent="0.3">
      <c r="A107" s="36"/>
      <c r="B107" s="19"/>
      <c r="C107" s="20" t="s">
        <v>20</v>
      </c>
      <c r="D107" s="21" t="s">
        <v>21</v>
      </c>
      <c r="E107" s="5">
        <f>10.1/100</f>
        <v>0.10099999999999999</v>
      </c>
      <c r="F107" s="5">
        <f>F105*E107</f>
        <v>4.0399999999999998E-2</v>
      </c>
      <c r="G107" s="5"/>
      <c r="H107" s="5"/>
      <c r="I107" s="5"/>
      <c r="J107" s="5"/>
      <c r="K107" s="5"/>
      <c r="L107" s="5"/>
      <c r="M107" s="5"/>
    </row>
    <row r="108" spans="1:13" s="2" customFormat="1" ht="18" x14ac:dyDescent="0.3">
      <c r="A108" s="36"/>
      <c r="B108" s="19"/>
      <c r="C108" s="20" t="s">
        <v>32</v>
      </c>
      <c r="D108" s="37"/>
      <c r="E108" s="5"/>
      <c r="F108" s="5"/>
      <c r="G108" s="5"/>
      <c r="H108" s="5"/>
      <c r="I108" s="5"/>
      <c r="J108" s="5"/>
      <c r="K108" s="5"/>
      <c r="L108" s="5"/>
      <c r="M108" s="5"/>
    </row>
    <row r="109" spans="1:13" s="2" customFormat="1" ht="36" customHeight="1" x14ac:dyDescent="0.3">
      <c r="A109" s="13"/>
      <c r="B109" s="31" t="s">
        <v>33</v>
      </c>
      <c r="C109" s="38" t="s">
        <v>34</v>
      </c>
      <c r="D109" s="21" t="s">
        <v>35</v>
      </c>
      <c r="E109" s="5">
        <v>1.1000000000000001</v>
      </c>
      <c r="F109" s="5">
        <f>F105*E109</f>
        <v>0.44000000000000006</v>
      </c>
      <c r="G109" s="5"/>
      <c r="H109" s="5"/>
      <c r="I109" s="5"/>
      <c r="J109" s="5"/>
      <c r="K109" s="5"/>
      <c r="L109" s="5"/>
      <c r="M109" s="5"/>
    </row>
    <row r="110" spans="1:13" s="2" customFormat="1" ht="54" x14ac:dyDescent="0.35">
      <c r="A110" s="13"/>
      <c r="B110" s="31" t="s">
        <v>36</v>
      </c>
      <c r="C110" s="39" t="s">
        <v>65</v>
      </c>
      <c r="D110" s="40" t="s">
        <v>27</v>
      </c>
      <c r="E110" s="22"/>
      <c r="F110" s="5">
        <f>F109*1.6</f>
        <v>0.70400000000000018</v>
      </c>
      <c r="G110" s="5"/>
      <c r="H110" s="5"/>
      <c r="I110" s="5"/>
      <c r="J110" s="5"/>
      <c r="K110" s="5"/>
      <c r="L110" s="5"/>
      <c r="M110" s="5"/>
    </row>
    <row r="111" spans="1:13" s="2" customFormat="1" ht="18" x14ac:dyDescent="0.3">
      <c r="A111" s="45">
        <v>9</v>
      </c>
      <c r="B111" s="46"/>
      <c r="C111" s="47" t="s">
        <v>51</v>
      </c>
      <c r="D111" s="42" t="s">
        <v>52</v>
      </c>
      <c r="E111" s="42"/>
      <c r="F111" s="4">
        <v>8</v>
      </c>
      <c r="G111" s="4"/>
      <c r="H111" s="4"/>
      <c r="I111" s="4"/>
      <c r="J111" s="4"/>
      <c r="K111" s="6"/>
      <c r="L111" s="4"/>
      <c r="M111" s="4"/>
    </row>
    <row r="112" spans="1:13" s="2" customFormat="1" ht="18" x14ac:dyDescent="0.3">
      <c r="A112" s="45"/>
      <c r="B112" s="48"/>
      <c r="C112" s="49" t="s">
        <v>53</v>
      </c>
      <c r="D112" s="42"/>
      <c r="E112" s="42"/>
      <c r="F112" s="4"/>
      <c r="G112" s="4"/>
      <c r="H112" s="4"/>
      <c r="I112" s="4"/>
      <c r="J112" s="4"/>
      <c r="K112" s="6"/>
      <c r="L112" s="4"/>
      <c r="M112" s="4"/>
    </row>
    <row r="113" spans="1:13" s="2" customFormat="1" ht="18" x14ac:dyDescent="0.3">
      <c r="A113" s="45"/>
      <c r="B113" s="48"/>
      <c r="C113" s="41" t="s">
        <v>54</v>
      </c>
      <c r="D113" s="42" t="s">
        <v>52</v>
      </c>
      <c r="E113" s="6">
        <v>1.0780000000000001</v>
      </c>
      <c r="F113" s="4">
        <f>SUM(F111*E113)</f>
        <v>8.6240000000000006</v>
      </c>
      <c r="G113" s="4"/>
      <c r="H113" s="4"/>
      <c r="I113" s="4"/>
      <c r="J113" s="4"/>
      <c r="K113" s="4"/>
      <c r="L113" s="4"/>
      <c r="M113" s="4"/>
    </row>
    <row r="114" spans="1:13" s="2" customFormat="1" ht="33" x14ac:dyDescent="0.3">
      <c r="A114" s="45"/>
      <c r="B114" s="48"/>
      <c r="C114" s="41" t="s">
        <v>55</v>
      </c>
      <c r="D114" s="42" t="s">
        <v>52</v>
      </c>
      <c r="E114" s="42">
        <v>2</v>
      </c>
      <c r="F114" s="4">
        <f>SUM(E114*F111)</f>
        <v>16</v>
      </c>
      <c r="G114" s="4"/>
      <c r="H114" s="4"/>
      <c r="I114" s="4"/>
      <c r="J114" s="4"/>
      <c r="K114" s="4"/>
      <c r="L114" s="4"/>
      <c r="M114" s="4"/>
    </row>
    <row r="115" spans="1:13" s="2" customFormat="1" ht="32.25" customHeight="1" x14ac:dyDescent="0.3">
      <c r="A115" s="45"/>
      <c r="B115" s="48"/>
      <c r="C115" s="41" t="s">
        <v>56</v>
      </c>
      <c r="D115" s="42" t="s">
        <v>37</v>
      </c>
      <c r="E115" s="42">
        <v>6</v>
      </c>
      <c r="F115" s="4">
        <f>SUM(E115*F111)</f>
        <v>48</v>
      </c>
      <c r="G115" s="4"/>
      <c r="H115" s="4"/>
      <c r="I115" s="4"/>
      <c r="J115" s="4"/>
      <c r="K115" s="4"/>
      <c r="L115" s="4"/>
      <c r="M115" s="4"/>
    </row>
    <row r="116" spans="1:13" s="2" customFormat="1" ht="31.5" customHeight="1" x14ac:dyDescent="0.3">
      <c r="A116" s="45"/>
      <c r="B116" s="48"/>
      <c r="C116" s="41" t="s">
        <v>57</v>
      </c>
      <c r="D116" s="42" t="s">
        <v>58</v>
      </c>
      <c r="E116" s="42">
        <v>0.3</v>
      </c>
      <c r="F116" s="7">
        <f>SUM(E116*F111)</f>
        <v>2.4</v>
      </c>
      <c r="G116" s="4"/>
      <c r="H116" s="4"/>
      <c r="I116" s="4"/>
      <c r="J116" s="4"/>
      <c r="K116" s="4"/>
      <c r="L116" s="4"/>
      <c r="M116" s="4"/>
    </row>
    <row r="117" spans="1:13" s="2" customFormat="1" ht="18" x14ac:dyDescent="0.3">
      <c r="A117" s="50"/>
      <c r="B117" s="51"/>
      <c r="C117" s="52" t="s">
        <v>11</v>
      </c>
      <c r="D117" s="53"/>
      <c r="E117" s="54"/>
      <c r="F117" s="54"/>
      <c r="G117" s="54"/>
      <c r="H117" s="54"/>
      <c r="I117" s="54"/>
      <c r="J117" s="54"/>
      <c r="K117" s="54"/>
      <c r="L117" s="54"/>
      <c r="M117" s="54"/>
    </row>
    <row r="118" spans="1:13" x14ac:dyDescent="0.25">
      <c r="A118" s="55"/>
      <c r="B118" s="55"/>
      <c r="C118" s="56" t="s">
        <v>59</v>
      </c>
      <c r="D118" s="56"/>
      <c r="E118" s="56"/>
      <c r="F118" s="57"/>
      <c r="G118" s="56"/>
      <c r="H118" s="56"/>
      <c r="I118" s="56"/>
      <c r="J118" s="56"/>
      <c r="K118" s="56"/>
      <c r="L118" s="56"/>
      <c r="M118" s="58"/>
    </row>
    <row r="119" spans="1:13" x14ac:dyDescent="0.25">
      <c r="A119" s="55"/>
      <c r="B119" s="55"/>
      <c r="C119" s="56" t="s">
        <v>11</v>
      </c>
      <c r="D119" s="56"/>
      <c r="E119" s="56"/>
      <c r="F119" s="56"/>
      <c r="G119" s="56"/>
      <c r="H119" s="56"/>
      <c r="I119" s="56"/>
      <c r="J119" s="56"/>
      <c r="K119" s="56"/>
      <c r="L119" s="56"/>
      <c r="M119" s="58"/>
    </row>
    <row r="120" spans="1:13" x14ac:dyDescent="0.25">
      <c r="A120" s="55"/>
      <c r="B120" s="55"/>
      <c r="C120" s="56" t="s">
        <v>60</v>
      </c>
      <c r="D120" s="56"/>
      <c r="E120" s="56"/>
      <c r="F120" s="57"/>
      <c r="G120" s="56"/>
      <c r="H120" s="56"/>
      <c r="I120" s="56"/>
      <c r="J120" s="56"/>
      <c r="K120" s="56"/>
      <c r="L120" s="56"/>
      <c r="M120" s="58"/>
    </row>
    <row r="121" spans="1:13" x14ac:dyDescent="0.25">
      <c r="A121" s="55"/>
      <c r="B121" s="55"/>
      <c r="C121" s="56" t="s">
        <v>11</v>
      </c>
      <c r="D121" s="56"/>
      <c r="E121" s="56"/>
      <c r="F121" s="56"/>
      <c r="G121" s="56"/>
      <c r="H121" s="56"/>
      <c r="I121" s="56"/>
      <c r="J121" s="56"/>
      <c r="K121" s="56"/>
      <c r="L121" s="56"/>
      <c r="M121" s="58"/>
    </row>
    <row r="122" spans="1:13" x14ac:dyDescent="0.25">
      <c r="A122" s="55"/>
      <c r="B122" s="55"/>
      <c r="C122" s="56" t="s">
        <v>61</v>
      </c>
      <c r="D122" s="56"/>
      <c r="E122" s="56"/>
      <c r="F122" s="57">
        <v>0.18</v>
      </c>
      <c r="G122" s="56"/>
      <c r="H122" s="56"/>
      <c r="I122" s="56"/>
      <c r="J122" s="56"/>
      <c r="K122" s="56"/>
      <c r="L122" s="56"/>
      <c r="M122" s="58"/>
    </row>
    <row r="123" spans="1:13" x14ac:dyDescent="0.25">
      <c r="A123" s="55"/>
      <c r="B123" s="55"/>
      <c r="C123" s="56" t="s">
        <v>11</v>
      </c>
      <c r="D123" s="56"/>
      <c r="E123" s="56"/>
      <c r="F123" s="56"/>
      <c r="G123" s="56"/>
      <c r="H123" s="56"/>
      <c r="I123" s="56"/>
      <c r="J123" s="56"/>
      <c r="K123" s="56"/>
      <c r="L123" s="56"/>
      <c r="M123" s="58"/>
    </row>
  </sheetData>
  <mergeCells count="11">
    <mergeCell ref="A2:M2"/>
    <mergeCell ref="A1:M1"/>
    <mergeCell ref="A3:A4"/>
    <mergeCell ref="B3:B4"/>
    <mergeCell ref="C3:C4"/>
    <mergeCell ref="D3:D4"/>
    <mergeCell ref="E3:E4"/>
    <mergeCell ref="F3:F4"/>
    <mergeCell ref="G3:H3"/>
    <mergeCell ref="I3:J3"/>
    <mergeCell ref="K3:L3"/>
  </mergeCells>
  <conditionalFormatting sqref="G31:J32 L31:M32 G18:M22 G23:J23 E19:F23 L23:M23">
    <cfRule type="cellIs" dxfId="27" priority="21" stopIfTrue="1" operator="lessThan">
      <formula>0</formula>
    </cfRule>
  </conditionalFormatting>
  <conditionalFormatting sqref="G33:M37 G7:M16 G17:J17 L17:M17 G24:M30">
    <cfRule type="cellIs" dxfId="26" priority="23" stopIfTrue="1" operator="lessThan">
      <formula>0</formula>
    </cfRule>
  </conditionalFormatting>
  <conditionalFormatting sqref="G38:J38 L38:M38">
    <cfRule type="cellIs" dxfId="25" priority="22" stopIfTrue="1" operator="lessThan">
      <formula>0</formula>
    </cfRule>
  </conditionalFormatting>
  <conditionalFormatting sqref="E8:F17 E24:F30 E34:F37 E18 E33 E7">
    <cfRule type="cellIs" dxfId="24" priority="30" stopIfTrue="1" operator="lessThan">
      <formula>0</formula>
    </cfRule>
  </conditionalFormatting>
  <conditionalFormatting sqref="E38:F38">
    <cfRule type="cellIs" dxfId="23" priority="29" stopIfTrue="1" operator="lessThan">
      <formula>0</formula>
    </cfRule>
  </conditionalFormatting>
  <conditionalFormatting sqref="F7">
    <cfRule type="cellIs" dxfId="22" priority="24" stopIfTrue="1" operator="lessThan">
      <formula>0</formula>
    </cfRule>
  </conditionalFormatting>
  <conditionalFormatting sqref="F33">
    <cfRule type="cellIs" dxfId="21" priority="25" stopIfTrue="1" operator="lessThan">
      <formula>0</formula>
    </cfRule>
  </conditionalFormatting>
  <conditionalFormatting sqref="E31:F32">
    <cfRule type="cellIs" dxfId="20" priority="28" stopIfTrue="1" operator="lessThan">
      <formula>0</formula>
    </cfRule>
  </conditionalFormatting>
  <conditionalFormatting sqref="E117:M117">
    <cfRule type="cellIs" dxfId="19" priority="27" stopIfTrue="1" operator="lessThan">
      <formula>0</formula>
    </cfRule>
  </conditionalFormatting>
  <conditionalFormatting sqref="F18">
    <cfRule type="cellIs" dxfId="18" priority="26" stopIfTrue="1" operator="lessThan">
      <formula>0</formula>
    </cfRule>
  </conditionalFormatting>
  <conditionalFormatting sqref="G64:J65 L64:M65 G51:M55 G56:J56 E52:F56 L56:M56">
    <cfRule type="cellIs" dxfId="17" priority="10" stopIfTrue="1" operator="lessThan">
      <formula>0</formula>
    </cfRule>
  </conditionalFormatting>
  <conditionalFormatting sqref="G66:M70 G40:M49 G50:J50 L50:M50 G57:M63">
    <cfRule type="cellIs" dxfId="16" priority="12" stopIfTrue="1" operator="lessThan">
      <formula>0</formula>
    </cfRule>
  </conditionalFormatting>
  <conditionalFormatting sqref="G71:J77 L71:M77">
    <cfRule type="cellIs" dxfId="15" priority="11" stopIfTrue="1" operator="lessThan">
      <formula>0</formula>
    </cfRule>
  </conditionalFormatting>
  <conditionalFormatting sqref="E41:F50 E57:F63 E67:F70 E51 E66 E40">
    <cfRule type="cellIs" dxfId="14" priority="18" stopIfTrue="1" operator="lessThan">
      <formula>0</formula>
    </cfRule>
  </conditionalFormatting>
  <conditionalFormatting sqref="E71:F77">
    <cfRule type="cellIs" dxfId="13" priority="17" stopIfTrue="1" operator="lessThan">
      <formula>0</formula>
    </cfRule>
  </conditionalFormatting>
  <conditionalFormatting sqref="F40">
    <cfRule type="cellIs" dxfId="12" priority="13" stopIfTrue="1" operator="lessThan">
      <formula>0</formula>
    </cfRule>
  </conditionalFormatting>
  <conditionalFormatting sqref="F66">
    <cfRule type="cellIs" dxfId="11" priority="14" stopIfTrue="1" operator="lessThan">
      <formula>0</formula>
    </cfRule>
  </conditionalFormatting>
  <conditionalFormatting sqref="E64:F65">
    <cfRule type="cellIs" dxfId="10" priority="16" stopIfTrue="1" operator="lessThan">
      <formula>0</formula>
    </cfRule>
  </conditionalFormatting>
  <conditionalFormatting sqref="F51">
    <cfRule type="cellIs" dxfId="9" priority="15" stopIfTrue="1" operator="lessThan">
      <formula>0</formula>
    </cfRule>
  </conditionalFormatting>
  <conditionalFormatting sqref="G103:J104 L103:M104 G90:M94 G95:J95 E91:F95 L95:M95">
    <cfRule type="cellIs" dxfId="8" priority="1" stopIfTrue="1" operator="lessThan">
      <formula>0</formula>
    </cfRule>
  </conditionalFormatting>
  <conditionalFormatting sqref="G105:M109 G79:M88 G89:J89 L89:M89 G96:M102">
    <cfRule type="cellIs" dxfId="7" priority="3" stopIfTrue="1" operator="lessThan">
      <formula>0</formula>
    </cfRule>
  </conditionalFormatting>
  <conditionalFormatting sqref="G110:J116 L110:M116">
    <cfRule type="cellIs" dxfId="6" priority="2" stopIfTrue="1" operator="lessThan">
      <formula>0</formula>
    </cfRule>
  </conditionalFormatting>
  <conditionalFormatting sqref="E80:F89 E96:F102 E106:F109 E90 E105 E79">
    <cfRule type="cellIs" dxfId="5" priority="9" stopIfTrue="1" operator="lessThan">
      <formula>0</formula>
    </cfRule>
  </conditionalFormatting>
  <conditionalFormatting sqref="E110:F116">
    <cfRule type="cellIs" dxfId="4" priority="8" stopIfTrue="1" operator="lessThan">
      <formula>0</formula>
    </cfRule>
  </conditionalFormatting>
  <conditionalFormatting sqref="F79">
    <cfRule type="cellIs" dxfId="3" priority="4" stopIfTrue="1" operator="lessThan">
      <formula>0</formula>
    </cfRule>
  </conditionalFormatting>
  <conditionalFormatting sqref="F105">
    <cfRule type="cellIs" dxfId="2" priority="5" stopIfTrue="1" operator="lessThan">
      <formula>0</formula>
    </cfRule>
  </conditionalFormatting>
  <conditionalFormatting sqref="E103:F104">
    <cfRule type="cellIs" dxfId="1" priority="7" stopIfTrue="1" operator="lessThan">
      <formula>0</formula>
    </cfRule>
  </conditionalFormatting>
  <conditionalFormatting sqref="F90">
    <cfRule type="cellIs" dxfId="0" priority="6" stopIfTrue="1" operator="lessThan">
      <formula>0</formula>
    </cfRule>
  </conditionalFormatting>
  <pageMargins left="0.25" right="0.25" top="0.75" bottom="0.75" header="0.3" footer="0.3"/>
  <pageSetup scale="70" orientation="landscape" r:id="rId1"/>
  <rowBreaks count="3" manualBreakCount="3">
    <brk id="22" max="12" man="1"/>
    <brk id="35" max="12" man="1"/>
    <brk id="123" max="1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2021-11-03T13:13:56Z</dcterms:modified>
</cp:coreProperties>
</file>