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შესყიდვები\2021\ტენდერი\სახანძრო კორექტირებული\"/>
    </mc:Choice>
  </mc:AlternateContent>
  <xr:revisionPtr revIDLastSave="0" documentId="13_ncr:1_{080C8F46-AFB0-4909-8753-FCD629699313}" xr6:coauthVersionLast="36" xr6:coauthVersionMax="36" xr10:uidLastSave="{00000000-0000-0000-0000-000000000000}"/>
  <bookViews>
    <workbookView xWindow="0" yWindow="0" windowWidth="28800" windowHeight="11190" tabRatio="818" xr2:uid="{00000000-000D-0000-FFFF-FFFF00000000}"/>
  </bookViews>
  <sheets>
    <sheet name="ქუთაისი" sheetId="11" r:id="rId1"/>
    <sheet name="ახალქალაქი სახანძრო" sheetId="6" r:id="rId2"/>
    <sheet name="ნინოწმინდა სახანძრო" sheetId="7" r:id="rId3"/>
    <sheet name="დმანისი სახანძრო" sheetId="8" r:id="rId4"/>
    <sheet name="გარდაბანი სახანძრო" sheetId="10" r:id="rId5"/>
    <sheet name="მარნეული სახანძრო" sheetId="9" r:id="rId6"/>
  </sheets>
  <definedNames>
    <definedName name="_xlnm.Print_Area" localSheetId="1">'ახალქალაქი სახანძრო'!$A$1:$N$91</definedName>
    <definedName name="_xlnm.Print_Area" localSheetId="4">'გარდაბანი სახანძრო'!$A$1:$N$91</definedName>
    <definedName name="_xlnm.Print_Area" localSheetId="3">'დმანისი სახანძრო'!$A$1:$N$86</definedName>
    <definedName name="_xlnm.Print_Area" localSheetId="5">'მარნეული სახანძრო'!$A$1:$N$91</definedName>
    <definedName name="_xlnm.Print_Area" localSheetId="2">'ნინოწმინდა სახანძრო'!$A$1:$N$91</definedName>
    <definedName name="_xlnm.Print_Area" localSheetId="0">ქუთაისი!$A$1:$N$128</definedName>
    <definedName name="_xlnm.Print_Titles" localSheetId="0">ქუთაისი!$8:$8</definedName>
  </definedNames>
  <calcPr calcId="191029"/>
</workbook>
</file>

<file path=xl/calcChain.xml><?xml version="1.0" encoding="utf-8"?>
<calcChain xmlns="http://schemas.openxmlformats.org/spreadsheetml/2006/main">
  <c r="K98" i="11" l="1"/>
  <c r="I98" i="11"/>
  <c r="N98" i="11" s="1"/>
  <c r="G97" i="11"/>
  <c r="F97" i="11"/>
  <c r="K96" i="11"/>
  <c r="I96" i="11"/>
  <c r="N96" i="11" s="1"/>
  <c r="G96" i="11"/>
  <c r="K95" i="11"/>
  <c r="F95" i="11"/>
  <c r="G95" i="11" s="1"/>
  <c r="F94" i="11"/>
  <c r="G94" i="11" s="1"/>
  <c r="G92" i="11"/>
  <c r="G91" i="11"/>
  <c r="G90" i="11"/>
  <c r="G88" i="11"/>
  <c r="G87" i="11"/>
  <c r="G85" i="11"/>
  <c r="I84" i="11"/>
  <c r="G84" i="11"/>
  <c r="K84" i="11" s="1"/>
  <c r="N84" i="11" s="1"/>
  <c r="I82" i="11"/>
  <c r="N82" i="11" s="1"/>
  <c r="G82" i="11"/>
  <c r="K82" i="11" s="1"/>
  <c r="I81" i="11"/>
  <c r="N81" i="11" s="1"/>
  <c r="G81" i="11"/>
  <c r="K81" i="11" s="1"/>
  <c r="I80" i="11"/>
  <c r="G80" i="11"/>
  <c r="K80" i="11" s="1"/>
  <c r="N80" i="11" s="1"/>
  <c r="I78" i="11"/>
  <c r="N78" i="11" s="1"/>
  <c r="G78" i="11"/>
  <c r="K78" i="11" s="1"/>
  <c r="I77" i="11"/>
  <c r="N77" i="11" s="1"/>
  <c r="G77" i="11"/>
  <c r="K77" i="11" s="1"/>
  <c r="I76" i="11"/>
  <c r="G76" i="11"/>
  <c r="K76" i="11" s="1"/>
  <c r="N76" i="11" s="1"/>
  <c r="I74" i="11"/>
  <c r="N74" i="11" s="1"/>
  <c r="G74" i="11"/>
  <c r="K74" i="11" s="1"/>
  <c r="I73" i="11"/>
  <c r="N73" i="11" s="1"/>
  <c r="G73" i="11"/>
  <c r="K73" i="11" s="1"/>
  <c r="I72" i="11"/>
  <c r="G72" i="11"/>
  <c r="K72" i="11" s="1"/>
  <c r="N72" i="11" s="1"/>
  <c r="I70" i="11"/>
  <c r="N70" i="11" s="1"/>
  <c r="G70" i="11"/>
  <c r="K70" i="11" s="1"/>
  <c r="I69" i="11"/>
  <c r="N69" i="11" s="1"/>
  <c r="G69" i="11"/>
  <c r="K69" i="11" s="1"/>
  <c r="I68" i="11"/>
  <c r="G68" i="11"/>
  <c r="K68" i="11" s="1"/>
  <c r="N68" i="11" s="1"/>
  <c r="I66" i="11"/>
  <c r="N66" i="11" s="1"/>
  <c r="G66" i="11"/>
  <c r="K66" i="11" s="1"/>
  <c r="I65" i="11"/>
  <c r="N65" i="11" s="1"/>
  <c r="G65" i="11"/>
  <c r="K65" i="11" s="1"/>
  <c r="I64" i="11"/>
  <c r="G64" i="11"/>
  <c r="K64" i="11" s="1"/>
  <c r="N64" i="11" s="1"/>
  <c r="F56" i="11"/>
  <c r="G56" i="11" s="1"/>
  <c r="K56" i="11" s="1"/>
  <c r="N55" i="11"/>
  <c r="K55" i="11"/>
  <c r="G55" i="11"/>
  <c r="I55" i="11" s="1"/>
  <c r="G54" i="11"/>
  <c r="F54" i="11"/>
  <c r="I53" i="11"/>
  <c r="G53" i="11"/>
  <c r="K53" i="11" s="1"/>
  <c r="N53" i="11" s="1"/>
  <c r="F53" i="11"/>
  <c r="G51" i="11"/>
  <c r="I51" i="11" s="1"/>
  <c r="N51" i="11" s="1"/>
  <c r="I50" i="11"/>
  <c r="N50" i="11" s="1"/>
  <c r="N49" i="11"/>
  <c r="K49" i="11"/>
  <c r="G49" i="11"/>
  <c r="I47" i="11"/>
  <c r="N47" i="11" s="1"/>
  <c r="G47" i="11"/>
  <c r="I46" i="11"/>
  <c r="N46" i="11" s="1"/>
  <c r="K45" i="11"/>
  <c r="N45" i="11" s="1"/>
  <c r="G45" i="11"/>
  <c r="G43" i="11"/>
  <c r="I43" i="11" s="1"/>
  <c r="N43" i="11" s="1"/>
  <c r="I42" i="11"/>
  <c r="N41" i="11"/>
  <c r="K41" i="11"/>
  <c r="G41" i="11"/>
  <c r="I33" i="11"/>
  <c r="N33" i="11" s="1"/>
  <c r="G33" i="11"/>
  <c r="I32" i="11"/>
  <c r="M31" i="11"/>
  <c r="N31" i="11" s="1"/>
  <c r="G31" i="11"/>
  <c r="G30" i="11"/>
  <c r="K30" i="11" s="1"/>
  <c r="N30" i="11" s="1"/>
  <c r="G28" i="11"/>
  <c r="M28" i="11" s="1"/>
  <c r="N28" i="11" s="1"/>
  <c r="G27" i="11"/>
  <c r="K27" i="11" s="1"/>
  <c r="N27" i="11" s="1"/>
  <c r="M24" i="11"/>
  <c r="N24" i="11" s="1"/>
  <c r="G24" i="11"/>
  <c r="G23" i="11"/>
  <c r="K23" i="11" s="1"/>
  <c r="N23" i="11" s="1"/>
  <c r="G20" i="11"/>
  <c r="M20" i="11" s="1"/>
  <c r="N20" i="11" s="1"/>
  <c r="G19" i="11"/>
  <c r="K19" i="11" s="1"/>
  <c r="N19" i="11" s="1"/>
  <c r="M16" i="11"/>
  <c r="N16" i="11" s="1"/>
  <c r="G16" i="11"/>
  <c r="G15" i="11"/>
  <c r="K15" i="11" s="1"/>
  <c r="N15" i="11" s="1"/>
  <c r="G12" i="11"/>
  <c r="M12" i="11" s="1"/>
  <c r="G11" i="11"/>
  <c r="K11" i="11" s="1"/>
  <c r="N11" i="11" s="1"/>
  <c r="N34" i="11" l="1"/>
  <c r="N35" i="11" s="1"/>
  <c r="N36" i="11" s="1"/>
  <c r="N12" i="11"/>
  <c r="M34" i="11"/>
  <c r="I34" i="11"/>
  <c r="N32" i="11"/>
  <c r="K34" i="11"/>
  <c r="I87" i="11"/>
  <c r="K87" i="11"/>
  <c r="N87" i="11" s="1"/>
  <c r="I92" i="11"/>
  <c r="N92" i="11" s="1"/>
  <c r="K92" i="11"/>
  <c r="N42" i="11"/>
  <c r="I56" i="11"/>
  <c r="N56" i="11" s="1"/>
  <c r="I88" i="11"/>
  <c r="N88" i="11" s="1"/>
  <c r="K88" i="11"/>
  <c r="K94" i="11"/>
  <c r="N94" i="11" s="1"/>
  <c r="I94" i="11"/>
  <c r="I97" i="11"/>
  <c r="N97" i="11" s="1"/>
  <c r="K97" i="11"/>
  <c r="I90" i="11"/>
  <c r="K90" i="11"/>
  <c r="N90" i="11" s="1"/>
  <c r="K54" i="11"/>
  <c r="K57" i="11" s="1"/>
  <c r="K58" i="11" s="1"/>
  <c r="N58" i="11" s="1"/>
  <c r="I54" i="11"/>
  <c r="I57" i="11" s="1"/>
  <c r="M54" i="11"/>
  <c r="I85" i="11"/>
  <c r="K85" i="11"/>
  <c r="I91" i="11"/>
  <c r="N91" i="11" s="1"/>
  <c r="K91" i="11"/>
  <c r="M95" i="11"/>
  <c r="I95" i="11"/>
  <c r="K36" i="6"/>
  <c r="N78" i="10"/>
  <c r="N78" i="7"/>
  <c r="N38" i="8"/>
  <c r="K36" i="8"/>
  <c r="N36" i="8"/>
  <c r="N13" i="9"/>
  <c r="N13" i="10"/>
  <c r="F31" i="6"/>
  <c r="F32" i="6"/>
  <c r="F34" i="6"/>
  <c r="M57" i="11" l="1"/>
  <c r="N54" i="11"/>
  <c r="N57" i="11" s="1"/>
  <c r="N59" i="11" s="1"/>
  <c r="N37" i="11"/>
  <c r="N38" i="11" s="1"/>
  <c r="K103" i="11"/>
  <c r="N105" i="11" s="1"/>
  <c r="M103" i="11"/>
  <c r="N95" i="11"/>
  <c r="I104" i="11"/>
  <c r="N85" i="11"/>
  <c r="I103" i="11"/>
  <c r="K69" i="10"/>
  <c r="I69" i="10"/>
  <c r="N69" i="10" s="1"/>
  <c r="F68" i="10"/>
  <c r="G68" i="10" s="1"/>
  <c r="I68" i="10" s="1"/>
  <c r="N68" i="10" s="1"/>
  <c r="G67" i="10"/>
  <c r="K67" i="10" s="1"/>
  <c r="F66" i="10"/>
  <c r="G66" i="10" s="1"/>
  <c r="F65" i="10"/>
  <c r="G65" i="10" s="1"/>
  <c r="G63" i="10"/>
  <c r="I63" i="10" s="1"/>
  <c r="N63" i="10" s="1"/>
  <c r="G62" i="10"/>
  <c r="I62" i="10" s="1"/>
  <c r="N62" i="10" s="1"/>
  <c r="G61" i="10"/>
  <c r="I61" i="10" s="1"/>
  <c r="G59" i="10"/>
  <c r="I59" i="10" s="1"/>
  <c r="G58" i="10"/>
  <c r="I58" i="10" s="1"/>
  <c r="G56" i="10"/>
  <c r="I56" i="10" s="1"/>
  <c r="N56" i="10" s="1"/>
  <c r="G55" i="10"/>
  <c r="I55" i="10" s="1"/>
  <c r="N55" i="10" s="1"/>
  <c r="G54" i="10"/>
  <c r="I54" i="10" s="1"/>
  <c r="G52" i="10"/>
  <c r="I52" i="10" s="1"/>
  <c r="N52" i="10" s="1"/>
  <c r="G51" i="10"/>
  <c r="I51" i="10" s="1"/>
  <c r="N51" i="10" s="1"/>
  <c r="G50" i="10"/>
  <c r="I50" i="10" s="1"/>
  <c r="G48" i="10"/>
  <c r="I48" i="10" s="1"/>
  <c r="N48" i="10" s="1"/>
  <c r="G47" i="10"/>
  <c r="I47" i="10" s="1"/>
  <c r="N47" i="10" s="1"/>
  <c r="G46" i="10"/>
  <c r="I46" i="10" s="1"/>
  <c r="G44" i="10"/>
  <c r="I44" i="10" s="1"/>
  <c r="N44" i="10" s="1"/>
  <c r="G43" i="10"/>
  <c r="I43" i="10" s="1"/>
  <c r="N43" i="10" s="1"/>
  <c r="G42" i="10"/>
  <c r="I42" i="10" s="1"/>
  <c r="F34" i="10"/>
  <c r="G34" i="10" s="1"/>
  <c r="G33" i="10"/>
  <c r="K33" i="10" s="1"/>
  <c r="F32" i="10"/>
  <c r="G32" i="10" s="1"/>
  <c r="F31" i="10"/>
  <c r="G31" i="10" s="1"/>
  <c r="G29" i="10"/>
  <c r="I29" i="10" s="1"/>
  <c r="N29" i="10" s="1"/>
  <c r="I28" i="10"/>
  <c r="N28" i="10" s="1"/>
  <c r="G27" i="10"/>
  <c r="K27" i="10" s="1"/>
  <c r="N27" i="10" s="1"/>
  <c r="G25" i="10"/>
  <c r="I25" i="10" s="1"/>
  <c r="N25" i="10" s="1"/>
  <c r="I24" i="10"/>
  <c r="N24" i="10" s="1"/>
  <c r="G23" i="10"/>
  <c r="K23" i="10" s="1"/>
  <c r="N23" i="10" s="1"/>
  <c r="G21" i="10"/>
  <c r="I21" i="10" s="1"/>
  <c r="N21" i="10" s="1"/>
  <c r="I20" i="10"/>
  <c r="N20" i="10" s="1"/>
  <c r="G19" i="10"/>
  <c r="K19" i="10" s="1"/>
  <c r="I12" i="10"/>
  <c r="G11" i="10"/>
  <c r="M11" i="10" s="1"/>
  <c r="G10" i="10"/>
  <c r="K10" i="10" s="1"/>
  <c r="N60" i="11" l="1"/>
  <c r="N61" i="11" s="1"/>
  <c r="N104" i="11"/>
  <c r="N103" i="11"/>
  <c r="N106" i="11" s="1"/>
  <c r="N107" i="11" s="1"/>
  <c r="N108" i="11" s="1"/>
  <c r="N109" i="11" s="1"/>
  <c r="N110" i="11" s="1"/>
  <c r="N111" i="11" s="1"/>
  <c r="N112" i="11" s="1"/>
  <c r="N113" i="11" s="1"/>
  <c r="I67" i="10"/>
  <c r="N67" i="10" s="1"/>
  <c r="K34" i="10"/>
  <c r="I34" i="10"/>
  <c r="N34" i="10" s="1"/>
  <c r="N19" i="10"/>
  <c r="I31" i="10"/>
  <c r="K31" i="10"/>
  <c r="N31" i="10" s="1"/>
  <c r="K12" i="10"/>
  <c r="N10" i="10"/>
  <c r="M32" i="10"/>
  <c r="K32" i="10"/>
  <c r="I32" i="10"/>
  <c r="I75" i="10"/>
  <c r="N59" i="10"/>
  <c r="N75" i="10" s="1"/>
  <c r="K65" i="10"/>
  <c r="N65" i="10" s="1"/>
  <c r="I65" i="10"/>
  <c r="M12" i="10"/>
  <c r="N11" i="10"/>
  <c r="M66" i="10"/>
  <c r="K66" i="10"/>
  <c r="I66" i="10"/>
  <c r="K42" i="10"/>
  <c r="K43" i="10"/>
  <c r="K44" i="10"/>
  <c r="K46" i="10"/>
  <c r="N46" i="10" s="1"/>
  <c r="K47" i="10"/>
  <c r="K48" i="10"/>
  <c r="K50" i="10"/>
  <c r="N50" i="10" s="1"/>
  <c r="K51" i="10"/>
  <c r="K52" i="10"/>
  <c r="K54" i="10"/>
  <c r="N54" i="10" s="1"/>
  <c r="K55" i="10"/>
  <c r="K56" i="10"/>
  <c r="K58" i="10"/>
  <c r="N58" i="10" s="1"/>
  <c r="K59" i="10"/>
  <c r="K61" i="10"/>
  <c r="N61" i="10" s="1"/>
  <c r="K62" i="10"/>
  <c r="K63" i="10"/>
  <c r="K68" i="10"/>
  <c r="I33" i="10"/>
  <c r="N33" i="10" s="1"/>
  <c r="K69" i="9"/>
  <c r="I69" i="9"/>
  <c r="N69" i="9" s="1"/>
  <c r="F68" i="9"/>
  <c r="G68" i="9" s="1"/>
  <c r="G67" i="9"/>
  <c r="F66" i="9"/>
  <c r="G66" i="9" s="1"/>
  <c r="I66" i="9" s="1"/>
  <c r="F65" i="9"/>
  <c r="G65" i="9" s="1"/>
  <c r="I65" i="9" s="1"/>
  <c r="G63" i="9"/>
  <c r="K63" i="9" s="1"/>
  <c r="G62" i="9"/>
  <c r="K62" i="9" s="1"/>
  <c r="G61" i="9"/>
  <c r="K61" i="9" s="1"/>
  <c r="N61" i="9" s="1"/>
  <c r="G59" i="9"/>
  <c r="K59" i="9" s="1"/>
  <c r="G58" i="9"/>
  <c r="K58" i="9" s="1"/>
  <c r="N58" i="9" s="1"/>
  <c r="G56" i="9"/>
  <c r="K56" i="9" s="1"/>
  <c r="G55" i="9"/>
  <c r="K55" i="9" s="1"/>
  <c r="G54" i="9"/>
  <c r="K54" i="9" s="1"/>
  <c r="N54" i="9" s="1"/>
  <c r="G52" i="9"/>
  <c r="K52" i="9" s="1"/>
  <c r="G51" i="9"/>
  <c r="K51" i="9" s="1"/>
  <c r="G50" i="9"/>
  <c r="K50" i="9" s="1"/>
  <c r="N50" i="9" s="1"/>
  <c r="G48" i="9"/>
  <c r="K48" i="9" s="1"/>
  <c r="G47" i="9"/>
  <c r="K47" i="9" s="1"/>
  <c r="G46" i="9"/>
  <c r="K46" i="9" s="1"/>
  <c r="N46" i="9" s="1"/>
  <c r="G44" i="9"/>
  <c r="K44" i="9" s="1"/>
  <c r="G43" i="9"/>
  <c r="K43" i="9" s="1"/>
  <c r="G42" i="9"/>
  <c r="K42" i="9" s="1"/>
  <c r="N42" i="9" s="1"/>
  <c r="F34" i="9"/>
  <c r="G34" i="9" s="1"/>
  <c r="K34" i="9" s="1"/>
  <c r="G33" i="9"/>
  <c r="K33" i="9" s="1"/>
  <c r="F32" i="9"/>
  <c r="G32" i="9" s="1"/>
  <c r="I32" i="9" s="1"/>
  <c r="F31" i="9"/>
  <c r="G31" i="9" s="1"/>
  <c r="G29" i="9"/>
  <c r="I29" i="9" s="1"/>
  <c r="N29" i="9" s="1"/>
  <c r="I28" i="9"/>
  <c r="N28" i="9" s="1"/>
  <c r="G27" i="9"/>
  <c r="K27" i="9" s="1"/>
  <c r="N27" i="9" s="1"/>
  <c r="G25" i="9"/>
  <c r="I25" i="9" s="1"/>
  <c r="N25" i="9" s="1"/>
  <c r="I24" i="9"/>
  <c r="N24" i="9" s="1"/>
  <c r="G23" i="9"/>
  <c r="K23" i="9" s="1"/>
  <c r="N23" i="9" s="1"/>
  <c r="G21" i="9"/>
  <c r="I21" i="9" s="1"/>
  <c r="N21" i="9" s="1"/>
  <c r="I20" i="9"/>
  <c r="G19" i="9"/>
  <c r="K19" i="9" s="1"/>
  <c r="I12" i="9"/>
  <c r="G11" i="9"/>
  <c r="M11" i="9" s="1"/>
  <c r="G10" i="9"/>
  <c r="K10" i="9" s="1"/>
  <c r="N10" i="9" s="1"/>
  <c r="K69" i="8"/>
  <c r="I69" i="8"/>
  <c r="N69" i="8" s="1"/>
  <c r="F68" i="8"/>
  <c r="G68" i="8" s="1"/>
  <c r="G67" i="8"/>
  <c r="K67" i="8" s="1"/>
  <c r="F66" i="8"/>
  <c r="G66" i="8" s="1"/>
  <c r="F65" i="8"/>
  <c r="G65" i="8" s="1"/>
  <c r="G63" i="8"/>
  <c r="K63" i="8" s="1"/>
  <c r="G62" i="8"/>
  <c r="K62" i="8" s="1"/>
  <c r="G61" i="8"/>
  <c r="K61" i="8" s="1"/>
  <c r="N61" i="8" s="1"/>
  <c r="G59" i="8"/>
  <c r="I59" i="8" s="1"/>
  <c r="G58" i="8"/>
  <c r="I58" i="8" s="1"/>
  <c r="G56" i="8"/>
  <c r="I56" i="8" s="1"/>
  <c r="N56" i="8" s="1"/>
  <c r="G55" i="8"/>
  <c r="I55" i="8" s="1"/>
  <c r="N55" i="8" s="1"/>
  <c r="G54" i="8"/>
  <c r="I54" i="8" s="1"/>
  <c r="G52" i="8"/>
  <c r="I52" i="8" s="1"/>
  <c r="N52" i="8" s="1"/>
  <c r="G51" i="8"/>
  <c r="I51" i="8" s="1"/>
  <c r="N51" i="8" s="1"/>
  <c r="G50" i="8"/>
  <c r="I50" i="8" s="1"/>
  <c r="G48" i="8"/>
  <c r="I48" i="8" s="1"/>
  <c r="N48" i="8" s="1"/>
  <c r="G47" i="8"/>
  <c r="I47" i="8" s="1"/>
  <c r="N47" i="8" s="1"/>
  <c r="G46" i="8"/>
  <c r="K46" i="8" s="1"/>
  <c r="N46" i="8" s="1"/>
  <c r="G44" i="8"/>
  <c r="I44" i="8" s="1"/>
  <c r="N44" i="8" s="1"/>
  <c r="G43" i="8"/>
  <c r="K43" i="8" s="1"/>
  <c r="G42" i="8"/>
  <c r="I42" i="8" s="1"/>
  <c r="F34" i="8"/>
  <c r="G34" i="8" s="1"/>
  <c r="K34" i="8" s="1"/>
  <c r="G33" i="8"/>
  <c r="I33" i="8" s="1"/>
  <c r="N33" i="8" s="1"/>
  <c r="F32" i="8"/>
  <c r="G32" i="8" s="1"/>
  <c r="F31" i="8"/>
  <c r="G31" i="8" s="1"/>
  <c r="G29" i="8"/>
  <c r="I29" i="8" s="1"/>
  <c r="N29" i="8" s="1"/>
  <c r="I28" i="8"/>
  <c r="N28" i="8" s="1"/>
  <c r="G27" i="8"/>
  <c r="K27" i="8" s="1"/>
  <c r="N27" i="8" s="1"/>
  <c r="G25" i="8"/>
  <c r="I25" i="8" s="1"/>
  <c r="N25" i="8" s="1"/>
  <c r="I24" i="8"/>
  <c r="N24" i="8" s="1"/>
  <c r="G23" i="8"/>
  <c r="K23" i="8" s="1"/>
  <c r="N23" i="8" s="1"/>
  <c r="G21" i="8"/>
  <c r="I21" i="8" s="1"/>
  <c r="I20" i="8"/>
  <c r="N20" i="8" s="1"/>
  <c r="G19" i="8"/>
  <c r="K19" i="8" s="1"/>
  <c r="I12" i="8"/>
  <c r="G11" i="8"/>
  <c r="M11" i="8" s="1"/>
  <c r="G10" i="8"/>
  <c r="K10" i="8" s="1"/>
  <c r="K69" i="7"/>
  <c r="I69" i="7"/>
  <c r="N69" i="7" s="1"/>
  <c r="F68" i="7"/>
  <c r="G68" i="7" s="1"/>
  <c r="I67" i="7"/>
  <c r="N67" i="7" s="1"/>
  <c r="G67" i="7"/>
  <c r="K67" i="7" s="1"/>
  <c r="F66" i="7"/>
  <c r="G66" i="7" s="1"/>
  <c r="F65" i="7"/>
  <c r="G65" i="7" s="1"/>
  <c r="G63" i="7"/>
  <c r="G62" i="7"/>
  <c r="G61" i="7"/>
  <c r="G59" i="7"/>
  <c r="G58" i="7"/>
  <c r="G56" i="7"/>
  <c r="G55" i="7"/>
  <c r="G54" i="7"/>
  <c r="G52" i="7"/>
  <c r="G51" i="7"/>
  <c r="G50" i="7"/>
  <c r="G48" i="7"/>
  <c r="G47" i="7"/>
  <c r="G46" i="7"/>
  <c r="G44" i="7"/>
  <c r="G43" i="7"/>
  <c r="G42" i="7"/>
  <c r="F34" i="7"/>
  <c r="G34" i="7" s="1"/>
  <c r="K34" i="7" s="1"/>
  <c r="G33" i="7"/>
  <c r="I33" i="7" s="1"/>
  <c r="N33" i="7" s="1"/>
  <c r="F32" i="7"/>
  <c r="G32" i="7" s="1"/>
  <c r="F31" i="7"/>
  <c r="G31" i="7" s="1"/>
  <c r="K31" i="7" s="1"/>
  <c r="N31" i="7" s="1"/>
  <c r="G29" i="7"/>
  <c r="I29" i="7" s="1"/>
  <c r="N29" i="7" s="1"/>
  <c r="I28" i="7"/>
  <c r="N28" i="7" s="1"/>
  <c r="G27" i="7"/>
  <c r="K27" i="7" s="1"/>
  <c r="N27" i="7" s="1"/>
  <c r="G25" i="7"/>
  <c r="I25" i="7" s="1"/>
  <c r="N25" i="7" s="1"/>
  <c r="I24" i="7"/>
  <c r="N24" i="7" s="1"/>
  <c r="G23" i="7"/>
  <c r="K23" i="7" s="1"/>
  <c r="N23" i="7" s="1"/>
  <c r="G21" i="7"/>
  <c r="I21" i="7" s="1"/>
  <c r="N21" i="7" s="1"/>
  <c r="I20" i="7"/>
  <c r="G19" i="7"/>
  <c r="K19" i="7" s="1"/>
  <c r="N19" i="7" s="1"/>
  <c r="I12" i="7"/>
  <c r="G11" i="7"/>
  <c r="M11" i="7" s="1"/>
  <c r="N11" i="7" s="1"/>
  <c r="G10" i="7"/>
  <c r="K10" i="7" s="1"/>
  <c r="N10" i="7" s="1"/>
  <c r="K69" i="6"/>
  <c r="I69" i="6"/>
  <c r="N69" i="6" s="1"/>
  <c r="F68" i="6"/>
  <c r="G68" i="6" s="1"/>
  <c r="I68" i="6" s="1"/>
  <c r="N68" i="6" s="1"/>
  <c r="G67" i="6"/>
  <c r="K67" i="6" s="1"/>
  <c r="F66" i="6"/>
  <c r="G66" i="6" s="1"/>
  <c r="F65" i="6"/>
  <c r="G65" i="6" s="1"/>
  <c r="G63" i="6"/>
  <c r="I63" i="6" s="1"/>
  <c r="N63" i="6" s="1"/>
  <c r="G62" i="6"/>
  <c r="I62" i="6" s="1"/>
  <c r="N62" i="6" s="1"/>
  <c r="G61" i="6"/>
  <c r="I61" i="6" s="1"/>
  <c r="G59" i="6"/>
  <c r="I59" i="6" s="1"/>
  <c r="G58" i="6"/>
  <c r="I58" i="6" s="1"/>
  <c r="G56" i="6"/>
  <c r="I56" i="6" s="1"/>
  <c r="N56" i="6" s="1"/>
  <c r="G55" i="6"/>
  <c r="I55" i="6" s="1"/>
  <c r="N55" i="6" s="1"/>
  <c r="G54" i="6"/>
  <c r="I54" i="6" s="1"/>
  <c r="G52" i="6"/>
  <c r="I52" i="6" s="1"/>
  <c r="N52" i="6" s="1"/>
  <c r="G51" i="6"/>
  <c r="I51" i="6" s="1"/>
  <c r="N51" i="6" s="1"/>
  <c r="G50" i="6"/>
  <c r="I50" i="6" s="1"/>
  <c r="G48" i="6"/>
  <c r="I48" i="6" s="1"/>
  <c r="N48" i="6" s="1"/>
  <c r="G47" i="6"/>
  <c r="I47" i="6" s="1"/>
  <c r="N47" i="6" s="1"/>
  <c r="G46" i="6"/>
  <c r="I46" i="6" s="1"/>
  <c r="G44" i="6"/>
  <c r="I44" i="6" s="1"/>
  <c r="N44" i="6" s="1"/>
  <c r="G43" i="6"/>
  <c r="I43" i="6" s="1"/>
  <c r="N43" i="6" s="1"/>
  <c r="G42" i="6"/>
  <c r="I42" i="6" s="1"/>
  <c r="G34" i="6"/>
  <c r="G33" i="6"/>
  <c r="I33" i="6" s="1"/>
  <c r="N33" i="6" s="1"/>
  <c r="G32" i="6"/>
  <c r="G31" i="6"/>
  <c r="I31" i="6" s="1"/>
  <c r="G29" i="6"/>
  <c r="I29" i="6" s="1"/>
  <c r="N29" i="6" s="1"/>
  <c r="I28" i="6"/>
  <c r="N28" i="6" s="1"/>
  <c r="G27" i="6"/>
  <c r="K27" i="6" s="1"/>
  <c r="N27" i="6" s="1"/>
  <c r="G25" i="6"/>
  <c r="I25" i="6" s="1"/>
  <c r="N25" i="6" s="1"/>
  <c r="I24" i="6"/>
  <c r="N24" i="6" s="1"/>
  <c r="G23" i="6"/>
  <c r="K23" i="6" s="1"/>
  <c r="N23" i="6" s="1"/>
  <c r="G21" i="6"/>
  <c r="I21" i="6" s="1"/>
  <c r="N21" i="6" s="1"/>
  <c r="I20" i="6"/>
  <c r="N20" i="6" s="1"/>
  <c r="G19" i="6"/>
  <c r="G11" i="6"/>
  <c r="M11" i="6" s="1"/>
  <c r="N11" i="6" s="1"/>
  <c r="G10" i="6"/>
  <c r="K10" i="6" s="1"/>
  <c r="K19" i="6" l="1"/>
  <c r="N19" i="6" s="1"/>
  <c r="N20" i="9"/>
  <c r="K33" i="8"/>
  <c r="M32" i="9"/>
  <c r="M35" i="9" s="1"/>
  <c r="I35" i="10"/>
  <c r="I74" i="10"/>
  <c r="N12" i="10"/>
  <c r="N14" i="10" s="1"/>
  <c r="N15" i="10" s="1"/>
  <c r="M74" i="10"/>
  <c r="N66" i="10"/>
  <c r="K35" i="10"/>
  <c r="K36" i="10" s="1"/>
  <c r="N36" i="10" s="1"/>
  <c r="K74" i="10"/>
  <c r="N76" i="10" s="1"/>
  <c r="N42" i="10"/>
  <c r="M35" i="10"/>
  <c r="N32" i="10"/>
  <c r="N35" i="10" s="1"/>
  <c r="I33" i="9"/>
  <c r="N33" i="9" s="1"/>
  <c r="K32" i="9"/>
  <c r="N19" i="9"/>
  <c r="K31" i="9"/>
  <c r="N31" i="9" s="1"/>
  <c r="I31" i="9"/>
  <c r="I35" i="9" s="1"/>
  <c r="N11" i="9"/>
  <c r="N12" i="9" s="1"/>
  <c r="N14" i="9" s="1"/>
  <c r="M12" i="9"/>
  <c r="I67" i="9"/>
  <c r="N67" i="9" s="1"/>
  <c r="K67" i="9"/>
  <c r="K12" i="9"/>
  <c r="K65" i="9"/>
  <c r="N65" i="9" s="1"/>
  <c r="K68" i="9"/>
  <c r="I68" i="9"/>
  <c r="N68" i="9" s="1"/>
  <c r="I34" i="9"/>
  <c r="N34" i="9" s="1"/>
  <c r="M66" i="9"/>
  <c r="K66" i="9"/>
  <c r="I42" i="9"/>
  <c r="I43" i="9"/>
  <c r="N43" i="9" s="1"/>
  <c r="I44" i="9"/>
  <c r="N44" i="9" s="1"/>
  <c r="I46" i="9"/>
  <c r="I47" i="9"/>
  <c r="N47" i="9" s="1"/>
  <c r="I48" i="9"/>
  <c r="N48" i="9" s="1"/>
  <c r="I50" i="9"/>
  <c r="I51" i="9"/>
  <c r="N51" i="9" s="1"/>
  <c r="I52" i="9"/>
  <c r="N52" i="9" s="1"/>
  <c r="I54" i="9"/>
  <c r="I55" i="9"/>
  <c r="N55" i="9" s="1"/>
  <c r="I56" i="9"/>
  <c r="N56" i="9" s="1"/>
  <c r="I58" i="9"/>
  <c r="I59" i="9"/>
  <c r="I61" i="9"/>
  <c r="I62" i="9"/>
  <c r="N62" i="9" s="1"/>
  <c r="I63" i="9"/>
  <c r="N63" i="9" s="1"/>
  <c r="N21" i="8"/>
  <c r="K68" i="8"/>
  <c r="I68" i="8"/>
  <c r="N68" i="8" s="1"/>
  <c r="N19" i="8"/>
  <c r="K31" i="8"/>
  <c r="N31" i="8" s="1"/>
  <c r="I31" i="8"/>
  <c r="N59" i="8"/>
  <c r="K65" i="8"/>
  <c r="N65" i="8" s="1"/>
  <c r="I65" i="8"/>
  <c r="K12" i="8"/>
  <c r="N10" i="8"/>
  <c r="M32" i="8"/>
  <c r="I32" i="8"/>
  <c r="K32" i="8"/>
  <c r="I66" i="8"/>
  <c r="M66" i="8"/>
  <c r="K66" i="8"/>
  <c r="N11" i="8"/>
  <c r="M12" i="8"/>
  <c r="I67" i="8"/>
  <c r="N67" i="8" s="1"/>
  <c r="I43" i="8"/>
  <c r="N43" i="8" s="1"/>
  <c r="I46" i="8"/>
  <c r="I62" i="8"/>
  <c r="N62" i="8" s="1"/>
  <c r="I63" i="8"/>
  <c r="N63" i="8" s="1"/>
  <c r="K42" i="8"/>
  <c r="K44" i="8"/>
  <c r="K47" i="8"/>
  <c r="K48" i="8"/>
  <c r="K50" i="8"/>
  <c r="N50" i="8" s="1"/>
  <c r="K51" i="8"/>
  <c r="K52" i="8"/>
  <c r="K54" i="8"/>
  <c r="N54" i="8" s="1"/>
  <c r="K55" i="8"/>
  <c r="K56" i="8"/>
  <c r="K58" i="8"/>
  <c r="N58" i="8" s="1"/>
  <c r="K59" i="8"/>
  <c r="I34" i="8"/>
  <c r="N34" i="8" s="1"/>
  <c r="K33" i="7"/>
  <c r="K32" i="7"/>
  <c r="I32" i="7"/>
  <c r="I44" i="7"/>
  <c r="N44" i="7" s="1"/>
  <c r="K44" i="7"/>
  <c r="I50" i="7"/>
  <c r="K50" i="7"/>
  <c r="N50" i="7" s="1"/>
  <c r="K55" i="7"/>
  <c r="I55" i="7"/>
  <c r="N55" i="7" s="1"/>
  <c r="I61" i="7"/>
  <c r="K61" i="7"/>
  <c r="N61" i="7" s="1"/>
  <c r="M32" i="7"/>
  <c r="K46" i="7"/>
  <c r="N46" i="7" s="1"/>
  <c r="I46" i="7"/>
  <c r="K51" i="7"/>
  <c r="I51" i="7"/>
  <c r="N51" i="7" s="1"/>
  <c r="K56" i="7"/>
  <c r="I56" i="7"/>
  <c r="N56" i="7" s="1"/>
  <c r="I62" i="7"/>
  <c r="N62" i="7" s="1"/>
  <c r="K62" i="7"/>
  <c r="M66" i="7"/>
  <c r="I66" i="7"/>
  <c r="N12" i="7"/>
  <c r="N13" i="7" s="1"/>
  <c r="N14" i="7" s="1"/>
  <c r="K12" i="7"/>
  <c r="I31" i="7"/>
  <c r="K42" i="7"/>
  <c r="I42" i="7"/>
  <c r="I47" i="7"/>
  <c r="N47" i="7" s="1"/>
  <c r="K47" i="7"/>
  <c r="K52" i="7"/>
  <c r="I52" i="7"/>
  <c r="N52" i="7" s="1"/>
  <c r="K58" i="7"/>
  <c r="N58" i="7" s="1"/>
  <c r="K63" i="7"/>
  <c r="I63" i="7"/>
  <c r="N63" i="7" s="1"/>
  <c r="K66" i="7"/>
  <c r="M12" i="7"/>
  <c r="I34" i="7"/>
  <c r="N34" i="7" s="1"/>
  <c r="K43" i="7"/>
  <c r="I43" i="7"/>
  <c r="N43" i="7" s="1"/>
  <c r="K48" i="7"/>
  <c r="I48" i="7"/>
  <c r="N48" i="7" s="1"/>
  <c r="I54" i="7"/>
  <c r="K54" i="7"/>
  <c r="N54" i="7" s="1"/>
  <c r="K59" i="7"/>
  <c r="I59" i="7"/>
  <c r="K65" i="7"/>
  <c r="N65" i="7" s="1"/>
  <c r="I65" i="7"/>
  <c r="I68" i="7"/>
  <c r="N68" i="7" s="1"/>
  <c r="K68" i="7"/>
  <c r="N20" i="7"/>
  <c r="K33" i="6"/>
  <c r="K34" i="6"/>
  <c r="I34" i="6"/>
  <c r="N34" i="6" s="1"/>
  <c r="K12" i="6"/>
  <c r="I67" i="6"/>
  <c r="N67" i="6" s="1"/>
  <c r="K32" i="6"/>
  <c r="I32" i="6"/>
  <c r="I35" i="6" s="1"/>
  <c r="M32" i="6"/>
  <c r="I75" i="6"/>
  <c r="N59" i="6"/>
  <c r="N75" i="6" s="1"/>
  <c r="K65" i="6"/>
  <c r="N65" i="6" s="1"/>
  <c r="I65" i="6"/>
  <c r="M12" i="6"/>
  <c r="I12" i="6"/>
  <c r="M66" i="6"/>
  <c r="K66" i="6"/>
  <c r="I66" i="6"/>
  <c r="N10" i="6"/>
  <c r="N12" i="6" s="1"/>
  <c r="N13" i="6" s="1"/>
  <c r="N14" i="6" s="1"/>
  <c r="K31" i="6"/>
  <c r="N31" i="6" s="1"/>
  <c r="K42" i="6"/>
  <c r="K43" i="6"/>
  <c r="K44" i="6"/>
  <c r="K46" i="6"/>
  <c r="N46" i="6" s="1"/>
  <c r="K47" i="6"/>
  <c r="K48" i="6"/>
  <c r="K50" i="6"/>
  <c r="N50" i="6" s="1"/>
  <c r="K51" i="6"/>
  <c r="K52" i="6"/>
  <c r="K54" i="6"/>
  <c r="N54" i="6" s="1"/>
  <c r="K55" i="6"/>
  <c r="K56" i="6"/>
  <c r="K58" i="6"/>
  <c r="N58" i="6" s="1"/>
  <c r="K59" i="6"/>
  <c r="K61" i="6"/>
  <c r="N61" i="6" s="1"/>
  <c r="K62" i="6"/>
  <c r="K63" i="6"/>
  <c r="K68" i="6"/>
  <c r="K35" i="7" l="1"/>
  <c r="K36" i="7" s="1"/>
  <c r="N36" i="7" s="1"/>
  <c r="N32" i="9"/>
  <c r="I75" i="8"/>
  <c r="N75" i="8"/>
  <c r="N16" i="10"/>
  <c r="N37" i="10"/>
  <c r="N74" i="10"/>
  <c r="N77" i="10" s="1"/>
  <c r="N79" i="10" s="1"/>
  <c r="K74" i="9"/>
  <c r="N76" i="9" s="1"/>
  <c r="K35" i="9"/>
  <c r="K36" i="9" s="1"/>
  <c r="N36" i="9" s="1"/>
  <c r="N66" i="9"/>
  <c r="M74" i="9"/>
  <c r="N15" i="9"/>
  <c r="N16" i="9" s="1"/>
  <c r="I75" i="9"/>
  <c r="N59" i="9"/>
  <c r="N75" i="9" s="1"/>
  <c r="I74" i="9"/>
  <c r="N35" i="9"/>
  <c r="I74" i="8"/>
  <c r="K35" i="8"/>
  <c r="N12" i="8"/>
  <c r="N13" i="8" s="1"/>
  <c r="N14" i="8" s="1"/>
  <c r="K74" i="8"/>
  <c r="N76" i="8" s="1"/>
  <c r="N42" i="8"/>
  <c r="I35" i="8"/>
  <c r="N66" i="8"/>
  <c r="M74" i="8"/>
  <c r="N32" i="8"/>
  <c r="N35" i="8" s="1"/>
  <c r="M35" i="8"/>
  <c r="I35" i="7"/>
  <c r="M74" i="7"/>
  <c r="N66" i="7"/>
  <c r="M35" i="7"/>
  <c r="N32" i="7"/>
  <c r="N35" i="7" s="1"/>
  <c r="N37" i="7" s="1"/>
  <c r="I74" i="7"/>
  <c r="N15" i="7"/>
  <c r="N16" i="7" s="1"/>
  <c r="I75" i="7"/>
  <c r="N59" i="7"/>
  <c r="N75" i="7" s="1"/>
  <c r="N42" i="7"/>
  <c r="K74" i="7"/>
  <c r="N76" i="7" s="1"/>
  <c r="I74" i="6"/>
  <c r="K74" i="6"/>
  <c r="N76" i="6" s="1"/>
  <c r="N42" i="6"/>
  <c r="N74" i="6" s="1"/>
  <c r="M74" i="6"/>
  <c r="N66" i="6"/>
  <c r="N15" i="6"/>
  <c r="N16" i="6" s="1"/>
  <c r="M35" i="6"/>
  <c r="N32" i="6"/>
  <c r="N35" i="6" s="1"/>
  <c r="K35" i="6"/>
  <c r="N36" i="6" s="1"/>
  <c r="N37" i="9" l="1"/>
  <c r="N37" i="8"/>
  <c r="N39" i="8" s="1"/>
  <c r="N74" i="9"/>
  <c r="N77" i="9" s="1"/>
  <c r="N78" i="9" s="1"/>
  <c r="N79" i="9" s="1"/>
  <c r="N74" i="8"/>
  <c r="N77" i="8" s="1"/>
  <c r="N78" i="8" s="1"/>
  <c r="N79" i="8" s="1"/>
  <c r="N15" i="8"/>
  <c r="N16" i="8" s="1"/>
  <c r="N38" i="10"/>
  <c r="N39" i="10" s="1"/>
  <c r="N80" i="10" s="1"/>
  <c r="N81" i="10" s="1"/>
  <c r="N82" i="10" s="1"/>
  <c r="N83" i="10" s="1"/>
  <c r="N84" i="10" s="1"/>
  <c r="N38" i="9"/>
  <c r="N39" i="9" s="1"/>
  <c r="N38" i="7"/>
  <c r="N39" i="7" s="1"/>
  <c r="N74" i="7"/>
  <c r="N77" i="7" s="1"/>
  <c r="N79" i="7" s="1"/>
  <c r="N77" i="6"/>
  <c r="N78" i="6" s="1"/>
  <c r="N79" i="6" s="1"/>
  <c r="N37" i="6"/>
  <c r="N38" i="6" s="1"/>
  <c r="N80" i="9" l="1"/>
  <c r="N81" i="9" s="1"/>
  <c r="N82" i="9" s="1"/>
  <c r="N83" i="9" s="1"/>
  <c r="N84" i="9" s="1"/>
  <c r="N80" i="8"/>
  <c r="N81" i="8" s="1"/>
  <c r="N82" i="8" s="1"/>
  <c r="N83" i="8" s="1"/>
  <c r="N84" i="8" s="1"/>
  <c r="N80" i="7"/>
  <c r="N81" i="7" s="1"/>
  <c r="N82" i="7" s="1"/>
  <c r="N83" i="7" s="1"/>
  <c r="N84" i="7" s="1"/>
  <c r="N39" i="6"/>
  <c r="N80" i="6" s="1"/>
  <c r="N81" i="6" s="1"/>
  <c r="N82" i="6" s="1"/>
  <c r="N83" i="6" s="1"/>
  <c r="N84" i="6" s="1"/>
</calcChain>
</file>

<file path=xl/sharedStrings.xml><?xml version="1.0" encoding="utf-8"?>
<sst xmlns="http://schemas.openxmlformats.org/spreadsheetml/2006/main" count="813" uniqueCount="103">
  <si>
    <t>#</t>
  </si>
  <si>
    <t>ganz.</t>
  </si>
  <si>
    <t>xelfasi</t>
  </si>
  <si>
    <t>masala</t>
  </si>
  <si>
    <t>jami</t>
  </si>
  <si>
    <t>SromiTi resursebi</t>
  </si>
  <si>
    <t>kac/sT</t>
  </si>
  <si>
    <t>manqanebi</t>
  </si>
  <si>
    <t>lari</t>
  </si>
  <si>
    <t>sxva xarjebi</t>
  </si>
  <si>
    <t xml:space="preserve">zednadebi xarjebi </t>
  </si>
  <si>
    <t xml:space="preserve">gegmiuri mogeba </t>
  </si>
  <si>
    <t>sabazro</t>
  </si>
  <si>
    <t>cali</t>
  </si>
  <si>
    <t>kedlebSi naxvretebis mowyoba</t>
  </si>
  <si>
    <t>xarjTaRricxva</t>
  </si>
  <si>
    <t>normativis nomeri da Sifri</t>
  </si>
  <si>
    <t>samuSaos  dasaxeleba</t>
  </si>
  <si>
    <t>teqnikuri monacemebi</t>
  </si>
  <si>
    <t xml:space="preserve">koef. </t>
  </si>
  <si>
    <t>raode noba</t>
  </si>
  <si>
    <r>
      <t xml:space="preserve">ტრანსპორტი </t>
    </r>
    <r>
      <rPr>
        <sz val="10"/>
        <color indexed="8"/>
        <rFont val="AcadNusx"/>
      </rPr>
      <t>(მექანიზმები)</t>
    </r>
  </si>
  <si>
    <t>erT fasi</t>
  </si>
  <si>
    <t>erT. fasi</t>
  </si>
  <si>
    <t>erT.fasi</t>
  </si>
  <si>
    <t>saevakuacio gzis da saevakuacio gasasvlelis manaTobeli niSnebis mowyoba</t>
  </si>
  <si>
    <t>saevakuacio gasasvlelis manaTobeli niSnebis mowyoba</t>
  </si>
  <si>
    <r>
      <t xml:space="preserve">saevakuacio gasasvlelis manaTobeli niSnebi </t>
    </r>
    <r>
      <rPr>
        <sz val="11"/>
        <rFont val="Aharoni"/>
        <charset val="177"/>
      </rPr>
      <t>(exit)</t>
    </r>
  </si>
  <si>
    <t>saevakuacio gzis manaTobeli niSnebis mowyoba</t>
  </si>
  <si>
    <t xml:space="preserve">saevakuacio gzis manaTobeli niSnebi </t>
  </si>
  <si>
    <t>eleqtro sadenebis mowyoba</t>
  </si>
  <si>
    <t>gr.m</t>
  </si>
  <si>
    <t xml:space="preserve">spilenZis sadeni 2×1,5 mm² </t>
  </si>
  <si>
    <t>sakabelo arxi</t>
  </si>
  <si>
    <t>25*16 შესაბამისი ზომების სამაგრი საშუალებებით</t>
  </si>
  <si>
    <t xml:space="preserve">Sromis danaxarjebi </t>
  </si>
  <si>
    <t>sxva masala</t>
  </si>
  <si>
    <t>samontaJo samuSaoebi</t>
  </si>
  <si>
    <t xml:space="preserve">სახანძრო სამისამართო მართვის პანელი </t>
  </si>
  <si>
    <t>სამისამართო ოპტიკური კვამლის დეტექტორი</t>
  </si>
  <si>
    <r>
      <t>მიკროპროცესორული მართვა,</t>
    </r>
    <r>
      <rPr>
        <b/>
        <sz val="9"/>
        <rFont val="Sylfaen"/>
        <family val="1"/>
        <charset val="204"/>
      </rPr>
      <t xml:space="preserve"> უნდა გააჩნდეს</t>
    </r>
    <r>
      <rPr>
        <sz val="9"/>
        <rFont val="Sylfaen"/>
        <family val="1"/>
        <charset val="204"/>
      </rPr>
      <t xml:space="preserve"> გარე ინდიკატორის მიერთების საშუალება, რომელიც იქნება მართვადი წინასწარ ჩაწერილი სცენარების მიხედვით. კვამლის აღმომჩენ კამერას </t>
    </r>
    <r>
      <rPr>
        <b/>
        <sz val="9"/>
        <rFont val="Sylfaen"/>
        <family val="1"/>
        <charset val="204"/>
      </rPr>
      <t xml:space="preserve">უნდა გააჩნდეს </t>
    </r>
    <r>
      <rPr>
        <sz val="9"/>
        <rFont val="Sylfaen"/>
        <family val="1"/>
        <charset val="204"/>
      </rPr>
      <t xml:space="preserve">ჰორიზონტალური ზედა ბადე 500 მკმ დიამეტრის ხვრელებით, რომელიც უზრუნველყოფს ცრუ განგაშების ალბათობის მინიმუმამდე დაყვანას. მგძნობელობის რეგულირების საშუალებით, ცალკე ტესტერისა და მართვის პულტის საშუალებით დონეებზე: 0.08dB/m; 0.10dB/m; 0.12dB/m; 0.15dB/m. თითოეულ დეტექტორს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მოვლენების  ინდივიდუალური მეხსიერება კვების გარეშე. ოპტიკური ინდიკაციის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3 განსხვავებული ფერი - წითელი; ყვითელი; მწვანე. მართვადი გამოსასვლელით, დენის მოხმარება განგაშის რეჟიმში </t>
    </r>
    <r>
      <rPr>
        <b/>
        <sz val="9"/>
        <rFont val="Sylfaen"/>
        <family val="1"/>
        <charset val="204"/>
      </rPr>
      <t>არაუმეტეს</t>
    </r>
    <r>
      <rPr>
        <sz val="9"/>
        <rFont val="Sylfaen"/>
        <family val="1"/>
        <charset val="204"/>
      </rPr>
      <t xml:space="preserve"> 10 მილიამპერი. ყველა დეტექტორს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ინტეგრირებული იზოლატორი. თითოეულ დეტექტორს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დაბინძურების შესახებ ინფორმაციის მიწოდების საშუალება. ჩატარებული </t>
    </r>
    <r>
      <rPr>
        <b/>
        <sz val="9"/>
        <rFont val="Sylfaen"/>
        <family val="1"/>
        <charset val="204"/>
      </rPr>
      <t>უნდა hქონდეს</t>
    </r>
    <r>
      <rPr>
        <sz val="9"/>
        <rFont val="Sylfaen"/>
        <family val="1"/>
        <charset val="204"/>
      </rPr>
      <t xml:space="preserve"> LPCB ტესტი;</t>
    </r>
    <r>
      <rPr>
        <b/>
        <sz val="9"/>
        <rFont val="Sylfaen"/>
        <family val="1"/>
        <charset val="204"/>
      </rPr>
      <t xml:space="preserve"> უნდა გააჩნდეს</t>
    </r>
    <r>
      <rPr>
        <sz val="9"/>
        <rFont val="Sylfaen"/>
        <family val="1"/>
        <charset val="204"/>
      </rPr>
      <t xml:space="preserve"> შემდეგი ნორმების შესაბამისობა:  EN54-7:2000+A1:2002+A22006, EN54-17 :2005</t>
    </r>
  </si>
  <si>
    <t>სამისამართო კვამლის დეტექტორი სამაგრი ძირით</t>
  </si>
  <si>
    <t>სამისამართო საგანგაშო ღილაკი</t>
  </si>
  <si>
    <t>არასამისამართო მრავალჯერადი გამოყენების, პლასტმასის გადატვირთვის გასაღებით ; EN 54-11:2001 +A1:2005 ; LPCB;</t>
  </si>
  <si>
    <t>samisamarTo saxanZro sagangaSo Rilaki</t>
  </si>
  <si>
    <t>სირენა სამისამართო</t>
  </si>
  <si>
    <r>
      <t xml:space="preserve">თვითდამისამართებით კვებას </t>
    </r>
    <r>
      <rPr>
        <b/>
        <sz val="9"/>
        <rFont val="Sylfaen"/>
        <family val="1"/>
        <charset val="204"/>
      </rPr>
      <t>უნდა იღებდეს</t>
    </r>
    <r>
      <rPr>
        <sz val="9"/>
        <rFont val="Sylfaen"/>
        <family val="1"/>
        <charset val="204"/>
      </rPr>
      <t xml:space="preserve"> მარყუჟიდან, ინტეგრირებული </t>
    </r>
    <r>
      <rPr>
        <b/>
        <sz val="9"/>
        <rFont val="Sylfaen"/>
        <family val="1"/>
        <charset val="204"/>
      </rPr>
      <t>უნდა ჰქონდეს</t>
    </r>
    <r>
      <rPr>
        <sz val="9"/>
        <rFont val="Sylfaen"/>
        <family val="1"/>
        <charset val="204"/>
      </rPr>
      <t xml:space="preserve"> მოკლე ჩართვის იზოლატორი, ხმის არჩევადი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12 ტონალობა,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14 ხმოვანი ტექსტური  შეტყობინების ჩაწერის საშუალება,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101 დბ 1 მეტრზე, შესაძლებელი </t>
    </r>
    <r>
      <rPr>
        <b/>
        <sz val="9"/>
        <rFont val="Sylfaen"/>
        <family val="1"/>
        <charset val="204"/>
      </rPr>
      <t>უნდა იყოს</t>
    </r>
    <r>
      <rPr>
        <sz val="9"/>
        <rFont val="Sylfaen"/>
        <family val="1"/>
        <charset val="204"/>
      </rPr>
      <t xml:space="preserve"> გარე მონტაჟიც, IP65 დაცვა, 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სერთიფიცირება EN54-3,  EN54-23,  EN54-17</t>
    </r>
  </si>
  <si>
    <t>saxanZro sirena strobiT</t>
  </si>
  <si>
    <t>აკუმულატორი</t>
  </si>
  <si>
    <t>12ვ 17  ამპ, დახურული ტიპის</t>
  </si>
  <si>
    <t>12 ვოლტი 7 ამპერი - სამისამართო სახანძრო პანელთან თავსებადი</t>
  </si>
  <si>
    <t>სახანძრო არააალებადი კაბელი</t>
  </si>
  <si>
    <t>JE-H(St)H  1*2*0.80+0.40 სახანძრო კაბელი</t>
  </si>
  <si>
    <t>maT Soris: danadgarebis da mowyobilobebi</t>
  </si>
  <si>
    <t>sul Tavebis jami</t>
  </si>
  <si>
    <t>gauTvaliswinebeli xarji 5%</t>
  </si>
  <si>
    <t>d R g 18%</t>
  </si>
  <si>
    <t>საერთო ღირებულება ეროვნულ ვალუტაში ლარში</t>
  </si>
  <si>
    <t>1 cali</t>
  </si>
  <si>
    <t>2 cali</t>
  </si>
  <si>
    <t>2 მარყუჟიანი კონტროლ -პანელი 11 მისამართზე</t>
  </si>
  <si>
    <t xml:space="preserve">არანაკლებ 2 მარყუჟით, მარყუჟზე არანაკლებ 12 სამისამართო მოწყობილობის მიერთების საშუალებით, მარყუჟზე  არანაკლებ 12 ზონის აღქმა. მართვის პულტების ქსელში გაერთიანების საშუალება არანაკლებ 30 ცალამდე RS485 ინტერფეისით 1 კმ მანძილზე. არანაკლებ 1 ცალი C ტიპის საგანგაშო მოწყობილობების მიერთებისთვის EN542 დირექტივის შესაბამისი, არანაკლებ 3 ცალი C ტიპის  პროგრამირებადი (supervised), არანაკლებ 1 ცალი C ტიპის  გაუმართაობის, (supervised), არანაკლებ 1 ცალი საგანგაშო სარელეო გამოსასვლელი; არანაკლებ 1 ცალი გაუმართაობის ინფორმაციის გამოსასვლელი; არანაკლებ 1 ცალი  მუდმივი  დენის (24 ვ) მოწყობილობების კვებისთვის; 1 ცალი მუდმივი დენის  (24 ვ) გადატვირთვის ფუნქციით მოწყობილობების კვებისთვის.  შესაძლებელი უნდა იყოს  საკონტროლო პანელიდან იმართოს თითოეული დეტექტორის მგრძნობელობა (4 დონე).  თითოეული დეტექტორის აღმოჩენის დონის რეჟიმის მიხედვით შეცვლის შესაძლებლობა დღე-ღამის მიხედვით, თითოეული დეტექტორის დამტვერიანების  დონის წაკითხვის და კომპენსირების საშუალება. USB და RS232 პორტები კომპიუტერიდან  კონფიგურირების და კონტროლისთვის. იზოლირებული RS485 პორტი პანელების წრედში გაერთიანებისთვის და მართვის პულტებისთვის; შესაძლებელი უნდა იყოს არანაკლებ 8 ცალი დაშორებული მართვის პულტის (თხევად კრისტალურ ეკრანიანი კლავიატურის) მიერთება; პანელს უნდა გააჩნდეს მეტალის კორპუსი  ჩამონტაჟებული კვების ბლოკი, მინიმალური სიმძლავრე 72w EN-54-სტანდარტის შესაბამისი. კვების ბლოკისა და აკუმულატორის დამტენის მონიტორინგის შესაძლებლობით; ღია მარყუჟის ტექნოლოგიით, 2 და 4 წვერიანი მიერთების საშუალებით;  RS485 ინტერფეისის საშუალებით არანაკლებ 4 დუბლირებადი მართვის პანელის მიერთების საშუალებით; არანაკლებ 2000 მოვლენის შენახვის საშუალება; ავტომატური დამისამართებით; მეტალის კარადით და აკუმულატორების სათავსოთი. ავტომატურ რეჟიმში ელ.ფოსტით ყველა მომხდარი მოვლენის გაგზავნის საშუალებით, ქსელის მოდულის დაერთების შემთხვევაში. უნდა გააჩნდეს Emergency54 და LoopMap ტექნოლოგია; პანელი უნდა იყოს ქვემოთ ჩამოთვლილი დირექტივებისა და ნორმების შესაბამისი: EN 54-2:1997 + A1:2006 EN 54-4:1997 + A1:2002 + A2:2006; EN50130-4:2011; EN 50130-5:2011; EN 61000-6-3:2007 +A1:2011; EN 60950-1:2006 +A11:2009 +A11:2009 +A1:2010 +A2:2013; 305/2011/EU; CPR; 2006/95/CE (LVD) ; 2004/108/CE (EMCD); </t>
  </si>
  <si>
    <t xml:space="preserve">cecxlmaqrebis SeZena montaJi  </t>
  </si>
  <si>
    <t>სსიპ ზურაბ ჟვანიას სახელობის სახელმწიფო ადმინისტრირების სკოლის მარნეულის saswavlo centris შენობის სახანძრო უსაფრთხოების mowyobis samuSaoebis</t>
  </si>
  <si>
    <t>სსიპ ზურაბ ჟვანიას სახელობის სახელმწიფო ადმინისტრირების სკოლის gardabnis saswavlo centris შენობის სახანძრო უსაფრთხოების mowyobis samuSaoebis</t>
  </si>
  <si>
    <t>სსიპ ზურაბ ჟვანიას სახელობის სახელმწიფო ადმინისტრირების სკოლის dmanisis saswavlo centris შენობის სახანძრო უსაფრთხოების mowyobis samuSaoebis</t>
  </si>
  <si>
    <t>სსიპ ზურაბ ჟვანიას სახელობის სახელმწიფო ადმინისტრირების სკოლის ninowmindis saswavlo centris შენობის სახანძრო უსაფრთხოების mowyobis samuSaoebis</t>
  </si>
  <si>
    <t>სსიპ ზურაბ ჟვანიას სახელობის სახელმწიფო ადმინისტრირების სკოლის axalqalaqis saswavlo centris შენობის სახანძრო უსაფრთხოების mowyobis samuSaoebis</t>
  </si>
  <si>
    <t>zednadebi xarjebi %</t>
  </si>
  <si>
    <t>gegmiuri mogeba %</t>
  </si>
  <si>
    <t>zednadebi xarjebi xelfasidan  %</t>
  </si>
  <si>
    <t>gegmiuri dagroveba (danadgarebis da mowyobilobebis Rirebulebis gamoklebiT)  %</t>
  </si>
  <si>
    <t xml:space="preserve">zednadebi xarjebi % (SromiTi resursebidan) </t>
  </si>
  <si>
    <t>%</t>
  </si>
  <si>
    <t>gegmiuri dagroveba (danadgarebis da mowyobilobebis Rirebulebis gamoklebiT) %</t>
  </si>
  <si>
    <t xml:space="preserve">zednadebi xarjebi % </t>
  </si>
  <si>
    <t>სსიპ ზურაბ ჟვანიას სახელობის სახელმწიფო ადმინისტრირების სკოლის ქ. ქუთაისის ნიკეას ქუჩა N13-ში მდებარე ადმნისტრაციული შენობის სახანძრო უსაფრთხოების მოწყობის სამუშაოების</t>
  </si>
  <si>
    <t>ხარჯთაღრიცხვა</t>
  </si>
  <si>
    <t>I sarTuli</t>
  </si>
  <si>
    <t>II sarTuli</t>
  </si>
  <si>
    <t>III sarTuli</t>
  </si>
  <si>
    <t>IV sarTuli</t>
  </si>
  <si>
    <t>karebebis mowyoba</t>
  </si>
  <si>
    <t>Sesasvlel derefanSi, kibis ujredebSi da sardafSi arsebuli metaloplastmasis da xis karebebis demontaJi</t>
  </si>
  <si>
    <r>
      <t>m</t>
    </r>
    <r>
      <rPr>
        <vertAlign val="superscript"/>
        <sz val="11"/>
        <rFont val="AcadNusx"/>
      </rPr>
      <t>2</t>
    </r>
  </si>
  <si>
    <t>Sesasvlel derefanSi, kibis ujredebSi, me-3 da me-4 sarTulebze derefnebSi  da sardafSi aluminis vitraJuli karebebis mowyoba minimum 30 wT cecxl medegobiT</t>
  </si>
  <si>
    <r>
      <t xml:space="preserve">
1. ორფრთიანი კარი 1500X2300მმ - 8 ცალი - სრული კომპლექტაციით, ჩარჩო, აქტიურ ფრთაზე მინით - არანაკლებ</t>
    </r>
    <r>
      <rPr>
        <b/>
        <sz val="11"/>
        <rFont val="Calibri"/>
        <family val="2"/>
      </rPr>
      <t xml:space="preserve"> W 460x690 H </t>
    </r>
    <r>
      <rPr>
        <b/>
        <sz val="11"/>
        <rFont val="AcadNusx"/>
      </rPr>
      <t>ზომებით.
2. ორფრთიანი კარი 1300X2300მმ - 1 ცალი - სრული კომპლექტაციით, ჩარჩო, მინის გარეშე.</t>
    </r>
  </si>
  <si>
    <t xml:space="preserve">aluminis vitraJuli karebebi </t>
  </si>
  <si>
    <t>I sarTulze 8 cali, II sarTulze 2 cali, III sarTulze 2 cali, IV sarTulze 2 cali,</t>
  </si>
  <si>
    <t>I sarTulze 8 cali, II sarTulze 10 cali, III sarTulze 10 cali, IV sarTulze 10 cali kibis ujredebis CaTvliT</t>
  </si>
  <si>
    <t xml:space="preserve">zednadebi xarjebi 75% (SromiTi resursebidan) </t>
  </si>
  <si>
    <t>2 მარყუჟიანი კონტროლ -პანელი 240 მისამართზე</t>
  </si>
  <si>
    <t xml:space="preserve">არანაკლებ 2 მარყუჟით, მარყუჟზე არანაკლებ 240 სამისამართო მოწყობილობის მიერთების საშუალებით, მარყუჟზე  არანაკლებ 240 ზონის აღქმა. მართვის პულტების ქსელში გაერთიანების საშუალება არანაკლებ 30 ცალამდე RS485 ინტერფეისით 1 კმ მანძილზე. არანაკლებ 1 ცალი C ტიპის საგანგაშო მოწყობილობების მიერთებისთვის EN542 დირექტივის შესაბამისი, არანაკლებ 3 ცალი C ტიპის  პროგრამირებადი (supervised), არანაკლებ 1 ცალი C ტიპის  გაუმართაობის, (supervised), არანაკლებ 1 ცალი საგანგაშო სარელეო გამოსასვლელი; არანაკლებ 1 ცალი გაუმართაობის ინფორმაციის გამოსასვლელი; არანაკლებ 1 ცალი  მუდმივი  დენის (24 ვ) მოწყობილობების კვებისთვის; 1 ცალი მუდმივი დენის  (24 ვ) გადატვირთვის ფუნქციით მოწყობილობების კვებისთვის.  შესაძლებელი უნდა იყოს  საკონტროლო პანელიდან იმართოს თითოეული დეტექტორის მგრძნობელობა (4 დონე).  თითოეული დეტექტორის აღმოჩენის დონის რეჟიმის მიხედვით შეცვლის შესაძლებლობა დღე-ღამის მიხედვით, თითოეული დეტექტორის დამტვერიანების  დონის წაკითხვის და კომპენსირების საშუალება. USB და RS232 პორტები კომპიუტერიდან  კონფიგურირების და კონტროლისთვის. იზოლირებული RS485 პორტი პანელების წრედში გაერთიანებისთვის და მართვის პულტებისთვის; შესაძლებელი უნდა იყოს არანაკლებ 8 ცალი დაშორებული მართვის პულტის (თხევად კრისტალურ ეკრანიანი კლავიატურის) მიერთება; პანელს უნდა გააჩნდეს მეტალის კორპუსი  ჩამონტაჟებული კვების ბლოკი, მინიმალური სიმძლავრე 72w EN-54-სტანდარტის შესაბამისი. კვების ბლოკისა და აკუმულატორის დამტენის მონიტორინგის შესაძლებლობით; ღია მარყუჟის ტექნოლოგიით, 2 და 4 წვერიანი მიერთების საშუალებით;  RS485 ინტერფეისის საშუალებით არანაკლებ 4 დუბლირებადი მართვის პანელის მიერთების საშუალებით; არანაკლებ 2000 მოვლენის შენახვის საშუალება; ავტომატური დამისამართებით; მეტალის კარადით და აკუმულატორების სათავსოთი. ავტომატურ რეჟიმში ელ.ფოსტით ყველა მომხდარი მოვლენის გაგზავნის საშუალებით, ქსელის მოდულის დაერთების შემთხვევაში. უნდა გააჩნდეს Emergency54 და LoopMap ტექნოლოგია; პანელი უნდა იყოს ქვემოთ ჩამოთვლილი დირექტივებისა და ნორმების შესაბამისი: EN 54-2:1997 + A1:2006 EN 54-4:1997 + A1:2002 + A2:2006; EN50130-4:2011; EN 50130-5:2011; EN 61000-6-3:2007 +A1:2011; EN 60950-1:2006 +A11:2009 +A11:2009 +A1:2010 +A2:2013; 305/2011/EU; CPR; 2006/95/CE (LVD) ; 2004/108/CE (EMCD); </t>
  </si>
  <si>
    <t>სამისამართო კომბინირებული კვამლის დეტექტორი</t>
  </si>
  <si>
    <r>
      <t xml:space="preserve">ავტომატური დამისამართებით; სამუშაო ძაბვა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19-30 Vdc საზღვრებში; კვამლის ოპტიკური აღმომჩენი კამერა დაცული </t>
    </r>
    <r>
      <rPr>
        <b/>
        <sz val="9"/>
        <rFont val="Sylfaen"/>
        <family val="1"/>
        <charset val="204"/>
      </rPr>
      <t>უნდა იყოს</t>
    </r>
    <r>
      <rPr>
        <sz val="9"/>
        <rFont val="Sylfaen"/>
        <family val="1"/>
        <charset val="204"/>
      </rPr>
      <t xml:space="preserve"> ჰორიზონტალური ბადით </t>
    </r>
    <r>
      <rPr>
        <b/>
        <sz val="9"/>
        <rFont val="Sylfaen"/>
        <family val="1"/>
        <charset val="204"/>
      </rPr>
      <t>არაუმეტეს</t>
    </r>
    <r>
      <rPr>
        <sz val="9"/>
        <rFont val="Sylfaen"/>
        <family val="1"/>
        <charset val="204"/>
      </rPr>
      <t xml:space="preserve"> 500 μm ნახვრეტებით. მორიგე რეჟიმში მოხმარებული დენი </t>
    </r>
    <r>
      <rPr>
        <b/>
        <sz val="9"/>
        <rFont val="Sylfaen"/>
        <family val="1"/>
        <charset val="204"/>
      </rPr>
      <t>არაუმეტეს</t>
    </r>
    <r>
      <rPr>
        <sz val="9"/>
        <rFont val="Sylfaen"/>
        <family val="1"/>
        <charset val="204"/>
      </rPr>
      <t xml:space="preserve"> 200 uA; განგაშის რეჟიმში დენის მოხმარება 10mA;  თითოეულ დეტექტორს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ინტეგრირებული იზოლატორი. 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მოვლენების  ინდივიდუალური მეხსიერება კვების გარეშე; </t>
    </r>
    <r>
      <rPr>
        <b/>
        <sz val="9"/>
        <rFont val="Sylfaen"/>
        <family val="1"/>
        <charset val="204"/>
      </rPr>
      <t xml:space="preserve">უნდა გააჩნდეს </t>
    </r>
    <r>
      <rPr>
        <sz val="9"/>
        <rFont val="Sylfaen"/>
        <family val="1"/>
        <charset val="204"/>
      </rPr>
      <t xml:space="preserve">დაბინძურების შესახებ ინფორმაციის მიწოდების საშუალება. </t>
    </r>
    <r>
      <rPr>
        <b/>
        <sz val="9"/>
        <rFont val="Sylfaen"/>
        <family val="1"/>
        <charset val="204"/>
      </rPr>
      <t xml:space="preserve"> უნდა გააჩნდეს </t>
    </r>
    <r>
      <rPr>
        <sz val="9"/>
        <rFont val="Sylfaen"/>
        <family val="1"/>
        <charset val="204"/>
      </rPr>
      <t xml:space="preserve">ინდივიდუალური სერიული (ანალოგი </t>
    </r>
    <r>
      <rPr>
        <b/>
        <sz val="9"/>
        <rFont val="Sylfaen"/>
        <family val="1"/>
        <charset val="204"/>
      </rPr>
      <t>არ უნდა</t>
    </r>
    <r>
      <rPr>
        <sz val="9"/>
        <rFont val="Sylfaen"/>
        <family val="1"/>
        <charset val="204"/>
      </rPr>
      <t xml:space="preserve"> არსებობდეს) ნომერი, რომელიც სპეციალურ მოხსნად სტიკერზე მწარმოებლის მიერ იქნება დატანილი დეტექტორზე.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მუშაობის 5 რეჟიმი:1. Plus Mode. 2. OR Mode . 3. AND Mode . 4. SMOKE Mode. 5. HEAT Mode . კვამლის დონის რეგულირება შესაძლებელი </t>
    </r>
    <r>
      <rPr>
        <b/>
        <sz val="9"/>
        <rFont val="Sylfaen"/>
        <family val="1"/>
        <charset val="204"/>
      </rPr>
      <t xml:space="preserve">უნდა იყოს </t>
    </r>
    <r>
      <rPr>
        <sz val="9"/>
        <rFont val="Sylfaen"/>
        <family val="1"/>
        <charset val="204"/>
      </rPr>
      <t xml:space="preserve">შემდეგ დონეებზე: 0.08dB/m; 0.10dB/m; 0.12dB/m; 0.15dB/m. </t>
    </r>
    <r>
      <rPr>
        <b/>
        <sz val="9"/>
        <rFont val="Sylfaen"/>
        <family val="1"/>
        <charset val="204"/>
      </rPr>
      <t>უნდა გააჩნდეს</t>
    </r>
    <r>
      <rPr>
        <sz val="9"/>
        <rFont val="Sylfaen"/>
        <family val="1"/>
        <charset val="204"/>
      </rPr>
      <t xml:space="preserve"> ნორმების შესაბამისობა - LPCB EN54-5:2000+A1:2002, EN54-7:2000+A1:2002+A22006, EN54-17:2005 და CEA 4021:2003 ; ტემპერატურის ზღვარის რეგულირება შესაძლებელი </t>
    </r>
    <r>
      <rPr>
        <b/>
        <sz val="9"/>
        <rFont val="Sylfaen"/>
        <family val="1"/>
        <charset val="204"/>
      </rPr>
      <t>უნდა იყოს</t>
    </r>
    <r>
      <rPr>
        <sz val="9"/>
        <rFont val="Sylfaen"/>
        <family val="1"/>
        <charset val="204"/>
      </rPr>
      <t xml:space="preserve"> შემდეგ რეჟიმებზე: 1. A1R; 2. B ; 3. A2S ; 4. BR ; სამუშაო ტემპერატურული რეჟიმი </t>
    </r>
    <r>
      <rPr>
        <b/>
        <sz val="9"/>
        <rFont val="Sylfaen"/>
        <family val="1"/>
        <charset val="204"/>
      </rPr>
      <t>არანაკლებ</t>
    </r>
    <r>
      <rPr>
        <sz val="9"/>
        <rFont val="Sylfaen"/>
        <family val="1"/>
        <charset val="204"/>
      </rPr>
      <t xml:space="preserve">  -5</t>
    </r>
    <r>
      <rPr>
        <vertAlign val="superscript"/>
        <sz val="9"/>
        <rFont val="Sylfaen"/>
        <family val="1"/>
        <charset val="204"/>
      </rPr>
      <t>O</t>
    </r>
    <r>
      <rPr>
        <sz val="9"/>
        <rFont val="Sylfaen"/>
        <family val="1"/>
        <charset val="204"/>
      </rPr>
      <t>C+40</t>
    </r>
    <r>
      <rPr>
        <vertAlign val="superscript"/>
        <sz val="9"/>
        <rFont val="Sylfaen"/>
        <family val="1"/>
        <charset val="204"/>
      </rPr>
      <t>O</t>
    </r>
    <r>
      <rPr>
        <sz val="9"/>
        <rFont val="Sylfaen"/>
        <family val="1"/>
        <charset val="204"/>
      </rPr>
      <t>C საზღვრებში;</t>
    </r>
  </si>
  <si>
    <t xml:space="preserve">saxanZro sirena </t>
  </si>
  <si>
    <t>GSM დამრეკი</t>
  </si>
  <si>
    <t>GSM დამრეკი (6 უკაბელო ზონები და 4 სადენიანი ზონები)</t>
  </si>
  <si>
    <t>cecxlmaqrebis SeZena montaJi TiTo sarTulze 5c</t>
  </si>
  <si>
    <t>zednadebi xarjebi xelfasidan  --%</t>
  </si>
  <si>
    <t>gegmiuri dagroveba (danadgarebis da mowyobilobebis Rirebulebis gamoklebiT)  --%</t>
  </si>
  <si>
    <t>ორგანიზაციის დასახელება, ხელმოწერა</t>
  </si>
  <si>
    <t>დანართი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</si>
</sst>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_-* #,##0.00\ _L_a_r_i_-;\-* #,##0.00\ _L_a_r_i_-;_-* &quot;-&quot;??\ _L_a_r_i_-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0"/>
      <name val="AcadNusx"/>
    </font>
    <font>
      <sz val="10"/>
      <name val="Arial"/>
      <family val="2"/>
      <charset val="204"/>
    </font>
    <font>
      <b/>
      <sz val="12"/>
      <name val="AcadNusx"/>
    </font>
    <font>
      <b/>
      <sz val="11"/>
      <name val="AcadNusx"/>
    </font>
    <font>
      <b/>
      <sz val="14"/>
      <name val="AcadNusx"/>
    </font>
    <font>
      <b/>
      <sz val="14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sz val="10"/>
      <color theme="1"/>
      <name val="AcadNusx"/>
    </font>
    <font>
      <sz val="10"/>
      <color indexed="8"/>
      <name val="AcadNusx"/>
    </font>
    <font>
      <b/>
      <sz val="10"/>
      <color theme="1"/>
      <name val="AcadNusx"/>
    </font>
    <font>
      <sz val="11"/>
      <name val="Aharoni"/>
      <charset val="177"/>
    </font>
    <font>
      <b/>
      <sz val="10"/>
      <color rgb="FF000000"/>
      <name val="AcadNusx"/>
    </font>
    <font>
      <b/>
      <sz val="10"/>
      <name val="AcadNusx"/>
    </font>
    <font>
      <sz val="9"/>
      <color theme="1"/>
      <name val="Arial"/>
      <family val="2"/>
      <charset val="204"/>
    </font>
    <font>
      <sz val="10"/>
      <name val="LitNusx"/>
    </font>
    <font>
      <b/>
      <sz val="9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  <charset val="204"/>
    </font>
    <font>
      <b/>
      <u/>
      <sz val="14"/>
      <name val="AcadNusx"/>
    </font>
    <font>
      <b/>
      <sz val="11"/>
      <color theme="1"/>
      <name val="Arial"/>
      <family val="2"/>
      <charset val="204"/>
    </font>
    <font>
      <sz val="10"/>
      <name val="Arial Cyr"/>
    </font>
    <font>
      <sz val="11"/>
      <color indexed="8"/>
      <name val="AcadNusx"/>
    </font>
    <font>
      <b/>
      <sz val="10"/>
      <name val="Arial Cyr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i/>
      <sz val="11"/>
      <color theme="1"/>
      <name val="Calibri"/>
      <family val="2"/>
      <scheme val="minor"/>
    </font>
    <font>
      <b/>
      <sz val="12"/>
      <color theme="1"/>
      <name val="AcadNusx"/>
    </font>
    <font>
      <i/>
      <sz val="11"/>
      <color theme="1"/>
      <name val="AcadNusx"/>
    </font>
    <font>
      <vertAlign val="superscript"/>
      <sz val="11"/>
      <name val="AcadNusx"/>
    </font>
    <font>
      <b/>
      <sz val="11"/>
      <name val="Calibri"/>
      <family val="2"/>
    </font>
    <font>
      <vertAlign val="superscript"/>
      <sz val="9"/>
      <name val="Sylfaen"/>
      <family val="1"/>
      <charset val="204"/>
    </font>
    <font>
      <b/>
      <sz val="11"/>
      <color theme="1"/>
      <name val="AcadMtav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25" fillId="0" borderId="0"/>
    <xf numFmtId="16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6" fillId="0" borderId="0" xfId="3" applyFont="1" applyAlignment="1">
      <alignment horizontal="center"/>
    </xf>
    <xf numFmtId="0" fontId="7" fillId="0" borderId="0" xfId="0" applyFont="1"/>
    <xf numFmtId="0" fontId="9" fillId="3" borderId="4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 applyProtection="1">
      <alignment horizontal="center"/>
      <protection locked="0"/>
    </xf>
    <xf numFmtId="2" fontId="6" fillId="2" borderId="4" xfId="1" applyNumberFormat="1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164" fontId="6" fillId="0" borderId="4" xfId="1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 wrapText="1"/>
    </xf>
    <xf numFmtId="2" fontId="1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vertical="center" wrapText="1"/>
    </xf>
    <xf numFmtId="2" fontId="18" fillId="4" borderId="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 wrapText="1"/>
    </xf>
    <xf numFmtId="1" fontId="14" fillId="3" borderId="4" xfId="0" applyNumberFormat="1" applyFont="1" applyFill="1" applyBorder="1" applyAlignment="1">
      <alignment horizontal="center" vertical="center" wrapText="1"/>
    </xf>
    <xf numFmtId="0" fontId="6" fillId="0" borderId="4" xfId="5" applyFont="1" applyBorder="1" applyAlignment="1">
      <alignment horizontal="center"/>
    </xf>
    <xf numFmtId="0" fontId="6" fillId="0" borderId="4" xfId="5" applyFont="1" applyBorder="1" applyAlignment="1">
      <alignment horizontal="center" vertical="center" wrapText="1"/>
    </xf>
    <xf numFmtId="166" fontId="6" fillId="0" borderId="4" xfId="5" applyNumberFormat="1" applyFont="1" applyBorder="1" applyAlignment="1">
      <alignment horizontal="center" vertical="center"/>
    </xf>
    <xf numFmtId="0" fontId="13" fillId="0" borderId="0" xfId="0" applyFont="1"/>
    <xf numFmtId="0" fontId="6" fillId="4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6" fillId="0" borderId="4" xfId="5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3" borderId="4" xfId="5" applyFont="1" applyFill="1" applyBorder="1" applyAlignment="1">
      <alignment horizontal="center"/>
    </xf>
    <xf numFmtId="0" fontId="10" fillId="3" borderId="4" xfId="3" applyFont="1" applyFill="1" applyBorder="1" applyAlignment="1">
      <alignment horizontal="center"/>
    </xf>
    <xf numFmtId="0" fontId="13" fillId="0" borderId="4" xfId="0" applyFont="1" applyBorder="1"/>
    <xf numFmtId="164" fontId="10" fillId="3" borderId="4" xfId="1" applyFont="1" applyFill="1" applyBorder="1" applyAlignment="1">
      <alignment horizontal="center"/>
    </xf>
    <xf numFmtId="164" fontId="6" fillId="3" borderId="4" xfId="1" applyFont="1" applyFill="1" applyBorder="1" applyAlignment="1">
      <alignment horizontal="center"/>
    </xf>
    <xf numFmtId="2" fontId="6" fillId="3" borderId="4" xfId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9" fontId="10" fillId="3" borderId="4" xfId="2" applyFont="1" applyFill="1" applyBorder="1" applyAlignment="1">
      <alignment horizontal="center"/>
    </xf>
    <xf numFmtId="164" fontId="10" fillId="3" borderId="4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top" wrapText="1"/>
    </xf>
    <xf numFmtId="9" fontId="10" fillId="3" borderId="4" xfId="2" applyFont="1" applyFill="1" applyBorder="1" applyAlignment="1">
      <alignment horizontal="center" vertical="top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3" borderId="4" xfId="7" applyFont="1" applyFill="1" applyBorder="1" applyAlignment="1">
      <alignment horizontal="center" vertical="center" wrapText="1"/>
    </xf>
    <xf numFmtId="168" fontId="24" fillId="3" borderId="4" xfId="0" applyNumberFormat="1" applyFont="1" applyFill="1" applyBorder="1" applyAlignment="1">
      <alignment horizontal="center" vertical="center" wrapText="1"/>
    </xf>
    <xf numFmtId="164" fontId="7" fillId="0" borderId="4" xfId="1" applyFont="1" applyBorder="1" applyAlignment="1">
      <alignment horizontal="right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164" fontId="23" fillId="0" borderId="4" xfId="1" applyFont="1" applyBorder="1" applyAlignment="1">
      <alignment horizontal="right" vertic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6" fillId="0" borderId="4" xfId="8" applyNumberFormat="1" applyFont="1" applyBorder="1" applyAlignment="1">
      <alignment horizontal="center" vertical="center"/>
    </xf>
    <xf numFmtId="2" fontId="6" fillId="0" borderId="4" xfId="9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14" fontId="7" fillId="3" borderId="4" xfId="0" applyNumberFormat="1" applyFont="1" applyFill="1" applyBorder="1" applyAlignment="1">
      <alignment horizontal="center" vertical="center" wrapText="1"/>
    </xf>
    <xf numFmtId="168" fontId="26" fillId="3" borderId="4" xfId="0" applyNumberFormat="1" applyFont="1" applyFill="1" applyBorder="1" applyAlignment="1">
      <alignment horizontal="center" vertical="center" wrapText="1"/>
    </xf>
    <xf numFmtId="0" fontId="6" fillId="0" borderId="4" xfId="9" applyFont="1" applyFill="1" applyBorder="1" applyAlignment="1">
      <alignment horizontal="center" vertical="top" wrapText="1"/>
    </xf>
    <xf numFmtId="166" fontId="26" fillId="3" borderId="4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49" fontId="21" fillId="0" borderId="4" xfId="9" applyNumberFormat="1" applyFont="1" applyFill="1" applyBorder="1" applyAlignment="1">
      <alignment horizontal="center" vertical="center" wrapText="1"/>
    </xf>
    <xf numFmtId="0" fontId="28" fillId="0" borderId="4" xfId="7" applyFont="1" applyFill="1" applyBorder="1" applyAlignment="1">
      <alignment horizontal="left" vertical="center" wrapText="1"/>
    </xf>
    <xf numFmtId="49" fontId="29" fillId="0" borderId="4" xfId="7" applyNumberFormat="1" applyFont="1" applyFill="1" applyBorder="1" applyAlignment="1">
      <alignment vertical="center" wrapText="1"/>
    </xf>
    <xf numFmtId="0" fontId="23" fillId="0" borderId="4" xfId="7" applyFont="1" applyBorder="1" applyAlignment="1">
      <alignment horizontal="center" vertical="center" wrapText="1"/>
    </xf>
    <xf numFmtId="168" fontId="24" fillId="0" borderId="4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wrapText="1"/>
    </xf>
    <xf numFmtId="0" fontId="6" fillId="0" borderId="4" xfId="9" applyFont="1" applyBorder="1" applyAlignment="1">
      <alignment horizontal="center" vertical="center"/>
    </xf>
    <xf numFmtId="0" fontId="17" fillId="0" borderId="4" xfId="9" applyFont="1" applyBorder="1"/>
    <xf numFmtId="49" fontId="7" fillId="0" borderId="4" xfId="9" applyNumberFormat="1" applyFont="1" applyFill="1" applyBorder="1" applyAlignment="1">
      <alignment horizontal="center" vertical="top" wrapText="1"/>
    </xf>
    <xf numFmtId="0" fontId="6" fillId="0" borderId="4" xfId="8" applyFont="1" applyBorder="1" applyAlignment="1">
      <alignment horizontal="center"/>
    </xf>
    <xf numFmtId="0" fontId="30" fillId="0" borderId="0" xfId="9" applyFont="1" applyBorder="1"/>
    <xf numFmtId="0" fontId="30" fillId="0" borderId="0" xfId="9" applyFont="1"/>
    <xf numFmtId="0" fontId="7" fillId="0" borderId="4" xfId="9" applyFont="1" applyBorder="1" applyAlignment="1">
      <alignment horizontal="center" vertical="top" wrapText="1"/>
    </xf>
    <xf numFmtId="0" fontId="6" fillId="0" borderId="4" xfId="9" applyFont="1" applyFill="1" applyBorder="1" applyAlignment="1">
      <alignment horizontal="center" vertical="center" wrapText="1"/>
    </xf>
    <xf numFmtId="0" fontId="7" fillId="0" borderId="4" xfId="9" quotePrefix="1" applyFont="1" applyBorder="1" applyAlignment="1">
      <alignment horizontal="center" vertical="top" wrapText="1"/>
    </xf>
    <xf numFmtId="2" fontId="6" fillId="0" borderId="4" xfId="9" applyNumberFormat="1" applyFont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49" fontId="32" fillId="0" borderId="4" xfId="7" applyNumberFormat="1" applyFont="1" applyFill="1" applyBorder="1" applyAlignment="1">
      <alignment vertical="center" wrapText="1"/>
    </xf>
    <xf numFmtId="0" fontId="7" fillId="0" borderId="4" xfId="9" applyFont="1" applyBorder="1" applyAlignment="1">
      <alignment vertical="center"/>
    </xf>
    <xf numFmtId="49" fontId="7" fillId="0" borderId="4" xfId="9" applyNumberFormat="1" applyFont="1" applyFill="1" applyBorder="1" applyAlignment="1">
      <alignment horizontal="center" vertical="center" wrapText="1"/>
    </xf>
    <xf numFmtId="0" fontId="6" fillId="0" borderId="4" xfId="8" applyFont="1" applyBorder="1" applyAlignment="1">
      <alignment horizontal="center" vertical="center"/>
    </xf>
    <xf numFmtId="0" fontId="6" fillId="0" borderId="0" xfId="9" applyFont="1" applyBorder="1" applyAlignment="1">
      <alignment vertical="center"/>
    </xf>
    <xf numFmtId="0" fontId="6" fillId="0" borderId="0" xfId="9" applyFont="1" applyAlignment="1">
      <alignment vertical="center"/>
    </xf>
    <xf numFmtId="0" fontId="7" fillId="0" borderId="4" xfId="9" applyFont="1" applyBorder="1" applyAlignment="1">
      <alignment horizontal="center" vertical="center" wrapText="1"/>
    </xf>
    <xf numFmtId="0" fontId="7" fillId="0" borderId="4" xfId="9" quotePrefix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17" fillId="0" borderId="4" xfId="9" applyFont="1" applyBorder="1" applyAlignment="1">
      <alignment vertical="center"/>
    </xf>
    <xf numFmtId="0" fontId="30" fillId="0" borderId="0" xfId="9" applyFont="1" applyBorder="1" applyAlignment="1">
      <alignment vertical="center"/>
    </xf>
    <xf numFmtId="0" fontId="30" fillId="0" borderId="0" xfId="9" applyFont="1" applyAlignment="1">
      <alignment vertical="center"/>
    </xf>
    <xf numFmtId="2" fontId="6" fillId="0" borderId="4" xfId="9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7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right" vertical="center" wrapText="1"/>
    </xf>
    <xf numFmtId="164" fontId="23" fillId="0" borderId="4" xfId="1" applyFont="1" applyFill="1" applyBorder="1" applyAlignment="1">
      <alignment horizontal="right" vertical="center"/>
    </xf>
    <xf numFmtId="0" fontId="36" fillId="3" borderId="4" xfId="0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 vertical="center" wrapText="1"/>
    </xf>
    <xf numFmtId="0" fontId="36" fillId="3" borderId="0" xfId="0" applyFont="1" applyFill="1" applyAlignment="1">
      <alignment vertical="center"/>
    </xf>
    <xf numFmtId="14" fontId="21" fillId="3" borderId="4" xfId="0" applyNumberFormat="1" applyFont="1" applyFill="1" applyBorder="1" applyAlignment="1">
      <alignment horizontal="center" vertical="center" wrapText="1"/>
    </xf>
    <xf numFmtId="49" fontId="32" fillId="0" borderId="4" xfId="7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/>
    </xf>
    <xf numFmtId="0" fontId="7" fillId="3" borderId="4" xfId="7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left" vertical="center" wrapText="1"/>
    </xf>
    <xf numFmtId="10" fontId="13" fillId="0" borderId="0" xfId="0" applyNumberFormat="1" applyFont="1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wrapText="1"/>
    </xf>
    <xf numFmtId="0" fontId="37" fillId="0" borderId="0" xfId="0" applyFont="1" applyAlignment="1">
      <alignment vertical="center" wrapText="1"/>
    </xf>
    <xf numFmtId="2" fontId="16" fillId="0" borderId="0" xfId="0" applyNumberFormat="1" applyFont="1" applyAlignment="1">
      <alignment wrapText="1"/>
    </xf>
    <xf numFmtId="1" fontId="39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3" borderId="4" xfId="0" applyNumberFormat="1" applyFont="1" applyFill="1" applyBorder="1" applyAlignment="1">
      <alignment horizontal="center" vertical="center" wrapText="1"/>
    </xf>
    <xf numFmtId="165" fontId="6" fillId="5" borderId="4" xfId="1" applyNumberFormat="1" applyFont="1" applyFill="1" applyBorder="1" applyAlignment="1" applyProtection="1">
      <alignment horizontal="center"/>
      <protection locked="0"/>
    </xf>
    <xf numFmtId="2" fontId="6" fillId="5" borderId="4" xfId="9" applyNumberFormat="1" applyFont="1" applyFill="1" applyBorder="1" applyAlignment="1">
      <alignment horizontal="center" vertical="center" wrapText="1"/>
    </xf>
    <xf numFmtId="2" fontId="6" fillId="5" borderId="4" xfId="8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 wrapText="1"/>
    </xf>
    <xf numFmtId="2" fontId="11" fillId="0" borderId="4" xfId="5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5" borderId="4" xfId="0" applyNumberFormat="1" applyFont="1" applyFill="1" applyBorder="1" applyAlignment="1">
      <alignment horizontal="center" vertical="center" wrapText="1"/>
    </xf>
    <xf numFmtId="2" fontId="13" fillId="5" borderId="4" xfId="0" applyNumberFormat="1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/>
    </xf>
    <xf numFmtId="9" fontId="10" fillId="5" borderId="4" xfId="2" applyFont="1" applyFill="1" applyBorder="1" applyAlignment="1">
      <alignment horizontal="center"/>
    </xf>
    <xf numFmtId="2" fontId="14" fillId="5" borderId="4" xfId="0" applyNumberFormat="1" applyFont="1" applyFill="1" applyBorder="1" applyAlignment="1">
      <alignment horizontal="center" vertical="center" wrapText="1"/>
    </xf>
    <xf numFmtId="2" fontId="11" fillId="0" borderId="4" xfId="5" applyNumberFormat="1" applyFont="1" applyBorder="1" applyAlignment="1">
      <alignment horizontal="left" wrapText="1"/>
    </xf>
    <xf numFmtId="169" fontId="6" fillId="0" borderId="4" xfId="10" applyFont="1" applyBorder="1" applyAlignment="1">
      <alignment horizontal="center" vertical="center"/>
    </xf>
    <xf numFmtId="0" fontId="6" fillId="2" borderId="4" xfId="10" applyNumberFormat="1" applyFont="1" applyFill="1" applyBorder="1" applyAlignment="1">
      <alignment horizontal="center" vertical="center" wrapText="1"/>
    </xf>
    <xf numFmtId="2" fontId="6" fillId="2" borderId="4" xfId="10" applyNumberFormat="1" applyFont="1" applyFill="1" applyBorder="1" applyAlignment="1">
      <alignment horizontal="center" vertical="center" wrapText="1"/>
    </xf>
    <xf numFmtId="165" fontId="6" fillId="2" borderId="4" xfId="10" applyNumberFormat="1" applyFont="1" applyFill="1" applyBorder="1" applyAlignment="1" applyProtection="1">
      <alignment horizontal="center" vertical="center" wrapText="1"/>
      <protection locked="0"/>
    </xf>
    <xf numFmtId="165" fontId="6" fillId="2" borderId="4" xfId="10" applyNumberFormat="1" applyFont="1" applyFill="1" applyBorder="1" applyAlignment="1">
      <alignment horizontal="center" vertical="center" wrapText="1"/>
    </xf>
    <xf numFmtId="0" fontId="6" fillId="2" borderId="4" xfId="10" applyNumberFormat="1" applyFont="1" applyFill="1" applyBorder="1" applyAlignment="1">
      <alignment horizontal="center"/>
    </xf>
    <xf numFmtId="165" fontId="6" fillId="2" borderId="4" xfId="10" applyNumberFormat="1" applyFont="1" applyFill="1" applyBorder="1" applyAlignment="1">
      <alignment horizontal="center"/>
    </xf>
    <xf numFmtId="165" fontId="6" fillId="2" borderId="4" xfId="10" applyNumberFormat="1" applyFont="1" applyFill="1" applyBorder="1" applyAlignment="1" applyProtection="1">
      <alignment horizontal="center"/>
      <protection locked="0"/>
    </xf>
    <xf numFmtId="2" fontId="6" fillId="2" borderId="4" xfId="10" applyNumberFormat="1" applyFont="1" applyFill="1" applyBorder="1" applyAlignment="1">
      <alignment horizontal="center"/>
    </xf>
    <xf numFmtId="165" fontId="6" fillId="5" borderId="4" xfId="10" applyNumberFormat="1" applyFont="1" applyFill="1" applyBorder="1" applyAlignment="1" applyProtection="1">
      <alignment horizontal="center"/>
      <protection locked="0"/>
    </xf>
    <xf numFmtId="169" fontId="10" fillId="3" borderId="4" xfId="10" applyFont="1" applyFill="1" applyBorder="1" applyAlignment="1">
      <alignment horizontal="center"/>
    </xf>
    <xf numFmtId="169" fontId="6" fillId="3" borderId="4" xfId="10" applyFont="1" applyFill="1" applyBorder="1" applyAlignment="1">
      <alignment horizontal="center"/>
    </xf>
    <xf numFmtId="2" fontId="6" fillId="3" borderId="4" xfId="10" applyNumberFormat="1" applyFont="1" applyFill="1" applyBorder="1" applyAlignment="1">
      <alignment horizontal="center"/>
    </xf>
    <xf numFmtId="9" fontId="10" fillId="5" borderId="4" xfId="13" applyFont="1" applyFill="1" applyBorder="1" applyAlignment="1">
      <alignment horizontal="center"/>
    </xf>
    <xf numFmtId="169" fontId="10" fillId="3" borderId="4" xfId="10" applyFont="1" applyFill="1" applyBorder="1" applyAlignment="1">
      <alignment horizontal="center" vertical="center" wrapText="1"/>
    </xf>
    <xf numFmtId="169" fontId="6" fillId="3" borderId="4" xfId="10" applyFont="1" applyFill="1" applyBorder="1" applyAlignment="1">
      <alignment horizontal="center" vertical="center" wrapText="1"/>
    </xf>
    <xf numFmtId="2" fontId="6" fillId="3" borderId="4" xfId="10" applyNumberFormat="1" applyFont="1" applyFill="1" applyBorder="1" applyAlignment="1">
      <alignment horizontal="center" vertical="center" wrapText="1"/>
    </xf>
    <xf numFmtId="9" fontId="10" fillId="3" borderId="4" xfId="13" applyFont="1" applyFill="1" applyBorder="1" applyAlignment="1">
      <alignment horizontal="center" vertical="top" wrapText="1"/>
    </xf>
    <xf numFmtId="169" fontId="7" fillId="0" borderId="4" xfId="10" applyFont="1" applyBorder="1" applyAlignment="1">
      <alignment horizontal="right" vertical="center" wrapText="1"/>
    </xf>
    <xf numFmtId="169" fontId="23" fillId="0" borderId="4" xfId="10" applyFont="1" applyBorder="1" applyAlignment="1">
      <alignment horizontal="right" vertical="center"/>
    </xf>
    <xf numFmtId="0" fontId="34" fillId="0" borderId="4" xfId="7" applyFont="1" applyFill="1" applyBorder="1" applyAlignment="1">
      <alignment horizontal="left" vertical="center" wrapText="1"/>
    </xf>
    <xf numFmtId="169" fontId="7" fillId="0" borderId="4" xfId="10" applyFont="1" applyFill="1" applyBorder="1" applyAlignment="1">
      <alignment horizontal="right" vertical="center" wrapText="1"/>
    </xf>
    <xf numFmtId="169" fontId="23" fillId="0" borderId="4" xfId="10" applyFont="1" applyFill="1" applyBorder="1" applyAlignment="1">
      <alignment horizontal="right" vertical="center"/>
    </xf>
    <xf numFmtId="0" fontId="43" fillId="0" borderId="0" xfId="0" applyFont="1" applyAlignment="1">
      <alignment horizont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left" wrapText="1"/>
    </xf>
    <xf numFmtId="2" fontId="11" fillId="0" borderId="4" xfId="5" applyNumberFormat="1" applyFont="1" applyBorder="1" applyAlignment="1">
      <alignment horizontal="center" wrapText="1"/>
    </xf>
    <xf numFmtId="0" fontId="27" fillId="3" borderId="4" xfId="0" applyFont="1" applyFill="1" applyBorder="1" applyAlignment="1">
      <alignment horizontal="center"/>
    </xf>
    <xf numFmtId="2" fontId="13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left" wrapText="1"/>
    </xf>
    <xf numFmtId="2" fontId="15" fillId="0" borderId="3" xfId="0" applyNumberFormat="1" applyFont="1" applyBorder="1" applyAlignment="1">
      <alignment horizont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wrapText="1"/>
    </xf>
  </cellXfs>
  <cellStyles count="14">
    <cellStyle name="Comma" xfId="1" builtinId="3"/>
    <cellStyle name="Comma 2" xfId="10" xr:uid="{4D2C0F97-1152-4F49-84A4-A0903663EA62}"/>
    <cellStyle name="Normal" xfId="0" builtinId="0"/>
    <cellStyle name="Normal 10" xfId="3" xr:uid="{00000000-0005-0000-0000-000002000000}"/>
    <cellStyle name="Normal 13 2" xfId="9" xr:uid="{00000000-0005-0000-0000-000003000000}"/>
    <cellStyle name="Normal 2" xfId="7" xr:uid="{00000000-0005-0000-0000-000004000000}"/>
    <cellStyle name="Normal 3" xfId="4" xr:uid="{00000000-0005-0000-0000-000005000000}"/>
    <cellStyle name="Normal_axalqalaqis skola  2" xfId="8" xr:uid="{00000000-0005-0000-0000-000006000000}"/>
    <cellStyle name="Percent" xfId="2" builtinId="5"/>
    <cellStyle name="Percent 2" xfId="11" xr:uid="{D3AC2200-C837-49E4-A798-17471E87C0F7}"/>
    <cellStyle name="Percent 3" xfId="12" xr:uid="{8D098BCE-0B16-4FE4-9523-2532F2480ED8}"/>
    <cellStyle name="Percent 4" xfId="13" xr:uid="{D8D74C4A-2D9F-41B6-AC94-4C128711E5C5}"/>
    <cellStyle name="Обычный_SAN2008-I" xfId="6" xr:uid="{00000000-0005-0000-0000-000009000000}"/>
    <cellStyle name="Обычный_Лист1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4BF5C-440B-4C55-BAC6-020B9FAA730B}">
  <sheetPr>
    <tabColor rgb="FFFFFF00"/>
  </sheetPr>
  <dimension ref="A1:AB482"/>
  <sheetViews>
    <sheetView tabSelected="1" zoomScale="85" zoomScaleNormal="85" zoomScaleSheetLayoutView="70" workbookViewId="0">
      <selection activeCell="D14" sqref="D14"/>
    </sheetView>
  </sheetViews>
  <sheetFormatPr defaultRowHeight="15.75"/>
  <cols>
    <col min="1" max="1" width="3.85546875" style="142" customWidth="1"/>
    <col min="2" max="2" width="11.85546875" style="142" customWidth="1"/>
    <col min="3" max="3" width="24.140625" style="19" customWidth="1"/>
    <col min="4" max="4" width="122.140625" style="19" bestFit="1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>
      <c r="M1" s="183" t="s">
        <v>102</v>
      </c>
      <c r="N1" s="183"/>
    </row>
    <row r="2" spans="1:14" s="18" customFormat="1" ht="15"/>
    <row r="3" spans="1:14" s="18" customFormat="1" ht="21">
      <c r="A3" s="191" t="s">
        <v>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>
      <c r="A4" s="192" t="s">
        <v>77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 ht="39" customHeigh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 ht="46.5" customHeigh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8" customFormat="1" ht="21">
      <c r="A9" s="25"/>
      <c r="B9" s="26"/>
      <c r="C9" s="159" t="s">
        <v>78</v>
      </c>
      <c r="D9" s="159"/>
      <c r="E9" s="25"/>
      <c r="F9" s="27"/>
      <c r="G9" s="27"/>
      <c r="H9" s="160"/>
      <c r="I9" s="160"/>
      <c r="J9" s="160"/>
      <c r="K9" s="160"/>
      <c r="L9" s="160"/>
      <c r="M9" s="160"/>
      <c r="N9" s="160"/>
    </row>
    <row r="10" spans="1:14" s="2" customFormat="1" ht="47.25">
      <c r="A10" s="29">
        <v>1</v>
      </c>
      <c r="B10" s="17"/>
      <c r="C10" s="4" t="s">
        <v>14</v>
      </c>
      <c r="D10" s="30"/>
      <c r="E10" s="17" t="s">
        <v>13</v>
      </c>
      <c r="F10" s="161"/>
      <c r="G10" s="162">
        <v>21</v>
      </c>
      <c r="H10" s="163"/>
      <c r="I10" s="162"/>
      <c r="J10" s="163"/>
      <c r="K10" s="164"/>
      <c r="L10" s="163"/>
      <c r="M10" s="164"/>
      <c r="N10" s="162"/>
    </row>
    <row r="11" spans="1:14" s="2" customFormat="1">
      <c r="A11" s="8"/>
      <c r="B11" s="8"/>
      <c r="C11" s="31"/>
      <c r="D11" s="8" t="s">
        <v>5</v>
      </c>
      <c r="E11" s="8" t="s">
        <v>6</v>
      </c>
      <c r="F11" s="165">
        <v>0.17599999999999999</v>
      </c>
      <c r="G11" s="166">
        <f>F11*G10</f>
        <v>3.6959999999999997</v>
      </c>
      <c r="H11" s="167"/>
      <c r="I11" s="168"/>
      <c r="J11" s="169"/>
      <c r="K11" s="166">
        <f>J11*G11</f>
        <v>0</v>
      </c>
      <c r="L11" s="167"/>
      <c r="M11" s="166"/>
      <c r="N11" s="168">
        <f>K11</f>
        <v>0</v>
      </c>
    </row>
    <row r="12" spans="1:14" s="2" customFormat="1">
      <c r="A12" s="8"/>
      <c r="B12" s="8"/>
      <c r="C12" s="31"/>
      <c r="D12" s="8" t="s">
        <v>7</v>
      </c>
      <c r="E12" s="8" t="s">
        <v>8</v>
      </c>
      <c r="F12" s="165">
        <v>1.5599999999999999E-2</v>
      </c>
      <c r="G12" s="166">
        <f>F12*G10</f>
        <v>0.3276</v>
      </c>
      <c r="H12" s="167"/>
      <c r="I12" s="168"/>
      <c r="J12" s="167"/>
      <c r="K12" s="166"/>
      <c r="L12" s="169"/>
      <c r="M12" s="166">
        <f>G12*L12</f>
        <v>0</v>
      </c>
      <c r="N12" s="168">
        <f>M12</f>
        <v>0</v>
      </c>
    </row>
    <row r="13" spans="1:14" s="28" customFormat="1" ht="21">
      <c r="A13" s="25"/>
      <c r="B13" s="26"/>
      <c r="C13" s="159" t="s">
        <v>79</v>
      </c>
      <c r="D13" s="152"/>
      <c r="E13" s="25"/>
      <c r="F13" s="32"/>
      <c r="G13" s="27"/>
      <c r="H13" s="160"/>
      <c r="I13" s="160"/>
      <c r="J13" s="160"/>
      <c r="K13" s="160"/>
      <c r="L13" s="160"/>
      <c r="M13" s="160"/>
      <c r="N13" s="160"/>
    </row>
    <row r="14" spans="1:14" s="2" customFormat="1" ht="47.25">
      <c r="A14" s="29">
        <v>1</v>
      </c>
      <c r="B14" s="17"/>
      <c r="C14" s="4" t="s">
        <v>14</v>
      </c>
      <c r="D14" s="30"/>
      <c r="E14" s="17" t="s">
        <v>13</v>
      </c>
      <c r="F14" s="161"/>
      <c r="G14" s="162">
        <v>35</v>
      </c>
      <c r="H14" s="163"/>
      <c r="I14" s="162"/>
      <c r="J14" s="163"/>
      <c r="K14" s="164"/>
      <c r="L14" s="163"/>
      <c r="M14" s="164"/>
      <c r="N14" s="162"/>
    </row>
    <row r="15" spans="1:14" s="2" customFormat="1">
      <c r="A15" s="8"/>
      <c r="B15" s="8"/>
      <c r="C15" s="31"/>
      <c r="D15" s="8" t="s">
        <v>5</v>
      </c>
      <c r="E15" s="8" t="s">
        <v>6</v>
      </c>
      <c r="F15" s="165">
        <v>0.17599999999999999</v>
      </c>
      <c r="G15" s="166">
        <f>F15*G14</f>
        <v>6.1599999999999993</v>
      </c>
      <c r="H15" s="167"/>
      <c r="I15" s="168"/>
      <c r="J15" s="169"/>
      <c r="K15" s="166">
        <f>J15*G15</f>
        <v>0</v>
      </c>
      <c r="L15" s="167"/>
      <c r="M15" s="166"/>
      <c r="N15" s="168">
        <f>K15</f>
        <v>0</v>
      </c>
    </row>
    <row r="16" spans="1:14" s="2" customFormat="1">
      <c r="A16" s="8"/>
      <c r="B16" s="8"/>
      <c r="C16" s="31"/>
      <c r="D16" s="8" t="s">
        <v>7</v>
      </c>
      <c r="E16" s="8" t="s">
        <v>8</v>
      </c>
      <c r="F16" s="165">
        <v>1.5599999999999999E-2</v>
      </c>
      <c r="G16" s="166">
        <f>F16*G14</f>
        <v>0.54599999999999993</v>
      </c>
      <c r="H16" s="167"/>
      <c r="I16" s="168"/>
      <c r="J16" s="167"/>
      <c r="K16" s="166"/>
      <c r="L16" s="169"/>
      <c r="M16" s="166">
        <f>G16*L16</f>
        <v>0</v>
      </c>
      <c r="N16" s="168">
        <f>M16</f>
        <v>0</v>
      </c>
    </row>
    <row r="17" spans="1:14" s="28" customFormat="1" ht="21">
      <c r="A17" s="25"/>
      <c r="B17" s="26"/>
      <c r="C17" s="159" t="s">
        <v>80</v>
      </c>
      <c r="D17" s="152"/>
      <c r="E17" s="25"/>
      <c r="F17" s="32"/>
      <c r="G17" s="27"/>
      <c r="H17" s="160"/>
      <c r="I17" s="160"/>
      <c r="J17" s="160"/>
      <c r="K17" s="160"/>
      <c r="L17" s="160"/>
      <c r="M17" s="160"/>
      <c r="N17" s="160"/>
    </row>
    <row r="18" spans="1:14" s="2" customFormat="1" ht="47.25">
      <c r="A18" s="29">
        <v>1</v>
      </c>
      <c r="B18" s="17"/>
      <c r="C18" s="4" t="s">
        <v>14</v>
      </c>
      <c r="D18" s="30"/>
      <c r="E18" s="17" t="s">
        <v>13</v>
      </c>
      <c r="F18" s="161"/>
      <c r="G18" s="162">
        <v>72</v>
      </c>
      <c r="H18" s="163"/>
      <c r="I18" s="162"/>
      <c r="J18" s="163"/>
      <c r="K18" s="164"/>
      <c r="L18" s="163"/>
      <c r="M18" s="164"/>
      <c r="N18" s="162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165">
        <v>0.17599999999999999</v>
      </c>
      <c r="G19" s="166">
        <f>F19*G18</f>
        <v>12.671999999999999</v>
      </c>
      <c r="H19" s="167"/>
      <c r="I19" s="168"/>
      <c r="J19" s="169"/>
      <c r="K19" s="166">
        <f>J19*G19</f>
        <v>0</v>
      </c>
      <c r="L19" s="167"/>
      <c r="M19" s="166"/>
      <c r="N19" s="168">
        <f>K19</f>
        <v>0</v>
      </c>
    </row>
    <row r="20" spans="1:14" s="2" customFormat="1">
      <c r="A20" s="8"/>
      <c r="B20" s="8"/>
      <c r="C20" s="31"/>
      <c r="D20" s="8" t="s">
        <v>7</v>
      </c>
      <c r="E20" s="8" t="s">
        <v>8</v>
      </c>
      <c r="F20" s="165">
        <v>1.5599999999999999E-2</v>
      </c>
      <c r="G20" s="166">
        <f>F20*G18</f>
        <v>1.1232</v>
      </c>
      <c r="H20" s="167"/>
      <c r="I20" s="168"/>
      <c r="J20" s="167"/>
      <c r="K20" s="166"/>
      <c r="L20" s="169"/>
      <c r="M20" s="166">
        <f>G20*L20</f>
        <v>0</v>
      </c>
      <c r="N20" s="168">
        <f>M20</f>
        <v>0</v>
      </c>
    </row>
    <row r="21" spans="1:14" s="28" customFormat="1" ht="21">
      <c r="A21" s="25"/>
      <c r="B21" s="26"/>
      <c r="C21" s="159" t="s">
        <v>81</v>
      </c>
      <c r="D21" s="152"/>
      <c r="E21" s="25"/>
      <c r="F21" s="32"/>
      <c r="G21" s="27"/>
      <c r="H21" s="160"/>
      <c r="I21" s="160"/>
      <c r="J21" s="160"/>
      <c r="K21" s="160"/>
      <c r="L21" s="160"/>
      <c r="M21" s="160"/>
      <c r="N21" s="160"/>
    </row>
    <row r="22" spans="1:14" s="2" customFormat="1" ht="47.25">
      <c r="A22" s="29">
        <v>1</v>
      </c>
      <c r="B22" s="17"/>
      <c r="C22" s="4" t="s">
        <v>14</v>
      </c>
      <c r="D22" s="30"/>
      <c r="E22" s="17" t="s">
        <v>13</v>
      </c>
      <c r="F22" s="161"/>
      <c r="G22" s="162">
        <v>72</v>
      </c>
      <c r="H22" s="163"/>
      <c r="I22" s="162"/>
      <c r="J22" s="163"/>
      <c r="K22" s="164"/>
      <c r="L22" s="163"/>
      <c r="M22" s="164"/>
      <c r="N22" s="162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165">
        <v>0.17599999999999999</v>
      </c>
      <c r="G23" s="166">
        <f>F23*G22</f>
        <v>12.671999999999999</v>
      </c>
      <c r="H23" s="167"/>
      <c r="I23" s="168"/>
      <c r="J23" s="169"/>
      <c r="K23" s="166">
        <f>J23*G23</f>
        <v>0</v>
      </c>
      <c r="L23" s="167"/>
      <c r="M23" s="166"/>
      <c r="N23" s="168">
        <f>K23</f>
        <v>0</v>
      </c>
    </row>
    <row r="24" spans="1:14" s="2" customFormat="1">
      <c r="A24" s="8"/>
      <c r="B24" s="8"/>
      <c r="C24" s="31"/>
      <c r="D24" s="8" t="s">
        <v>7</v>
      </c>
      <c r="E24" s="8" t="s">
        <v>8</v>
      </c>
      <c r="F24" s="165">
        <v>1.5599999999999999E-2</v>
      </c>
      <c r="G24" s="166">
        <f>F24*G22</f>
        <v>1.1232</v>
      </c>
      <c r="H24" s="167"/>
      <c r="I24" s="168"/>
      <c r="J24" s="167"/>
      <c r="K24" s="166"/>
      <c r="L24" s="169"/>
      <c r="M24" s="166">
        <f>G24*L24</f>
        <v>0</v>
      </c>
      <c r="N24" s="168">
        <f>M24</f>
        <v>0</v>
      </c>
    </row>
    <row r="25" spans="1:14" s="28" customFormat="1" ht="42" customHeight="1">
      <c r="A25" s="25"/>
      <c r="B25" s="26"/>
      <c r="C25" s="188" t="s">
        <v>82</v>
      </c>
      <c r="D25" s="188"/>
      <c r="E25" s="25"/>
      <c r="F25" s="32"/>
      <c r="G25" s="27"/>
      <c r="H25" s="160"/>
      <c r="I25" s="160"/>
      <c r="J25" s="160"/>
      <c r="K25" s="160"/>
      <c r="L25" s="160"/>
      <c r="M25" s="160"/>
      <c r="N25" s="160"/>
    </row>
    <row r="26" spans="1:14" s="2" customFormat="1" ht="126">
      <c r="A26" s="29">
        <v>1</v>
      </c>
      <c r="B26" s="17"/>
      <c r="C26" s="4" t="s">
        <v>83</v>
      </c>
      <c r="D26" s="4"/>
      <c r="E26" s="17" t="s">
        <v>84</v>
      </c>
      <c r="F26" s="161"/>
      <c r="G26" s="162">
        <v>30.59</v>
      </c>
      <c r="H26" s="163"/>
      <c r="I26" s="162"/>
      <c r="J26" s="163"/>
      <c r="K26" s="164"/>
      <c r="L26" s="163"/>
      <c r="M26" s="164"/>
      <c r="N26" s="162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165">
        <v>0.88700000000000001</v>
      </c>
      <c r="G27" s="166">
        <f>F27*G26</f>
        <v>27.133330000000001</v>
      </c>
      <c r="H27" s="167"/>
      <c r="I27" s="168"/>
      <c r="J27" s="169"/>
      <c r="K27" s="166">
        <f>J27*G27</f>
        <v>0</v>
      </c>
      <c r="L27" s="167"/>
      <c r="M27" s="166"/>
      <c r="N27" s="168">
        <f>K27</f>
        <v>0</v>
      </c>
    </row>
    <row r="28" spans="1:14" s="2" customFormat="1">
      <c r="A28" s="8"/>
      <c r="B28" s="8"/>
      <c r="C28" s="31"/>
      <c r="D28" s="8" t="s">
        <v>7</v>
      </c>
      <c r="E28" s="8" t="s">
        <v>8</v>
      </c>
      <c r="F28" s="165">
        <v>9.8400000000000001E-2</v>
      </c>
      <c r="G28" s="166">
        <f>F28*G26</f>
        <v>3.0100560000000001</v>
      </c>
      <c r="H28" s="167"/>
      <c r="I28" s="168"/>
      <c r="J28" s="167"/>
      <c r="K28" s="166"/>
      <c r="L28" s="169"/>
      <c r="M28" s="166">
        <f>G28*L28</f>
        <v>0</v>
      </c>
      <c r="N28" s="168">
        <f>M28</f>
        <v>0</v>
      </c>
    </row>
    <row r="29" spans="1:14" s="2" customFormat="1" ht="189">
      <c r="A29" s="29">
        <v>2</v>
      </c>
      <c r="B29" s="17"/>
      <c r="C29" s="4" t="s">
        <v>85</v>
      </c>
      <c r="D29" s="30" t="s">
        <v>86</v>
      </c>
      <c r="E29" s="17" t="s">
        <v>84</v>
      </c>
      <c r="F29" s="161"/>
      <c r="G29" s="162">
        <v>30.59</v>
      </c>
      <c r="H29" s="163"/>
      <c r="I29" s="162"/>
      <c r="J29" s="163"/>
      <c r="K29" s="164"/>
      <c r="L29" s="163"/>
      <c r="M29" s="164"/>
      <c r="N29" s="162"/>
    </row>
    <row r="30" spans="1:14" s="2" customFormat="1">
      <c r="A30" s="8"/>
      <c r="B30" s="8"/>
      <c r="C30" s="31"/>
      <c r="D30" s="8" t="s">
        <v>5</v>
      </c>
      <c r="E30" s="8" t="s">
        <v>6</v>
      </c>
      <c r="F30" s="165">
        <v>1.1200000000000001</v>
      </c>
      <c r="G30" s="166">
        <f>F30*G29</f>
        <v>34.260800000000003</v>
      </c>
      <c r="H30" s="167"/>
      <c r="I30" s="168"/>
      <c r="J30" s="169"/>
      <c r="K30" s="166">
        <f>J30*G30</f>
        <v>0</v>
      </c>
      <c r="L30" s="167"/>
      <c r="M30" s="166"/>
      <c r="N30" s="168">
        <f>K30</f>
        <v>0</v>
      </c>
    </row>
    <row r="31" spans="1:14" s="2" customFormat="1">
      <c r="A31" s="8"/>
      <c r="B31" s="8"/>
      <c r="C31" s="31"/>
      <c r="D31" s="8" t="s">
        <v>7</v>
      </c>
      <c r="E31" s="8" t="s">
        <v>8</v>
      </c>
      <c r="F31" s="165">
        <v>0.52800000000000002</v>
      </c>
      <c r="G31" s="166">
        <f>F31*G29</f>
        <v>16.151520000000001</v>
      </c>
      <c r="H31" s="167"/>
      <c r="I31" s="168"/>
      <c r="J31" s="167"/>
      <c r="K31" s="166"/>
      <c r="L31" s="169"/>
      <c r="M31" s="166">
        <f>G31*L31</f>
        <v>0</v>
      </c>
      <c r="N31" s="168">
        <f>M31</f>
        <v>0</v>
      </c>
    </row>
    <row r="32" spans="1:14" s="2" customFormat="1" ht="18">
      <c r="A32" s="8"/>
      <c r="B32" s="8"/>
      <c r="C32" s="31"/>
      <c r="D32" s="33" t="s">
        <v>87</v>
      </c>
      <c r="E32" s="17" t="s">
        <v>84</v>
      </c>
      <c r="F32" s="165"/>
      <c r="G32" s="166">
        <v>31.05</v>
      </c>
      <c r="H32" s="169"/>
      <c r="I32" s="168">
        <f>G32*H32</f>
        <v>0</v>
      </c>
      <c r="J32" s="167"/>
      <c r="K32" s="166"/>
      <c r="L32" s="167"/>
      <c r="M32" s="166"/>
      <c r="N32" s="168">
        <f>I32</f>
        <v>0</v>
      </c>
    </row>
    <row r="33" spans="1:14" s="2" customFormat="1">
      <c r="A33" s="8"/>
      <c r="B33" s="8"/>
      <c r="C33" s="31"/>
      <c r="D33" s="8" t="s">
        <v>9</v>
      </c>
      <c r="E33" s="8" t="s">
        <v>8</v>
      </c>
      <c r="F33" s="165">
        <v>5.3999999999999999E-2</v>
      </c>
      <c r="G33" s="166">
        <f>F33*G32</f>
        <v>1.6767000000000001</v>
      </c>
      <c r="H33" s="169"/>
      <c r="I33" s="168">
        <f>G33*H33</f>
        <v>0</v>
      </c>
      <c r="J33" s="167"/>
      <c r="K33" s="166"/>
      <c r="L33" s="167"/>
      <c r="M33" s="166"/>
      <c r="N33" s="168">
        <f>I33</f>
        <v>0</v>
      </c>
    </row>
    <row r="34" spans="1:14" s="28" customFormat="1" ht="16.5">
      <c r="A34" s="34"/>
      <c r="B34" s="35"/>
      <c r="C34" s="36"/>
      <c r="D34" s="3" t="s">
        <v>4</v>
      </c>
      <c r="E34" s="35"/>
      <c r="F34" s="170"/>
      <c r="G34" s="170"/>
      <c r="H34" s="170"/>
      <c r="I34" s="171">
        <f>SUM(I9:I33)</f>
        <v>0</v>
      </c>
      <c r="J34" s="171"/>
      <c r="K34" s="171">
        <f>SUM(K9:K33)</f>
        <v>0</v>
      </c>
      <c r="L34" s="171"/>
      <c r="M34" s="171">
        <f>SUM(M9:M33)</f>
        <v>0</v>
      </c>
      <c r="N34" s="172">
        <f>SUM(N9:N33)</f>
        <v>0</v>
      </c>
    </row>
    <row r="35" spans="1:14" s="28" customFormat="1">
      <c r="A35" s="40"/>
      <c r="B35" s="41"/>
      <c r="C35" s="36"/>
      <c r="D35" s="35" t="s">
        <v>10</v>
      </c>
      <c r="E35" s="173" t="s">
        <v>73</v>
      </c>
      <c r="F35" s="174"/>
      <c r="G35" s="174"/>
      <c r="H35" s="174"/>
      <c r="I35" s="175"/>
      <c r="J35" s="175"/>
      <c r="K35" s="175"/>
      <c r="L35" s="175"/>
      <c r="M35" s="175"/>
      <c r="N35" s="176">
        <f>N34*10%</f>
        <v>0</v>
      </c>
    </row>
    <row r="36" spans="1:14" s="28" customFormat="1">
      <c r="A36" s="40"/>
      <c r="B36" s="40"/>
      <c r="C36" s="36"/>
      <c r="D36" s="35" t="s">
        <v>4</v>
      </c>
      <c r="E36" s="35"/>
      <c r="F36" s="174"/>
      <c r="G36" s="174"/>
      <c r="H36" s="174"/>
      <c r="I36" s="175"/>
      <c r="J36" s="175"/>
      <c r="K36" s="175"/>
      <c r="L36" s="175"/>
      <c r="M36" s="175"/>
      <c r="N36" s="176">
        <f>N35+N34</f>
        <v>0</v>
      </c>
    </row>
    <row r="37" spans="1:14" s="28" customFormat="1">
      <c r="A37" s="46"/>
      <c r="B37" s="40"/>
      <c r="C37" s="36"/>
      <c r="D37" s="35" t="s">
        <v>11</v>
      </c>
      <c r="E37" s="173" t="s">
        <v>73</v>
      </c>
      <c r="F37" s="174"/>
      <c r="G37" s="174"/>
      <c r="H37" s="174"/>
      <c r="I37" s="175"/>
      <c r="J37" s="175"/>
      <c r="K37" s="175"/>
      <c r="L37" s="175"/>
      <c r="M37" s="175"/>
      <c r="N37" s="176" t="e">
        <f>N36*E37</f>
        <v>#VALUE!</v>
      </c>
    </row>
    <row r="38" spans="1:14" s="28" customFormat="1">
      <c r="A38" s="47"/>
      <c r="B38" s="40"/>
      <c r="C38" s="36"/>
      <c r="D38" s="48" t="s">
        <v>4</v>
      </c>
      <c r="E38" s="177"/>
      <c r="F38" s="174"/>
      <c r="G38" s="174"/>
      <c r="H38" s="174"/>
      <c r="I38" s="175"/>
      <c r="J38" s="175"/>
      <c r="K38" s="175"/>
      <c r="L38" s="175"/>
      <c r="M38" s="175"/>
      <c r="N38" s="176" t="e">
        <f>N36+N37</f>
        <v>#VALUE!</v>
      </c>
    </row>
    <row r="39" spans="1:14" s="28" customFormat="1" ht="42" customHeight="1">
      <c r="A39" s="25"/>
      <c r="B39" s="26"/>
      <c r="C39" s="188" t="s">
        <v>25</v>
      </c>
      <c r="D39" s="188"/>
      <c r="E39" s="25"/>
      <c r="F39" s="32"/>
      <c r="G39" s="27"/>
      <c r="H39" s="160"/>
      <c r="I39" s="160"/>
      <c r="J39" s="160"/>
      <c r="K39" s="160"/>
      <c r="L39" s="160"/>
      <c r="M39" s="160"/>
      <c r="N39" s="160"/>
    </row>
    <row r="40" spans="1:14" s="2" customFormat="1" ht="63">
      <c r="A40" s="29">
        <v>1</v>
      </c>
      <c r="B40" s="17"/>
      <c r="C40" s="4" t="s">
        <v>26</v>
      </c>
      <c r="D40" s="30" t="s">
        <v>88</v>
      </c>
      <c r="E40" s="17" t="s">
        <v>13</v>
      </c>
      <c r="F40" s="161"/>
      <c r="G40" s="161">
        <v>14</v>
      </c>
      <c r="H40" s="163"/>
      <c r="I40" s="162"/>
      <c r="J40" s="163"/>
      <c r="K40" s="164"/>
      <c r="L40" s="163"/>
      <c r="M40" s="164"/>
      <c r="N40" s="162"/>
    </row>
    <row r="41" spans="1:14" s="2" customFormat="1">
      <c r="A41" s="8"/>
      <c r="B41" s="8"/>
      <c r="C41" s="31"/>
      <c r="D41" s="8" t="s">
        <v>5</v>
      </c>
      <c r="E41" s="8" t="s">
        <v>6</v>
      </c>
      <c r="F41" s="50">
        <v>0.60399999999999998</v>
      </c>
      <c r="G41" s="166">
        <f>F41*G40</f>
        <v>8.4559999999999995</v>
      </c>
      <c r="H41" s="167"/>
      <c r="I41" s="168"/>
      <c r="J41" s="169"/>
      <c r="K41" s="166">
        <f>J41*G41</f>
        <v>0</v>
      </c>
      <c r="L41" s="167"/>
      <c r="M41" s="166"/>
      <c r="N41" s="168">
        <f>K41</f>
        <v>0</v>
      </c>
    </row>
    <row r="42" spans="1:14" s="2" customFormat="1">
      <c r="A42" s="8"/>
      <c r="B42" s="8"/>
      <c r="C42" s="31"/>
      <c r="D42" s="33" t="s">
        <v>27</v>
      </c>
      <c r="E42" s="17" t="s">
        <v>13</v>
      </c>
      <c r="F42" s="165"/>
      <c r="G42" s="161">
        <v>14</v>
      </c>
      <c r="H42" s="169"/>
      <c r="I42" s="168">
        <f>G42*H42</f>
        <v>0</v>
      </c>
      <c r="J42" s="167"/>
      <c r="K42" s="166"/>
      <c r="L42" s="167"/>
      <c r="M42" s="166"/>
      <c r="N42" s="168">
        <f>I42</f>
        <v>0</v>
      </c>
    </row>
    <row r="43" spans="1:14" s="2" customFormat="1">
      <c r="A43" s="8"/>
      <c r="B43" s="8"/>
      <c r="C43" s="31"/>
      <c r="D43" s="8" t="s">
        <v>9</v>
      </c>
      <c r="E43" s="8" t="s">
        <v>8</v>
      </c>
      <c r="F43" s="51">
        <v>0.114</v>
      </c>
      <c r="G43" s="166">
        <f>F43*G42</f>
        <v>1.5960000000000001</v>
      </c>
      <c r="H43" s="169"/>
      <c r="I43" s="168">
        <f>G43*H43</f>
        <v>0</v>
      </c>
      <c r="J43" s="167"/>
      <c r="K43" s="166"/>
      <c r="L43" s="167"/>
      <c r="M43" s="166"/>
      <c r="N43" s="168">
        <f>I43</f>
        <v>0</v>
      </c>
    </row>
    <row r="44" spans="1:14" s="2" customFormat="1" ht="47.25">
      <c r="A44" s="29">
        <v>2</v>
      </c>
      <c r="B44" s="17"/>
      <c r="C44" s="4" t="s">
        <v>28</v>
      </c>
      <c r="D44" s="30" t="s">
        <v>89</v>
      </c>
      <c r="E44" s="17" t="s">
        <v>13</v>
      </c>
      <c r="F44" s="161"/>
      <c r="G44" s="161">
        <v>38</v>
      </c>
      <c r="H44" s="163"/>
      <c r="I44" s="162"/>
      <c r="J44" s="163"/>
      <c r="K44" s="164"/>
      <c r="L44" s="163"/>
      <c r="M44" s="164"/>
      <c r="N44" s="162"/>
    </row>
    <row r="45" spans="1:14" s="2" customFormat="1">
      <c r="A45" s="8"/>
      <c r="B45" s="8"/>
      <c r="C45" s="31"/>
      <c r="D45" s="8" t="s">
        <v>5</v>
      </c>
      <c r="E45" s="8" t="s">
        <v>6</v>
      </c>
      <c r="F45" s="50">
        <v>0.60399999999999998</v>
      </c>
      <c r="G45" s="166">
        <f>F45*G44</f>
        <v>22.951999999999998</v>
      </c>
      <c r="H45" s="167"/>
      <c r="I45" s="168"/>
      <c r="J45" s="169"/>
      <c r="K45" s="166">
        <f>J45*G45</f>
        <v>0</v>
      </c>
      <c r="L45" s="167"/>
      <c r="M45" s="166"/>
      <c r="N45" s="168">
        <f>K45</f>
        <v>0</v>
      </c>
    </row>
    <row r="46" spans="1:14" s="2" customFormat="1">
      <c r="A46" s="8"/>
      <c r="B46" s="8"/>
      <c r="C46" s="31"/>
      <c r="D46" s="33" t="s">
        <v>29</v>
      </c>
      <c r="E46" s="17" t="s">
        <v>13</v>
      </c>
      <c r="F46" s="165"/>
      <c r="G46" s="161">
        <v>38</v>
      </c>
      <c r="H46" s="169"/>
      <c r="I46" s="168">
        <f>G46*H46</f>
        <v>0</v>
      </c>
      <c r="J46" s="167"/>
      <c r="K46" s="166"/>
      <c r="L46" s="167"/>
      <c r="M46" s="166"/>
      <c r="N46" s="168">
        <f>I46</f>
        <v>0</v>
      </c>
    </row>
    <row r="47" spans="1:14" s="2" customFormat="1">
      <c r="A47" s="8"/>
      <c r="B47" s="8"/>
      <c r="C47" s="31"/>
      <c r="D47" s="8" t="s">
        <v>9</v>
      </c>
      <c r="E47" s="8" t="s">
        <v>8</v>
      </c>
      <c r="F47" s="51">
        <v>0.114</v>
      </c>
      <c r="G47" s="166">
        <f>F47*G46</f>
        <v>4.3319999999999999</v>
      </c>
      <c r="H47" s="169"/>
      <c r="I47" s="168">
        <f>G47*H47</f>
        <v>0</v>
      </c>
      <c r="J47" s="167"/>
      <c r="K47" s="166"/>
      <c r="L47" s="167"/>
      <c r="M47" s="166"/>
      <c r="N47" s="168">
        <f>I47</f>
        <v>0</v>
      </c>
    </row>
    <row r="48" spans="1:14" s="2" customFormat="1" ht="31.5">
      <c r="A48" s="29">
        <v>3</v>
      </c>
      <c r="B48" s="17"/>
      <c r="C48" s="4" t="s">
        <v>30</v>
      </c>
      <c r="D48" s="30"/>
      <c r="E48" s="17" t="s">
        <v>31</v>
      </c>
      <c r="F48" s="161"/>
      <c r="G48" s="161">
        <v>250</v>
      </c>
      <c r="H48" s="163"/>
      <c r="I48" s="162"/>
      <c r="J48" s="163"/>
      <c r="K48" s="164"/>
      <c r="L48" s="163"/>
      <c r="M48" s="164"/>
      <c r="N48" s="162"/>
    </row>
    <row r="49" spans="1:28" s="2" customFormat="1">
      <c r="A49" s="8"/>
      <c r="B49" s="8"/>
      <c r="C49" s="31"/>
      <c r="D49" s="8" t="s">
        <v>5</v>
      </c>
      <c r="E49" s="8" t="s">
        <v>6</v>
      </c>
      <c r="F49" s="50">
        <v>0.13900000000000001</v>
      </c>
      <c r="G49" s="166">
        <f>F49*G48</f>
        <v>34.75</v>
      </c>
      <c r="H49" s="167"/>
      <c r="I49" s="168"/>
      <c r="J49" s="169"/>
      <c r="K49" s="166">
        <f>J49*G49</f>
        <v>0</v>
      </c>
      <c r="L49" s="167"/>
      <c r="M49" s="166"/>
      <c r="N49" s="168">
        <f>K49</f>
        <v>0</v>
      </c>
    </row>
    <row r="50" spans="1:28" s="2" customFormat="1">
      <c r="A50" s="8"/>
      <c r="B50" s="8"/>
      <c r="C50" s="31"/>
      <c r="D50" s="33" t="s">
        <v>32</v>
      </c>
      <c r="E50" s="17" t="s">
        <v>31</v>
      </c>
      <c r="F50" s="165"/>
      <c r="G50" s="161">
        <v>250</v>
      </c>
      <c r="H50" s="169"/>
      <c r="I50" s="168">
        <f>G50*H50</f>
        <v>0</v>
      </c>
      <c r="J50" s="167"/>
      <c r="K50" s="166"/>
      <c r="L50" s="167"/>
      <c r="M50" s="166"/>
      <c r="N50" s="168">
        <f>I50</f>
        <v>0</v>
      </c>
    </row>
    <row r="51" spans="1:28" s="2" customFormat="1">
      <c r="A51" s="8"/>
      <c r="B51" s="8"/>
      <c r="C51" s="31"/>
      <c r="D51" s="8" t="s">
        <v>9</v>
      </c>
      <c r="E51" s="8" t="s">
        <v>8</v>
      </c>
      <c r="F51" s="51">
        <v>9.7000000000000003E-3</v>
      </c>
      <c r="G51" s="166">
        <f>F51*G50</f>
        <v>2.4250000000000003</v>
      </c>
      <c r="H51" s="169"/>
      <c r="I51" s="168">
        <f>G51*H51</f>
        <v>0</v>
      </c>
      <c r="J51" s="167"/>
      <c r="K51" s="166"/>
      <c r="L51" s="167"/>
      <c r="M51" s="166"/>
      <c r="N51" s="168">
        <f>I51</f>
        <v>0</v>
      </c>
    </row>
    <row r="52" spans="1:28" s="62" customFormat="1">
      <c r="A52" s="52">
        <v>4</v>
      </c>
      <c r="B52" s="53"/>
      <c r="C52" s="54" t="s">
        <v>33</v>
      </c>
      <c r="D52" s="55" t="s">
        <v>34</v>
      </c>
      <c r="E52" s="55"/>
      <c r="F52" s="56"/>
      <c r="G52" s="57">
        <v>250</v>
      </c>
      <c r="H52" s="178"/>
      <c r="I52" s="59"/>
      <c r="J52" s="179"/>
      <c r="K52" s="59"/>
      <c r="L52" s="59"/>
      <c r="M52" s="59"/>
      <c r="N52" s="61"/>
    </row>
    <row r="53" spans="1:28" s="69" customFormat="1" ht="17.25" customHeight="1">
      <c r="A53" s="63"/>
      <c r="B53" s="63"/>
      <c r="C53" s="64"/>
      <c r="D53" s="63" t="s">
        <v>35</v>
      </c>
      <c r="E53" s="63"/>
      <c r="F53" s="65">
        <f>26/100</f>
        <v>0.26</v>
      </c>
      <c r="G53" s="66">
        <f>F53*G52</f>
        <v>65</v>
      </c>
      <c r="H53" s="67"/>
      <c r="I53" s="68">
        <f>H53*G53</f>
        <v>0</v>
      </c>
      <c r="J53" s="146"/>
      <c r="K53" s="68">
        <f>G53*J53</f>
        <v>0</v>
      </c>
      <c r="L53" s="68"/>
      <c r="M53" s="68"/>
      <c r="N53" s="68">
        <f>K53</f>
        <v>0</v>
      </c>
    </row>
    <row r="54" spans="1:28" s="69" customFormat="1" ht="17.25" customHeight="1">
      <c r="A54" s="63"/>
      <c r="B54" s="63"/>
      <c r="C54" s="64"/>
      <c r="D54" s="63" t="s">
        <v>7</v>
      </c>
      <c r="E54" s="63"/>
      <c r="F54" s="65">
        <f>12.2/100</f>
        <v>0.122</v>
      </c>
      <c r="G54" s="66">
        <f>F54*G52</f>
        <v>30.5</v>
      </c>
      <c r="H54" s="67"/>
      <c r="I54" s="68">
        <f>H54*G54</f>
        <v>0</v>
      </c>
      <c r="J54" s="67"/>
      <c r="K54" s="68">
        <f>G54*J54</f>
        <v>0</v>
      </c>
      <c r="L54" s="146"/>
      <c r="M54" s="68">
        <f>L54*G54</f>
        <v>0</v>
      </c>
      <c r="N54" s="68">
        <f>M54</f>
        <v>0</v>
      </c>
    </row>
    <row r="55" spans="1:28" s="69" customFormat="1" ht="17.25" customHeight="1">
      <c r="A55" s="63"/>
      <c r="B55" s="70"/>
      <c r="C55" s="64"/>
      <c r="D55" s="55" t="s">
        <v>34</v>
      </c>
      <c r="E55" s="55"/>
      <c r="F55" s="71">
        <v>1</v>
      </c>
      <c r="G55" s="66">
        <f>F55*G52</f>
        <v>250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</row>
    <row r="56" spans="1:28" s="69" customFormat="1" ht="17.25" customHeight="1">
      <c r="A56" s="63"/>
      <c r="B56" s="63"/>
      <c r="C56" s="64"/>
      <c r="D56" s="72" t="s">
        <v>36</v>
      </c>
      <c r="E56" s="72"/>
      <c r="F56" s="73">
        <f>8.2/100</f>
        <v>8.199999999999999E-2</v>
      </c>
      <c r="G56" s="66">
        <f>F56*G52</f>
        <v>20.499999999999996</v>
      </c>
      <c r="H56" s="147"/>
      <c r="I56" s="68">
        <f>H56*G56</f>
        <v>0</v>
      </c>
      <c r="J56" s="67"/>
      <c r="K56" s="68">
        <f>G56*J56</f>
        <v>0</v>
      </c>
      <c r="L56" s="68"/>
      <c r="M56" s="68"/>
      <c r="N56" s="68">
        <f>I56</f>
        <v>0</v>
      </c>
    </row>
    <row r="57" spans="1:28" s="28" customFormat="1" ht="16.5">
      <c r="A57" s="34"/>
      <c r="B57" s="35"/>
      <c r="C57" s="36"/>
      <c r="D57" s="3" t="s">
        <v>4</v>
      </c>
      <c r="E57" s="35"/>
      <c r="F57" s="170"/>
      <c r="G57" s="170"/>
      <c r="H57" s="170"/>
      <c r="I57" s="171">
        <f>SUM(I40:I56)</f>
        <v>0</v>
      </c>
      <c r="J57" s="171"/>
      <c r="K57" s="171">
        <f>SUM(K40:K56)</f>
        <v>0</v>
      </c>
      <c r="L57" s="171"/>
      <c r="M57" s="171">
        <f>SUM(M40:M56)</f>
        <v>0</v>
      </c>
      <c r="N57" s="172">
        <f>SUM(N40:N56)</f>
        <v>0</v>
      </c>
    </row>
    <row r="58" spans="1:28" s="28" customFormat="1">
      <c r="A58" s="40"/>
      <c r="B58" s="41"/>
      <c r="C58" s="36"/>
      <c r="D58" s="35" t="s">
        <v>90</v>
      </c>
      <c r="E58" s="173" t="s">
        <v>73</v>
      </c>
      <c r="F58" s="174"/>
      <c r="G58" s="174"/>
      <c r="H58" s="174"/>
      <c r="I58" s="175"/>
      <c r="J58" s="175"/>
      <c r="K58" s="175">
        <f>K57*75%</f>
        <v>0</v>
      </c>
      <c r="L58" s="175"/>
      <c r="M58" s="175"/>
      <c r="N58" s="176">
        <f>K58</f>
        <v>0</v>
      </c>
    </row>
    <row r="59" spans="1:28" s="28" customFormat="1">
      <c r="A59" s="40"/>
      <c r="B59" s="40"/>
      <c r="C59" s="36"/>
      <c r="D59" s="35" t="s">
        <v>4</v>
      </c>
      <c r="E59" s="35"/>
      <c r="F59" s="174"/>
      <c r="G59" s="174"/>
      <c r="H59" s="174"/>
      <c r="I59" s="175"/>
      <c r="J59" s="175"/>
      <c r="K59" s="175"/>
      <c r="L59" s="175"/>
      <c r="M59" s="175"/>
      <c r="N59" s="176">
        <f>N58+N57</f>
        <v>0</v>
      </c>
    </row>
    <row r="60" spans="1:28" s="28" customFormat="1">
      <c r="A60" s="46"/>
      <c r="B60" s="40"/>
      <c r="C60" s="36"/>
      <c r="D60" s="35" t="s">
        <v>11</v>
      </c>
      <c r="E60" s="173" t="s">
        <v>73</v>
      </c>
      <c r="F60" s="174"/>
      <c r="G60" s="174"/>
      <c r="H60" s="174"/>
      <c r="I60" s="175"/>
      <c r="J60" s="175"/>
      <c r="K60" s="175"/>
      <c r="L60" s="175"/>
      <c r="M60" s="175"/>
      <c r="N60" s="176" t="e">
        <f>N59*E60</f>
        <v>#VALUE!</v>
      </c>
    </row>
    <row r="61" spans="1:28" s="28" customFormat="1">
      <c r="A61" s="47"/>
      <c r="B61" s="40"/>
      <c r="C61" s="36"/>
      <c r="D61" s="48" t="s">
        <v>4</v>
      </c>
      <c r="E61" s="177"/>
      <c r="F61" s="174"/>
      <c r="G61" s="174"/>
      <c r="H61" s="174"/>
      <c r="I61" s="175"/>
      <c r="J61" s="175"/>
      <c r="K61" s="175"/>
      <c r="L61" s="175"/>
      <c r="M61" s="175"/>
      <c r="N61" s="176" t="e">
        <f>N59+N60</f>
        <v>#VALUE!</v>
      </c>
    </row>
    <row r="62" spans="1:28" s="1" customFormat="1" ht="21">
      <c r="A62" s="40"/>
      <c r="B62" s="40"/>
      <c r="C62" s="189" t="s">
        <v>37</v>
      </c>
      <c r="D62" s="189"/>
      <c r="E62" s="40"/>
      <c r="F62" s="74"/>
      <c r="G62" s="75"/>
      <c r="H62" s="171"/>
      <c r="I62" s="171"/>
      <c r="J62" s="171"/>
      <c r="K62" s="171"/>
      <c r="L62" s="171"/>
      <c r="M62" s="171"/>
      <c r="N62" s="171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</row>
    <row r="63" spans="1:28" s="81" customFormat="1" ht="255">
      <c r="A63" s="52">
        <v>1</v>
      </c>
      <c r="B63" s="76"/>
      <c r="C63" s="77" t="s">
        <v>91</v>
      </c>
      <c r="D63" s="78" t="s">
        <v>92</v>
      </c>
      <c r="E63" s="17" t="s">
        <v>13</v>
      </c>
      <c r="F63" s="79"/>
      <c r="G63" s="80">
        <v>1</v>
      </c>
      <c r="H63" s="178"/>
      <c r="I63" s="59"/>
      <c r="J63" s="179"/>
      <c r="K63" s="59"/>
      <c r="L63" s="59"/>
      <c r="M63" s="59"/>
      <c r="N63" s="61"/>
    </row>
    <row r="64" spans="1:28" s="87" customFormat="1" ht="18" customHeight="1">
      <c r="A64" s="82"/>
      <c r="B64" s="83"/>
      <c r="C64" s="84"/>
      <c r="D64" s="85" t="s">
        <v>5</v>
      </c>
      <c r="E64" s="85"/>
      <c r="F64" s="68">
        <v>26</v>
      </c>
      <c r="G64" s="68">
        <f>F64*G63</f>
        <v>26</v>
      </c>
      <c r="H64" s="68"/>
      <c r="I64" s="68">
        <f>H64*G64</f>
        <v>0</v>
      </c>
      <c r="J64" s="146"/>
      <c r="K64" s="68">
        <f>J64*G64</f>
        <v>0</v>
      </c>
      <c r="L64" s="68"/>
      <c r="M64" s="68"/>
      <c r="N64" s="68">
        <f>K64</f>
        <v>0</v>
      </c>
      <c r="O64" s="86"/>
      <c r="P64" s="86"/>
      <c r="Q64" s="86"/>
    </row>
    <row r="65" spans="1:17" s="87" customFormat="1" ht="18" customHeight="1">
      <c r="A65" s="82"/>
      <c r="B65" s="83"/>
      <c r="C65" s="88"/>
      <c r="D65" s="89" t="s">
        <v>38</v>
      </c>
      <c r="E65" s="89"/>
      <c r="F65" s="68">
        <v>1</v>
      </c>
      <c r="G65" s="68">
        <f>F65*G63</f>
        <v>1</v>
      </c>
      <c r="H65" s="146"/>
      <c r="I65" s="68">
        <f>H65*G65</f>
        <v>0</v>
      </c>
      <c r="J65" s="68"/>
      <c r="K65" s="68">
        <f>J65*G65</f>
        <v>0</v>
      </c>
      <c r="L65" s="68"/>
      <c r="M65" s="68"/>
      <c r="N65" s="68">
        <f>I65</f>
        <v>0</v>
      </c>
      <c r="O65" s="86"/>
      <c r="P65" s="86"/>
      <c r="Q65" s="86"/>
    </row>
    <row r="66" spans="1:17" s="87" customFormat="1" ht="18" customHeight="1">
      <c r="A66" s="82"/>
      <c r="B66" s="83"/>
      <c r="C66" s="90"/>
      <c r="D66" s="72" t="s">
        <v>36</v>
      </c>
      <c r="E66" s="72"/>
      <c r="F66" s="91">
        <v>2.5</v>
      </c>
      <c r="G66" s="68">
        <f>F66*G63</f>
        <v>2.5</v>
      </c>
      <c r="H66" s="146"/>
      <c r="I66" s="68">
        <f>H66*G66</f>
        <v>0</v>
      </c>
      <c r="J66" s="68"/>
      <c r="K66" s="68">
        <f>J66*G66</f>
        <v>0</v>
      </c>
      <c r="L66" s="68"/>
      <c r="M66" s="68"/>
      <c r="N66" s="68">
        <f>I66</f>
        <v>0</v>
      </c>
      <c r="O66" s="86"/>
      <c r="P66" s="86"/>
      <c r="Q66" s="86"/>
    </row>
    <row r="67" spans="1:17" s="81" customFormat="1" ht="102">
      <c r="A67" s="52">
        <v>2</v>
      </c>
      <c r="B67" s="92"/>
      <c r="C67" s="93" t="s">
        <v>39</v>
      </c>
      <c r="D67" s="94" t="s">
        <v>40</v>
      </c>
      <c r="E67" s="17" t="s">
        <v>13</v>
      </c>
      <c r="F67" s="79"/>
      <c r="G67" s="80">
        <v>128</v>
      </c>
      <c r="H67" s="178"/>
      <c r="I67" s="59"/>
      <c r="J67" s="179"/>
      <c r="K67" s="59"/>
      <c r="L67" s="59"/>
      <c r="M67" s="59"/>
      <c r="N67" s="61"/>
    </row>
    <row r="68" spans="1:17" s="99" customFormat="1" ht="16.5" customHeight="1">
      <c r="A68" s="82"/>
      <c r="B68" s="95"/>
      <c r="C68" s="96"/>
      <c r="D68" s="97" t="s">
        <v>5</v>
      </c>
      <c r="E68" s="97"/>
      <c r="F68" s="68">
        <v>2</v>
      </c>
      <c r="G68" s="68">
        <f>F68*G67</f>
        <v>256</v>
      </c>
      <c r="H68" s="68"/>
      <c r="I68" s="68">
        <f>H68*G68</f>
        <v>0</v>
      </c>
      <c r="J68" s="146"/>
      <c r="K68" s="68">
        <f>J68*G68</f>
        <v>0</v>
      </c>
      <c r="L68" s="68"/>
      <c r="M68" s="68"/>
      <c r="N68" s="68">
        <f>K68</f>
        <v>0</v>
      </c>
      <c r="O68" s="98"/>
      <c r="P68" s="98"/>
      <c r="Q68" s="98"/>
    </row>
    <row r="69" spans="1:17" s="99" customFormat="1" ht="16.5" customHeight="1">
      <c r="A69" s="82"/>
      <c r="B69" s="95"/>
      <c r="C69" s="100"/>
      <c r="D69" s="89" t="s">
        <v>41</v>
      </c>
      <c r="E69" s="89"/>
      <c r="F69" s="68">
        <v>1</v>
      </c>
      <c r="G69" s="68">
        <f>F69*G67</f>
        <v>128</v>
      </c>
      <c r="H69" s="146"/>
      <c r="I69" s="68">
        <f>H69*G69</f>
        <v>0</v>
      </c>
      <c r="J69" s="68"/>
      <c r="K69" s="68">
        <f>J69*G69</f>
        <v>0</v>
      </c>
      <c r="L69" s="68"/>
      <c r="M69" s="68"/>
      <c r="N69" s="68">
        <f>I69</f>
        <v>0</v>
      </c>
      <c r="O69" s="98"/>
      <c r="P69" s="98"/>
      <c r="Q69" s="98"/>
    </row>
    <row r="70" spans="1:17" s="99" customFormat="1" ht="16.5" customHeight="1">
      <c r="A70" s="82"/>
      <c r="B70" s="95"/>
      <c r="C70" s="101"/>
      <c r="D70" s="72" t="s">
        <v>36</v>
      </c>
      <c r="E70" s="72"/>
      <c r="F70" s="91">
        <v>0.28000000000000003</v>
      </c>
      <c r="G70" s="68">
        <f>F70*G67</f>
        <v>35.840000000000003</v>
      </c>
      <c r="H70" s="146"/>
      <c r="I70" s="68">
        <f>H70*G70</f>
        <v>0</v>
      </c>
      <c r="J70" s="68"/>
      <c r="K70" s="68">
        <f>J70*G70</f>
        <v>0</v>
      </c>
      <c r="L70" s="68"/>
      <c r="M70" s="68"/>
      <c r="N70" s="68">
        <f>I70</f>
        <v>0</v>
      </c>
      <c r="O70" s="98"/>
      <c r="P70" s="98"/>
      <c r="Q70" s="98"/>
    </row>
    <row r="71" spans="1:17" s="81" customFormat="1" ht="116.25">
      <c r="A71" s="52">
        <v>3</v>
      </c>
      <c r="B71" s="92"/>
      <c r="C71" s="180" t="s">
        <v>93</v>
      </c>
      <c r="D71" s="94" t="s">
        <v>94</v>
      </c>
      <c r="E71" s="17" t="s">
        <v>13</v>
      </c>
      <c r="F71" s="79"/>
      <c r="G71" s="80">
        <v>7</v>
      </c>
      <c r="H71" s="178"/>
      <c r="I71" s="59"/>
      <c r="J71" s="179"/>
      <c r="K71" s="59"/>
      <c r="L71" s="59"/>
      <c r="M71" s="59"/>
      <c r="N71" s="61"/>
    </row>
    <row r="72" spans="1:17" s="99" customFormat="1" ht="16.5" customHeight="1">
      <c r="A72" s="82"/>
      <c r="B72" s="95"/>
      <c r="C72" s="96"/>
      <c r="D72" s="97" t="s">
        <v>5</v>
      </c>
      <c r="E72" s="97"/>
      <c r="F72" s="68">
        <v>2</v>
      </c>
      <c r="G72" s="68">
        <f>F72*G71</f>
        <v>14</v>
      </c>
      <c r="H72" s="68"/>
      <c r="I72" s="68">
        <f>H72*G72</f>
        <v>0</v>
      </c>
      <c r="J72" s="146"/>
      <c r="K72" s="68">
        <f>J72*G72</f>
        <v>0</v>
      </c>
      <c r="L72" s="68"/>
      <c r="M72" s="68"/>
      <c r="N72" s="68">
        <f>K72</f>
        <v>0</v>
      </c>
      <c r="O72" s="98"/>
      <c r="P72" s="98"/>
      <c r="Q72" s="98"/>
    </row>
    <row r="73" spans="1:17" s="99" customFormat="1" ht="16.5" customHeight="1">
      <c r="A73" s="82"/>
      <c r="B73" s="95"/>
      <c r="C73" s="100"/>
      <c r="D73" s="89" t="s">
        <v>41</v>
      </c>
      <c r="E73" s="89"/>
      <c r="F73" s="68">
        <v>1</v>
      </c>
      <c r="G73" s="68">
        <f>F73*G71</f>
        <v>7</v>
      </c>
      <c r="H73" s="146"/>
      <c r="I73" s="68">
        <f>H73*G73</f>
        <v>0</v>
      </c>
      <c r="J73" s="68"/>
      <c r="K73" s="68">
        <f>J73*G73</f>
        <v>0</v>
      </c>
      <c r="L73" s="68"/>
      <c r="M73" s="68"/>
      <c r="N73" s="68">
        <f>I73</f>
        <v>0</v>
      </c>
      <c r="O73" s="98"/>
      <c r="P73" s="98"/>
      <c r="Q73" s="98"/>
    </row>
    <row r="74" spans="1:17" s="99" customFormat="1" ht="16.5" customHeight="1">
      <c r="A74" s="82"/>
      <c r="B74" s="95"/>
      <c r="C74" s="101"/>
      <c r="D74" s="72" t="s">
        <v>36</v>
      </c>
      <c r="E74" s="72"/>
      <c r="F74" s="91">
        <v>0.28000000000000003</v>
      </c>
      <c r="G74" s="68">
        <f>F74*G71</f>
        <v>1.9600000000000002</v>
      </c>
      <c r="H74" s="146"/>
      <c r="I74" s="68">
        <f>H74*G74</f>
        <v>0</v>
      </c>
      <c r="J74" s="68"/>
      <c r="K74" s="68">
        <f>J74*G74</f>
        <v>0</v>
      </c>
      <c r="L74" s="68"/>
      <c r="M74" s="68"/>
      <c r="N74" s="68">
        <f>I74</f>
        <v>0</v>
      </c>
      <c r="O74" s="98"/>
      <c r="P74" s="98"/>
      <c r="Q74" s="98"/>
    </row>
    <row r="75" spans="1:17" s="81" customFormat="1" ht="60" customHeight="1">
      <c r="A75" s="52">
        <v>4</v>
      </c>
      <c r="B75" s="92"/>
      <c r="C75" s="102" t="s">
        <v>42</v>
      </c>
      <c r="D75" s="94" t="s">
        <v>43</v>
      </c>
      <c r="E75" s="17" t="s">
        <v>13</v>
      </c>
      <c r="F75" s="79"/>
      <c r="G75" s="80">
        <v>7</v>
      </c>
      <c r="H75" s="178"/>
      <c r="I75" s="59"/>
      <c r="J75" s="179"/>
      <c r="K75" s="59"/>
      <c r="L75" s="59"/>
      <c r="M75" s="59"/>
      <c r="N75" s="61"/>
    </row>
    <row r="76" spans="1:17" s="87" customFormat="1" ht="18" customHeight="1">
      <c r="A76" s="82"/>
      <c r="B76" s="83"/>
      <c r="C76" s="84"/>
      <c r="D76" s="85" t="s">
        <v>5</v>
      </c>
      <c r="E76" s="85"/>
      <c r="F76" s="68">
        <v>2</v>
      </c>
      <c r="G76" s="68">
        <f>G75*F76</f>
        <v>14</v>
      </c>
      <c r="H76" s="68"/>
      <c r="I76" s="68">
        <f>H76*G76</f>
        <v>0</v>
      </c>
      <c r="J76" s="146"/>
      <c r="K76" s="68">
        <f>J76*G76</f>
        <v>0</v>
      </c>
      <c r="L76" s="68"/>
      <c r="M76" s="68"/>
      <c r="N76" s="68">
        <f>K76</f>
        <v>0</v>
      </c>
      <c r="O76" s="86"/>
      <c r="P76" s="86"/>
      <c r="Q76" s="86"/>
    </row>
    <row r="77" spans="1:17" s="87" customFormat="1" ht="18" customHeight="1">
      <c r="A77" s="82"/>
      <c r="B77" s="83"/>
      <c r="C77" s="90"/>
      <c r="D77" s="72" t="s">
        <v>36</v>
      </c>
      <c r="E77" s="72"/>
      <c r="F77" s="91">
        <v>0.14000000000000001</v>
      </c>
      <c r="G77" s="68">
        <f>F77*G75</f>
        <v>0.98000000000000009</v>
      </c>
      <c r="H77" s="146"/>
      <c r="I77" s="68">
        <f>H77*G77</f>
        <v>0</v>
      </c>
      <c r="J77" s="68"/>
      <c r="K77" s="68">
        <f>J77*G77</f>
        <v>0</v>
      </c>
      <c r="L77" s="68"/>
      <c r="M77" s="68"/>
      <c r="N77" s="68">
        <f>I77</f>
        <v>0</v>
      </c>
      <c r="O77" s="86"/>
      <c r="P77" s="86"/>
      <c r="Q77" s="86"/>
    </row>
    <row r="78" spans="1:17" s="87" customFormat="1" ht="18" customHeight="1">
      <c r="A78" s="82"/>
      <c r="B78" s="83"/>
      <c r="C78" s="100"/>
      <c r="D78" s="103" t="s">
        <v>44</v>
      </c>
      <c r="E78" s="103"/>
      <c r="F78" s="68">
        <v>1</v>
      </c>
      <c r="G78" s="68">
        <f>F78*G75</f>
        <v>7</v>
      </c>
      <c r="H78" s="146"/>
      <c r="I78" s="68">
        <f>H78*G78</f>
        <v>0</v>
      </c>
      <c r="J78" s="68"/>
      <c r="K78" s="68">
        <f>J78*G78</f>
        <v>0</v>
      </c>
      <c r="L78" s="68"/>
      <c r="M78" s="68"/>
      <c r="N78" s="68">
        <f>I78</f>
        <v>0</v>
      </c>
      <c r="O78" s="86"/>
      <c r="P78" s="86"/>
      <c r="Q78" s="86"/>
    </row>
    <row r="79" spans="1:17" s="81" customFormat="1" ht="38.25">
      <c r="A79" s="52">
        <v>5</v>
      </c>
      <c r="B79" s="92"/>
      <c r="C79" s="104" t="s">
        <v>45</v>
      </c>
      <c r="D79" s="94" t="s">
        <v>46</v>
      </c>
      <c r="E79" s="17" t="s">
        <v>13</v>
      </c>
      <c r="F79" s="79"/>
      <c r="G79" s="80">
        <v>8</v>
      </c>
      <c r="H79" s="178"/>
      <c r="I79" s="59"/>
      <c r="J79" s="179"/>
      <c r="K79" s="59"/>
      <c r="L79" s="59"/>
      <c r="M79" s="59"/>
      <c r="N79" s="61"/>
    </row>
    <row r="80" spans="1:17" s="107" customFormat="1" ht="16.5" customHeight="1">
      <c r="A80" s="82"/>
      <c r="B80" s="105"/>
      <c r="C80" s="96"/>
      <c r="D80" s="97" t="s">
        <v>5</v>
      </c>
      <c r="E80" s="97"/>
      <c r="F80" s="68">
        <v>3</v>
      </c>
      <c r="G80" s="68">
        <f>F80*G79</f>
        <v>24</v>
      </c>
      <c r="H80" s="67"/>
      <c r="I80" s="68">
        <f>H80*G80</f>
        <v>0</v>
      </c>
      <c r="J80" s="146"/>
      <c r="K80" s="68">
        <f>G80*J80</f>
        <v>0</v>
      </c>
      <c r="L80" s="68"/>
      <c r="M80" s="68"/>
      <c r="N80" s="68">
        <f>K80</f>
        <v>0</v>
      </c>
      <c r="O80" s="106"/>
      <c r="P80" s="106"/>
      <c r="Q80" s="106"/>
    </row>
    <row r="81" spans="1:17" s="107" customFormat="1" ht="16.5" customHeight="1">
      <c r="A81" s="82"/>
      <c r="B81" s="105"/>
      <c r="C81" s="101"/>
      <c r="D81" s="72" t="s">
        <v>36</v>
      </c>
      <c r="E81" s="72"/>
      <c r="F81" s="91">
        <v>0.14000000000000001</v>
      </c>
      <c r="G81" s="68">
        <f>F81*G79</f>
        <v>1.1200000000000001</v>
      </c>
      <c r="H81" s="147"/>
      <c r="I81" s="68">
        <f>H81*G81</f>
        <v>0</v>
      </c>
      <c r="J81" s="67"/>
      <c r="K81" s="68">
        <f>G81*J81</f>
        <v>0</v>
      </c>
      <c r="L81" s="68"/>
      <c r="M81" s="68"/>
      <c r="N81" s="68">
        <f>I81</f>
        <v>0</v>
      </c>
      <c r="O81" s="106"/>
      <c r="P81" s="106"/>
      <c r="Q81" s="106"/>
    </row>
    <row r="82" spans="1:17" s="107" customFormat="1" ht="16.5" customHeight="1">
      <c r="A82" s="82"/>
      <c r="B82" s="105"/>
      <c r="C82" s="100"/>
      <c r="D82" s="103" t="s">
        <v>95</v>
      </c>
      <c r="E82" s="103"/>
      <c r="F82" s="68">
        <v>1</v>
      </c>
      <c r="G82" s="68">
        <f>F82*G79</f>
        <v>8</v>
      </c>
      <c r="H82" s="147"/>
      <c r="I82" s="68">
        <f>H82*G82</f>
        <v>0</v>
      </c>
      <c r="J82" s="67"/>
      <c r="K82" s="108">
        <f>J82*G82</f>
        <v>0</v>
      </c>
      <c r="L82" s="68"/>
      <c r="M82" s="68"/>
      <c r="N82" s="68">
        <f>I82</f>
        <v>0</v>
      </c>
      <c r="O82" s="106"/>
      <c r="P82" s="106"/>
      <c r="Q82" s="106"/>
    </row>
    <row r="83" spans="1:17" s="81" customFormat="1" ht="24.75" customHeight="1">
      <c r="A83" s="52">
        <v>6</v>
      </c>
      <c r="B83" s="109"/>
      <c r="C83" s="110" t="s">
        <v>48</v>
      </c>
      <c r="D83" s="111" t="s">
        <v>49</v>
      </c>
      <c r="E83" s="17" t="s">
        <v>13</v>
      </c>
      <c r="F83" s="112"/>
      <c r="G83" s="80">
        <v>1</v>
      </c>
      <c r="H83" s="181"/>
      <c r="I83" s="59"/>
      <c r="J83" s="182"/>
      <c r="K83" s="59"/>
      <c r="L83" s="59"/>
      <c r="M83" s="59"/>
      <c r="N83" s="61"/>
    </row>
    <row r="84" spans="1:17" s="118" customFormat="1">
      <c r="A84" s="63"/>
      <c r="B84" s="63"/>
      <c r="C84" s="115"/>
      <c r="D84" s="63" t="s">
        <v>35</v>
      </c>
      <c r="E84" s="63"/>
      <c r="F84" s="116">
        <v>0.45</v>
      </c>
      <c r="G84" s="117">
        <f>G83*F84</f>
        <v>0.45</v>
      </c>
      <c r="H84" s="67"/>
      <c r="I84" s="68">
        <f>H84*G84</f>
        <v>0</v>
      </c>
      <c r="J84" s="146"/>
      <c r="K84" s="68">
        <f>G84*J84</f>
        <v>0</v>
      </c>
      <c r="L84" s="68"/>
      <c r="M84" s="68"/>
      <c r="N84" s="68">
        <f>K84</f>
        <v>0</v>
      </c>
    </row>
    <row r="85" spans="1:17" s="118" customFormat="1">
      <c r="A85" s="63"/>
      <c r="B85" s="63"/>
      <c r="C85" s="115"/>
      <c r="D85" s="15" t="s">
        <v>50</v>
      </c>
      <c r="E85" s="15"/>
      <c r="F85" s="71">
        <v>1</v>
      </c>
      <c r="G85" s="117">
        <f>F85*G83</f>
        <v>1</v>
      </c>
      <c r="H85" s="147"/>
      <c r="I85" s="68">
        <f>H85*G85</f>
        <v>0</v>
      </c>
      <c r="J85" s="67"/>
      <c r="K85" s="68">
        <f>G85*J85</f>
        <v>0</v>
      </c>
      <c r="L85" s="68"/>
      <c r="M85" s="68"/>
      <c r="N85" s="68">
        <f>I85</f>
        <v>0</v>
      </c>
    </row>
    <row r="86" spans="1:17" s="81" customFormat="1" ht="24.75" customHeight="1">
      <c r="A86" s="52">
        <v>7</v>
      </c>
      <c r="B86" s="109"/>
      <c r="C86" s="110" t="s">
        <v>96</v>
      </c>
      <c r="D86" s="55" t="s">
        <v>97</v>
      </c>
      <c r="E86" s="17" t="s">
        <v>13</v>
      </c>
      <c r="F86" s="112"/>
      <c r="G86" s="80">
        <v>1</v>
      </c>
      <c r="H86" s="181"/>
      <c r="I86" s="59"/>
      <c r="J86" s="182"/>
      <c r="K86" s="59"/>
      <c r="L86" s="59"/>
      <c r="M86" s="59"/>
      <c r="N86" s="61"/>
    </row>
    <row r="87" spans="1:17" s="118" customFormat="1">
      <c r="A87" s="63"/>
      <c r="B87" s="63"/>
      <c r="C87" s="115"/>
      <c r="D87" s="63" t="s">
        <v>35</v>
      </c>
      <c r="E87" s="63"/>
      <c r="F87" s="116">
        <v>0.45</v>
      </c>
      <c r="G87" s="117">
        <f>G86*F87</f>
        <v>0.45</v>
      </c>
      <c r="H87" s="67"/>
      <c r="I87" s="68">
        <f>H87*G87</f>
        <v>0</v>
      </c>
      <c r="J87" s="146"/>
      <c r="K87" s="68">
        <f>G87*J87</f>
        <v>0</v>
      </c>
      <c r="L87" s="68"/>
      <c r="M87" s="68"/>
      <c r="N87" s="68">
        <f>K87</f>
        <v>0</v>
      </c>
    </row>
    <row r="88" spans="1:17" s="118" customFormat="1">
      <c r="A88" s="63"/>
      <c r="B88" s="63"/>
      <c r="C88" s="115"/>
      <c r="D88" s="55" t="s">
        <v>97</v>
      </c>
      <c r="E88" s="15"/>
      <c r="F88" s="71">
        <v>1</v>
      </c>
      <c r="G88" s="117">
        <f>F88*G86</f>
        <v>1</v>
      </c>
      <c r="H88" s="147"/>
      <c r="I88" s="68">
        <f>H88*G88</f>
        <v>0</v>
      </c>
      <c r="J88" s="67"/>
      <c r="K88" s="68">
        <f>G88*J88</f>
        <v>0</v>
      </c>
      <c r="L88" s="68"/>
      <c r="M88" s="68"/>
      <c r="N88" s="68">
        <f>I88</f>
        <v>0</v>
      </c>
    </row>
    <row r="89" spans="1:17" s="62" customFormat="1" ht="27">
      <c r="A89" s="52">
        <v>8</v>
      </c>
      <c r="B89" s="119"/>
      <c r="C89" s="54" t="s">
        <v>51</v>
      </c>
      <c r="D89" s="120" t="s">
        <v>52</v>
      </c>
      <c r="E89" s="17" t="s">
        <v>31</v>
      </c>
      <c r="F89" s="79"/>
      <c r="G89" s="80">
        <v>1057</v>
      </c>
      <c r="H89" s="178"/>
      <c r="I89" s="59"/>
      <c r="J89" s="179"/>
      <c r="K89" s="59"/>
      <c r="L89" s="59"/>
      <c r="M89" s="59"/>
      <c r="N89" s="61"/>
    </row>
    <row r="90" spans="1:17" s="69" customFormat="1" ht="17.25" customHeight="1">
      <c r="A90" s="63"/>
      <c r="B90" s="63"/>
      <c r="C90" s="121"/>
      <c r="D90" s="63" t="s">
        <v>35</v>
      </c>
      <c r="E90" s="63"/>
      <c r="F90" s="65">
        <v>0.13</v>
      </c>
      <c r="G90" s="66">
        <f>F90*G89</f>
        <v>137.41</v>
      </c>
      <c r="H90" s="67"/>
      <c r="I90" s="68">
        <f>H90*G90</f>
        <v>0</v>
      </c>
      <c r="J90" s="146"/>
      <c r="K90" s="68">
        <f>G90*J90</f>
        <v>0</v>
      </c>
      <c r="L90" s="68"/>
      <c r="M90" s="68"/>
      <c r="N90" s="68">
        <f>K90</f>
        <v>0</v>
      </c>
    </row>
    <row r="91" spans="1:17" s="69" customFormat="1" ht="17.25" customHeight="1">
      <c r="A91" s="63"/>
      <c r="B91" s="70"/>
      <c r="C91" s="121"/>
      <c r="D91" s="120" t="s">
        <v>52</v>
      </c>
      <c r="E91" s="122"/>
      <c r="F91" s="71">
        <v>1</v>
      </c>
      <c r="G91" s="66">
        <f>F91*G89</f>
        <v>1057</v>
      </c>
      <c r="H91" s="147"/>
      <c r="I91" s="68">
        <f>H91*G91</f>
        <v>0</v>
      </c>
      <c r="J91" s="67"/>
      <c r="K91" s="68">
        <f>G91*J91</f>
        <v>0</v>
      </c>
      <c r="L91" s="68"/>
      <c r="M91" s="68"/>
      <c r="N91" s="68">
        <f>I91</f>
        <v>0</v>
      </c>
    </row>
    <row r="92" spans="1:17" s="69" customFormat="1" ht="17.25" customHeight="1">
      <c r="A92" s="63"/>
      <c r="B92" s="63"/>
      <c r="C92" s="64"/>
      <c r="D92" s="72" t="s">
        <v>36</v>
      </c>
      <c r="E92" s="72"/>
      <c r="F92" s="73">
        <v>4.1000000000000003E-3</v>
      </c>
      <c r="G92" s="66">
        <f>F92*G89</f>
        <v>4.3337000000000003</v>
      </c>
      <c r="H92" s="147"/>
      <c r="I92" s="68">
        <f>H92*G92</f>
        <v>0</v>
      </c>
      <c r="J92" s="67"/>
      <c r="K92" s="68">
        <f>G92*J92</f>
        <v>0</v>
      </c>
      <c r="L92" s="68"/>
      <c r="M92" s="68"/>
      <c r="N92" s="68">
        <f>I92</f>
        <v>0</v>
      </c>
    </row>
    <row r="93" spans="1:17" s="62" customFormat="1">
      <c r="A93" s="52">
        <v>9</v>
      </c>
      <c r="B93" s="53"/>
      <c r="C93" s="54" t="s">
        <v>33</v>
      </c>
      <c r="D93" s="55" t="s">
        <v>34</v>
      </c>
      <c r="E93" s="17" t="s">
        <v>31</v>
      </c>
      <c r="F93" s="56"/>
      <c r="G93" s="57">
        <v>1057</v>
      </c>
      <c r="H93" s="178"/>
      <c r="I93" s="59"/>
      <c r="J93" s="179"/>
      <c r="K93" s="59"/>
      <c r="L93" s="59"/>
      <c r="M93" s="59"/>
      <c r="N93" s="61"/>
    </row>
    <row r="94" spans="1:17" s="69" customFormat="1" ht="17.25" customHeight="1">
      <c r="A94" s="63"/>
      <c r="B94" s="63"/>
      <c r="C94" s="64"/>
      <c r="D94" s="63" t="s">
        <v>35</v>
      </c>
      <c r="E94" s="63"/>
      <c r="F94" s="65">
        <f>26/100</f>
        <v>0.26</v>
      </c>
      <c r="G94" s="66">
        <f>F94*G93</f>
        <v>274.82</v>
      </c>
      <c r="H94" s="67"/>
      <c r="I94" s="68">
        <f>H94*G94</f>
        <v>0</v>
      </c>
      <c r="J94" s="146"/>
      <c r="K94" s="68">
        <f>G94*J94</f>
        <v>0</v>
      </c>
      <c r="L94" s="68"/>
      <c r="M94" s="68"/>
      <c r="N94" s="68">
        <f>K94</f>
        <v>0</v>
      </c>
    </row>
    <row r="95" spans="1:17" s="69" customFormat="1" ht="17.25" customHeight="1">
      <c r="A95" s="63"/>
      <c r="B95" s="63"/>
      <c r="C95" s="64"/>
      <c r="D95" s="63" t="s">
        <v>7</v>
      </c>
      <c r="E95" s="63"/>
      <c r="F95" s="65">
        <f>12.2/100</f>
        <v>0.122</v>
      </c>
      <c r="G95" s="66">
        <f>F95*G93</f>
        <v>128.95400000000001</v>
      </c>
      <c r="H95" s="67"/>
      <c r="I95" s="68">
        <f>H95*G95</f>
        <v>0</v>
      </c>
      <c r="J95" s="67"/>
      <c r="K95" s="68">
        <f>G95*J95</f>
        <v>0</v>
      </c>
      <c r="L95" s="146"/>
      <c r="M95" s="68">
        <f>L95*G95</f>
        <v>0</v>
      </c>
      <c r="N95" s="68">
        <f>M95</f>
        <v>0</v>
      </c>
    </row>
    <row r="96" spans="1:17" s="69" customFormat="1" ht="17.25" customHeight="1">
      <c r="A96" s="63"/>
      <c r="B96" s="70"/>
      <c r="C96" s="64"/>
      <c r="D96" s="55" t="s">
        <v>34</v>
      </c>
      <c r="E96" s="55"/>
      <c r="F96" s="71">
        <v>1</v>
      </c>
      <c r="G96" s="66">
        <f>F96*G93</f>
        <v>1057</v>
      </c>
      <c r="H96" s="147"/>
      <c r="I96" s="68">
        <f>H96*G96</f>
        <v>0</v>
      </c>
      <c r="J96" s="67"/>
      <c r="K96" s="68">
        <f>G96*J96</f>
        <v>0</v>
      </c>
      <c r="L96" s="68"/>
      <c r="M96" s="68"/>
      <c r="N96" s="68">
        <f>I96</f>
        <v>0</v>
      </c>
    </row>
    <row r="97" spans="1:14" s="69" customFormat="1" ht="17.25" customHeight="1">
      <c r="A97" s="63"/>
      <c r="B97" s="63"/>
      <c r="C97" s="64"/>
      <c r="D97" s="72" t="s">
        <v>36</v>
      </c>
      <c r="E97" s="72"/>
      <c r="F97" s="73">
        <f>8.2/100</f>
        <v>8.199999999999999E-2</v>
      </c>
      <c r="G97" s="66">
        <f>F97*G93</f>
        <v>86.673999999999992</v>
      </c>
      <c r="H97" s="147"/>
      <c r="I97" s="68">
        <f>H97*G97</f>
        <v>0</v>
      </c>
      <c r="J97" s="67"/>
      <c r="K97" s="68">
        <f>G97*J97</f>
        <v>0</v>
      </c>
      <c r="L97" s="68"/>
      <c r="M97" s="68"/>
      <c r="N97" s="68">
        <f>I97</f>
        <v>0</v>
      </c>
    </row>
    <row r="98" spans="1:14" s="62" customFormat="1" ht="54.75" customHeight="1">
      <c r="A98" s="52">
        <v>10</v>
      </c>
      <c r="B98" s="53"/>
      <c r="C98" s="54" t="s">
        <v>98</v>
      </c>
      <c r="D98" s="55"/>
      <c r="E98" s="17" t="s">
        <v>13</v>
      </c>
      <c r="F98" s="56"/>
      <c r="G98" s="57">
        <v>20</v>
      </c>
      <c r="H98" s="147"/>
      <c r="I98" s="68">
        <f>H98*G98</f>
        <v>0</v>
      </c>
      <c r="J98" s="67"/>
      <c r="K98" s="68">
        <f>G98*J98</f>
        <v>0</v>
      </c>
      <c r="L98" s="68"/>
      <c r="M98" s="68"/>
      <c r="N98" s="68">
        <f>I98</f>
        <v>0</v>
      </c>
    </row>
    <row r="99" spans="1:14" s="69" customFormat="1" ht="17.25" customHeight="1">
      <c r="A99" s="63"/>
      <c r="B99" s="63"/>
      <c r="C99" s="64"/>
      <c r="D99" s="63"/>
      <c r="E99" s="63"/>
      <c r="F99" s="65"/>
      <c r="G99" s="66"/>
      <c r="H99" s="67"/>
      <c r="I99" s="68"/>
      <c r="J99" s="68"/>
      <c r="K99" s="68"/>
      <c r="L99" s="68"/>
      <c r="M99" s="68"/>
      <c r="N99" s="68"/>
    </row>
    <row r="100" spans="1:14" s="69" customFormat="1" ht="17.25" customHeight="1">
      <c r="A100" s="63"/>
      <c r="B100" s="63"/>
      <c r="C100" s="64"/>
      <c r="D100" s="63"/>
      <c r="E100" s="63"/>
      <c r="F100" s="65"/>
      <c r="G100" s="66"/>
      <c r="H100" s="67"/>
      <c r="I100" s="68"/>
      <c r="J100" s="67"/>
      <c r="K100" s="68"/>
      <c r="L100" s="68"/>
      <c r="M100" s="68"/>
      <c r="N100" s="68"/>
    </row>
    <row r="101" spans="1:14" s="69" customFormat="1" ht="17.25" customHeight="1">
      <c r="A101" s="63"/>
      <c r="B101" s="70"/>
      <c r="C101" s="64"/>
      <c r="D101" s="55"/>
      <c r="E101" s="55"/>
      <c r="F101" s="71"/>
      <c r="G101" s="66"/>
      <c r="H101" s="67"/>
      <c r="I101" s="68"/>
      <c r="J101" s="67"/>
      <c r="K101" s="68"/>
      <c r="L101" s="68"/>
      <c r="M101" s="68"/>
      <c r="N101" s="68"/>
    </row>
    <row r="102" spans="1:14" s="69" customFormat="1" ht="17.25" customHeight="1">
      <c r="A102" s="63"/>
      <c r="B102" s="63"/>
      <c r="C102" s="64"/>
      <c r="D102" s="72"/>
      <c r="E102" s="72"/>
      <c r="F102" s="73"/>
      <c r="G102" s="66"/>
      <c r="H102" s="67"/>
      <c r="I102" s="68"/>
      <c r="J102" s="67"/>
      <c r="K102" s="68"/>
      <c r="L102" s="68"/>
      <c r="M102" s="68"/>
      <c r="N102" s="68"/>
    </row>
    <row r="103" spans="1:14" s="23" customFormat="1" ht="16.5" customHeight="1">
      <c r="A103" s="151"/>
      <c r="B103" s="22"/>
      <c r="C103" s="151"/>
      <c r="D103" s="151" t="s">
        <v>4</v>
      </c>
      <c r="E103" s="124"/>
      <c r="F103" s="124"/>
      <c r="G103" s="151"/>
      <c r="H103" s="124"/>
      <c r="I103" s="151">
        <f>SUM(I63:I102)</f>
        <v>0</v>
      </c>
      <c r="J103" s="124"/>
      <c r="K103" s="151">
        <f>SUM(K63:K102)</f>
        <v>0</v>
      </c>
      <c r="L103" s="124"/>
      <c r="M103" s="151">
        <f>SUM(M63:M102)</f>
        <v>0</v>
      </c>
      <c r="N103" s="151">
        <f>SUM(N63:N102)</f>
        <v>0</v>
      </c>
    </row>
    <row r="104" spans="1:14" s="129" customFormat="1" ht="17.25" customHeight="1">
      <c r="A104" s="63"/>
      <c r="B104" s="125"/>
      <c r="C104" s="63"/>
      <c r="D104" s="17" t="s">
        <v>53</v>
      </c>
      <c r="E104" s="63"/>
      <c r="F104" s="126"/>
      <c r="G104" s="63"/>
      <c r="H104" s="127"/>
      <c r="I104" s="128">
        <f>I85+I65+I98</f>
        <v>0</v>
      </c>
      <c r="J104" s="128"/>
      <c r="K104" s="128"/>
      <c r="L104" s="128"/>
      <c r="M104" s="128"/>
      <c r="N104" s="128">
        <f>N85+N65+N98</f>
        <v>0</v>
      </c>
    </row>
    <row r="105" spans="1:14" s="23" customFormat="1" ht="16.5" customHeight="1">
      <c r="A105" s="153"/>
      <c r="B105" s="131"/>
      <c r="C105" s="153"/>
      <c r="D105" s="155" t="s">
        <v>99</v>
      </c>
      <c r="E105" s="153"/>
      <c r="F105" s="153"/>
      <c r="G105" s="153"/>
      <c r="H105" s="153"/>
      <c r="I105" s="132"/>
      <c r="J105" s="132"/>
      <c r="K105" s="132"/>
      <c r="L105" s="132"/>
      <c r="M105" s="132"/>
      <c r="N105" s="158">
        <f>K103*65%</f>
        <v>0</v>
      </c>
    </row>
    <row r="106" spans="1:14" s="23" customFormat="1" ht="15.75" customHeight="1">
      <c r="A106" s="185" t="s">
        <v>4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51"/>
      <c r="M106" s="151"/>
      <c r="N106" s="151">
        <f>N105+N103</f>
        <v>0</v>
      </c>
    </row>
    <row r="107" spans="1:14" s="23" customFormat="1" ht="15.75" customHeight="1">
      <c r="A107" s="190" t="s">
        <v>100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53"/>
      <c r="M107" s="153"/>
      <c r="N107" s="158">
        <f>(N106-I104)*8%</f>
        <v>0</v>
      </c>
    </row>
    <row r="108" spans="1:14" s="23" customFormat="1" ht="15.75" customHeight="1">
      <c r="A108" s="185" t="s">
        <v>4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51"/>
      <c r="M108" s="151"/>
      <c r="N108" s="151">
        <f>N107+N106</f>
        <v>0</v>
      </c>
    </row>
    <row r="109" spans="1:14" s="23" customFormat="1" ht="15.75" customHeight="1">
      <c r="A109" s="185" t="s">
        <v>54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51"/>
      <c r="M109" s="151"/>
      <c r="N109" s="151" t="e">
        <f>N108+N61+N38</f>
        <v>#VALUE!</v>
      </c>
    </row>
    <row r="110" spans="1:14" s="23" customFormat="1" ht="15.75" customHeight="1">
      <c r="A110" s="184" t="s">
        <v>55</v>
      </c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53"/>
      <c r="M110" s="153"/>
      <c r="N110" s="132" t="e">
        <f>N109*5%</f>
        <v>#VALUE!</v>
      </c>
    </row>
    <row r="111" spans="1:14" s="23" customFormat="1" ht="15.75" customHeight="1">
      <c r="A111" s="185" t="s">
        <v>4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51"/>
      <c r="M111" s="151"/>
      <c r="N111" s="151" t="e">
        <f>N110+N109</f>
        <v>#VALUE!</v>
      </c>
    </row>
    <row r="112" spans="1:14" s="23" customFormat="1" ht="15.75" customHeight="1">
      <c r="A112" s="186" t="s">
        <v>56</v>
      </c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53"/>
      <c r="M112" s="153"/>
      <c r="N112" s="132" t="e">
        <f>N111*18%</f>
        <v>#VALUE!</v>
      </c>
    </row>
    <row r="113" spans="1:17" s="23" customFormat="1" ht="16.5" customHeight="1">
      <c r="A113" s="185" t="s">
        <v>57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51"/>
      <c r="M113" s="151"/>
      <c r="N113" s="151" t="e">
        <f>N112+N111</f>
        <v>#VALUE!</v>
      </c>
    </row>
    <row r="114" spans="1:17">
      <c r="A114" s="134"/>
      <c r="B114" s="134"/>
      <c r="C114" s="135"/>
      <c r="D114" s="135"/>
      <c r="E114" s="18"/>
      <c r="O114" s="136"/>
    </row>
    <row r="115" spans="1:17">
      <c r="A115" s="134"/>
      <c r="B115" s="134"/>
      <c r="C115" s="135"/>
      <c r="D115" s="135"/>
      <c r="E115" s="18"/>
      <c r="O115" s="137"/>
    </row>
    <row r="116" spans="1:17" s="138" customFormat="1" ht="15.75" customHeight="1"/>
    <row r="117" spans="1:17" s="18" customFormat="1">
      <c r="B117" s="139"/>
      <c r="C117" s="139"/>
      <c r="E117" s="135"/>
    </row>
    <row r="118" spans="1:17" s="18" customFormat="1" ht="23.25" customHeight="1">
      <c r="B118" s="139"/>
      <c r="C118" s="139"/>
      <c r="E118" s="135"/>
    </row>
    <row r="119" spans="1:17" s="140" customFormat="1">
      <c r="A119" s="134"/>
      <c r="B119" s="134"/>
      <c r="C119" s="135"/>
      <c r="D119" s="135"/>
      <c r="E119" s="135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40" customFormat="1" ht="16.5">
      <c r="A120" s="187" t="s">
        <v>101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9"/>
      <c r="P120" s="19"/>
      <c r="Q120" s="19"/>
    </row>
    <row r="121" spans="1:17" s="140" customFormat="1">
      <c r="A121" s="134"/>
      <c r="B121" s="134"/>
      <c r="C121" s="135"/>
      <c r="D121" s="135"/>
      <c r="E121" s="13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40" customFormat="1">
      <c r="A122" s="134"/>
      <c r="B122" s="134"/>
      <c r="C122" s="135"/>
      <c r="D122" s="13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40" customFormat="1">
      <c r="A123" s="134"/>
      <c r="B123" s="141"/>
      <c r="C123" s="141"/>
      <c r="D123" s="135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40" customFormat="1">
      <c r="A124" s="134"/>
      <c r="B124" s="141"/>
      <c r="C124" s="141"/>
      <c r="D124" s="135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140" customFormat="1">
      <c r="A125" s="134"/>
      <c r="B125" s="134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40" customFormat="1">
      <c r="A126" s="134"/>
      <c r="B126" s="134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40" customFormat="1">
      <c r="A127" s="134"/>
      <c r="B127" s="134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40" customFormat="1">
      <c r="A128" s="134"/>
      <c r="B128" s="134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40" customFormat="1">
      <c r="A129" s="134"/>
      <c r="B129" s="134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40" customFormat="1">
      <c r="A130" s="134"/>
      <c r="B130" s="134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40" customFormat="1">
      <c r="A131" s="134"/>
      <c r="B131" s="134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>
      <c r="A132" s="134"/>
      <c r="B132" s="134"/>
    </row>
    <row r="133" spans="1:17">
      <c r="A133" s="134"/>
      <c r="B133" s="134"/>
    </row>
    <row r="134" spans="1:17">
      <c r="A134" s="134"/>
      <c r="B134" s="134"/>
    </row>
    <row r="135" spans="1:17">
      <c r="A135" s="134"/>
      <c r="B135" s="134"/>
    </row>
    <row r="136" spans="1:17">
      <c r="A136" s="134"/>
      <c r="B136" s="134"/>
    </row>
    <row r="137" spans="1:17">
      <c r="A137" s="134"/>
      <c r="B137" s="134"/>
    </row>
    <row r="138" spans="1:17">
      <c r="A138" s="134"/>
      <c r="B138" s="134"/>
    </row>
    <row r="139" spans="1:17">
      <c r="A139" s="134"/>
      <c r="B139" s="134"/>
    </row>
    <row r="140" spans="1:17">
      <c r="A140" s="134"/>
      <c r="B140" s="134"/>
    </row>
    <row r="141" spans="1:17">
      <c r="A141" s="134"/>
      <c r="B141" s="134"/>
    </row>
    <row r="142" spans="1:17">
      <c r="A142" s="134"/>
      <c r="B142" s="134"/>
    </row>
    <row r="143" spans="1:17">
      <c r="A143" s="134"/>
      <c r="B143" s="134"/>
    </row>
    <row r="144" spans="1:17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  <row r="454" spans="1:2">
      <c r="A454" s="134"/>
      <c r="B454" s="134"/>
    </row>
    <row r="455" spans="1:2">
      <c r="A455" s="134"/>
      <c r="B455" s="134"/>
    </row>
    <row r="456" spans="1:2">
      <c r="A456" s="134"/>
      <c r="B456" s="134"/>
    </row>
    <row r="457" spans="1:2">
      <c r="A457" s="134"/>
      <c r="B457" s="134"/>
    </row>
    <row r="458" spans="1:2">
      <c r="A458" s="134"/>
      <c r="B458" s="134"/>
    </row>
    <row r="459" spans="1:2">
      <c r="A459" s="134"/>
      <c r="B459" s="134"/>
    </row>
    <row r="460" spans="1:2">
      <c r="A460" s="134"/>
      <c r="B460" s="134"/>
    </row>
    <row r="461" spans="1:2">
      <c r="A461" s="134"/>
      <c r="B461" s="134"/>
    </row>
    <row r="462" spans="1:2">
      <c r="A462" s="134"/>
      <c r="B462" s="134"/>
    </row>
    <row r="463" spans="1:2">
      <c r="A463" s="134"/>
      <c r="B463" s="134"/>
    </row>
    <row r="464" spans="1:2">
      <c r="A464" s="134"/>
      <c r="B464" s="134"/>
    </row>
    <row r="465" spans="1:2">
      <c r="A465" s="134"/>
      <c r="B465" s="134"/>
    </row>
    <row r="466" spans="1:2">
      <c r="A466" s="134"/>
      <c r="B466" s="134"/>
    </row>
    <row r="467" spans="1:2">
      <c r="A467" s="134"/>
      <c r="B467" s="134"/>
    </row>
    <row r="468" spans="1:2">
      <c r="A468" s="134"/>
      <c r="B468" s="134"/>
    </row>
    <row r="469" spans="1:2">
      <c r="A469" s="134"/>
      <c r="B469" s="134"/>
    </row>
    <row r="470" spans="1:2">
      <c r="A470" s="134"/>
      <c r="B470" s="134"/>
    </row>
    <row r="471" spans="1:2">
      <c r="A471" s="134"/>
      <c r="B471" s="134"/>
    </row>
    <row r="472" spans="1:2">
      <c r="A472" s="134"/>
      <c r="B472" s="134"/>
    </row>
    <row r="473" spans="1:2">
      <c r="A473" s="134"/>
      <c r="B473" s="134"/>
    </row>
    <row r="474" spans="1:2">
      <c r="A474" s="134"/>
      <c r="B474" s="134"/>
    </row>
    <row r="475" spans="1:2">
      <c r="A475" s="134"/>
      <c r="B475" s="134"/>
    </row>
    <row r="476" spans="1:2">
      <c r="A476" s="134"/>
      <c r="B476" s="134"/>
    </row>
    <row r="477" spans="1:2">
      <c r="A477" s="134"/>
      <c r="B477" s="134"/>
    </row>
    <row r="478" spans="1:2">
      <c r="A478" s="134"/>
      <c r="B478" s="134"/>
    </row>
    <row r="479" spans="1:2">
      <c r="A479" s="134"/>
      <c r="B479" s="134"/>
    </row>
    <row r="480" spans="1:2">
      <c r="A480" s="134"/>
      <c r="B480" s="134"/>
    </row>
    <row r="481" spans="1:2">
      <c r="A481" s="134"/>
      <c r="B481" s="134"/>
    </row>
    <row r="482" spans="1:2">
      <c r="A482" s="134"/>
      <c r="B482" s="134"/>
    </row>
  </sheetData>
  <mergeCells count="28">
    <mergeCell ref="A120:N120"/>
    <mergeCell ref="A109:K109"/>
    <mergeCell ref="G6:G7"/>
    <mergeCell ref="H6:I6"/>
    <mergeCell ref="J6:K6"/>
    <mergeCell ref="L6:M6"/>
    <mergeCell ref="C39:D39"/>
    <mergeCell ref="C62:D62"/>
    <mergeCell ref="A106:K106"/>
    <mergeCell ref="A107:K107"/>
    <mergeCell ref="A108:K108"/>
    <mergeCell ref="N6:N7"/>
    <mergeCell ref="C25:D25"/>
    <mergeCell ref="A6:A7"/>
    <mergeCell ref="B6:B7"/>
    <mergeCell ref="C6:C7"/>
    <mergeCell ref="M1:N1"/>
    <mergeCell ref="A110:K110"/>
    <mergeCell ref="A111:K111"/>
    <mergeCell ref="A112:K112"/>
    <mergeCell ref="A113:K113"/>
    <mergeCell ref="A3:N3"/>
    <mergeCell ref="A4:N4"/>
    <mergeCell ref="A5:D5"/>
    <mergeCell ref="M5:N5"/>
    <mergeCell ref="D6:D7"/>
    <mergeCell ref="E6:E7"/>
    <mergeCell ref="F6:F7"/>
  </mergeCells>
  <printOptions horizontalCentered="1"/>
  <pageMargins left="0.25" right="0.25" top="0.75" bottom="0.75" header="0.3" footer="0.3"/>
  <pageSetup scale="44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53"/>
  <sheetViews>
    <sheetView view="pageBreakPreview" topLeftCell="A76" zoomScale="90" zoomScaleNormal="70" zoomScaleSheetLayoutView="90" workbookViewId="0">
      <selection activeCell="D41" sqref="D41"/>
    </sheetView>
  </sheetViews>
  <sheetFormatPr defaultRowHeight="15.75"/>
  <cols>
    <col min="1" max="1" width="3.85546875" style="142" customWidth="1"/>
    <col min="2" max="2" width="11.85546875" style="142" customWidth="1"/>
    <col min="3" max="3" width="18" style="19" customWidth="1"/>
    <col min="4" max="4" width="100.28515625" style="19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 customWidth="1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 customWidth="1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 customWidth="1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 customWidth="1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 customWidth="1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 customWidth="1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 customWidth="1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 customWidth="1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 customWidth="1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 customWidth="1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 customWidth="1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 customWidth="1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 customWidth="1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 customWidth="1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 customWidth="1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 customWidth="1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 customWidth="1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 customWidth="1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 customWidth="1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 customWidth="1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 customWidth="1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 customWidth="1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 customWidth="1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 customWidth="1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 customWidth="1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 customWidth="1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 customWidth="1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 customWidth="1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 customWidth="1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 customWidth="1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 customWidth="1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 customWidth="1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 customWidth="1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 customWidth="1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 customWidth="1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 customWidth="1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 customWidth="1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 customWidth="1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 customWidth="1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 customWidth="1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 customWidth="1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 customWidth="1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 customWidth="1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 customWidth="1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 customWidth="1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 customWidth="1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 customWidth="1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 customWidth="1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 customWidth="1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 customWidth="1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 customWidth="1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 customWidth="1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 customWidth="1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 customWidth="1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 customWidth="1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 customWidth="1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 customWidth="1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 customWidth="1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 customWidth="1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 customWidth="1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 customWidth="1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 customWidth="1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 customWidth="1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/>
    <row r="2" spans="1:14" s="18" customFormat="1" ht="15"/>
    <row r="3" spans="1:14" s="18" customFormat="1" ht="21">
      <c r="A3" s="191" t="s">
        <v>67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 ht="39" customHeigh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 ht="46.5" customHeigh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" customFormat="1" ht="47.25">
      <c r="A9" s="29">
        <v>1</v>
      </c>
      <c r="B9" s="17"/>
      <c r="C9" s="4" t="s">
        <v>14</v>
      </c>
      <c r="D9" s="30"/>
      <c r="E9" s="17" t="s">
        <v>13</v>
      </c>
      <c r="F9" s="16"/>
      <c r="G9" s="7">
        <v>7</v>
      </c>
      <c r="H9" s="6"/>
      <c r="I9" s="7"/>
      <c r="J9" s="6"/>
      <c r="K9" s="5"/>
      <c r="L9" s="6"/>
      <c r="M9" s="5"/>
      <c r="N9" s="7"/>
    </row>
    <row r="10" spans="1:14" s="2" customFormat="1">
      <c r="A10" s="8"/>
      <c r="B10" s="8"/>
      <c r="C10" s="31"/>
      <c r="D10" s="8" t="s">
        <v>5</v>
      </c>
      <c r="E10" s="8" t="s">
        <v>6</v>
      </c>
      <c r="F10" s="12">
        <v>0.17599999999999999</v>
      </c>
      <c r="G10" s="9">
        <f>F10*G9</f>
        <v>1.232</v>
      </c>
      <c r="H10" s="10"/>
      <c r="I10" s="11"/>
      <c r="J10" s="145"/>
      <c r="K10" s="9">
        <f>J10*G10</f>
        <v>0</v>
      </c>
      <c r="L10" s="10"/>
      <c r="M10" s="9"/>
      <c r="N10" s="11">
        <f>K10</f>
        <v>0</v>
      </c>
    </row>
    <row r="11" spans="1:14" s="2" customFormat="1">
      <c r="A11" s="8"/>
      <c r="B11" s="8"/>
      <c r="C11" s="31"/>
      <c r="D11" s="8" t="s">
        <v>7</v>
      </c>
      <c r="E11" s="8" t="s">
        <v>8</v>
      </c>
      <c r="F11" s="12">
        <v>1.5599999999999999E-2</v>
      </c>
      <c r="G11" s="9">
        <f>F11*G9</f>
        <v>0.10919999999999999</v>
      </c>
      <c r="H11" s="10"/>
      <c r="I11" s="11"/>
      <c r="J11" s="10"/>
      <c r="K11" s="9"/>
      <c r="L11" s="145"/>
      <c r="M11" s="9">
        <f>G11*L11</f>
        <v>0</v>
      </c>
      <c r="N11" s="11">
        <f>M11</f>
        <v>0</v>
      </c>
    </row>
    <row r="12" spans="1:14" s="28" customFormat="1" ht="16.5">
      <c r="A12" s="34"/>
      <c r="B12" s="35"/>
      <c r="C12" s="36"/>
      <c r="D12" s="3" t="s">
        <v>4</v>
      </c>
      <c r="E12" s="35"/>
      <c r="F12" s="37"/>
      <c r="G12" s="37"/>
      <c r="H12" s="37"/>
      <c r="I12" s="38">
        <f>SUM(I9:I11)</f>
        <v>0</v>
      </c>
      <c r="J12" s="38"/>
      <c r="K12" s="38">
        <f>SUM(K9:K11)</f>
        <v>0</v>
      </c>
      <c r="L12" s="38"/>
      <c r="M12" s="38">
        <f>SUM(M9:M11)</f>
        <v>0</v>
      </c>
      <c r="N12" s="39">
        <f>SUM(N9:N11)</f>
        <v>0</v>
      </c>
    </row>
    <row r="13" spans="1:14" s="28" customFormat="1">
      <c r="A13" s="40"/>
      <c r="B13" s="41"/>
      <c r="C13" s="36"/>
      <c r="D13" s="35" t="s">
        <v>68</v>
      </c>
      <c r="E13" s="42"/>
      <c r="F13" s="43"/>
      <c r="G13" s="43"/>
      <c r="H13" s="43"/>
      <c r="I13" s="44"/>
      <c r="J13" s="44"/>
      <c r="K13" s="44"/>
      <c r="L13" s="44"/>
      <c r="M13" s="44"/>
      <c r="N13" s="45">
        <f>N12*10%</f>
        <v>0</v>
      </c>
    </row>
    <row r="14" spans="1:14" s="28" customFormat="1">
      <c r="A14" s="40"/>
      <c r="B14" s="40"/>
      <c r="C14" s="36"/>
      <c r="D14" s="35" t="s">
        <v>4</v>
      </c>
      <c r="E14" s="35"/>
      <c r="F14" s="43"/>
      <c r="G14" s="43"/>
      <c r="H14" s="43"/>
      <c r="I14" s="44"/>
      <c r="J14" s="44"/>
      <c r="K14" s="44"/>
      <c r="L14" s="44"/>
      <c r="M14" s="44"/>
      <c r="N14" s="45">
        <f>N13+N12</f>
        <v>0</v>
      </c>
    </row>
    <row r="15" spans="1:14" s="28" customFormat="1">
      <c r="A15" s="46"/>
      <c r="B15" s="40"/>
      <c r="C15" s="36"/>
      <c r="D15" s="35" t="s">
        <v>69</v>
      </c>
      <c r="E15" s="42"/>
      <c r="F15" s="43"/>
      <c r="G15" s="43"/>
      <c r="H15" s="43"/>
      <c r="I15" s="44"/>
      <c r="J15" s="44"/>
      <c r="K15" s="44"/>
      <c r="L15" s="44"/>
      <c r="M15" s="44"/>
      <c r="N15" s="45">
        <f>N14*E15</f>
        <v>0</v>
      </c>
    </row>
    <row r="16" spans="1:14" s="28" customFormat="1">
      <c r="A16" s="47"/>
      <c r="B16" s="40"/>
      <c r="C16" s="36"/>
      <c r="D16" s="48" t="s">
        <v>4</v>
      </c>
      <c r="E16" s="49"/>
      <c r="F16" s="43"/>
      <c r="G16" s="43"/>
      <c r="H16" s="43"/>
      <c r="I16" s="44"/>
      <c r="J16" s="44"/>
      <c r="K16" s="44"/>
      <c r="L16" s="44"/>
      <c r="M16" s="44"/>
      <c r="N16" s="45">
        <f>N14+N15</f>
        <v>0</v>
      </c>
    </row>
    <row r="17" spans="1:14" s="28" customFormat="1" ht="42" customHeight="1">
      <c r="A17" s="25"/>
      <c r="B17" s="26"/>
      <c r="C17" s="188" t="s">
        <v>25</v>
      </c>
      <c r="D17" s="188"/>
      <c r="E17" s="25"/>
      <c r="F17" s="32"/>
      <c r="G17" s="27"/>
      <c r="H17" s="13"/>
      <c r="I17" s="13"/>
      <c r="J17" s="13"/>
      <c r="K17" s="13"/>
      <c r="L17" s="13"/>
      <c r="M17" s="13"/>
      <c r="N17" s="13"/>
    </row>
    <row r="18" spans="1:14" s="2" customFormat="1" ht="78.75">
      <c r="A18" s="29">
        <v>1</v>
      </c>
      <c r="B18" s="17"/>
      <c r="C18" s="4" t="s">
        <v>26</v>
      </c>
      <c r="D18" s="30" t="s">
        <v>58</v>
      </c>
      <c r="E18" s="17" t="s">
        <v>13</v>
      </c>
      <c r="F18" s="16"/>
      <c r="G18" s="16">
        <v>1</v>
      </c>
      <c r="H18" s="6"/>
      <c r="I18" s="7"/>
      <c r="J18" s="6"/>
      <c r="K18" s="5"/>
      <c r="L18" s="6"/>
      <c r="M18" s="5"/>
      <c r="N18" s="7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50">
        <v>0.60399999999999998</v>
      </c>
      <c r="G19" s="9">
        <f>F19*G18</f>
        <v>0.60399999999999998</v>
      </c>
      <c r="H19" s="10"/>
      <c r="I19" s="11"/>
      <c r="J19" s="10"/>
      <c r="K19" s="9">
        <f>J19*G19</f>
        <v>0</v>
      </c>
      <c r="L19" s="10"/>
      <c r="M19" s="9"/>
      <c r="N19" s="11">
        <f>K19</f>
        <v>0</v>
      </c>
    </row>
    <row r="20" spans="1:14" s="2" customFormat="1">
      <c r="A20" s="8"/>
      <c r="B20" s="8"/>
      <c r="C20" s="31"/>
      <c r="D20" s="33" t="s">
        <v>27</v>
      </c>
      <c r="E20" s="17" t="s">
        <v>13</v>
      </c>
      <c r="F20" s="12"/>
      <c r="G20" s="148">
        <v>1</v>
      </c>
      <c r="H20" s="145"/>
      <c r="I20" s="11">
        <f>G20*H20</f>
        <v>0</v>
      </c>
      <c r="J20" s="10"/>
      <c r="K20" s="9"/>
      <c r="L20" s="10"/>
      <c r="M20" s="9"/>
      <c r="N20" s="11">
        <f>I20</f>
        <v>0</v>
      </c>
    </row>
    <row r="21" spans="1:14" s="2" customFormat="1">
      <c r="A21" s="8"/>
      <c r="B21" s="8"/>
      <c r="C21" s="31"/>
      <c r="D21" s="8" t="s">
        <v>9</v>
      </c>
      <c r="E21" s="8" t="s">
        <v>8</v>
      </c>
      <c r="F21" s="51">
        <v>0.114</v>
      </c>
      <c r="G21" s="9">
        <f>F21*G20</f>
        <v>0.114</v>
      </c>
      <c r="H21" s="145"/>
      <c r="I21" s="11">
        <f>G21*H21</f>
        <v>0</v>
      </c>
      <c r="J21" s="10"/>
      <c r="K21" s="9"/>
      <c r="L21" s="10"/>
      <c r="M21" s="9"/>
      <c r="N21" s="11">
        <f>I21</f>
        <v>0</v>
      </c>
    </row>
    <row r="22" spans="1:14" s="2" customFormat="1" ht="78.75">
      <c r="A22" s="29">
        <v>2</v>
      </c>
      <c r="B22" s="17"/>
      <c r="C22" s="4" t="s">
        <v>28</v>
      </c>
      <c r="D22" s="30" t="s">
        <v>59</v>
      </c>
      <c r="E22" s="17" t="s">
        <v>13</v>
      </c>
      <c r="F22" s="16"/>
      <c r="G22" s="16">
        <v>2</v>
      </c>
      <c r="H22" s="6"/>
      <c r="I22" s="7"/>
      <c r="J22" s="6"/>
      <c r="K22" s="5"/>
      <c r="L22" s="6"/>
      <c r="M22" s="5"/>
      <c r="N22" s="7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50">
        <v>0.60399999999999998</v>
      </c>
      <c r="G23" s="9">
        <f>F23*G22</f>
        <v>1.208</v>
      </c>
      <c r="H23" s="10"/>
      <c r="I23" s="11"/>
      <c r="J23" s="10"/>
      <c r="K23" s="9">
        <f>J23*G23</f>
        <v>0</v>
      </c>
      <c r="L23" s="10"/>
      <c r="M23" s="9"/>
      <c r="N23" s="11">
        <f>K23</f>
        <v>0</v>
      </c>
    </row>
    <row r="24" spans="1:14" s="2" customFormat="1">
      <c r="A24" s="8"/>
      <c r="B24" s="8"/>
      <c r="C24" s="31"/>
      <c r="D24" s="33" t="s">
        <v>29</v>
      </c>
      <c r="E24" s="17" t="s">
        <v>13</v>
      </c>
      <c r="F24" s="12"/>
      <c r="G24" s="16">
        <v>2</v>
      </c>
      <c r="H24" s="145"/>
      <c r="I24" s="11">
        <f>G24*H24</f>
        <v>0</v>
      </c>
      <c r="J24" s="10"/>
      <c r="K24" s="9"/>
      <c r="L24" s="10"/>
      <c r="M24" s="9"/>
      <c r="N24" s="11">
        <f>I24</f>
        <v>0</v>
      </c>
    </row>
    <row r="25" spans="1:14" s="2" customFormat="1">
      <c r="A25" s="8"/>
      <c r="B25" s="8"/>
      <c r="C25" s="31"/>
      <c r="D25" s="8" t="s">
        <v>9</v>
      </c>
      <c r="E25" s="8" t="s">
        <v>8</v>
      </c>
      <c r="F25" s="51">
        <v>0.114</v>
      </c>
      <c r="G25" s="9">
        <f>F25*G24</f>
        <v>0.22800000000000001</v>
      </c>
      <c r="H25" s="145"/>
      <c r="I25" s="11">
        <f>G25*H25</f>
        <v>0</v>
      </c>
      <c r="J25" s="10"/>
      <c r="K25" s="9"/>
      <c r="L25" s="10"/>
      <c r="M25" s="9"/>
      <c r="N25" s="11">
        <f>I25</f>
        <v>0</v>
      </c>
    </row>
    <row r="26" spans="1:14" s="2" customFormat="1" ht="47.25">
      <c r="A26" s="29">
        <v>3</v>
      </c>
      <c r="B26" s="17"/>
      <c r="C26" s="4" t="s">
        <v>30</v>
      </c>
      <c r="D26" s="30"/>
      <c r="E26" s="17" t="s">
        <v>31</v>
      </c>
      <c r="F26" s="16"/>
      <c r="G26" s="16">
        <v>15</v>
      </c>
      <c r="H26" s="6"/>
      <c r="I26" s="7"/>
      <c r="J26" s="6"/>
      <c r="K26" s="5"/>
      <c r="L26" s="6"/>
      <c r="M26" s="5"/>
      <c r="N26" s="7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50">
        <v>0.13900000000000001</v>
      </c>
      <c r="G27" s="9">
        <f>F27*G26</f>
        <v>2.085</v>
      </c>
      <c r="H27" s="10"/>
      <c r="I27" s="11"/>
      <c r="J27" s="10"/>
      <c r="K27" s="9">
        <f>J27*G27</f>
        <v>0</v>
      </c>
      <c r="L27" s="10"/>
      <c r="M27" s="9"/>
      <c r="N27" s="11">
        <f>K27</f>
        <v>0</v>
      </c>
    </row>
    <row r="28" spans="1:14" s="2" customFormat="1">
      <c r="A28" s="8"/>
      <c r="B28" s="8"/>
      <c r="C28" s="31"/>
      <c r="D28" s="33" t="s">
        <v>32</v>
      </c>
      <c r="E28" s="17" t="s">
        <v>31</v>
      </c>
      <c r="F28" s="12"/>
      <c r="G28" s="16">
        <v>15</v>
      </c>
      <c r="H28" s="145"/>
      <c r="I28" s="11">
        <f>G28*H28</f>
        <v>0</v>
      </c>
      <c r="J28" s="10"/>
      <c r="K28" s="9"/>
      <c r="L28" s="10"/>
      <c r="M28" s="9"/>
      <c r="N28" s="11">
        <f>I28</f>
        <v>0</v>
      </c>
    </row>
    <row r="29" spans="1:14" s="2" customFormat="1">
      <c r="A29" s="8"/>
      <c r="B29" s="8"/>
      <c r="C29" s="31"/>
      <c r="D29" s="8" t="s">
        <v>9</v>
      </c>
      <c r="E29" s="8" t="s">
        <v>8</v>
      </c>
      <c r="F29" s="51">
        <v>9.7000000000000003E-3</v>
      </c>
      <c r="G29" s="9">
        <f>F29*G28</f>
        <v>0.14550000000000002</v>
      </c>
      <c r="H29" s="145"/>
      <c r="I29" s="11">
        <f>G29*H29</f>
        <v>0</v>
      </c>
      <c r="J29" s="10"/>
      <c r="K29" s="9"/>
      <c r="L29" s="10"/>
      <c r="M29" s="9"/>
      <c r="N29" s="11">
        <f>I29</f>
        <v>0</v>
      </c>
    </row>
    <row r="30" spans="1:14" s="62" customFormat="1">
      <c r="A30" s="52">
        <v>4</v>
      </c>
      <c r="B30" s="53"/>
      <c r="C30" s="54" t="s">
        <v>33</v>
      </c>
      <c r="D30" s="55" t="s">
        <v>34</v>
      </c>
      <c r="E30" s="55"/>
      <c r="F30" s="56"/>
      <c r="G30" s="57">
        <v>15</v>
      </c>
      <c r="H30" s="58"/>
      <c r="I30" s="59"/>
      <c r="J30" s="60"/>
      <c r="K30" s="59"/>
      <c r="L30" s="59"/>
      <c r="M30" s="59"/>
      <c r="N30" s="61"/>
    </row>
    <row r="31" spans="1:14" s="69" customFormat="1" ht="17.25" customHeight="1">
      <c r="A31" s="63"/>
      <c r="B31" s="63"/>
      <c r="C31" s="64"/>
      <c r="D31" s="63" t="s">
        <v>35</v>
      </c>
      <c r="E31" s="63"/>
      <c r="F31" s="65">
        <f>26/100</f>
        <v>0.26</v>
      </c>
      <c r="G31" s="66">
        <f>F31*G30</f>
        <v>3.9000000000000004</v>
      </c>
      <c r="H31" s="67"/>
      <c r="I31" s="68">
        <f>H31*G31</f>
        <v>0</v>
      </c>
      <c r="J31" s="68"/>
      <c r="K31" s="68">
        <f>G31*J31</f>
        <v>0</v>
      </c>
      <c r="L31" s="68"/>
      <c r="M31" s="68"/>
      <c r="N31" s="68">
        <f>K31</f>
        <v>0</v>
      </c>
    </row>
    <row r="32" spans="1:14" s="69" customFormat="1" ht="17.25" customHeight="1">
      <c r="A32" s="63"/>
      <c r="B32" s="63"/>
      <c r="C32" s="64"/>
      <c r="D32" s="63" t="s">
        <v>7</v>
      </c>
      <c r="E32" s="63"/>
      <c r="F32" s="65">
        <f>12.2/100</f>
        <v>0.122</v>
      </c>
      <c r="G32" s="66">
        <f>F32*G30</f>
        <v>1.83</v>
      </c>
      <c r="H32" s="67"/>
      <c r="I32" s="68">
        <f>H32*G32</f>
        <v>0</v>
      </c>
      <c r="J32" s="67"/>
      <c r="K32" s="68">
        <f>G32*J32</f>
        <v>0</v>
      </c>
      <c r="L32" s="146"/>
      <c r="M32" s="68">
        <f>L32*G32</f>
        <v>0</v>
      </c>
      <c r="N32" s="68">
        <f>M32</f>
        <v>0</v>
      </c>
    </row>
    <row r="33" spans="1:28" s="69" customFormat="1" ht="17.25" customHeight="1">
      <c r="A33" s="63"/>
      <c r="B33" s="70"/>
      <c r="C33" s="64"/>
      <c r="D33" s="55" t="s">
        <v>34</v>
      </c>
      <c r="E33" s="55"/>
      <c r="F33" s="71">
        <v>1</v>
      </c>
      <c r="G33" s="66">
        <f>F33*G30</f>
        <v>15</v>
      </c>
      <c r="H33" s="67"/>
      <c r="I33" s="68">
        <f>H33*G33</f>
        <v>0</v>
      </c>
      <c r="J33" s="67"/>
      <c r="K33" s="68">
        <f>G33*J33</f>
        <v>0</v>
      </c>
      <c r="L33" s="68"/>
      <c r="M33" s="68"/>
      <c r="N33" s="68">
        <f>I33</f>
        <v>0</v>
      </c>
    </row>
    <row r="34" spans="1:28" s="69" customFormat="1" ht="17.25" customHeight="1">
      <c r="A34" s="63"/>
      <c r="B34" s="63"/>
      <c r="C34" s="64"/>
      <c r="D34" s="72" t="s">
        <v>36</v>
      </c>
      <c r="E34" s="72"/>
      <c r="F34" s="73">
        <f>8.2/100</f>
        <v>8.199999999999999E-2</v>
      </c>
      <c r="G34" s="66">
        <f>F34*G30</f>
        <v>1.2299999999999998</v>
      </c>
      <c r="H34" s="147"/>
      <c r="I34" s="68">
        <f>H34*G34</f>
        <v>0</v>
      </c>
      <c r="J34" s="67"/>
      <c r="K34" s="68">
        <f>G34*J34</f>
        <v>0</v>
      </c>
      <c r="L34" s="68"/>
      <c r="M34" s="68"/>
      <c r="N34" s="68">
        <f>I34</f>
        <v>0</v>
      </c>
    </row>
    <row r="35" spans="1:28" s="28" customFormat="1" ht="16.5">
      <c r="A35" s="34"/>
      <c r="B35" s="35"/>
      <c r="C35" s="36"/>
      <c r="D35" s="3" t="s">
        <v>4</v>
      </c>
      <c r="E35" s="35"/>
      <c r="F35" s="37"/>
      <c r="G35" s="37"/>
      <c r="H35" s="37"/>
      <c r="I35" s="38">
        <f>SUM(I18:I34)</f>
        <v>0</v>
      </c>
      <c r="J35" s="38"/>
      <c r="K35" s="38">
        <f>SUM(K18:K34)</f>
        <v>0</v>
      </c>
      <c r="L35" s="38"/>
      <c r="M35" s="38">
        <f>SUM(M18:M34)</f>
        <v>0</v>
      </c>
      <c r="N35" s="39">
        <f>SUM(N18:N34)</f>
        <v>0</v>
      </c>
    </row>
    <row r="36" spans="1:28" s="28" customFormat="1">
      <c r="A36" s="40"/>
      <c r="B36" s="41"/>
      <c r="C36" s="36"/>
      <c r="D36" s="156" t="s">
        <v>72</v>
      </c>
      <c r="E36" s="157"/>
      <c r="F36" s="43"/>
      <c r="G36" s="43"/>
      <c r="H36" s="43"/>
      <c r="I36" s="44"/>
      <c r="J36" s="44"/>
      <c r="K36" s="44">
        <f>K35*E36%</f>
        <v>0</v>
      </c>
      <c r="L36" s="44"/>
      <c r="M36" s="44"/>
      <c r="N36" s="45">
        <f>K36</f>
        <v>0</v>
      </c>
    </row>
    <row r="37" spans="1:28" s="28" customFormat="1">
      <c r="A37" s="40"/>
      <c r="B37" s="40"/>
      <c r="C37" s="36"/>
      <c r="D37" s="35" t="s">
        <v>4</v>
      </c>
      <c r="E37" s="35"/>
      <c r="F37" s="43"/>
      <c r="G37" s="43"/>
      <c r="H37" s="43"/>
      <c r="I37" s="44"/>
      <c r="J37" s="44"/>
      <c r="K37" s="44"/>
      <c r="L37" s="44"/>
      <c r="M37" s="44"/>
      <c r="N37" s="45">
        <f>N36+N35</f>
        <v>0</v>
      </c>
    </row>
    <row r="38" spans="1:28" s="28" customFormat="1">
      <c r="A38" s="46"/>
      <c r="B38" s="40"/>
      <c r="C38" s="36"/>
      <c r="D38" s="156" t="s">
        <v>69</v>
      </c>
      <c r="E38" s="157"/>
      <c r="F38" s="43"/>
      <c r="G38" s="43"/>
      <c r="H38" s="43"/>
      <c r="I38" s="44"/>
      <c r="J38" s="44"/>
      <c r="K38" s="44"/>
      <c r="L38" s="44"/>
      <c r="M38" s="44"/>
      <c r="N38" s="45">
        <f>N37*E38</f>
        <v>0</v>
      </c>
    </row>
    <row r="39" spans="1:28" s="28" customFormat="1">
      <c r="A39" s="47"/>
      <c r="B39" s="40"/>
      <c r="C39" s="36"/>
      <c r="D39" s="48" t="s">
        <v>4</v>
      </c>
      <c r="E39" s="49"/>
      <c r="F39" s="43"/>
      <c r="G39" s="43"/>
      <c r="H39" s="43"/>
      <c r="I39" s="44"/>
      <c r="J39" s="44"/>
      <c r="K39" s="44"/>
      <c r="L39" s="44"/>
      <c r="M39" s="44"/>
      <c r="N39" s="45">
        <f>N37+N38</f>
        <v>0</v>
      </c>
    </row>
    <row r="40" spans="1:28" s="1" customFormat="1" ht="21">
      <c r="A40" s="40"/>
      <c r="B40" s="40"/>
      <c r="C40" s="189" t="s">
        <v>37</v>
      </c>
      <c r="D40" s="189"/>
      <c r="E40" s="40"/>
      <c r="F40" s="74"/>
      <c r="G40" s="75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81" customFormat="1" ht="306">
      <c r="A41" s="52">
        <v>1</v>
      </c>
      <c r="B41" s="76"/>
      <c r="C41" s="77" t="s">
        <v>60</v>
      </c>
      <c r="D41" s="78" t="s">
        <v>61</v>
      </c>
      <c r="E41" s="17" t="s">
        <v>13</v>
      </c>
      <c r="F41" s="79"/>
      <c r="G41" s="80">
        <v>1</v>
      </c>
      <c r="H41" s="58"/>
      <c r="I41" s="59"/>
      <c r="J41" s="60"/>
      <c r="K41" s="59"/>
      <c r="L41" s="59"/>
      <c r="M41" s="59"/>
      <c r="N41" s="61"/>
    </row>
    <row r="42" spans="1:28" s="87" customFormat="1" ht="18" customHeight="1">
      <c r="A42" s="82"/>
      <c r="B42" s="83"/>
      <c r="C42" s="84"/>
      <c r="D42" s="85" t="s">
        <v>5</v>
      </c>
      <c r="E42" s="85"/>
      <c r="F42" s="68">
        <v>26</v>
      </c>
      <c r="G42" s="68">
        <f>F42*G41</f>
        <v>26</v>
      </c>
      <c r="H42" s="68"/>
      <c r="I42" s="68">
        <f>H42*G42</f>
        <v>0</v>
      </c>
      <c r="J42" s="146"/>
      <c r="K42" s="68">
        <f>J42*G42</f>
        <v>0</v>
      </c>
      <c r="L42" s="68"/>
      <c r="M42" s="68"/>
      <c r="N42" s="68">
        <f>K42</f>
        <v>0</v>
      </c>
      <c r="O42" s="86"/>
      <c r="P42" s="86"/>
      <c r="Q42" s="86"/>
    </row>
    <row r="43" spans="1:28" s="87" customFormat="1" ht="18" customHeight="1">
      <c r="A43" s="82"/>
      <c r="B43" s="83"/>
      <c r="C43" s="88" t="s">
        <v>12</v>
      </c>
      <c r="D43" s="89" t="s">
        <v>38</v>
      </c>
      <c r="E43" s="89"/>
      <c r="F43" s="68">
        <v>1</v>
      </c>
      <c r="G43" s="68">
        <f>F43*G41</f>
        <v>1</v>
      </c>
      <c r="H43" s="146"/>
      <c r="I43" s="68">
        <f>H43*G43</f>
        <v>0</v>
      </c>
      <c r="J43" s="68"/>
      <c r="K43" s="68">
        <f>J43*G43</f>
        <v>0</v>
      </c>
      <c r="L43" s="68"/>
      <c r="M43" s="68"/>
      <c r="N43" s="68">
        <f>I43</f>
        <v>0</v>
      </c>
      <c r="O43" s="86"/>
      <c r="P43" s="86"/>
      <c r="Q43" s="86"/>
    </row>
    <row r="44" spans="1:28" s="87" customFormat="1" ht="18" customHeight="1">
      <c r="A44" s="82"/>
      <c r="B44" s="83"/>
      <c r="C44" s="90"/>
      <c r="D44" s="72" t="s">
        <v>36</v>
      </c>
      <c r="E44" s="72"/>
      <c r="F44" s="91">
        <v>2.5</v>
      </c>
      <c r="G44" s="68">
        <f>F44*G41</f>
        <v>2.5</v>
      </c>
      <c r="H44" s="146"/>
      <c r="I44" s="68">
        <f>H44*G44</f>
        <v>0</v>
      </c>
      <c r="J44" s="68"/>
      <c r="K44" s="68">
        <f>J44*G44</f>
        <v>0</v>
      </c>
      <c r="L44" s="68"/>
      <c r="M44" s="68"/>
      <c r="N44" s="68">
        <f>I44</f>
        <v>0</v>
      </c>
      <c r="O44" s="86"/>
      <c r="P44" s="86"/>
      <c r="Q44" s="86"/>
    </row>
    <row r="45" spans="1:28" s="81" customFormat="1" ht="127.5">
      <c r="A45" s="52">
        <v>2</v>
      </c>
      <c r="B45" s="92"/>
      <c r="C45" s="93" t="s">
        <v>39</v>
      </c>
      <c r="D45" s="94" t="s">
        <v>40</v>
      </c>
      <c r="E45" s="17" t="s">
        <v>13</v>
      </c>
      <c r="F45" s="79"/>
      <c r="G45" s="80">
        <v>11</v>
      </c>
      <c r="H45" s="58"/>
      <c r="I45" s="59"/>
      <c r="J45" s="60"/>
      <c r="K45" s="59"/>
      <c r="L45" s="59"/>
      <c r="M45" s="59"/>
      <c r="N45" s="61"/>
    </row>
    <row r="46" spans="1:28" s="99" customFormat="1" ht="16.5" customHeight="1">
      <c r="A46" s="82"/>
      <c r="B46" s="95"/>
      <c r="C46" s="96"/>
      <c r="D46" s="97" t="s">
        <v>5</v>
      </c>
      <c r="E46" s="97"/>
      <c r="F46" s="68">
        <v>2</v>
      </c>
      <c r="G46" s="68">
        <f>F46*G45</f>
        <v>22</v>
      </c>
      <c r="H46" s="68"/>
      <c r="I46" s="68">
        <f>H46*G46</f>
        <v>0</v>
      </c>
      <c r="J46" s="146"/>
      <c r="K46" s="68">
        <f>J46*G46</f>
        <v>0</v>
      </c>
      <c r="L46" s="68"/>
      <c r="M46" s="68"/>
      <c r="N46" s="68">
        <f>K46</f>
        <v>0</v>
      </c>
      <c r="O46" s="98"/>
      <c r="P46" s="98"/>
      <c r="Q46" s="98"/>
    </row>
    <row r="47" spans="1:28" s="99" customFormat="1" ht="16.5" customHeight="1">
      <c r="A47" s="82"/>
      <c r="B47" s="95"/>
      <c r="C47" s="100"/>
      <c r="D47" s="89" t="s">
        <v>41</v>
      </c>
      <c r="E47" s="89"/>
      <c r="F47" s="68">
        <v>1</v>
      </c>
      <c r="G47" s="68">
        <f>F47*G45</f>
        <v>11</v>
      </c>
      <c r="H47" s="146"/>
      <c r="I47" s="68">
        <f>H47*G47</f>
        <v>0</v>
      </c>
      <c r="J47" s="68"/>
      <c r="K47" s="68">
        <f>J47*G47</f>
        <v>0</v>
      </c>
      <c r="L47" s="68"/>
      <c r="M47" s="68"/>
      <c r="N47" s="68">
        <f>I47</f>
        <v>0</v>
      </c>
      <c r="O47" s="98"/>
      <c r="P47" s="98"/>
      <c r="Q47" s="98"/>
    </row>
    <row r="48" spans="1:28" s="99" customFormat="1" ht="16.5" customHeight="1">
      <c r="A48" s="82"/>
      <c r="B48" s="95"/>
      <c r="C48" s="101"/>
      <c r="D48" s="72" t="s">
        <v>36</v>
      </c>
      <c r="E48" s="72"/>
      <c r="F48" s="91">
        <v>0.28000000000000003</v>
      </c>
      <c r="G48" s="68">
        <f>F48*G45</f>
        <v>3.08</v>
      </c>
      <c r="H48" s="146"/>
      <c r="I48" s="68">
        <f>H48*G48</f>
        <v>0</v>
      </c>
      <c r="J48" s="68"/>
      <c r="K48" s="68">
        <f>J48*G48</f>
        <v>0</v>
      </c>
      <c r="L48" s="68"/>
      <c r="M48" s="68"/>
      <c r="N48" s="68">
        <f>I48</f>
        <v>0</v>
      </c>
      <c r="O48" s="98"/>
      <c r="P48" s="98"/>
      <c r="Q48" s="98"/>
    </row>
    <row r="49" spans="1:17" s="81" customFormat="1" ht="60" customHeight="1">
      <c r="A49" s="52">
        <v>3</v>
      </c>
      <c r="B49" s="92"/>
      <c r="C49" s="102" t="s">
        <v>42</v>
      </c>
      <c r="D49" s="94" t="s">
        <v>43</v>
      </c>
      <c r="E49" s="17" t="s">
        <v>13</v>
      </c>
      <c r="F49" s="79"/>
      <c r="G49" s="80">
        <v>1</v>
      </c>
      <c r="H49" s="58"/>
      <c r="I49" s="59"/>
      <c r="J49" s="60"/>
      <c r="K49" s="59"/>
      <c r="L49" s="59"/>
      <c r="M49" s="59"/>
      <c r="N49" s="61"/>
    </row>
    <row r="50" spans="1:17" s="87" customFormat="1" ht="18" customHeight="1">
      <c r="A50" s="82"/>
      <c r="B50" s="83"/>
      <c r="C50" s="84"/>
      <c r="D50" s="85" t="s">
        <v>5</v>
      </c>
      <c r="E50" s="85"/>
      <c r="F50" s="68">
        <v>2</v>
      </c>
      <c r="G50" s="68">
        <f>G49*F50</f>
        <v>2</v>
      </c>
      <c r="H50" s="68"/>
      <c r="I50" s="68">
        <f>H50*G50</f>
        <v>0</v>
      </c>
      <c r="J50" s="146"/>
      <c r="K50" s="68">
        <f>J50*G50</f>
        <v>0</v>
      </c>
      <c r="L50" s="68"/>
      <c r="M50" s="68"/>
      <c r="N50" s="68">
        <f>K50</f>
        <v>0</v>
      </c>
      <c r="O50" s="86"/>
      <c r="P50" s="86"/>
      <c r="Q50" s="86"/>
    </row>
    <row r="51" spans="1:17" s="87" customFormat="1" ht="18" customHeight="1">
      <c r="A51" s="82"/>
      <c r="B51" s="83"/>
      <c r="C51" s="90"/>
      <c r="D51" s="72" t="s">
        <v>36</v>
      </c>
      <c r="E51" s="72"/>
      <c r="F51" s="91">
        <v>0.14000000000000001</v>
      </c>
      <c r="G51" s="68">
        <f>F51*G49</f>
        <v>0.14000000000000001</v>
      </c>
      <c r="H51" s="146"/>
      <c r="I51" s="68">
        <f>H51*G51</f>
        <v>0</v>
      </c>
      <c r="J51" s="68"/>
      <c r="K51" s="68">
        <f>J51*G51</f>
        <v>0</v>
      </c>
      <c r="L51" s="68"/>
      <c r="M51" s="68"/>
      <c r="N51" s="68">
        <f>I51</f>
        <v>0</v>
      </c>
      <c r="O51" s="86"/>
      <c r="P51" s="86"/>
      <c r="Q51" s="86"/>
    </row>
    <row r="52" spans="1:17" s="87" customFormat="1" ht="18" customHeight="1">
      <c r="A52" s="82"/>
      <c r="B52" s="83"/>
      <c r="C52" s="100"/>
      <c r="D52" s="103" t="s">
        <v>44</v>
      </c>
      <c r="E52" s="103"/>
      <c r="F52" s="68">
        <v>1</v>
      </c>
      <c r="G52" s="68">
        <f>F52*G49</f>
        <v>1</v>
      </c>
      <c r="H52" s="146"/>
      <c r="I52" s="68">
        <f>H52*G52</f>
        <v>0</v>
      </c>
      <c r="J52" s="68"/>
      <c r="K52" s="68">
        <f>J52*G52</f>
        <v>0</v>
      </c>
      <c r="L52" s="68"/>
      <c r="M52" s="68"/>
      <c r="N52" s="68">
        <f>I52</f>
        <v>0</v>
      </c>
      <c r="O52" s="86"/>
      <c r="P52" s="86"/>
      <c r="Q52" s="86"/>
    </row>
    <row r="53" spans="1:17" s="81" customFormat="1" ht="59.25" customHeight="1">
      <c r="A53" s="52">
        <v>5</v>
      </c>
      <c r="B53" s="92"/>
      <c r="C53" s="104" t="s">
        <v>45</v>
      </c>
      <c r="D53" s="94" t="s">
        <v>46</v>
      </c>
      <c r="E53" s="17" t="s">
        <v>13</v>
      </c>
      <c r="F53" s="79"/>
      <c r="G53" s="80">
        <v>1</v>
      </c>
      <c r="H53" s="58"/>
      <c r="I53" s="59"/>
      <c r="J53" s="60"/>
      <c r="K53" s="59"/>
      <c r="L53" s="59"/>
      <c r="M53" s="59"/>
      <c r="N53" s="61"/>
    </row>
    <row r="54" spans="1:17" s="107" customFormat="1" ht="16.5" customHeight="1">
      <c r="A54" s="82"/>
      <c r="B54" s="105"/>
      <c r="C54" s="96"/>
      <c r="D54" s="97" t="s">
        <v>5</v>
      </c>
      <c r="E54" s="97"/>
      <c r="F54" s="68">
        <v>3</v>
      </c>
      <c r="G54" s="68">
        <f>F54*G53</f>
        <v>3</v>
      </c>
      <c r="H54" s="67"/>
      <c r="I54" s="68">
        <f>H54*G54</f>
        <v>0</v>
      </c>
      <c r="J54" s="146"/>
      <c r="K54" s="68">
        <f>G54*J54</f>
        <v>0</v>
      </c>
      <c r="L54" s="68"/>
      <c r="M54" s="68"/>
      <c r="N54" s="68">
        <f>K54</f>
        <v>0</v>
      </c>
      <c r="O54" s="106"/>
      <c r="P54" s="106"/>
      <c r="Q54" s="106"/>
    </row>
    <row r="55" spans="1:17" s="107" customFormat="1" ht="16.5" customHeight="1">
      <c r="A55" s="82"/>
      <c r="B55" s="105"/>
      <c r="C55" s="101"/>
      <c r="D55" s="72" t="s">
        <v>36</v>
      </c>
      <c r="E55" s="72"/>
      <c r="F55" s="91">
        <v>0.14000000000000001</v>
      </c>
      <c r="G55" s="68">
        <f>F55*G53</f>
        <v>0.14000000000000001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  <c r="O55" s="106"/>
      <c r="P55" s="106"/>
      <c r="Q55" s="106"/>
    </row>
    <row r="56" spans="1:17" s="107" customFormat="1" ht="16.5" customHeight="1">
      <c r="A56" s="82"/>
      <c r="B56" s="105"/>
      <c r="C56" s="100"/>
      <c r="D56" s="103" t="s">
        <v>47</v>
      </c>
      <c r="E56" s="103"/>
      <c r="F56" s="68">
        <v>1</v>
      </c>
      <c r="G56" s="68">
        <f>F56*G53</f>
        <v>1</v>
      </c>
      <c r="H56" s="147"/>
      <c r="I56" s="68">
        <f>H56*G56</f>
        <v>0</v>
      </c>
      <c r="J56" s="67"/>
      <c r="K56" s="108">
        <f>J56*G56</f>
        <v>0</v>
      </c>
      <c r="L56" s="68"/>
      <c r="M56" s="68"/>
      <c r="N56" s="68">
        <f>I56</f>
        <v>0</v>
      </c>
      <c r="O56" s="106"/>
      <c r="P56" s="106"/>
      <c r="Q56" s="106"/>
    </row>
    <row r="57" spans="1:17" s="81" customFormat="1" ht="24.75" customHeight="1">
      <c r="A57" s="52">
        <v>6</v>
      </c>
      <c r="B57" s="109"/>
      <c r="C57" s="110" t="s">
        <v>48</v>
      </c>
      <c r="D57" s="111" t="s">
        <v>49</v>
      </c>
      <c r="E57" s="17" t="s">
        <v>13</v>
      </c>
      <c r="F57" s="112"/>
      <c r="G57" s="80">
        <v>1</v>
      </c>
      <c r="H57" s="113"/>
      <c r="I57" s="59"/>
      <c r="J57" s="114"/>
      <c r="K57" s="59"/>
      <c r="L57" s="59"/>
      <c r="M57" s="59"/>
      <c r="N57" s="61"/>
    </row>
    <row r="58" spans="1:17" s="118" customFormat="1">
      <c r="A58" s="63"/>
      <c r="B58" s="63"/>
      <c r="C58" s="115"/>
      <c r="D58" s="63" t="s">
        <v>35</v>
      </c>
      <c r="E58" s="63"/>
      <c r="F58" s="116">
        <v>0.45</v>
      </c>
      <c r="G58" s="117">
        <f>G57*F58</f>
        <v>0.45</v>
      </c>
      <c r="H58" s="67"/>
      <c r="I58" s="68">
        <f>H58*G58</f>
        <v>0</v>
      </c>
      <c r="J58" s="146"/>
      <c r="K58" s="68">
        <f>G58*J58</f>
        <v>0</v>
      </c>
      <c r="L58" s="68"/>
      <c r="M58" s="68"/>
      <c r="N58" s="68">
        <f>K58</f>
        <v>0</v>
      </c>
    </row>
    <row r="59" spans="1:17" s="118" customFormat="1">
      <c r="A59" s="63"/>
      <c r="B59" s="63"/>
      <c r="C59" s="115"/>
      <c r="D59" s="15" t="s">
        <v>50</v>
      </c>
      <c r="E59" s="15"/>
      <c r="F59" s="71">
        <v>1</v>
      </c>
      <c r="G59" s="117">
        <f>F59*G57</f>
        <v>1</v>
      </c>
      <c r="H59" s="147"/>
      <c r="I59" s="68">
        <f>H59*G59</f>
        <v>0</v>
      </c>
      <c r="J59" s="67"/>
      <c r="K59" s="68">
        <f>G59*J59</f>
        <v>0</v>
      </c>
      <c r="L59" s="68"/>
      <c r="M59" s="68"/>
      <c r="N59" s="68">
        <f>I59</f>
        <v>0</v>
      </c>
    </row>
    <row r="60" spans="1:17" s="62" customFormat="1" ht="40.5">
      <c r="A60" s="52">
        <v>7</v>
      </c>
      <c r="B60" s="119"/>
      <c r="C60" s="54" t="s">
        <v>51</v>
      </c>
      <c r="D60" s="120" t="s">
        <v>52</v>
      </c>
      <c r="E60" s="17" t="s">
        <v>31</v>
      </c>
      <c r="F60" s="79"/>
      <c r="G60" s="80">
        <v>50</v>
      </c>
      <c r="H60" s="58"/>
      <c r="I60" s="59"/>
      <c r="J60" s="60"/>
      <c r="K60" s="59"/>
      <c r="L60" s="59"/>
      <c r="M60" s="59"/>
      <c r="N60" s="61"/>
    </row>
    <row r="61" spans="1:17" s="69" customFormat="1" ht="17.25" customHeight="1">
      <c r="A61" s="63"/>
      <c r="B61" s="63"/>
      <c r="C61" s="121"/>
      <c r="D61" s="63" t="s">
        <v>35</v>
      </c>
      <c r="E61" s="63"/>
      <c r="F61" s="65">
        <v>0.13</v>
      </c>
      <c r="G61" s="66">
        <f>F61*G60</f>
        <v>6.5</v>
      </c>
      <c r="H61" s="67"/>
      <c r="I61" s="68">
        <f>H61*G61</f>
        <v>0</v>
      </c>
      <c r="J61" s="146"/>
      <c r="K61" s="68">
        <f>G61*J61</f>
        <v>0</v>
      </c>
      <c r="L61" s="68"/>
      <c r="M61" s="68"/>
      <c r="N61" s="68">
        <f>K61</f>
        <v>0</v>
      </c>
    </row>
    <row r="62" spans="1:17" s="69" customFormat="1" ht="17.25" customHeight="1">
      <c r="A62" s="63"/>
      <c r="B62" s="70"/>
      <c r="C62" s="121"/>
      <c r="D62" s="120" t="s">
        <v>52</v>
      </c>
      <c r="E62" s="122"/>
      <c r="F62" s="71">
        <v>1</v>
      </c>
      <c r="G62" s="66">
        <f>F62*G60</f>
        <v>50</v>
      </c>
      <c r="H62" s="67"/>
      <c r="I62" s="68">
        <f>H62*G62</f>
        <v>0</v>
      </c>
      <c r="J62" s="67"/>
      <c r="K62" s="68">
        <f>G62*J62</f>
        <v>0</v>
      </c>
      <c r="L62" s="68"/>
      <c r="M62" s="68"/>
      <c r="N62" s="68">
        <f>I62</f>
        <v>0</v>
      </c>
    </row>
    <row r="63" spans="1:17" s="69" customFormat="1" ht="17.25" customHeight="1">
      <c r="A63" s="63"/>
      <c r="B63" s="63"/>
      <c r="C63" s="64"/>
      <c r="D63" s="72" t="s">
        <v>36</v>
      </c>
      <c r="E63" s="72"/>
      <c r="F63" s="73">
        <v>4.1000000000000003E-3</v>
      </c>
      <c r="G63" s="66">
        <f>F63*G60</f>
        <v>0.20500000000000002</v>
      </c>
      <c r="H63" s="147"/>
      <c r="I63" s="68">
        <f>H63*G63</f>
        <v>0</v>
      </c>
      <c r="J63" s="67"/>
      <c r="K63" s="68">
        <f>G63*J63</f>
        <v>0</v>
      </c>
      <c r="L63" s="68"/>
      <c r="M63" s="68"/>
      <c r="N63" s="68">
        <f>I63</f>
        <v>0</v>
      </c>
    </row>
    <row r="64" spans="1:17" s="62" customFormat="1">
      <c r="A64" s="52">
        <v>8</v>
      </c>
      <c r="B64" s="53"/>
      <c r="C64" s="54" t="s">
        <v>33</v>
      </c>
      <c r="D64" s="55" t="s">
        <v>34</v>
      </c>
      <c r="E64" s="17" t="s">
        <v>31</v>
      </c>
      <c r="F64" s="56"/>
      <c r="G64" s="57">
        <v>50</v>
      </c>
      <c r="H64" s="58"/>
      <c r="I64" s="59"/>
      <c r="J64" s="60"/>
      <c r="K64" s="59"/>
      <c r="L64" s="59"/>
      <c r="M64" s="59"/>
      <c r="N64" s="61"/>
    </row>
    <row r="65" spans="1:14" s="69" customFormat="1" ht="17.25" customHeight="1">
      <c r="A65" s="63"/>
      <c r="B65" s="63"/>
      <c r="C65" s="64"/>
      <c r="D65" s="63" t="s">
        <v>35</v>
      </c>
      <c r="E65" s="63"/>
      <c r="F65" s="65">
        <f>26/100</f>
        <v>0.26</v>
      </c>
      <c r="G65" s="66">
        <f>F65*G64</f>
        <v>13</v>
      </c>
      <c r="H65" s="67"/>
      <c r="I65" s="68">
        <f>H65*G65</f>
        <v>0</v>
      </c>
      <c r="J65" s="146"/>
      <c r="K65" s="68">
        <f>G65*J65</f>
        <v>0</v>
      </c>
      <c r="L65" s="68"/>
      <c r="M65" s="68"/>
      <c r="N65" s="68">
        <f>K65</f>
        <v>0</v>
      </c>
    </row>
    <row r="66" spans="1:14" s="69" customFormat="1" ht="17.25" customHeight="1">
      <c r="A66" s="63"/>
      <c r="B66" s="63"/>
      <c r="C66" s="64"/>
      <c r="D66" s="63" t="s">
        <v>7</v>
      </c>
      <c r="E66" s="63"/>
      <c r="F66" s="65">
        <f>12.2/100</f>
        <v>0.122</v>
      </c>
      <c r="G66" s="66">
        <f>F66*G64</f>
        <v>6.1</v>
      </c>
      <c r="H66" s="67"/>
      <c r="I66" s="68">
        <f>H66*G66</f>
        <v>0</v>
      </c>
      <c r="J66" s="67"/>
      <c r="K66" s="68">
        <f>G66*J66</f>
        <v>0</v>
      </c>
      <c r="L66" s="146"/>
      <c r="M66" s="68">
        <f>L66*G66</f>
        <v>0</v>
      </c>
      <c r="N66" s="68">
        <f>M66</f>
        <v>0</v>
      </c>
    </row>
    <row r="67" spans="1:14" s="69" customFormat="1" ht="17.25" customHeight="1">
      <c r="A67" s="63"/>
      <c r="B67" s="70"/>
      <c r="C67" s="64"/>
      <c r="D67" s="55" t="s">
        <v>34</v>
      </c>
      <c r="E67" s="55"/>
      <c r="F67" s="71">
        <v>1</v>
      </c>
      <c r="G67" s="66">
        <f>F67*G64</f>
        <v>50</v>
      </c>
      <c r="H67" s="67"/>
      <c r="I67" s="68">
        <f>H67*G67</f>
        <v>0</v>
      </c>
      <c r="J67" s="67"/>
      <c r="K67" s="68">
        <f>G67*J67</f>
        <v>0</v>
      </c>
      <c r="L67" s="68"/>
      <c r="M67" s="68"/>
      <c r="N67" s="68">
        <f>I67</f>
        <v>0</v>
      </c>
    </row>
    <row r="68" spans="1:14" s="69" customFormat="1" ht="17.25" customHeight="1">
      <c r="A68" s="63"/>
      <c r="B68" s="63"/>
      <c r="C68" s="64"/>
      <c r="D68" s="72" t="s">
        <v>36</v>
      </c>
      <c r="E68" s="72"/>
      <c r="F68" s="73">
        <f>8.2/100</f>
        <v>8.199999999999999E-2</v>
      </c>
      <c r="G68" s="66">
        <f>F68*G64</f>
        <v>4.0999999999999996</v>
      </c>
      <c r="H68" s="147"/>
      <c r="I68" s="68">
        <f>H68*G68</f>
        <v>0</v>
      </c>
      <c r="J68" s="67"/>
      <c r="K68" s="68">
        <f>G68*J68</f>
        <v>0</v>
      </c>
      <c r="L68" s="68"/>
      <c r="M68" s="68"/>
      <c r="N68" s="68">
        <f>I68</f>
        <v>0</v>
      </c>
    </row>
    <row r="69" spans="1:14" s="62" customFormat="1" ht="54.75" customHeight="1">
      <c r="A69" s="52">
        <v>9</v>
      </c>
      <c r="B69" s="53"/>
      <c r="C69" s="54" t="s">
        <v>62</v>
      </c>
      <c r="D69" s="55"/>
      <c r="E69" s="17" t="s">
        <v>13</v>
      </c>
      <c r="F69" s="56"/>
      <c r="G69" s="57">
        <v>2</v>
      </c>
      <c r="H69" s="147"/>
      <c r="I69" s="68">
        <f>H69*G69</f>
        <v>0</v>
      </c>
      <c r="J69" s="147"/>
      <c r="K69" s="68">
        <f>G69*J69</f>
        <v>0</v>
      </c>
      <c r="L69" s="68"/>
      <c r="M69" s="68"/>
      <c r="N69" s="68">
        <f>I69</f>
        <v>0</v>
      </c>
    </row>
    <row r="70" spans="1:14" s="69" customFormat="1" ht="17.25" customHeight="1">
      <c r="A70" s="63"/>
      <c r="B70" s="63"/>
      <c r="C70" s="64"/>
      <c r="D70" s="63"/>
      <c r="E70" s="63"/>
      <c r="F70" s="65"/>
      <c r="G70" s="66"/>
      <c r="H70" s="67"/>
      <c r="I70" s="68"/>
      <c r="J70" s="68"/>
      <c r="K70" s="68"/>
      <c r="L70" s="68"/>
      <c r="M70" s="68"/>
      <c r="N70" s="68"/>
    </row>
    <row r="71" spans="1:14" s="69" customFormat="1" ht="17.25" customHeight="1">
      <c r="A71" s="63"/>
      <c r="B71" s="63"/>
      <c r="C71" s="64"/>
      <c r="D71" s="63"/>
      <c r="E71" s="63"/>
      <c r="F71" s="65"/>
      <c r="G71" s="66"/>
      <c r="H71" s="67"/>
      <c r="I71" s="68"/>
      <c r="J71" s="67"/>
      <c r="K71" s="68"/>
      <c r="L71" s="68"/>
      <c r="M71" s="68"/>
      <c r="N71" s="68"/>
    </row>
    <row r="72" spans="1:14" s="69" customFormat="1" ht="17.25" customHeight="1">
      <c r="A72" s="63"/>
      <c r="B72" s="70"/>
      <c r="C72" s="64"/>
      <c r="D72" s="55"/>
      <c r="E72" s="55"/>
      <c r="F72" s="71"/>
      <c r="G72" s="66"/>
      <c r="H72" s="67"/>
      <c r="I72" s="68"/>
      <c r="J72" s="67"/>
      <c r="K72" s="68"/>
      <c r="L72" s="68"/>
      <c r="M72" s="68"/>
      <c r="N72" s="68"/>
    </row>
    <row r="73" spans="1:14" s="69" customFormat="1" ht="17.25" customHeight="1">
      <c r="A73" s="63"/>
      <c r="B73" s="63"/>
      <c r="C73" s="64"/>
      <c r="D73" s="72"/>
      <c r="E73" s="72"/>
      <c r="F73" s="73"/>
      <c r="G73" s="66"/>
      <c r="H73" s="67"/>
      <c r="I73" s="68"/>
      <c r="J73" s="67"/>
      <c r="K73" s="68"/>
      <c r="L73" s="68"/>
      <c r="M73" s="68"/>
      <c r="N73" s="68"/>
    </row>
    <row r="74" spans="1:14" s="23" customFormat="1" ht="16.5" customHeight="1">
      <c r="A74" s="123"/>
      <c r="B74" s="22"/>
      <c r="C74" s="123"/>
      <c r="D74" s="123" t="s">
        <v>4</v>
      </c>
      <c r="E74" s="124"/>
      <c r="F74" s="124"/>
      <c r="G74" s="123"/>
      <c r="H74" s="124"/>
      <c r="I74" s="123">
        <f>SUM(I41:I73)</f>
        <v>0</v>
      </c>
      <c r="J74" s="124"/>
      <c r="K74" s="123">
        <f>SUM(K41:K73)</f>
        <v>0</v>
      </c>
      <c r="L74" s="124"/>
      <c r="M74" s="123">
        <f>SUM(M41:M73)</f>
        <v>0</v>
      </c>
      <c r="N74" s="123">
        <f>SUM(N41:N73)</f>
        <v>0</v>
      </c>
    </row>
    <row r="75" spans="1:14" s="129" customFormat="1" ht="17.25" customHeight="1">
      <c r="A75" s="63"/>
      <c r="B75" s="125"/>
      <c r="C75" s="63"/>
      <c r="D75" s="17" t="s">
        <v>53</v>
      </c>
      <c r="E75" s="63"/>
      <c r="F75" s="126"/>
      <c r="G75" s="63"/>
      <c r="H75" s="127"/>
      <c r="I75" s="128">
        <f>I59+I43+I69</f>
        <v>0</v>
      </c>
      <c r="J75" s="128"/>
      <c r="K75" s="128"/>
      <c r="L75" s="128"/>
      <c r="M75" s="128"/>
      <c r="N75" s="128">
        <f>N59+N43+N69</f>
        <v>0</v>
      </c>
    </row>
    <row r="76" spans="1:14" s="23" customFormat="1" ht="16.5" customHeight="1">
      <c r="A76" s="130"/>
      <c r="B76" s="131"/>
      <c r="C76" s="130"/>
      <c r="D76" s="154" t="s">
        <v>70</v>
      </c>
      <c r="E76" s="130"/>
      <c r="F76" s="130"/>
      <c r="G76" s="130"/>
      <c r="H76" s="130"/>
      <c r="I76" s="132"/>
      <c r="J76" s="132"/>
      <c r="K76" s="132"/>
      <c r="L76" s="132"/>
      <c r="M76" s="132"/>
      <c r="N76" s="158">
        <f>K74*65%</f>
        <v>0</v>
      </c>
    </row>
    <row r="77" spans="1:14" s="23" customFormat="1" ht="15.75" customHeight="1">
      <c r="A77" s="185" t="s">
        <v>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23"/>
      <c r="M77" s="123"/>
      <c r="N77" s="123">
        <f>N76+N74</f>
        <v>0</v>
      </c>
    </row>
    <row r="78" spans="1:14" s="23" customFormat="1" ht="15.75" customHeight="1">
      <c r="A78" s="190" t="s">
        <v>71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30"/>
      <c r="M78" s="130"/>
      <c r="N78" s="158">
        <f>(N77-I75)*8%</f>
        <v>0</v>
      </c>
    </row>
    <row r="79" spans="1:14" s="23" customFormat="1" ht="15.75" customHeight="1">
      <c r="A79" s="185" t="s">
        <v>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23"/>
      <c r="M79" s="123"/>
      <c r="N79" s="123">
        <f>N78+N77</f>
        <v>0</v>
      </c>
    </row>
    <row r="80" spans="1:14" s="23" customFormat="1" ht="15.75" customHeight="1">
      <c r="A80" s="185" t="s">
        <v>54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23"/>
      <c r="M80" s="123"/>
      <c r="N80" s="123">
        <f>N79+N39+N16</f>
        <v>0</v>
      </c>
    </row>
    <row r="81" spans="1:17" s="23" customFormat="1" ht="15.75" customHeight="1">
      <c r="A81" s="184" t="s">
        <v>55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30"/>
      <c r="M81" s="130"/>
      <c r="N81" s="132">
        <f>N80*5%</f>
        <v>0</v>
      </c>
    </row>
    <row r="82" spans="1:17" s="23" customFormat="1" ht="15.75" customHeight="1">
      <c r="A82" s="185" t="s">
        <v>4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23"/>
      <c r="M82" s="123"/>
      <c r="N82" s="123">
        <f>N81+N80</f>
        <v>0</v>
      </c>
    </row>
    <row r="83" spans="1:17" s="23" customFormat="1" ht="15.75" customHeight="1">
      <c r="A83" s="186" t="s">
        <v>56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0"/>
      <c r="M83" s="130"/>
      <c r="N83" s="132">
        <f>N82*18%</f>
        <v>0</v>
      </c>
    </row>
    <row r="84" spans="1:17" s="23" customFormat="1" ht="16.5" customHeight="1">
      <c r="A84" s="185" t="s">
        <v>57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23"/>
      <c r="M84" s="123"/>
      <c r="N84" s="123">
        <f>N83+N82</f>
        <v>0</v>
      </c>
    </row>
    <row r="85" spans="1:17">
      <c r="A85" s="134"/>
      <c r="B85" s="134"/>
      <c r="C85" s="135"/>
      <c r="D85" s="135"/>
      <c r="E85" s="18"/>
      <c r="O85" s="136"/>
    </row>
    <row r="86" spans="1:17">
      <c r="A86" s="134"/>
      <c r="B86" s="134"/>
      <c r="C86" s="135"/>
      <c r="D86" s="135"/>
      <c r="E86" s="18"/>
      <c r="O86" s="137"/>
    </row>
    <row r="87" spans="1:17" s="138" customFormat="1" ht="15.75" customHeight="1"/>
    <row r="88" spans="1:17" s="18" customFormat="1">
      <c r="B88" s="139"/>
      <c r="C88" s="139"/>
      <c r="E88" s="135"/>
    </row>
    <row r="89" spans="1:17" s="18" customFormat="1" ht="23.25" customHeight="1">
      <c r="B89" s="139"/>
      <c r="C89" s="139"/>
      <c r="E89" s="135"/>
    </row>
    <row r="90" spans="1:17" s="140" customFormat="1">
      <c r="A90" s="134"/>
      <c r="B90" s="134"/>
      <c r="C90" s="135"/>
      <c r="D90" s="135"/>
      <c r="E90" s="13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140" customFormat="1" ht="16.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"/>
      <c r="P91" s="19"/>
      <c r="Q91" s="19"/>
    </row>
    <row r="92" spans="1:17" s="140" customFormat="1">
      <c r="A92" s="134"/>
      <c r="B92" s="134"/>
      <c r="C92" s="135"/>
      <c r="D92" s="135"/>
      <c r="E92" s="13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140" customFormat="1">
      <c r="A93" s="134"/>
      <c r="B93" s="134"/>
      <c r="C93" s="135"/>
      <c r="D93" s="13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140" customFormat="1">
      <c r="A94" s="134"/>
      <c r="B94" s="141"/>
      <c r="C94" s="141"/>
      <c r="D94" s="13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140" customFormat="1">
      <c r="A95" s="134"/>
      <c r="B95" s="141"/>
      <c r="C95" s="141"/>
      <c r="D95" s="1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140" customFormat="1">
      <c r="A96" s="134"/>
      <c r="B96" s="13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40" customFormat="1">
      <c r="A97" s="134"/>
      <c r="B97" s="1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s="140" customFormat="1">
      <c r="A98" s="134"/>
      <c r="B98" s="1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40" customFormat="1">
      <c r="A99" s="134"/>
      <c r="B99" s="1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40" customFormat="1">
      <c r="A100" s="134"/>
      <c r="B100" s="13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40" customFormat="1">
      <c r="A101" s="134"/>
      <c r="B101" s="13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40" customFormat="1">
      <c r="A102" s="134"/>
      <c r="B102" s="13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>
      <c r="A103" s="134"/>
      <c r="B103" s="134"/>
    </row>
    <row r="104" spans="1:17">
      <c r="A104" s="134"/>
      <c r="B104" s="134"/>
    </row>
    <row r="105" spans="1:17">
      <c r="A105" s="134"/>
      <c r="B105" s="134"/>
    </row>
    <row r="106" spans="1:17">
      <c r="A106" s="134"/>
      <c r="B106" s="134"/>
    </row>
    <row r="107" spans="1:17">
      <c r="A107" s="134"/>
      <c r="B107" s="134"/>
    </row>
    <row r="108" spans="1:17">
      <c r="A108" s="134"/>
      <c r="B108" s="134"/>
    </row>
    <row r="109" spans="1:17">
      <c r="A109" s="134"/>
      <c r="B109" s="134"/>
    </row>
    <row r="110" spans="1:17">
      <c r="A110" s="134"/>
      <c r="B110" s="134"/>
    </row>
    <row r="111" spans="1:17">
      <c r="A111" s="134"/>
      <c r="B111" s="134"/>
    </row>
    <row r="112" spans="1:17">
      <c r="A112" s="134"/>
      <c r="B112" s="134"/>
    </row>
    <row r="113" spans="1:2">
      <c r="A113" s="134"/>
      <c r="B113" s="134"/>
    </row>
    <row r="114" spans="1:2">
      <c r="A114" s="134"/>
      <c r="B114" s="134"/>
    </row>
    <row r="115" spans="1:2">
      <c r="A115" s="134"/>
      <c r="B115" s="134"/>
    </row>
    <row r="116" spans="1:2">
      <c r="A116" s="134"/>
      <c r="B116" s="134"/>
    </row>
    <row r="117" spans="1:2">
      <c r="A117" s="134"/>
      <c r="B117" s="134"/>
    </row>
    <row r="118" spans="1:2">
      <c r="A118" s="134"/>
      <c r="B118" s="134"/>
    </row>
    <row r="119" spans="1:2">
      <c r="A119" s="134"/>
      <c r="B119" s="134"/>
    </row>
    <row r="120" spans="1:2">
      <c r="A120" s="134"/>
      <c r="B120" s="134"/>
    </row>
    <row r="121" spans="1:2">
      <c r="A121" s="134"/>
      <c r="B121" s="134"/>
    </row>
    <row r="122" spans="1:2">
      <c r="A122" s="134"/>
      <c r="B122" s="134"/>
    </row>
    <row r="123" spans="1:2">
      <c r="A123" s="134"/>
      <c r="B123" s="134"/>
    </row>
    <row r="124" spans="1:2">
      <c r="A124" s="134"/>
      <c r="B124" s="134"/>
    </row>
    <row r="125" spans="1:2">
      <c r="A125" s="134"/>
      <c r="B125" s="134"/>
    </row>
    <row r="126" spans="1:2">
      <c r="A126" s="134"/>
      <c r="B126" s="134"/>
    </row>
    <row r="127" spans="1:2">
      <c r="A127" s="134"/>
      <c r="B127" s="134"/>
    </row>
    <row r="128" spans="1:2">
      <c r="A128" s="134"/>
      <c r="B128" s="134"/>
    </row>
    <row r="129" spans="1:2">
      <c r="A129" s="134"/>
      <c r="B129" s="134"/>
    </row>
    <row r="130" spans="1:2">
      <c r="A130" s="134"/>
      <c r="B130" s="134"/>
    </row>
    <row r="131" spans="1:2">
      <c r="A131" s="134"/>
      <c r="B131" s="134"/>
    </row>
    <row r="132" spans="1:2">
      <c r="A132" s="134"/>
      <c r="B132" s="134"/>
    </row>
    <row r="133" spans="1:2">
      <c r="A133" s="134"/>
      <c r="B133" s="134"/>
    </row>
    <row r="134" spans="1:2">
      <c r="A134" s="134"/>
      <c r="B134" s="134"/>
    </row>
    <row r="135" spans="1:2">
      <c r="A135" s="134"/>
      <c r="B135" s="134"/>
    </row>
    <row r="136" spans="1:2">
      <c r="A136" s="134"/>
      <c r="B136" s="134"/>
    </row>
    <row r="137" spans="1:2">
      <c r="A137" s="134"/>
      <c r="B137" s="134"/>
    </row>
    <row r="138" spans="1:2">
      <c r="A138" s="134"/>
      <c r="B138" s="134"/>
    </row>
    <row r="139" spans="1:2">
      <c r="A139" s="134"/>
      <c r="B139" s="134"/>
    </row>
    <row r="140" spans="1:2">
      <c r="A140" s="134"/>
      <c r="B140" s="134"/>
    </row>
    <row r="141" spans="1:2">
      <c r="A141" s="134"/>
      <c r="B141" s="134"/>
    </row>
    <row r="142" spans="1:2">
      <c r="A142" s="134"/>
      <c r="B142" s="134"/>
    </row>
    <row r="143" spans="1:2">
      <c r="A143" s="134"/>
      <c r="B143" s="134"/>
    </row>
    <row r="144" spans="1:2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</sheetData>
  <mergeCells count="26">
    <mergeCell ref="A81:K81"/>
    <mergeCell ref="A82:K82"/>
    <mergeCell ref="A83:K83"/>
    <mergeCell ref="A84:K84"/>
    <mergeCell ref="A91:N91"/>
    <mergeCell ref="A80:K80"/>
    <mergeCell ref="G6:G7"/>
    <mergeCell ref="H6:I6"/>
    <mergeCell ref="J6:K6"/>
    <mergeCell ref="L6:M6"/>
    <mergeCell ref="C17:D17"/>
    <mergeCell ref="C40:D40"/>
    <mergeCell ref="A77:K77"/>
    <mergeCell ref="A78:K78"/>
    <mergeCell ref="A79:K79"/>
    <mergeCell ref="N6:N7"/>
    <mergeCell ref="A3:N3"/>
    <mergeCell ref="A4:N4"/>
    <mergeCell ref="A5:D5"/>
    <mergeCell ref="M5:N5"/>
    <mergeCell ref="A6:A7"/>
    <mergeCell ref="B6:B7"/>
    <mergeCell ref="C6:C7"/>
    <mergeCell ref="D6:D7"/>
    <mergeCell ref="E6:E7"/>
    <mergeCell ref="F6:F7"/>
  </mergeCells>
  <pageMargins left="0" right="0" top="0.15748031496062992" bottom="0.15748031496062992" header="0.31496062992125984" footer="0.31496062992125984"/>
  <pageSetup paperSize="9" scale="51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53"/>
  <sheetViews>
    <sheetView view="pageBreakPreview" topLeftCell="A61" zoomScale="80" zoomScaleNormal="100" zoomScaleSheetLayoutView="80" workbookViewId="0">
      <selection activeCell="N76" sqref="N76"/>
    </sheetView>
  </sheetViews>
  <sheetFormatPr defaultRowHeight="15.75"/>
  <cols>
    <col min="1" max="1" width="3.85546875" style="142" customWidth="1"/>
    <col min="2" max="2" width="11.85546875" style="142" customWidth="1"/>
    <col min="3" max="3" width="24.140625" style="19" customWidth="1"/>
    <col min="4" max="4" width="122.140625" style="19" bestFit="1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 customWidth="1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 customWidth="1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 customWidth="1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 customWidth="1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 customWidth="1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 customWidth="1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 customWidth="1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 customWidth="1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 customWidth="1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 customWidth="1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 customWidth="1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 customWidth="1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 customWidth="1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 customWidth="1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 customWidth="1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 customWidth="1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 customWidth="1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 customWidth="1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 customWidth="1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 customWidth="1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 customWidth="1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 customWidth="1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 customWidth="1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 customWidth="1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 customWidth="1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 customWidth="1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 customWidth="1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 customWidth="1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 customWidth="1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 customWidth="1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 customWidth="1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 customWidth="1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 customWidth="1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 customWidth="1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 customWidth="1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 customWidth="1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 customWidth="1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 customWidth="1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 customWidth="1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 customWidth="1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 customWidth="1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 customWidth="1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 customWidth="1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 customWidth="1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 customWidth="1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 customWidth="1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 customWidth="1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 customWidth="1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 customWidth="1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 customWidth="1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 customWidth="1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 customWidth="1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 customWidth="1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 customWidth="1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 customWidth="1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 customWidth="1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 customWidth="1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 customWidth="1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 customWidth="1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 customWidth="1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 customWidth="1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 customWidth="1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 customWidth="1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/>
    <row r="2" spans="1:14" s="18" customFormat="1" ht="15"/>
    <row r="3" spans="1:14" s="18" customFormat="1" ht="21">
      <c r="A3" s="191" t="s">
        <v>66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 ht="39" customHeigh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 ht="46.5" customHeigh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" customFormat="1" ht="47.25">
      <c r="A9" s="29">
        <v>1</v>
      </c>
      <c r="B9" s="17"/>
      <c r="C9" s="4" t="s">
        <v>14</v>
      </c>
      <c r="D9" s="30"/>
      <c r="E9" s="17" t="s">
        <v>13</v>
      </c>
      <c r="F9" s="16"/>
      <c r="G9" s="7">
        <v>6</v>
      </c>
      <c r="H9" s="6"/>
      <c r="I9" s="7"/>
      <c r="J9" s="6"/>
      <c r="K9" s="5"/>
      <c r="L9" s="6"/>
      <c r="M9" s="5"/>
      <c r="N9" s="7"/>
    </row>
    <row r="10" spans="1:14" s="2" customFormat="1">
      <c r="A10" s="8"/>
      <c r="B10" s="8"/>
      <c r="C10" s="31"/>
      <c r="D10" s="8" t="s">
        <v>5</v>
      </c>
      <c r="E10" s="8" t="s">
        <v>6</v>
      </c>
      <c r="F10" s="12">
        <v>0.17599999999999999</v>
      </c>
      <c r="G10" s="9">
        <f>F10*G9</f>
        <v>1.056</v>
      </c>
      <c r="H10" s="10"/>
      <c r="I10" s="11"/>
      <c r="J10" s="145"/>
      <c r="K10" s="9">
        <f>J10*G10</f>
        <v>0</v>
      </c>
      <c r="L10" s="10"/>
      <c r="M10" s="9"/>
      <c r="N10" s="11">
        <f>K10</f>
        <v>0</v>
      </c>
    </row>
    <row r="11" spans="1:14" s="2" customFormat="1">
      <c r="A11" s="8"/>
      <c r="B11" s="8"/>
      <c r="C11" s="31"/>
      <c r="D11" s="8" t="s">
        <v>7</v>
      </c>
      <c r="E11" s="8" t="s">
        <v>8</v>
      </c>
      <c r="F11" s="12">
        <v>1.5599999999999999E-2</v>
      </c>
      <c r="G11" s="9">
        <f>F11*G9</f>
        <v>9.3599999999999989E-2</v>
      </c>
      <c r="H11" s="10"/>
      <c r="I11" s="11"/>
      <c r="J11" s="10"/>
      <c r="K11" s="9"/>
      <c r="L11" s="145"/>
      <c r="M11" s="9">
        <f>G11*L11</f>
        <v>0</v>
      </c>
      <c r="N11" s="11">
        <f>M11</f>
        <v>0</v>
      </c>
    </row>
    <row r="12" spans="1:14" s="28" customFormat="1" ht="16.5">
      <c r="A12" s="34"/>
      <c r="B12" s="35"/>
      <c r="C12" s="36"/>
      <c r="D12" s="3" t="s">
        <v>4</v>
      </c>
      <c r="E12" s="35"/>
      <c r="F12" s="37"/>
      <c r="G12" s="37"/>
      <c r="H12" s="37"/>
      <c r="I12" s="38">
        <f>SUM(I9:I11)</f>
        <v>0</v>
      </c>
      <c r="J12" s="38"/>
      <c r="K12" s="38">
        <f>SUM(K9:K11)</f>
        <v>0</v>
      </c>
      <c r="L12" s="38"/>
      <c r="M12" s="38">
        <f>SUM(M9:M11)</f>
        <v>0</v>
      </c>
      <c r="N12" s="39">
        <f>SUM(N9:N11)</f>
        <v>0</v>
      </c>
    </row>
    <row r="13" spans="1:14" s="28" customFormat="1">
      <c r="A13" s="40"/>
      <c r="B13" s="41"/>
      <c r="C13" s="36"/>
      <c r="D13" s="35" t="s">
        <v>10</v>
      </c>
      <c r="E13" s="42" t="s">
        <v>73</v>
      </c>
      <c r="F13" s="43"/>
      <c r="G13" s="43"/>
      <c r="H13" s="43"/>
      <c r="I13" s="44"/>
      <c r="J13" s="44"/>
      <c r="K13" s="44"/>
      <c r="L13" s="44"/>
      <c r="M13" s="44"/>
      <c r="N13" s="45">
        <f>N12*10%</f>
        <v>0</v>
      </c>
    </row>
    <row r="14" spans="1:14" s="28" customFormat="1">
      <c r="A14" s="40"/>
      <c r="B14" s="40"/>
      <c r="C14" s="36"/>
      <c r="D14" s="35" t="s">
        <v>4</v>
      </c>
      <c r="E14" s="35"/>
      <c r="F14" s="43"/>
      <c r="G14" s="43"/>
      <c r="H14" s="43"/>
      <c r="I14" s="44"/>
      <c r="J14" s="44"/>
      <c r="K14" s="44"/>
      <c r="L14" s="44"/>
      <c r="M14" s="44"/>
      <c r="N14" s="45">
        <f>N13+N12</f>
        <v>0</v>
      </c>
    </row>
    <row r="15" spans="1:14" s="28" customFormat="1">
      <c r="A15" s="46"/>
      <c r="B15" s="40"/>
      <c r="C15" s="36"/>
      <c r="D15" s="35" t="s">
        <v>11</v>
      </c>
      <c r="E15" s="42" t="s">
        <v>73</v>
      </c>
      <c r="F15" s="43"/>
      <c r="G15" s="43"/>
      <c r="H15" s="43"/>
      <c r="I15" s="44"/>
      <c r="J15" s="44"/>
      <c r="K15" s="44"/>
      <c r="L15" s="44"/>
      <c r="M15" s="44"/>
      <c r="N15" s="45" t="e">
        <f>N14*E15</f>
        <v>#VALUE!</v>
      </c>
    </row>
    <row r="16" spans="1:14" s="28" customFormat="1">
      <c r="A16" s="47"/>
      <c r="B16" s="40"/>
      <c r="C16" s="36"/>
      <c r="D16" s="48" t="s">
        <v>4</v>
      </c>
      <c r="E16" s="49"/>
      <c r="F16" s="43"/>
      <c r="G16" s="43"/>
      <c r="H16" s="43"/>
      <c r="I16" s="44"/>
      <c r="J16" s="44"/>
      <c r="K16" s="44"/>
      <c r="L16" s="44"/>
      <c r="M16" s="44"/>
      <c r="N16" s="45" t="e">
        <f>N14+N15</f>
        <v>#VALUE!</v>
      </c>
    </row>
    <row r="17" spans="1:14" s="28" customFormat="1" ht="23.25" customHeight="1">
      <c r="A17" s="25"/>
      <c r="B17" s="26"/>
      <c r="C17" s="188" t="s">
        <v>25</v>
      </c>
      <c r="D17" s="188"/>
      <c r="E17" s="25"/>
      <c r="F17" s="32"/>
      <c r="G17" s="27"/>
      <c r="H17" s="13"/>
      <c r="I17" s="13"/>
      <c r="J17" s="13"/>
      <c r="K17" s="13"/>
      <c r="L17" s="13"/>
      <c r="M17" s="13"/>
      <c r="N17" s="13"/>
    </row>
    <row r="18" spans="1:14" s="2" customFormat="1" ht="63">
      <c r="A18" s="29">
        <v>1</v>
      </c>
      <c r="B18" s="17"/>
      <c r="C18" s="4" t="s">
        <v>26</v>
      </c>
      <c r="D18" s="30" t="s">
        <v>59</v>
      </c>
      <c r="E18" s="17" t="s">
        <v>13</v>
      </c>
      <c r="F18" s="16"/>
      <c r="G18" s="16">
        <v>2</v>
      </c>
      <c r="H18" s="6"/>
      <c r="I18" s="7"/>
      <c r="J18" s="6"/>
      <c r="K18" s="5"/>
      <c r="L18" s="6"/>
      <c r="M18" s="5"/>
      <c r="N18" s="7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50">
        <v>0.60399999999999998</v>
      </c>
      <c r="G19" s="9">
        <f>F19*G18</f>
        <v>1.208</v>
      </c>
      <c r="H19" s="10"/>
      <c r="I19" s="11"/>
      <c r="J19" s="145"/>
      <c r="K19" s="9">
        <f>J19*G19</f>
        <v>0</v>
      </c>
      <c r="L19" s="10"/>
      <c r="M19" s="9"/>
      <c r="N19" s="11">
        <f>K19</f>
        <v>0</v>
      </c>
    </row>
    <row r="20" spans="1:14" s="2" customFormat="1">
      <c r="A20" s="8"/>
      <c r="B20" s="8"/>
      <c r="C20" s="31"/>
      <c r="D20" s="33" t="s">
        <v>27</v>
      </c>
      <c r="E20" s="17" t="s">
        <v>13</v>
      </c>
      <c r="F20" s="12"/>
      <c r="G20" s="16">
        <v>2</v>
      </c>
      <c r="H20" s="145"/>
      <c r="I20" s="11">
        <f>G20*H20</f>
        <v>0</v>
      </c>
      <c r="J20" s="10"/>
      <c r="K20" s="9"/>
      <c r="L20" s="10"/>
      <c r="M20" s="9"/>
      <c r="N20" s="11">
        <f>I20</f>
        <v>0</v>
      </c>
    </row>
    <row r="21" spans="1:14" s="2" customFormat="1">
      <c r="A21" s="8"/>
      <c r="B21" s="8"/>
      <c r="C21" s="31"/>
      <c r="D21" s="8" t="s">
        <v>9</v>
      </c>
      <c r="E21" s="8" t="s">
        <v>8</v>
      </c>
      <c r="F21" s="51">
        <v>0.114</v>
      </c>
      <c r="G21" s="9">
        <f>F21*G20</f>
        <v>0.22800000000000001</v>
      </c>
      <c r="H21" s="145"/>
      <c r="I21" s="11">
        <f>G21*H21</f>
        <v>0</v>
      </c>
      <c r="J21" s="10"/>
      <c r="K21" s="9"/>
      <c r="L21" s="10"/>
      <c r="M21" s="9"/>
      <c r="N21" s="11">
        <f>I21</f>
        <v>0</v>
      </c>
    </row>
    <row r="22" spans="1:14" s="2" customFormat="1" ht="47.25">
      <c r="A22" s="29">
        <v>2</v>
      </c>
      <c r="B22" s="17"/>
      <c r="C22" s="4" t="s">
        <v>28</v>
      </c>
      <c r="D22" s="30" t="s">
        <v>59</v>
      </c>
      <c r="E22" s="17" t="s">
        <v>13</v>
      </c>
      <c r="F22" s="16"/>
      <c r="G22" s="16">
        <v>2</v>
      </c>
      <c r="H22" s="6"/>
      <c r="I22" s="7"/>
      <c r="J22" s="6"/>
      <c r="K22" s="5"/>
      <c r="L22" s="6"/>
      <c r="M22" s="5"/>
      <c r="N22" s="7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50">
        <v>0.60399999999999998</v>
      </c>
      <c r="G23" s="9">
        <f>F23*G22</f>
        <v>1.208</v>
      </c>
      <c r="H23" s="10"/>
      <c r="I23" s="11"/>
      <c r="J23" s="145"/>
      <c r="K23" s="9">
        <f>J23*G23</f>
        <v>0</v>
      </c>
      <c r="L23" s="10"/>
      <c r="M23" s="9"/>
      <c r="N23" s="11">
        <f>K23</f>
        <v>0</v>
      </c>
    </row>
    <row r="24" spans="1:14" s="2" customFormat="1">
      <c r="A24" s="8"/>
      <c r="B24" s="8"/>
      <c r="C24" s="31"/>
      <c r="D24" s="33" t="s">
        <v>29</v>
      </c>
      <c r="E24" s="17" t="s">
        <v>13</v>
      </c>
      <c r="F24" s="12"/>
      <c r="G24" s="16">
        <v>2</v>
      </c>
      <c r="H24" s="145"/>
      <c r="I24" s="11">
        <f>G24*H24</f>
        <v>0</v>
      </c>
      <c r="J24" s="10"/>
      <c r="K24" s="9"/>
      <c r="L24" s="10"/>
      <c r="M24" s="9"/>
      <c r="N24" s="11">
        <f>I24</f>
        <v>0</v>
      </c>
    </row>
    <row r="25" spans="1:14" s="2" customFormat="1">
      <c r="A25" s="8"/>
      <c r="B25" s="8"/>
      <c r="C25" s="31"/>
      <c r="D25" s="8" t="s">
        <v>9</v>
      </c>
      <c r="E25" s="8" t="s">
        <v>8</v>
      </c>
      <c r="F25" s="51">
        <v>0.114</v>
      </c>
      <c r="G25" s="9">
        <f>F25*G24</f>
        <v>0.22800000000000001</v>
      </c>
      <c r="H25" s="145"/>
      <c r="I25" s="11">
        <f>G25*H25</f>
        <v>0</v>
      </c>
      <c r="J25" s="10"/>
      <c r="K25" s="9"/>
      <c r="L25" s="10"/>
      <c r="M25" s="9"/>
      <c r="N25" s="11">
        <f>I25</f>
        <v>0</v>
      </c>
    </row>
    <row r="26" spans="1:14" s="2" customFormat="1" ht="31.5">
      <c r="A26" s="29">
        <v>3</v>
      </c>
      <c r="B26" s="17"/>
      <c r="C26" s="4" t="s">
        <v>30</v>
      </c>
      <c r="D26" s="30"/>
      <c r="E26" s="17" t="s">
        <v>31</v>
      </c>
      <c r="F26" s="16"/>
      <c r="G26" s="16">
        <v>20</v>
      </c>
      <c r="H26" s="6"/>
      <c r="I26" s="7"/>
      <c r="J26" s="6"/>
      <c r="K26" s="5"/>
      <c r="L26" s="6"/>
      <c r="M26" s="5"/>
      <c r="N26" s="7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50">
        <v>0.13900000000000001</v>
      </c>
      <c r="G27" s="9">
        <f>F27*G26</f>
        <v>2.7800000000000002</v>
      </c>
      <c r="H27" s="10"/>
      <c r="I27" s="11"/>
      <c r="J27" s="10"/>
      <c r="K27" s="9">
        <f>J27*G27</f>
        <v>0</v>
      </c>
      <c r="L27" s="10"/>
      <c r="M27" s="9"/>
      <c r="N27" s="11">
        <f>K27</f>
        <v>0</v>
      </c>
    </row>
    <row r="28" spans="1:14" s="2" customFormat="1">
      <c r="A28" s="8"/>
      <c r="B28" s="8"/>
      <c r="C28" s="31"/>
      <c r="D28" s="33" t="s">
        <v>32</v>
      </c>
      <c r="E28" s="17" t="s">
        <v>31</v>
      </c>
      <c r="F28" s="12"/>
      <c r="G28" s="16">
        <v>20</v>
      </c>
      <c r="H28" s="145"/>
      <c r="I28" s="11">
        <f>G28*H28</f>
        <v>0</v>
      </c>
      <c r="J28" s="10"/>
      <c r="K28" s="9"/>
      <c r="L28" s="10"/>
      <c r="M28" s="9"/>
      <c r="N28" s="11">
        <f>I28</f>
        <v>0</v>
      </c>
    </row>
    <row r="29" spans="1:14" s="2" customFormat="1">
      <c r="A29" s="8"/>
      <c r="B29" s="8"/>
      <c r="C29" s="31"/>
      <c r="D29" s="8" t="s">
        <v>9</v>
      </c>
      <c r="E29" s="8" t="s">
        <v>8</v>
      </c>
      <c r="F29" s="51">
        <v>9.7000000000000003E-3</v>
      </c>
      <c r="G29" s="9">
        <f>F29*G28</f>
        <v>0.19400000000000001</v>
      </c>
      <c r="H29" s="145"/>
      <c r="I29" s="11">
        <f>G29*H29</f>
        <v>0</v>
      </c>
      <c r="J29" s="10"/>
      <c r="K29" s="9"/>
      <c r="L29" s="10"/>
      <c r="M29" s="9"/>
      <c r="N29" s="11">
        <f>I29</f>
        <v>0</v>
      </c>
    </row>
    <row r="30" spans="1:14" s="62" customFormat="1">
      <c r="A30" s="52">
        <v>4</v>
      </c>
      <c r="B30" s="53"/>
      <c r="C30" s="54" t="s">
        <v>33</v>
      </c>
      <c r="D30" s="55" t="s">
        <v>34</v>
      </c>
      <c r="E30" s="55"/>
      <c r="F30" s="56"/>
      <c r="G30" s="57">
        <v>20</v>
      </c>
      <c r="H30" s="58"/>
      <c r="I30" s="59"/>
      <c r="J30" s="60"/>
      <c r="K30" s="59"/>
      <c r="L30" s="59"/>
      <c r="M30" s="59"/>
      <c r="N30" s="61"/>
    </row>
    <row r="31" spans="1:14" s="69" customFormat="1" ht="17.25" customHeight="1">
      <c r="A31" s="63"/>
      <c r="B31" s="63"/>
      <c r="C31" s="64"/>
      <c r="D31" s="63" t="s">
        <v>35</v>
      </c>
      <c r="E31" s="63"/>
      <c r="F31" s="65">
        <f>26/100</f>
        <v>0.26</v>
      </c>
      <c r="G31" s="66">
        <f>F31*G30</f>
        <v>5.2</v>
      </c>
      <c r="H31" s="67"/>
      <c r="I31" s="68">
        <f>H31*G31</f>
        <v>0</v>
      </c>
      <c r="J31" s="146"/>
      <c r="K31" s="68">
        <f>G31*J31</f>
        <v>0</v>
      </c>
      <c r="L31" s="68"/>
      <c r="M31" s="68"/>
      <c r="N31" s="68">
        <f>K31</f>
        <v>0</v>
      </c>
    </row>
    <row r="32" spans="1:14" s="69" customFormat="1" ht="17.25" customHeight="1">
      <c r="A32" s="63"/>
      <c r="B32" s="63"/>
      <c r="C32" s="64"/>
      <c r="D32" s="63" t="s">
        <v>7</v>
      </c>
      <c r="E32" s="63"/>
      <c r="F32" s="65">
        <f>12.2/100</f>
        <v>0.122</v>
      </c>
      <c r="G32" s="66">
        <f>F32*G30</f>
        <v>2.44</v>
      </c>
      <c r="H32" s="67"/>
      <c r="I32" s="68">
        <f>H32*G32</f>
        <v>0</v>
      </c>
      <c r="J32" s="67"/>
      <c r="K32" s="68">
        <f>G32*J32</f>
        <v>0</v>
      </c>
      <c r="L32" s="146"/>
      <c r="M32" s="68">
        <f>L32*G32</f>
        <v>0</v>
      </c>
      <c r="N32" s="68">
        <f>M32</f>
        <v>0</v>
      </c>
    </row>
    <row r="33" spans="1:28" s="69" customFormat="1" ht="17.25" customHeight="1">
      <c r="A33" s="63"/>
      <c r="B33" s="70"/>
      <c r="C33" s="64"/>
      <c r="D33" s="55" t="s">
        <v>34</v>
      </c>
      <c r="E33" s="55"/>
      <c r="F33" s="71">
        <v>1</v>
      </c>
      <c r="G33" s="66">
        <f>F33*G30</f>
        <v>20</v>
      </c>
      <c r="H33" s="67"/>
      <c r="I33" s="68">
        <f>H33*G33</f>
        <v>0</v>
      </c>
      <c r="J33" s="67"/>
      <c r="K33" s="68">
        <f>G33*J33</f>
        <v>0</v>
      </c>
      <c r="L33" s="68"/>
      <c r="M33" s="68"/>
      <c r="N33" s="68">
        <f>I33</f>
        <v>0</v>
      </c>
    </row>
    <row r="34" spans="1:28" s="69" customFormat="1" ht="17.25" customHeight="1">
      <c r="A34" s="63"/>
      <c r="B34" s="63"/>
      <c r="C34" s="64"/>
      <c r="D34" s="72" t="s">
        <v>36</v>
      </c>
      <c r="E34" s="72"/>
      <c r="F34" s="73">
        <f>8.2/100</f>
        <v>8.199999999999999E-2</v>
      </c>
      <c r="G34" s="66">
        <f>F34*G30</f>
        <v>1.6399999999999997</v>
      </c>
      <c r="H34" s="147"/>
      <c r="I34" s="68">
        <f>H34*G34</f>
        <v>0</v>
      </c>
      <c r="J34" s="67"/>
      <c r="K34" s="68">
        <f>G34*J34</f>
        <v>0</v>
      </c>
      <c r="L34" s="68"/>
      <c r="M34" s="68"/>
      <c r="N34" s="68">
        <f>I34</f>
        <v>0</v>
      </c>
    </row>
    <row r="35" spans="1:28" s="28" customFormat="1" ht="16.5">
      <c r="A35" s="34"/>
      <c r="B35" s="35"/>
      <c r="C35" s="36"/>
      <c r="D35" s="3" t="s">
        <v>4</v>
      </c>
      <c r="E35" s="35"/>
      <c r="F35" s="37"/>
      <c r="G35" s="37"/>
      <c r="H35" s="37"/>
      <c r="I35" s="38">
        <f>SUM(I18:I34)</f>
        <v>0</v>
      </c>
      <c r="J35" s="38"/>
      <c r="K35" s="38">
        <f>SUM(K18:K34)</f>
        <v>0</v>
      </c>
      <c r="L35" s="38"/>
      <c r="M35" s="38">
        <f>SUM(M18:M34)</f>
        <v>0</v>
      </c>
      <c r="N35" s="39">
        <f>SUM(N18:N34)</f>
        <v>0</v>
      </c>
    </row>
    <row r="36" spans="1:28" s="28" customFormat="1">
      <c r="A36" s="40"/>
      <c r="B36" s="41"/>
      <c r="C36" s="36"/>
      <c r="D36" s="35" t="s">
        <v>72</v>
      </c>
      <c r="E36" s="42" t="s">
        <v>73</v>
      </c>
      <c r="F36" s="43"/>
      <c r="G36" s="43"/>
      <c r="H36" s="43"/>
      <c r="I36" s="44"/>
      <c r="J36" s="44"/>
      <c r="K36" s="44">
        <f>K35*75%</f>
        <v>0</v>
      </c>
      <c r="L36" s="44"/>
      <c r="M36" s="44"/>
      <c r="N36" s="45">
        <f>K36</f>
        <v>0</v>
      </c>
    </row>
    <row r="37" spans="1:28" s="28" customFormat="1">
      <c r="A37" s="40"/>
      <c r="B37" s="40"/>
      <c r="C37" s="36"/>
      <c r="D37" s="35" t="s">
        <v>4</v>
      </c>
      <c r="E37" s="35"/>
      <c r="F37" s="43"/>
      <c r="G37" s="43"/>
      <c r="H37" s="43"/>
      <c r="I37" s="44"/>
      <c r="J37" s="44"/>
      <c r="K37" s="44"/>
      <c r="L37" s="44"/>
      <c r="M37" s="44"/>
      <c r="N37" s="45">
        <f>N36+N35</f>
        <v>0</v>
      </c>
    </row>
    <row r="38" spans="1:28" s="28" customFormat="1">
      <c r="A38" s="46"/>
      <c r="B38" s="40"/>
      <c r="C38" s="36"/>
      <c r="D38" s="35" t="s">
        <v>11</v>
      </c>
      <c r="E38" s="42" t="s">
        <v>73</v>
      </c>
      <c r="F38" s="43"/>
      <c r="G38" s="43"/>
      <c r="H38" s="43"/>
      <c r="I38" s="44"/>
      <c r="J38" s="44"/>
      <c r="K38" s="44"/>
      <c r="L38" s="44"/>
      <c r="M38" s="44"/>
      <c r="N38" s="45" t="e">
        <f>N37*E38</f>
        <v>#VALUE!</v>
      </c>
    </row>
    <row r="39" spans="1:28" s="28" customFormat="1">
      <c r="A39" s="47"/>
      <c r="B39" s="40"/>
      <c r="C39" s="36"/>
      <c r="D39" s="48" t="s">
        <v>4</v>
      </c>
      <c r="E39" s="49"/>
      <c r="F39" s="43"/>
      <c r="G39" s="43"/>
      <c r="H39" s="43"/>
      <c r="I39" s="44"/>
      <c r="J39" s="44"/>
      <c r="K39" s="44"/>
      <c r="L39" s="44"/>
      <c r="M39" s="44"/>
      <c r="N39" s="45" t="e">
        <f>N37+N38</f>
        <v>#VALUE!</v>
      </c>
    </row>
    <row r="40" spans="1:28" s="1" customFormat="1" ht="21">
      <c r="A40" s="40"/>
      <c r="B40" s="40"/>
      <c r="C40" s="189" t="s">
        <v>37</v>
      </c>
      <c r="D40" s="189"/>
      <c r="E40" s="40"/>
      <c r="F40" s="74"/>
      <c r="G40" s="75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81" customFormat="1" ht="285" customHeight="1">
      <c r="A41" s="52">
        <v>1</v>
      </c>
      <c r="B41" s="76"/>
      <c r="C41" s="77" t="s">
        <v>60</v>
      </c>
      <c r="D41" s="78" t="s">
        <v>61</v>
      </c>
      <c r="E41" s="17" t="s">
        <v>13</v>
      </c>
      <c r="F41" s="79"/>
      <c r="G41" s="80">
        <v>1</v>
      </c>
      <c r="H41" s="58"/>
      <c r="I41" s="59"/>
      <c r="J41" s="60"/>
      <c r="K41" s="59"/>
      <c r="L41" s="59"/>
      <c r="M41" s="59"/>
      <c r="N41" s="61"/>
    </row>
    <row r="42" spans="1:28" s="87" customFormat="1" ht="18" customHeight="1">
      <c r="A42" s="82"/>
      <c r="B42" s="83"/>
      <c r="C42" s="84"/>
      <c r="D42" s="85" t="s">
        <v>5</v>
      </c>
      <c r="E42" s="85"/>
      <c r="F42" s="68">
        <v>26</v>
      </c>
      <c r="G42" s="68">
        <f>F42*G41</f>
        <v>26</v>
      </c>
      <c r="H42" s="68"/>
      <c r="I42" s="68">
        <f>H42*G42</f>
        <v>0</v>
      </c>
      <c r="J42" s="146"/>
      <c r="K42" s="68">
        <f>J42*G42</f>
        <v>0</v>
      </c>
      <c r="L42" s="68"/>
      <c r="M42" s="68"/>
      <c r="N42" s="68">
        <f>K42</f>
        <v>0</v>
      </c>
      <c r="O42" s="86"/>
      <c r="P42" s="86"/>
      <c r="Q42" s="86"/>
    </row>
    <row r="43" spans="1:28" s="87" customFormat="1" ht="18" customHeight="1">
      <c r="A43" s="82"/>
      <c r="B43" s="83"/>
      <c r="C43" s="88" t="s">
        <v>12</v>
      </c>
      <c r="D43" s="89" t="s">
        <v>38</v>
      </c>
      <c r="E43" s="89"/>
      <c r="F43" s="68">
        <v>1</v>
      </c>
      <c r="G43" s="68">
        <f>F43*G41</f>
        <v>1</v>
      </c>
      <c r="H43" s="146"/>
      <c r="I43" s="68">
        <f>H43*G43</f>
        <v>0</v>
      </c>
      <c r="J43" s="68"/>
      <c r="K43" s="68">
        <f>J43*G43</f>
        <v>0</v>
      </c>
      <c r="L43" s="68"/>
      <c r="M43" s="68"/>
      <c r="N43" s="68">
        <f>I43</f>
        <v>0</v>
      </c>
      <c r="O43" s="86"/>
      <c r="P43" s="86"/>
      <c r="Q43" s="86"/>
    </row>
    <row r="44" spans="1:28" s="87" customFormat="1" ht="18" customHeight="1">
      <c r="A44" s="82"/>
      <c r="B44" s="83"/>
      <c r="C44" s="90"/>
      <c r="D44" s="72" t="s">
        <v>36</v>
      </c>
      <c r="E44" s="72"/>
      <c r="F44" s="91">
        <v>2.5</v>
      </c>
      <c r="G44" s="68">
        <f>F44*G41</f>
        <v>2.5</v>
      </c>
      <c r="H44" s="146"/>
      <c r="I44" s="68">
        <f>H44*G44</f>
        <v>0</v>
      </c>
      <c r="J44" s="68"/>
      <c r="K44" s="68">
        <f>J44*G44</f>
        <v>0</v>
      </c>
      <c r="L44" s="68"/>
      <c r="M44" s="68"/>
      <c r="N44" s="68">
        <f>I44</f>
        <v>0</v>
      </c>
      <c r="O44" s="86"/>
      <c r="P44" s="86"/>
      <c r="Q44" s="86"/>
    </row>
    <row r="45" spans="1:28" s="81" customFormat="1" ht="102">
      <c r="A45" s="52">
        <v>2</v>
      </c>
      <c r="B45" s="92"/>
      <c r="C45" s="93" t="s">
        <v>39</v>
      </c>
      <c r="D45" s="94" t="s">
        <v>40</v>
      </c>
      <c r="E45" s="17" t="s">
        <v>13</v>
      </c>
      <c r="F45" s="79"/>
      <c r="G45" s="80">
        <v>9</v>
      </c>
      <c r="H45" s="58"/>
      <c r="I45" s="59"/>
      <c r="J45" s="60"/>
      <c r="K45" s="59"/>
      <c r="L45" s="59"/>
      <c r="M45" s="59"/>
      <c r="N45" s="61"/>
    </row>
    <row r="46" spans="1:28" s="99" customFormat="1" ht="16.5" customHeight="1">
      <c r="A46" s="82"/>
      <c r="B46" s="95"/>
      <c r="C46" s="96"/>
      <c r="D46" s="97" t="s">
        <v>5</v>
      </c>
      <c r="E46" s="97"/>
      <c r="F46" s="68">
        <v>2</v>
      </c>
      <c r="G46" s="68">
        <f>F46*G45</f>
        <v>18</v>
      </c>
      <c r="H46" s="68"/>
      <c r="I46" s="68">
        <f>H46*G46</f>
        <v>0</v>
      </c>
      <c r="J46" s="146"/>
      <c r="K46" s="68">
        <f>J46*G46</f>
        <v>0</v>
      </c>
      <c r="L46" s="68"/>
      <c r="M46" s="68"/>
      <c r="N46" s="68">
        <f>K46</f>
        <v>0</v>
      </c>
      <c r="O46" s="98"/>
      <c r="P46" s="98"/>
      <c r="Q46" s="98"/>
    </row>
    <row r="47" spans="1:28" s="99" customFormat="1" ht="16.5" customHeight="1">
      <c r="A47" s="82"/>
      <c r="B47" s="95"/>
      <c r="C47" s="100"/>
      <c r="D47" s="89" t="s">
        <v>41</v>
      </c>
      <c r="E47" s="89"/>
      <c r="F47" s="68">
        <v>1</v>
      </c>
      <c r="G47" s="68">
        <f>F47*G45</f>
        <v>9</v>
      </c>
      <c r="H47" s="146"/>
      <c r="I47" s="68">
        <f>H47*G47</f>
        <v>0</v>
      </c>
      <c r="J47" s="68"/>
      <c r="K47" s="68">
        <f>J47*G47</f>
        <v>0</v>
      </c>
      <c r="L47" s="68"/>
      <c r="M47" s="68"/>
      <c r="N47" s="68">
        <f>I47</f>
        <v>0</v>
      </c>
      <c r="O47" s="98"/>
      <c r="P47" s="98"/>
      <c r="Q47" s="98"/>
    </row>
    <row r="48" spans="1:28" s="99" customFormat="1" ht="16.5" customHeight="1">
      <c r="A48" s="82"/>
      <c r="B48" s="95"/>
      <c r="C48" s="101"/>
      <c r="D48" s="72" t="s">
        <v>36</v>
      </c>
      <c r="E48" s="72"/>
      <c r="F48" s="91">
        <v>0.28000000000000003</v>
      </c>
      <c r="G48" s="68">
        <f>F48*G45</f>
        <v>2.5200000000000005</v>
      </c>
      <c r="H48" s="146"/>
      <c r="I48" s="68">
        <f>H48*G48</f>
        <v>0</v>
      </c>
      <c r="J48" s="68"/>
      <c r="K48" s="68">
        <f>J48*G48</f>
        <v>0</v>
      </c>
      <c r="L48" s="68"/>
      <c r="M48" s="68"/>
      <c r="N48" s="68">
        <f>I48</f>
        <v>0</v>
      </c>
      <c r="O48" s="98"/>
      <c r="P48" s="98"/>
      <c r="Q48" s="98"/>
    </row>
    <row r="49" spans="1:17" s="81" customFormat="1" ht="60" customHeight="1">
      <c r="A49" s="52">
        <v>3</v>
      </c>
      <c r="B49" s="92"/>
      <c r="C49" s="102" t="s">
        <v>42</v>
      </c>
      <c r="D49" s="94" t="s">
        <v>43</v>
      </c>
      <c r="E49" s="17" t="s">
        <v>13</v>
      </c>
      <c r="F49" s="79"/>
      <c r="G49" s="80">
        <v>1</v>
      </c>
      <c r="H49" s="58"/>
      <c r="I49" s="59"/>
      <c r="J49" s="60"/>
      <c r="K49" s="59"/>
      <c r="L49" s="59"/>
      <c r="M49" s="59"/>
      <c r="N49" s="61"/>
    </row>
    <row r="50" spans="1:17" s="87" customFormat="1" ht="18" customHeight="1">
      <c r="A50" s="82"/>
      <c r="B50" s="83"/>
      <c r="C50" s="84"/>
      <c r="D50" s="85" t="s">
        <v>5</v>
      </c>
      <c r="E50" s="85"/>
      <c r="F50" s="68">
        <v>2</v>
      </c>
      <c r="G50" s="68">
        <f>G49*F50</f>
        <v>2</v>
      </c>
      <c r="H50" s="68"/>
      <c r="I50" s="68">
        <f>H50*G50</f>
        <v>0</v>
      </c>
      <c r="J50" s="146"/>
      <c r="K50" s="68">
        <f>J50*G50</f>
        <v>0</v>
      </c>
      <c r="L50" s="68"/>
      <c r="M50" s="68"/>
      <c r="N50" s="68">
        <f>K50</f>
        <v>0</v>
      </c>
      <c r="O50" s="86"/>
      <c r="P50" s="86"/>
      <c r="Q50" s="86"/>
    </row>
    <row r="51" spans="1:17" s="87" customFormat="1" ht="18" customHeight="1">
      <c r="A51" s="82"/>
      <c r="B51" s="83"/>
      <c r="C51" s="90"/>
      <c r="D51" s="72" t="s">
        <v>36</v>
      </c>
      <c r="E51" s="72"/>
      <c r="F51" s="91">
        <v>0.14000000000000001</v>
      </c>
      <c r="G51" s="68">
        <f>F51*G49</f>
        <v>0.14000000000000001</v>
      </c>
      <c r="H51" s="68"/>
      <c r="I51" s="68">
        <f>H51*G51</f>
        <v>0</v>
      </c>
      <c r="J51" s="68"/>
      <c r="K51" s="68">
        <f>J51*G51</f>
        <v>0</v>
      </c>
      <c r="L51" s="68"/>
      <c r="M51" s="68"/>
      <c r="N51" s="68">
        <f>I51</f>
        <v>0</v>
      </c>
      <c r="O51" s="86"/>
      <c r="P51" s="86"/>
      <c r="Q51" s="86"/>
    </row>
    <row r="52" spans="1:17" s="87" customFormat="1" ht="18" customHeight="1">
      <c r="A52" s="82"/>
      <c r="B52" s="83"/>
      <c r="C52" s="100"/>
      <c r="D52" s="103" t="s">
        <v>44</v>
      </c>
      <c r="E52" s="103"/>
      <c r="F52" s="68">
        <v>1</v>
      </c>
      <c r="G52" s="68">
        <f>F52*G49</f>
        <v>1</v>
      </c>
      <c r="H52" s="146"/>
      <c r="I52" s="68">
        <f>H52*G52</f>
        <v>0</v>
      </c>
      <c r="J52" s="68"/>
      <c r="K52" s="68">
        <f>J52*G52</f>
        <v>0</v>
      </c>
      <c r="L52" s="68"/>
      <c r="M52" s="68"/>
      <c r="N52" s="68">
        <f>I52</f>
        <v>0</v>
      </c>
      <c r="O52" s="86"/>
      <c r="P52" s="86"/>
      <c r="Q52" s="86"/>
    </row>
    <row r="53" spans="1:17" s="81" customFormat="1" ht="38.25">
      <c r="A53" s="52">
        <v>5</v>
      </c>
      <c r="B53" s="92"/>
      <c r="C53" s="104" t="s">
        <v>45</v>
      </c>
      <c r="D53" s="94" t="s">
        <v>46</v>
      </c>
      <c r="E53" s="17" t="s">
        <v>13</v>
      </c>
      <c r="F53" s="79"/>
      <c r="G53" s="80">
        <v>1</v>
      </c>
      <c r="H53" s="58"/>
      <c r="I53" s="59"/>
      <c r="J53" s="60"/>
      <c r="K53" s="59"/>
      <c r="L53" s="59"/>
      <c r="M53" s="59"/>
      <c r="N53" s="61"/>
    </row>
    <row r="54" spans="1:17" s="107" customFormat="1" ht="16.5" customHeight="1">
      <c r="A54" s="82"/>
      <c r="B54" s="105"/>
      <c r="C54" s="96"/>
      <c r="D54" s="97" t="s">
        <v>5</v>
      </c>
      <c r="E54" s="97"/>
      <c r="F54" s="68">
        <v>3</v>
      </c>
      <c r="G54" s="68">
        <f>F54*G53</f>
        <v>3</v>
      </c>
      <c r="H54" s="67"/>
      <c r="I54" s="68">
        <f>H54*G54</f>
        <v>0</v>
      </c>
      <c r="J54" s="146"/>
      <c r="K54" s="68">
        <f>G54*J54</f>
        <v>0</v>
      </c>
      <c r="L54" s="68"/>
      <c r="M54" s="68"/>
      <c r="N54" s="68">
        <f>K54</f>
        <v>0</v>
      </c>
      <c r="O54" s="106"/>
      <c r="P54" s="106"/>
      <c r="Q54" s="106"/>
    </row>
    <row r="55" spans="1:17" s="107" customFormat="1" ht="16.5" customHeight="1">
      <c r="A55" s="82"/>
      <c r="B55" s="105"/>
      <c r="C55" s="101"/>
      <c r="D55" s="72" t="s">
        <v>36</v>
      </c>
      <c r="E55" s="72"/>
      <c r="F55" s="91">
        <v>0.14000000000000001</v>
      </c>
      <c r="G55" s="68">
        <f>F55*G53</f>
        <v>0.14000000000000001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  <c r="O55" s="106"/>
      <c r="P55" s="106"/>
      <c r="Q55" s="106"/>
    </row>
    <row r="56" spans="1:17" s="107" customFormat="1" ht="16.5" customHeight="1">
      <c r="A56" s="82"/>
      <c r="B56" s="105"/>
      <c r="C56" s="100"/>
      <c r="D56" s="103" t="s">
        <v>47</v>
      </c>
      <c r="E56" s="103"/>
      <c r="F56" s="68">
        <v>1</v>
      </c>
      <c r="G56" s="68">
        <f>F56*G53</f>
        <v>1</v>
      </c>
      <c r="H56" s="147"/>
      <c r="I56" s="68">
        <f>H56*G56</f>
        <v>0</v>
      </c>
      <c r="J56" s="67"/>
      <c r="K56" s="108">
        <f>J56*G56</f>
        <v>0</v>
      </c>
      <c r="L56" s="68"/>
      <c r="M56" s="68"/>
      <c r="N56" s="68">
        <f>I56</f>
        <v>0</v>
      </c>
      <c r="O56" s="106"/>
      <c r="P56" s="106"/>
      <c r="Q56" s="106"/>
    </row>
    <row r="57" spans="1:17" s="81" customFormat="1" ht="24.75" customHeight="1">
      <c r="A57" s="52">
        <v>6</v>
      </c>
      <c r="B57" s="109"/>
      <c r="C57" s="110" t="s">
        <v>48</v>
      </c>
      <c r="D57" s="111" t="s">
        <v>49</v>
      </c>
      <c r="E57" s="17" t="s">
        <v>13</v>
      </c>
      <c r="F57" s="112"/>
      <c r="G57" s="80">
        <v>1</v>
      </c>
      <c r="H57" s="113"/>
      <c r="I57" s="59"/>
      <c r="J57" s="114"/>
      <c r="K57" s="59"/>
      <c r="L57" s="59"/>
      <c r="M57" s="59"/>
      <c r="N57" s="61"/>
    </row>
    <row r="58" spans="1:17" s="118" customFormat="1">
      <c r="A58" s="63"/>
      <c r="B58" s="63"/>
      <c r="C58" s="115"/>
      <c r="D58" s="63" t="s">
        <v>35</v>
      </c>
      <c r="E58" s="63"/>
      <c r="F58" s="116">
        <v>0.45</v>
      </c>
      <c r="G58" s="117">
        <f>G57*F58</f>
        <v>0.45</v>
      </c>
      <c r="H58" s="67"/>
      <c r="I58" s="68"/>
      <c r="J58" s="146"/>
      <c r="K58" s="68">
        <f>G58*J58</f>
        <v>0</v>
      </c>
      <c r="L58" s="68"/>
      <c r="M58" s="68"/>
      <c r="N58" s="68">
        <f>K58</f>
        <v>0</v>
      </c>
    </row>
    <row r="59" spans="1:17" s="118" customFormat="1">
      <c r="A59" s="63"/>
      <c r="B59" s="63"/>
      <c r="C59" s="115"/>
      <c r="D59" s="15" t="s">
        <v>50</v>
      </c>
      <c r="E59" s="15"/>
      <c r="F59" s="71">
        <v>1</v>
      </c>
      <c r="G59" s="117">
        <f>F59*G57</f>
        <v>1</v>
      </c>
      <c r="H59" s="147"/>
      <c r="I59" s="68">
        <f>H59*G59</f>
        <v>0</v>
      </c>
      <c r="J59" s="67"/>
      <c r="K59" s="68">
        <f>G59*J59</f>
        <v>0</v>
      </c>
      <c r="L59" s="68"/>
      <c r="M59" s="68"/>
      <c r="N59" s="68">
        <f>I59</f>
        <v>0</v>
      </c>
    </row>
    <row r="60" spans="1:17" s="62" customFormat="1" ht="46.5" customHeight="1">
      <c r="A60" s="52">
        <v>7</v>
      </c>
      <c r="B60" s="119"/>
      <c r="C60" s="54" t="s">
        <v>51</v>
      </c>
      <c r="D60" s="120" t="s">
        <v>52</v>
      </c>
      <c r="E60" s="17" t="s">
        <v>31</v>
      </c>
      <c r="F60" s="79"/>
      <c r="G60" s="143">
        <v>31.15</v>
      </c>
      <c r="H60" s="58"/>
      <c r="I60" s="59"/>
      <c r="J60" s="60"/>
      <c r="K60" s="59"/>
      <c r="L60" s="59"/>
      <c r="M60" s="59"/>
      <c r="N60" s="61"/>
    </row>
    <row r="61" spans="1:17" s="69" customFormat="1" ht="17.25" customHeight="1">
      <c r="A61" s="63"/>
      <c r="B61" s="63"/>
      <c r="C61" s="121"/>
      <c r="D61" s="63" t="s">
        <v>35</v>
      </c>
      <c r="E61" s="63"/>
      <c r="F61" s="65">
        <v>0.13</v>
      </c>
      <c r="G61" s="66">
        <f>F61*G60</f>
        <v>4.0495000000000001</v>
      </c>
      <c r="H61" s="67"/>
      <c r="I61" s="68">
        <f>H61*G61</f>
        <v>0</v>
      </c>
      <c r="J61" s="146"/>
      <c r="K61" s="68">
        <f>G61*J61</f>
        <v>0</v>
      </c>
      <c r="L61" s="68"/>
      <c r="M61" s="68"/>
      <c r="N61" s="68">
        <f>K61</f>
        <v>0</v>
      </c>
    </row>
    <row r="62" spans="1:17" s="69" customFormat="1" ht="17.25" customHeight="1">
      <c r="A62" s="63"/>
      <c r="B62" s="70"/>
      <c r="C62" s="121"/>
      <c r="D62" s="120" t="s">
        <v>52</v>
      </c>
      <c r="E62" s="122"/>
      <c r="F62" s="71">
        <v>1</v>
      </c>
      <c r="G62" s="66">
        <f>F62*G60</f>
        <v>31.15</v>
      </c>
      <c r="H62" s="67"/>
      <c r="I62" s="68">
        <f>H62*G62</f>
        <v>0</v>
      </c>
      <c r="J62" s="67"/>
      <c r="K62" s="68">
        <f>G62*J62</f>
        <v>0</v>
      </c>
      <c r="L62" s="68"/>
      <c r="M62" s="68"/>
      <c r="N62" s="68">
        <f>I62</f>
        <v>0</v>
      </c>
    </row>
    <row r="63" spans="1:17" s="69" customFormat="1" ht="17.25" customHeight="1">
      <c r="A63" s="63"/>
      <c r="B63" s="63"/>
      <c r="C63" s="64"/>
      <c r="D63" s="72" t="s">
        <v>36</v>
      </c>
      <c r="E63" s="72"/>
      <c r="F63" s="73">
        <v>4.1000000000000003E-3</v>
      </c>
      <c r="G63" s="66">
        <f>F63*G60</f>
        <v>0.127715</v>
      </c>
      <c r="H63" s="147"/>
      <c r="I63" s="68">
        <f>H63*G63</f>
        <v>0</v>
      </c>
      <c r="J63" s="67"/>
      <c r="K63" s="68">
        <f>G63*J63</f>
        <v>0</v>
      </c>
      <c r="L63" s="68"/>
      <c r="M63" s="68"/>
      <c r="N63" s="68">
        <f>I63</f>
        <v>0</v>
      </c>
    </row>
    <row r="64" spans="1:17" s="62" customFormat="1">
      <c r="A64" s="52">
        <v>8</v>
      </c>
      <c r="B64" s="53"/>
      <c r="C64" s="54" t="s">
        <v>33</v>
      </c>
      <c r="D64" s="55" t="s">
        <v>34</v>
      </c>
      <c r="E64" s="17" t="s">
        <v>31</v>
      </c>
      <c r="F64" s="56"/>
      <c r="G64" s="144">
        <v>31.15</v>
      </c>
      <c r="H64" s="58"/>
      <c r="I64" s="59"/>
      <c r="J64" s="60"/>
      <c r="K64" s="59"/>
      <c r="L64" s="59"/>
      <c r="M64" s="59"/>
      <c r="N64" s="61"/>
    </row>
    <row r="65" spans="1:14" s="69" customFormat="1" ht="17.25" customHeight="1">
      <c r="A65" s="63"/>
      <c r="B65" s="63"/>
      <c r="C65" s="64"/>
      <c r="D65" s="63" t="s">
        <v>35</v>
      </c>
      <c r="E65" s="63"/>
      <c r="F65" s="65">
        <f>26/100</f>
        <v>0.26</v>
      </c>
      <c r="G65" s="66">
        <f>F65*G64</f>
        <v>8.0990000000000002</v>
      </c>
      <c r="H65" s="67"/>
      <c r="I65" s="68">
        <f>H65*G65</f>
        <v>0</v>
      </c>
      <c r="J65" s="146"/>
      <c r="K65" s="68">
        <f>G65*J65</f>
        <v>0</v>
      </c>
      <c r="L65" s="68"/>
      <c r="M65" s="68"/>
      <c r="N65" s="68">
        <f>K65</f>
        <v>0</v>
      </c>
    </row>
    <row r="66" spans="1:14" s="69" customFormat="1" ht="17.25" customHeight="1">
      <c r="A66" s="63"/>
      <c r="B66" s="63"/>
      <c r="C66" s="64"/>
      <c r="D66" s="63" t="s">
        <v>7</v>
      </c>
      <c r="E66" s="63"/>
      <c r="F66" s="65">
        <f>12.2/100</f>
        <v>0.122</v>
      </c>
      <c r="G66" s="66">
        <f>F66*G64</f>
        <v>3.8002999999999996</v>
      </c>
      <c r="H66" s="67"/>
      <c r="I66" s="68">
        <f>H66*G66</f>
        <v>0</v>
      </c>
      <c r="J66" s="67"/>
      <c r="K66" s="68">
        <f>G66*J66</f>
        <v>0</v>
      </c>
      <c r="L66" s="146"/>
      <c r="M66" s="68">
        <f>L66*G66</f>
        <v>0</v>
      </c>
      <c r="N66" s="68">
        <f>M66</f>
        <v>0</v>
      </c>
    </row>
    <row r="67" spans="1:14" s="69" customFormat="1" ht="17.25" customHeight="1">
      <c r="A67" s="63"/>
      <c r="B67" s="70"/>
      <c r="C67" s="64"/>
      <c r="D67" s="55" t="s">
        <v>34</v>
      </c>
      <c r="E67" s="55"/>
      <c r="F67" s="71">
        <v>1</v>
      </c>
      <c r="G67" s="66">
        <f>F67*G64</f>
        <v>31.15</v>
      </c>
      <c r="H67" s="67"/>
      <c r="I67" s="68">
        <f>H67*G67</f>
        <v>0</v>
      </c>
      <c r="J67" s="67"/>
      <c r="K67" s="68">
        <f>G67*J67</f>
        <v>0</v>
      </c>
      <c r="L67" s="68"/>
      <c r="M67" s="68"/>
      <c r="N67" s="68">
        <f>I67</f>
        <v>0</v>
      </c>
    </row>
    <row r="68" spans="1:14" s="69" customFormat="1" ht="17.25" customHeight="1">
      <c r="A68" s="63"/>
      <c r="B68" s="63"/>
      <c r="C68" s="64"/>
      <c r="D68" s="72" t="s">
        <v>36</v>
      </c>
      <c r="E68" s="72"/>
      <c r="F68" s="73">
        <f>8.2/100</f>
        <v>8.199999999999999E-2</v>
      </c>
      <c r="G68" s="66">
        <f>F68*G64</f>
        <v>2.5542999999999996</v>
      </c>
      <c r="H68" s="147"/>
      <c r="I68" s="68">
        <f>H68*G68</f>
        <v>0</v>
      </c>
      <c r="J68" s="67"/>
      <c r="K68" s="68">
        <f>G68*J68</f>
        <v>0</v>
      </c>
      <c r="L68" s="68"/>
      <c r="M68" s="68"/>
      <c r="N68" s="68">
        <f>I68</f>
        <v>0</v>
      </c>
    </row>
    <row r="69" spans="1:14" s="62" customFormat="1" ht="54.75" customHeight="1">
      <c r="A69" s="52">
        <v>9</v>
      </c>
      <c r="B69" s="53"/>
      <c r="C69" s="54" t="s">
        <v>62</v>
      </c>
      <c r="D69" s="55"/>
      <c r="E69" s="17" t="s">
        <v>13</v>
      </c>
      <c r="F69" s="56"/>
      <c r="G69" s="57">
        <v>2</v>
      </c>
      <c r="H69" s="147"/>
      <c r="I69" s="68">
        <f>H69*G69</f>
        <v>0</v>
      </c>
      <c r="J69" s="67"/>
      <c r="K69" s="68">
        <f>G69*J69</f>
        <v>0</v>
      </c>
      <c r="L69" s="68"/>
      <c r="M69" s="68"/>
      <c r="N69" s="68">
        <f>I69</f>
        <v>0</v>
      </c>
    </row>
    <row r="70" spans="1:14" s="69" customFormat="1" ht="17.25" customHeight="1">
      <c r="A70" s="63"/>
      <c r="B70" s="63"/>
      <c r="C70" s="64"/>
      <c r="D70" s="63"/>
      <c r="E70" s="63"/>
      <c r="F70" s="65"/>
      <c r="G70" s="66"/>
      <c r="H70" s="67"/>
      <c r="I70" s="68"/>
      <c r="J70" s="68"/>
      <c r="K70" s="68"/>
      <c r="L70" s="68"/>
      <c r="M70" s="68"/>
      <c r="N70" s="68"/>
    </row>
    <row r="71" spans="1:14" s="69" customFormat="1" ht="17.25" customHeight="1">
      <c r="A71" s="63"/>
      <c r="B71" s="63"/>
      <c r="C71" s="64"/>
      <c r="D71" s="63"/>
      <c r="E71" s="63"/>
      <c r="F71" s="65"/>
      <c r="G71" s="66"/>
      <c r="H71" s="67"/>
      <c r="I71" s="68"/>
      <c r="J71" s="67"/>
      <c r="K71" s="68"/>
      <c r="L71" s="68"/>
      <c r="M71" s="68"/>
      <c r="N71" s="68"/>
    </row>
    <row r="72" spans="1:14" s="69" customFormat="1" ht="17.25" customHeight="1">
      <c r="A72" s="63"/>
      <c r="B72" s="70"/>
      <c r="C72" s="64"/>
      <c r="D72" s="55"/>
      <c r="E72" s="55"/>
      <c r="F72" s="71"/>
      <c r="G72" s="66"/>
      <c r="H72" s="67"/>
      <c r="I72" s="68"/>
      <c r="J72" s="67"/>
      <c r="K72" s="68"/>
      <c r="L72" s="68"/>
      <c r="M72" s="68"/>
      <c r="N72" s="68"/>
    </row>
    <row r="73" spans="1:14" s="69" customFormat="1" ht="17.25" customHeight="1">
      <c r="A73" s="63"/>
      <c r="B73" s="63"/>
      <c r="C73" s="64"/>
      <c r="D73" s="72"/>
      <c r="E73" s="72"/>
      <c r="F73" s="73"/>
      <c r="G73" s="66"/>
      <c r="H73" s="67"/>
      <c r="I73" s="68"/>
      <c r="J73" s="67"/>
      <c r="K73" s="68"/>
      <c r="L73" s="68"/>
      <c r="M73" s="68"/>
      <c r="N73" s="68"/>
    </row>
    <row r="74" spans="1:14" s="23" customFormat="1" ht="16.5" customHeight="1">
      <c r="A74" s="123"/>
      <c r="B74" s="22"/>
      <c r="C74" s="123"/>
      <c r="D74" s="123" t="s">
        <v>4</v>
      </c>
      <c r="E74" s="124"/>
      <c r="F74" s="124"/>
      <c r="G74" s="123"/>
      <c r="H74" s="124"/>
      <c r="I74" s="123">
        <f>SUM(I41:I73)</f>
        <v>0</v>
      </c>
      <c r="J74" s="124"/>
      <c r="K74" s="123">
        <f>SUM(K41:K73)</f>
        <v>0</v>
      </c>
      <c r="L74" s="124"/>
      <c r="M74" s="123">
        <f>SUM(M41:M73)</f>
        <v>0</v>
      </c>
      <c r="N74" s="123">
        <f>SUM(N41:N73)</f>
        <v>0</v>
      </c>
    </row>
    <row r="75" spans="1:14" s="129" customFormat="1" ht="17.25" customHeight="1">
      <c r="A75" s="63"/>
      <c r="B75" s="125"/>
      <c r="C75" s="63"/>
      <c r="D75" s="17" t="s">
        <v>53</v>
      </c>
      <c r="E75" s="63"/>
      <c r="F75" s="126"/>
      <c r="G75" s="63"/>
      <c r="H75" s="127"/>
      <c r="I75" s="128">
        <f>I59+I43+I69</f>
        <v>0</v>
      </c>
      <c r="J75" s="128"/>
      <c r="K75" s="128"/>
      <c r="L75" s="128"/>
      <c r="M75" s="128"/>
      <c r="N75" s="128">
        <f>N59+N43+N69</f>
        <v>0</v>
      </c>
    </row>
    <row r="76" spans="1:14" s="23" customFormat="1" ht="16.5" customHeight="1">
      <c r="A76" s="130"/>
      <c r="B76" s="131"/>
      <c r="C76" s="130"/>
      <c r="D76" s="154" t="s">
        <v>70</v>
      </c>
      <c r="E76" s="130"/>
      <c r="F76" s="130"/>
      <c r="G76" s="130"/>
      <c r="H76" s="130"/>
      <c r="I76" s="132"/>
      <c r="J76" s="132"/>
      <c r="K76" s="132"/>
      <c r="L76" s="132"/>
      <c r="M76" s="132"/>
      <c r="N76" s="158">
        <f>K74*65%</f>
        <v>0</v>
      </c>
    </row>
    <row r="77" spans="1:14" s="23" customFormat="1" ht="15.75" customHeight="1">
      <c r="A77" s="185" t="s">
        <v>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23"/>
      <c r="M77" s="123"/>
      <c r="N77" s="123">
        <f>N76+N74</f>
        <v>0</v>
      </c>
    </row>
    <row r="78" spans="1:14" s="23" customFormat="1" ht="15.75" customHeight="1">
      <c r="A78" s="190" t="s">
        <v>71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30"/>
      <c r="M78" s="130"/>
      <c r="N78" s="158">
        <f>(N77-I75)*8%</f>
        <v>0</v>
      </c>
    </row>
    <row r="79" spans="1:14" s="23" customFormat="1" ht="15.75" customHeight="1">
      <c r="A79" s="185" t="s">
        <v>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23"/>
      <c r="M79" s="123"/>
      <c r="N79" s="123">
        <f>N78+N77</f>
        <v>0</v>
      </c>
    </row>
    <row r="80" spans="1:14" s="23" customFormat="1" ht="15.75" customHeight="1">
      <c r="A80" s="185" t="s">
        <v>54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23"/>
      <c r="M80" s="123"/>
      <c r="N80" s="123" t="e">
        <f>N79+N39+N16</f>
        <v>#VALUE!</v>
      </c>
    </row>
    <row r="81" spans="1:17" s="23" customFormat="1" ht="15.75" customHeight="1">
      <c r="A81" s="184" t="s">
        <v>55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30"/>
      <c r="M81" s="130"/>
      <c r="N81" s="132" t="e">
        <f>N80*5%</f>
        <v>#VALUE!</v>
      </c>
    </row>
    <row r="82" spans="1:17" s="23" customFormat="1" ht="15.75" customHeight="1">
      <c r="A82" s="185" t="s">
        <v>4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23"/>
      <c r="M82" s="123"/>
      <c r="N82" s="123" t="e">
        <f>N81+N80</f>
        <v>#VALUE!</v>
      </c>
    </row>
    <row r="83" spans="1:17" s="23" customFormat="1" ht="15.75" customHeight="1">
      <c r="A83" s="186" t="s">
        <v>56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0"/>
      <c r="M83" s="130"/>
      <c r="N83" s="132" t="e">
        <f>N82*18%</f>
        <v>#VALUE!</v>
      </c>
    </row>
    <row r="84" spans="1:17" s="23" customFormat="1" ht="16.5" customHeight="1">
      <c r="A84" s="185" t="s">
        <v>57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23"/>
      <c r="M84" s="123"/>
      <c r="N84" s="123" t="e">
        <f>N83+N82</f>
        <v>#VALUE!</v>
      </c>
    </row>
    <row r="85" spans="1:17">
      <c r="A85" s="134"/>
      <c r="B85" s="134"/>
      <c r="C85" s="135"/>
      <c r="D85" s="135"/>
      <c r="E85" s="18"/>
      <c r="O85" s="136"/>
    </row>
    <row r="86" spans="1:17">
      <c r="A86" s="134"/>
      <c r="B86" s="134"/>
      <c r="C86" s="135"/>
      <c r="D86" s="135"/>
      <c r="E86" s="18"/>
      <c r="O86" s="137"/>
    </row>
    <row r="87" spans="1:17" s="138" customFormat="1" ht="15.75" customHeight="1"/>
    <row r="88" spans="1:17" s="18" customFormat="1">
      <c r="B88" s="139"/>
      <c r="C88" s="139"/>
      <c r="E88" s="135"/>
    </row>
    <row r="89" spans="1:17" s="18" customFormat="1" ht="23.25" customHeight="1">
      <c r="B89" s="139"/>
      <c r="C89" s="139"/>
      <c r="E89" s="135"/>
    </row>
    <row r="90" spans="1:17" s="140" customFormat="1">
      <c r="A90" s="134"/>
      <c r="B90" s="134"/>
      <c r="C90" s="135"/>
      <c r="D90" s="135"/>
      <c r="E90" s="13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140" customFormat="1" ht="16.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"/>
      <c r="P91" s="19"/>
      <c r="Q91" s="19"/>
    </row>
    <row r="92" spans="1:17" s="140" customFormat="1">
      <c r="A92" s="134"/>
      <c r="B92" s="134"/>
      <c r="C92" s="135"/>
      <c r="D92" s="135"/>
      <c r="E92" s="13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140" customFormat="1">
      <c r="A93" s="134"/>
      <c r="B93" s="134"/>
      <c r="C93" s="135"/>
      <c r="D93" s="13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140" customFormat="1">
      <c r="A94" s="134"/>
      <c r="B94" s="141"/>
      <c r="C94" s="141"/>
      <c r="D94" s="13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140" customFormat="1">
      <c r="A95" s="134"/>
      <c r="B95" s="141"/>
      <c r="C95" s="141"/>
      <c r="D95" s="1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140" customFormat="1">
      <c r="A96" s="134"/>
      <c r="B96" s="13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40" customFormat="1">
      <c r="A97" s="134"/>
      <c r="B97" s="1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s="140" customFormat="1">
      <c r="A98" s="134"/>
      <c r="B98" s="1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40" customFormat="1">
      <c r="A99" s="134"/>
      <c r="B99" s="1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40" customFormat="1">
      <c r="A100" s="134"/>
      <c r="B100" s="13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40" customFormat="1">
      <c r="A101" s="134"/>
      <c r="B101" s="13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40" customFormat="1">
      <c r="A102" s="134"/>
      <c r="B102" s="13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>
      <c r="A103" s="134"/>
      <c r="B103" s="134"/>
    </row>
    <row r="104" spans="1:17">
      <c r="A104" s="134"/>
      <c r="B104" s="134"/>
    </row>
    <row r="105" spans="1:17">
      <c r="A105" s="134"/>
      <c r="B105" s="134"/>
    </row>
    <row r="106" spans="1:17">
      <c r="A106" s="134"/>
      <c r="B106" s="134"/>
    </row>
    <row r="107" spans="1:17">
      <c r="A107" s="134"/>
      <c r="B107" s="134"/>
    </row>
    <row r="108" spans="1:17">
      <c r="A108" s="134"/>
      <c r="B108" s="134"/>
    </row>
    <row r="109" spans="1:17">
      <c r="A109" s="134"/>
      <c r="B109" s="134"/>
    </row>
    <row r="110" spans="1:17">
      <c r="A110" s="134"/>
      <c r="B110" s="134"/>
    </row>
    <row r="111" spans="1:17">
      <c r="A111" s="134"/>
      <c r="B111" s="134"/>
    </row>
    <row r="112" spans="1:17">
      <c r="A112" s="134"/>
      <c r="B112" s="134"/>
    </row>
    <row r="113" spans="1:2">
      <c r="A113" s="134"/>
      <c r="B113" s="134"/>
    </row>
    <row r="114" spans="1:2">
      <c r="A114" s="134"/>
      <c r="B114" s="134"/>
    </row>
    <row r="115" spans="1:2">
      <c r="A115" s="134"/>
      <c r="B115" s="134"/>
    </row>
    <row r="116" spans="1:2">
      <c r="A116" s="134"/>
      <c r="B116" s="134"/>
    </row>
    <row r="117" spans="1:2">
      <c r="A117" s="134"/>
      <c r="B117" s="134"/>
    </row>
    <row r="118" spans="1:2">
      <c r="A118" s="134"/>
      <c r="B118" s="134"/>
    </row>
    <row r="119" spans="1:2">
      <c r="A119" s="134"/>
      <c r="B119" s="134"/>
    </row>
    <row r="120" spans="1:2">
      <c r="A120" s="134"/>
      <c r="B120" s="134"/>
    </row>
    <row r="121" spans="1:2">
      <c r="A121" s="134"/>
      <c r="B121" s="134"/>
    </row>
    <row r="122" spans="1:2">
      <c r="A122" s="134"/>
      <c r="B122" s="134"/>
    </row>
    <row r="123" spans="1:2">
      <c r="A123" s="134"/>
      <c r="B123" s="134"/>
    </row>
    <row r="124" spans="1:2">
      <c r="A124" s="134"/>
      <c r="B124" s="134"/>
    </row>
    <row r="125" spans="1:2">
      <c r="A125" s="134"/>
      <c r="B125" s="134"/>
    </row>
    <row r="126" spans="1:2">
      <c r="A126" s="134"/>
      <c r="B126" s="134"/>
    </row>
    <row r="127" spans="1:2">
      <c r="A127" s="134"/>
      <c r="B127" s="134"/>
    </row>
    <row r="128" spans="1:2">
      <c r="A128" s="134"/>
      <c r="B128" s="134"/>
    </row>
    <row r="129" spans="1:2">
      <c r="A129" s="134"/>
      <c r="B129" s="134"/>
    </row>
    <row r="130" spans="1:2">
      <c r="A130" s="134"/>
      <c r="B130" s="134"/>
    </row>
    <row r="131" spans="1:2">
      <c r="A131" s="134"/>
      <c r="B131" s="134"/>
    </row>
    <row r="132" spans="1:2">
      <c r="A132" s="134"/>
      <c r="B132" s="134"/>
    </row>
    <row r="133" spans="1:2">
      <c r="A133" s="134"/>
      <c r="B133" s="134"/>
    </row>
    <row r="134" spans="1:2">
      <c r="A134" s="134"/>
      <c r="B134" s="134"/>
    </row>
    <row r="135" spans="1:2">
      <c r="A135" s="134"/>
      <c r="B135" s="134"/>
    </row>
    <row r="136" spans="1:2">
      <c r="A136" s="134"/>
      <c r="B136" s="134"/>
    </row>
    <row r="137" spans="1:2">
      <c r="A137" s="134"/>
      <c r="B137" s="134"/>
    </row>
    <row r="138" spans="1:2">
      <c r="A138" s="134"/>
      <c r="B138" s="134"/>
    </row>
    <row r="139" spans="1:2">
      <c r="A139" s="134"/>
      <c r="B139" s="134"/>
    </row>
    <row r="140" spans="1:2">
      <c r="A140" s="134"/>
      <c r="B140" s="134"/>
    </row>
    <row r="141" spans="1:2">
      <c r="A141" s="134"/>
      <c r="B141" s="134"/>
    </row>
    <row r="142" spans="1:2">
      <c r="A142" s="134"/>
      <c r="B142" s="134"/>
    </row>
    <row r="143" spans="1:2">
      <c r="A143" s="134"/>
      <c r="B143" s="134"/>
    </row>
    <row r="144" spans="1:2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</sheetData>
  <mergeCells count="26">
    <mergeCell ref="A82:K82"/>
    <mergeCell ref="A83:K83"/>
    <mergeCell ref="A84:K84"/>
    <mergeCell ref="A91:N91"/>
    <mergeCell ref="C40:D40"/>
    <mergeCell ref="A77:K77"/>
    <mergeCell ref="A78:K78"/>
    <mergeCell ref="A79:K79"/>
    <mergeCell ref="A80:K80"/>
    <mergeCell ref="A81:K81"/>
    <mergeCell ref="C17:D17"/>
    <mergeCell ref="A3:N3"/>
    <mergeCell ref="A4:N4"/>
    <mergeCell ref="A5:D5"/>
    <mergeCell ref="M5:N5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N7"/>
  </mergeCells>
  <pageMargins left="0" right="0" top="0.74803149606299213" bottom="0.15748031496062992" header="0" footer="0"/>
  <pageSetup paperSize="9" scale="49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84"/>
  <sheetViews>
    <sheetView view="pageBreakPreview" topLeftCell="A58" zoomScale="80" zoomScaleNormal="100" zoomScaleSheetLayoutView="80" workbookViewId="0">
      <selection activeCell="N76" sqref="N76"/>
    </sheetView>
  </sheetViews>
  <sheetFormatPr defaultRowHeight="15.75"/>
  <cols>
    <col min="1" max="1" width="3.85546875" style="142" customWidth="1"/>
    <col min="2" max="2" width="11.85546875" style="142" customWidth="1"/>
    <col min="3" max="3" width="24.140625" style="19" customWidth="1"/>
    <col min="4" max="4" width="122.140625" style="19" bestFit="1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 customWidth="1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 customWidth="1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 customWidth="1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 customWidth="1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 customWidth="1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 customWidth="1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 customWidth="1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 customWidth="1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 customWidth="1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 customWidth="1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 customWidth="1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 customWidth="1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 customWidth="1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 customWidth="1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 customWidth="1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 customWidth="1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 customWidth="1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 customWidth="1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 customWidth="1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 customWidth="1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 customWidth="1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 customWidth="1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 customWidth="1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 customWidth="1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 customWidth="1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 customWidth="1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 customWidth="1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 customWidth="1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 customWidth="1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 customWidth="1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 customWidth="1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 customWidth="1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 customWidth="1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 customWidth="1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 customWidth="1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 customWidth="1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 customWidth="1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 customWidth="1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 customWidth="1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 customWidth="1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 customWidth="1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 customWidth="1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 customWidth="1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 customWidth="1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 customWidth="1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 customWidth="1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 customWidth="1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 customWidth="1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 customWidth="1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 customWidth="1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 customWidth="1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 customWidth="1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 customWidth="1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 customWidth="1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 customWidth="1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 customWidth="1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 customWidth="1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 customWidth="1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 customWidth="1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 customWidth="1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 customWidth="1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 customWidth="1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 customWidth="1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/>
    <row r="2" spans="1:14" s="18" customFormat="1" ht="15"/>
    <row r="3" spans="1:14" s="18" customFormat="1" ht="21">
      <c r="A3" s="191" t="s">
        <v>65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 customHeight="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 ht="39" customHeigh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 ht="46.5" customHeigh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" customFormat="1" ht="47.25">
      <c r="A9" s="29">
        <v>1</v>
      </c>
      <c r="B9" s="17"/>
      <c r="C9" s="4" t="s">
        <v>14</v>
      </c>
      <c r="D9" s="30"/>
      <c r="E9" s="17" t="s">
        <v>13</v>
      </c>
      <c r="F9" s="16"/>
      <c r="G9" s="7">
        <v>7</v>
      </c>
      <c r="H9" s="6"/>
      <c r="I9" s="7"/>
      <c r="J9" s="6"/>
      <c r="K9" s="5"/>
      <c r="L9" s="6"/>
      <c r="M9" s="5"/>
      <c r="N9" s="7"/>
    </row>
    <row r="10" spans="1:14" s="2" customFormat="1">
      <c r="A10" s="8"/>
      <c r="B10" s="8"/>
      <c r="C10" s="31"/>
      <c r="D10" s="8" t="s">
        <v>5</v>
      </c>
      <c r="E10" s="8" t="s">
        <v>6</v>
      </c>
      <c r="F10" s="12">
        <v>0.17599999999999999</v>
      </c>
      <c r="G10" s="9">
        <f>F10*G9</f>
        <v>1.232</v>
      </c>
      <c r="H10" s="10"/>
      <c r="I10" s="11"/>
      <c r="J10" s="145"/>
      <c r="K10" s="9">
        <f>J10*G10</f>
        <v>0</v>
      </c>
      <c r="L10" s="10"/>
      <c r="M10" s="9"/>
      <c r="N10" s="11">
        <f>K10</f>
        <v>0</v>
      </c>
    </row>
    <row r="11" spans="1:14" s="2" customFormat="1">
      <c r="A11" s="8"/>
      <c r="B11" s="8"/>
      <c r="C11" s="31"/>
      <c r="D11" s="8" t="s">
        <v>7</v>
      </c>
      <c r="E11" s="8" t="s">
        <v>8</v>
      </c>
      <c r="F11" s="12">
        <v>1.5599999999999999E-2</v>
      </c>
      <c r="G11" s="9">
        <f>F11*G9</f>
        <v>0.10919999999999999</v>
      </c>
      <c r="H11" s="10"/>
      <c r="I11" s="11"/>
      <c r="J11" s="10"/>
      <c r="K11" s="9"/>
      <c r="L11" s="145"/>
      <c r="M11" s="9">
        <f>G11*L11</f>
        <v>0</v>
      </c>
      <c r="N11" s="11">
        <f>M11</f>
        <v>0</v>
      </c>
    </row>
    <row r="12" spans="1:14" s="28" customFormat="1" ht="16.5">
      <c r="A12" s="34"/>
      <c r="B12" s="35"/>
      <c r="C12" s="36"/>
      <c r="D12" s="3" t="s">
        <v>4</v>
      </c>
      <c r="E12" s="35"/>
      <c r="F12" s="37"/>
      <c r="G12" s="37"/>
      <c r="H12" s="37"/>
      <c r="I12" s="38">
        <f>SUM(I9:I11)</f>
        <v>0</v>
      </c>
      <c r="J12" s="38"/>
      <c r="K12" s="38">
        <f>SUM(K9:K11)</f>
        <v>0</v>
      </c>
      <c r="L12" s="38"/>
      <c r="M12" s="38">
        <f>SUM(M9:M11)</f>
        <v>0</v>
      </c>
      <c r="N12" s="39">
        <f>SUM(N9:N11)</f>
        <v>0</v>
      </c>
    </row>
    <row r="13" spans="1:14" s="28" customFormat="1">
      <c r="A13" s="40"/>
      <c r="B13" s="41"/>
      <c r="C13" s="36"/>
      <c r="D13" s="35" t="s">
        <v>68</v>
      </c>
      <c r="E13" s="42"/>
      <c r="F13" s="43"/>
      <c r="G13" s="43"/>
      <c r="H13" s="43"/>
      <c r="I13" s="44"/>
      <c r="J13" s="44"/>
      <c r="K13" s="44"/>
      <c r="L13" s="44"/>
      <c r="M13" s="44"/>
      <c r="N13" s="45">
        <f>N12*10%</f>
        <v>0</v>
      </c>
    </row>
    <row r="14" spans="1:14" s="28" customFormat="1">
      <c r="A14" s="40"/>
      <c r="B14" s="40"/>
      <c r="C14" s="36"/>
      <c r="D14" s="35" t="s">
        <v>4</v>
      </c>
      <c r="E14" s="35"/>
      <c r="F14" s="43"/>
      <c r="G14" s="43"/>
      <c r="H14" s="43"/>
      <c r="I14" s="44"/>
      <c r="J14" s="44"/>
      <c r="K14" s="44"/>
      <c r="L14" s="44"/>
      <c r="M14" s="44"/>
      <c r="N14" s="45">
        <f>N13+N12</f>
        <v>0</v>
      </c>
    </row>
    <row r="15" spans="1:14" s="28" customFormat="1">
      <c r="A15" s="46"/>
      <c r="B15" s="40"/>
      <c r="C15" s="36"/>
      <c r="D15" s="35" t="s">
        <v>69</v>
      </c>
      <c r="E15" s="42"/>
      <c r="F15" s="43"/>
      <c r="G15" s="43"/>
      <c r="H15" s="43"/>
      <c r="I15" s="44"/>
      <c r="J15" s="44"/>
      <c r="K15" s="44"/>
      <c r="L15" s="44"/>
      <c r="M15" s="44"/>
      <c r="N15" s="45">
        <f>N14*E15</f>
        <v>0</v>
      </c>
    </row>
    <row r="16" spans="1:14" s="28" customFormat="1">
      <c r="A16" s="47"/>
      <c r="B16" s="40"/>
      <c r="C16" s="36"/>
      <c r="D16" s="48" t="s">
        <v>4</v>
      </c>
      <c r="E16" s="49"/>
      <c r="F16" s="43"/>
      <c r="G16" s="43"/>
      <c r="H16" s="43"/>
      <c r="I16" s="44"/>
      <c r="J16" s="44"/>
      <c r="K16" s="44"/>
      <c r="L16" s="44"/>
      <c r="M16" s="44"/>
      <c r="N16" s="45">
        <f>N14+N15</f>
        <v>0</v>
      </c>
    </row>
    <row r="17" spans="1:14" s="28" customFormat="1" ht="42" customHeight="1">
      <c r="A17" s="25"/>
      <c r="B17" s="26"/>
      <c r="C17" s="188" t="s">
        <v>25</v>
      </c>
      <c r="D17" s="188"/>
      <c r="E17" s="25"/>
      <c r="F17" s="32"/>
      <c r="G17" s="27"/>
      <c r="H17" s="13"/>
      <c r="I17" s="13"/>
      <c r="J17" s="13"/>
      <c r="K17" s="13"/>
      <c r="L17" s="13"/>
      <c r="M17" s="13"/>
      <c r="N17" s="13"/>
    </row>
    <row r="18" spans="1:14" s="2" customFormat="1" ht="63">
      <c r="A18" s="29">
        <v>1</v>
      </c>
      <c r="B18" s="17"/>
      <c r="C18" s="4" t="s">
        <v>26</v>
      </c>
      <c r="D18" s="30" t="s">
        <v>58</v>
      </c>
      <c r="E18" s="17" t="s">
        <v>13</v>
      </c>
      <c r="F18" s="16"/>
      <c r="G18" s="16">
        <v>1</v>
      </c>
      <c r="H18" s="6"/>
      <c r="I18" s="7"/>
      <c r="J18" s="6"/>
      <c r="K18" s="5"/>
      <c r="L18" s="6"/>
      <c r="M18" s="5"/>
      <c r="N18" s="7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50">
        <v>0.60399999999999998</v>
      </c>
      <c r="G19" s="9">
        <f>F19*G18</f>
        <v>0.60399999999999998</v>
      </c>
      <c r="H19" s="10"/>
      <c r="I19" s="11"/>
      <c r="J19" s="145"/>
      <c r="K19" s="9">
        <f>J19*G19</f>
        <v>0</v>
      </c>
      <c r="L19" s="10"/>
      <c r="M19" s="9"/>
      <c r="N19" s="11">
        <f>K19</f>
        <v>0</v>
      </c>
    </row>
    <row r="20" spans="1:14" s="2" customFormat="1">
      <c r="A20" s="8"/>
      <c r="B20" s="8"/>
      <c r="C20" s="31"/>
      <c r="D20" s="33" t="s">
        <v>27</v>
      </c>
      <c r="E20" s="17" t="s">
        <v>13</v>
      </c>
      <c r="F20" s="12"/>
      <c r="G20" s="16">
        <v>1</v>
      </c>
      <c r="H20" s="145"/>
      <c r="I20" s="11">
        <f>G20*H20</f>
        <v>0</v>
      </c>
      <c r="J20" s="10"/>
      <c r="K20" s="9"/>
      <c r="L20" s="10"/>
      <c r="M20" s="9"/>
      <c r="N20" s="11">
        <f>I20</f>
        <v>0</v>
      </c>
    </row>
    <row r="21" spans="1:14" s="2" customFormat="1">
      <c r="A21" s="8"/>
      <c r="B21" s="8"/>
      <c r="C21" s="31"/>
      <c r="D21" s="8" t="s">
        <v>9</v>
      </c>
      <c r="E21" s="8" t="s">
        <v>8</v>
      </c>
      <c r="F21" s="51">
        <v>0.114</v>
      </c>
      <c r="G21" s="9">
        <f>F21*G20</f>
        <v>0.114</v>
      </c>
      <c r="H21" s="145"/>
      <c r="I21" s="11">
        <f>G21*H21</f>
        <v>0</v>
      </c>
      <c r="J21" s="10"/>
      <c r="K21" s="9"/>
      <c r="L21" s="10"/>
      <c r="M21" s="9"/>
      <c r="N21" s="11">
        <f>I21</f>
        <v>0</v>
      </c>
    </row>
    <row r="22" spans="1:14" s="2" customFormat="1" ht="47.25">
      <c r="A22" s="29">
        <v>2</v>
      </c>
      <c r="B22" s="17"/>
      <c r="C22" s="4" t="s">
        <v>28</v>
      </c>
      <c r="D22" s="30" t="s">
        <v>59</v>
      </c>
      <c r="E22" s="17" t="s">
        <v>13</v>
      </c>
      <c r="F22" s="16"/>
      <c r="G22" s="16">
        <v>2</v>
      </c>
      <c r="H22" s="6"/>
      <c r="I22" s="7"/>
      <c r="J22" s="6"/>
      <c r="K22" s="5"/>
      <c r="L22" s="6"/>
      <c r="M22" s="5"/>
      <c r="N22" s="7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50">
        <v>0.60399999999999998</v>
      </c>
      <c r="G23" s="9">
        <f>F23*G22</f>
        <v>1.208</v>
      </c>
      <c r="H23" s="10"/>
      <c r="I23" s="11"/>
      <c r="J23" s="145"/>
      <c r="K23" s="9">
        <f>J23*G23</f>
        <v>0</v>
      </c>
      <c r="L23" s="10"/>
      <c r="M23" s="9"/>
      <c r="N23" s="11">
        <f>K23</f>
        <v>0</v>
      </c>
    </row>
    <row r="24" spans="1:14" s="2" customFormat="1">
      <c r="A24" s="8"/>
      <c r="B24" s="8"/>
      <c r="C24" s="31"/>
      <c r="D24" s="33" t="s">
        <v>29</v>
      </c>
      <c r="E24" s="17" t="s">
        <v>13</v>
      </c>
      <c r="F24" s="12"/>
      <c r="G24" s="16">
        <v>2</v>
      </c>
      <c r="H24" s="145"/>
      <c r="I24" s="11">
        <f>G24*H24</f>
        <v>0</v>
      </c>
      <c r="J24" s="10"/>
      <c r="K24" s="9"/>
      <c r="L24" s="10"/>
      <c r="M24" s="9"/>
      <c r="N24" s="11">
        <f>I24</f>
        <v>0</v>
      </c>
    </row>
    <row r="25" spans="1:14" s="2" customFormat="1">
      <c r="A25" s="8"/>
      <c r="B25" s="8"/>
      <c r="C25" s="31"/>
      <c r="D25" s="8" t="s">
        <v>9</v>
      </c>
      <c r="E25" s="8" t="s">
        <v>8</v>
      </c>
      <c r="F25" s="51">
        <v>0.114</v>
      </c>
      <c r="G25" s="9">
        <f>F25*G24</f>
        <v>0.22800000000000001</v>
      </c>
      <c r="H25" s="145"/>
      <c r="I25" s="11">
        <f>G25*H25</f>
        <v>0</v>
      </c>
      <c r="J25" s="10"/>
      <c r="K25" s="9"/>
      <c r="L25" s="10"/>
      <c r="M25" s="9"/>
      <c r="N25" s="11">
        <f>I25</f>
        <v>0</v>
      </c>
    </row>
    <row r="26" spans="1:14" s="2" customFormat="1" ht="31.5">
      <c r="A26" s="29">
        <v>3</v>
      </c>
      <c r="B26" s="17"/>
      <c r="C26" s="4" t="s">
        <v>30</v>
      </c>
      <c r="D26" s="30"/>
      <c r="E26" s="17" t="s">
        <v>31</v>
      </c>
      <c r="F26" s="16"/>
      <c r="G26" s="16">
        <v>10</v>
      </c>
      <c r="H26" s="6"/>
      <c r="I26" s="7"/>
      <c r="J26" s="6"/>
      <c r="K26" s="5"/>
      <c r="L26" s="6"/>
      <c r="M26" s="5"/>
      <c r="N26" s="7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50">
        <v>0.13900000000000001</v>
      </c>
      <c r="G27" s="9">
        <f>F27*G26</f>
        <v>1.3900000000000001</v>
      </c>
      <c r="H27" s="10"/>
      <c r="I27" s="11"/>
      <c r="J27" s="145"/>
      <c r="K27" s="9">
        <f>J27*G27</f>
        <v>0</v>
      </c>
      <c r="L27" s="10"/>
      <c r="M27" s="9"/>
      <c r="N27" s="11">
        <f>K27</f>
        <v>0</v>
      </c>
    </row>
    <row r="28" spans="1:14" s="2" customFormat="1">
      <c r="A28" s="8"/>
      <c r="B28" s="8"/>
      <c r="C28" s="31"/>
      <c r="D28" s="33" t="s">
        <v>32</v>
      </c>
      <c r="E28" s="17" t="s">
        <v>31</v>
      </c>
      <c r="F28" s="12"/>
      <c r="G28" s="16">
        <v>10</v>
      </c>
      <c r="H28" s="145"/>
      <c r="I28" s="11">
        <f>G28*H28</f>
        <v>0</v>
      </c>
      <c r="J28" s="10"/>
      <c r="K28" s="9"/>
      <c r="L28" s="10"/>
      <c r="M28" s="9"/>
      <c r="N28" s="11">
        <f>I28</f>
        <v>0</v>
      </c>
    </row>
    <row r="29" spans="1:14" s="2" customFormat="1">
      <c r="A29" s="8"/>
      <c r="B29" s="8"/>
      <c r="C29" s="31"/>
      <c r="D29" s="8" t="s">
        <v>9</v>
      </c>
      <c r="E29" s="8" t="s">
        <v>8</v>
      </c>
      <c r="F29" s="51">
        <v>9.7000000000000003E-3</v>
      </c>
      <c r="G29" s="9">
        <f>F29*G28</f>
        <v>9.7000000000000003E-2</v>
      </c>
      <c r="H29" s="145"/>
      <c r="I29" s="11">
        <f>G29*H29</f>
        <v>0</v>
      </c>
      <c r="J29" s="10"/>
      <c r="K29" s="9"/>
      <c r="L29" s="10"/>
      <c r="M29" s="9"/>
      <c r="N29" s="11">
        <f>I29</f>
        <v>0</v>
      </c>
    </row>
    <row r="30" spans="1:14" s="62" customFormat="1">
      <c r="A30" s="52">
        <v>4</v>
      </c>
      <c r="B30" s="53"/>
      <c r="C30" s="54" t="s">
        <v>33</v>
      </c>
      <c r="D30" s="55" t="s">
        <v>34</v>
      </c>
      <c r="E30" s="55"/>
      <c r="F30" s="56"/>
      <c r="G30" s="57">
        <v>10</v>
      </c>
      <c r="H30" s="58"/>
      <c r="I30" s="59"/>
      <c r="J30" s="60"/>
      <c r="K30" s="59"/>
      <c r="L30" s="59"/>
      <c r="M30" s="59"/>
      <c r="N30" s="61"/>
    </row>
    <row r="31" spans="1:14" s="69" customFormat="1" ht="17.25" customHeight="1">
      <c r="A31" s="63"/>
      <c r="B31" s="63"/>
      <c r="C31" s="64"/>
      <c r="D31" s="63" t="s">
        <v>35</v>
      </c>
      <c r="E31" s="63"/>
      <c r="F31" s="65">
        <f>26/100</f>
        <v>0.26</v>
      </c>
      <c r="G31" s="66">
        <f>F31*G30</f>
        <v>2.6</v>
      </c>
      <c r="H31" s="67"/>
      <c r="I31" s="68">
        <f>H31*G31</f>
        <v>0</v>
      </c>
      <c r="J31" s="146"/>
      <c r="K31" s="68">
        <f>G31*J31</f>
        <v>0</v>
      </c>
      <c r="L31" s="68"/>
      <c r="M31" s="68"/>
      <c r="N31" s="68">
        <f>K31</f>
        <v>0</v>
      </c>
    </row>
    <row r="32" spans="1:14" s="69" customFormat="1" ht="17.25" customHeight="1">
      <c r="A32" s="63"/>
      <c r="B32" s="63"/>
      <c r="C32" s="64"/>
      <c r="D32" s="63" t="s">
        <v>7</v>
      </c>
      <c r="E32" s="63"/>
      <c r="F32" s="65">
        <f>12.2/100</f>
        <v>0.122</v>
      </c>
      <c r="G32" s="66">
        <f>F32*G30</f>
        <v>1.22</v>
      </c>
      <c r="H32" s="67"/>
      <c r="I32" s="68">
        <f>H32*G32</f>
        <v>0</v>
      </c>
      <c r="J32" s="67"/>
      <c r="K32" s="68">
        <f>G32*J32</f>
        <v>0</v>
      </c>
      <c r="L32" s="146"/>
      <c r="M32" s="68">
        <f>L32*G32</f>
        <v>0</v>
      </c>
      <c r="N32" s="68">
        <f>M32</f>
        <v>0</v>
      </c>
    </row>
    <row r="33" spans="1:28" s="69" customFormat="1" ht="17.25" customHeight="1">
      <c r="A33" s="63"/>
      <c r="B33" s="70"/>
      <c r="C33" s="64"/>
      <c r="D33" s="55" t="s">
        <v>34</v>
      </c>
      <c r="E33" s="55"/>
      <c r="F33" s="71">
        <v>1</v>
      </c>
      <c r="G33" s="66">
        <f>F33*G30</f>
        <v>10</v>
      </c>
      <c r="H33" s="67"/>
      <c r="I33" s="68">
        <f>H33*G33</f>
        <v>0</v>
      </c>
      <c r="J33" s="67"/>
      <c r="K33" s="68">
        <f>G33*J33</f>
        <v>0</v>
      </c>
      <c r="L33" s="68"/>
      <c r="M33" s="68"/>
      <c r="N33" s="68">
        <f>I33</f>
        <v>0</v>
      </c>
    </row>
    <row r="34" spans="1:28" s="69" customFormat="1" ht="17.25" customHeight="1">
      <c r="A34" s="63"/>
      <c r="B34" s="63"/>
      <c r="C34" s="64"/>
      <c r="D34" s="72" t="s">
        <v>36</v>
      </c>
      <c r="E34" s="72"/>
      <c r="F34" s="73">
        <f>8.2/100</f>
        <v>8.199999999999999E-2</v>
      </c>
      <c r="G34" s="66">
        <f>F34*G30</f>
        <v>0.81999999999999984</v>
      </c>
      <c r="H34" s="147"/>
      <c r="I34" s="68">
        <f>H34*G34</f>
        <v>0</v>
      </c>
      <c r="J34" s="67"/>
      <c r="K34" s="68">
        <f>G34*J34</f>
        <v>0</v>
      </c>
      <c r="L34" s="68"/>
      <c r="M34" s="68"/>
      <c r="N34" s="68">
        <f>I34</f>
        <v>0</v>
      </c>
    </row>
    <row r="35" spans="1:28" s="28" customFormat="1" ht="16.5">
      <c r="A35" s="34"/>
      <c r="B35" s="35"/>
      <c r="C35" s="36"/>
      <c r="D35" s="3" t="s">
        <v>4</v>
      </c>
      <c r="E35" s="35"/>
      <c r="F35" s="37"/>
      <c r="G35" s="37"/>
      <c r="H35" s="37"/>
      <c r="I35" s="38">
        <f>SUM(I18:I34)</f>
        <v>0</v>
      </c>
      <c r="J35" s="38"/>
      <c r="K35" s="38">
        <f>SUM(K18:K34)</f>
        <v>0</v>
      </c>
      <c r="L35" s="38"/>
      <c r="M35" s="38">
        <f>SUM(M18:M34)</f>
        <v>0</v>
      </c>
      <c r="N35" s="39">
        <f>SUM(N18:N34)</f>
        <v>0</v>
      </c>
    </row>
    <row r="36" spans="1:28" s="28" customFormat="1">
      <c r="A36" s="40"/>
      <c r="B36" s="41"/>
      <c r="C36" s="36"/>
      <c r="D36" s="35" t="s">
        <v>72</v>
      </c>
      <c r="E36" s="157"/>
      <c r="F36" s="43"/>
      <c r="G36" s="43"/>
      <c r="H36" s="43"/>
      <c r="I36" s="44"/>
      <c r="J36" s="44"/>
      <c r="K36" s="44">
        <f>K35*E36%</f>
        <v>0</v>
      </c>
      <c r="L36" s="44"/>
      <c r="M36" s="44"/>
      <c r="N36" s="45">
        <f>K36</f>
        <v>0</v>
      </c>
    </row>
    <row r="37" spans="1:28" s="28" customFormat="1">
      <c r="A37" s="40"/>
      <c r="B37" s="40"/>
      <c r="C37" s="36"/>
      <c r="D37" s="35" t="s">
        <v>4</v>
      </c>
      <c r="E37" s="35"/>
      <c r="F37" s="43"/>
      <c r="G37" s="43"/>
      <c r="H37" s="43"/>
      <c r="I37" s="44"/>
      <c r="J37" s="44"/>
      <c r="K37" s="44"/>
      <c r="L37" s="44"/>
      <c r="M37" s="44"/>
      <c r="N37" s="45">
        <f>N36+N35</f>
        <v>0</v>
      </c>
    </row>
    <row r="38" spans="1:28" s="28" customFormat="1">
      <c r="A38" s="46"/>
      <c r="B38" s="40"/>
      <c r="C38" s="36"/>
      <c r="D38" s="35" t="s">
        <v>11</v>
      </c>
      <c r="E38" s="157" t="s">
        <v>73</v>
      </c>
      <c r="F38" s="43"/>
      <c r="G38" s="43"/>
      <c r="H38" s="43"/>
      <c r="I38" s="44"/>
      <c r="J38" s="44"/>
      <c r="K38" s="44"/>
      <c r="L38" s="44"/>
      <c r="M38" s="44"/>
      <c r="N38" s="45" t="e">
        <f>N37*E38</f>
        <v>#VALUE!</v>
      </c>
    </row>
    <row r="39" spans="1:28" s="28" customFormat="1">
      <c r="A39" s="47"/>
      <c r="B39" s="40"/>
      <c r="C39" s="36"/>
      <c r="D39" s="48" t="s">
        <v>4</v>
      </c>
      <c r="E39" s="49"/>
      <c r="F39" s="43"/>
      <c r="G39" s="43"/>
      <c r="H39" s="43"/>
      <c r="I39" s="44"/>
      <c r="J39" s="44"/>
      <c r="K39" s="44"/>
      <c r="L39" s="44"/>
      <c r="M39" s="44"/>
      <c r="N39" s="45" t="e">
        <f>N37+N38</f>
        <v>#VALUE!</v>
      </c>
    </row>
    <row r="40" spans="1:28" s="1" customFormat="1" ht="21">
      <c r="A40" s="40"/>
      <c r="B40" s="40"/>
      <c r="C40" s="189" t="s">
        <v>37</v>
      </c>
      <c r="D40" s="189"/>
      <c r="E40" s="40"/>
      <c r="F40" s="74"/>
      <c r="G40" s="75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81" customFormat="1" ht="255">
      <c r="A41" s="52">
        <v>1</v>
      </c>
      <c r="B41" s="76"/>
      <c r="C41" s="77" t="s">
        <v>60</v>
      </c>
      <c r="D41" s="78" t="s">
        <v>61</v>
      </c>
      <c r="E41" s="17" t="s">
        <v>13</v>
      </c>
      <c r="F41" s="79"/>
      <c r="G41" s="80">
        <v>1</v>
      </c>
      <c r="H41" s="58"/>
      <c r="I41" s="59"/>
      <c r="J41" s="60"/>
      <c r="K41" s="59"/>
      <c r="L41" s="59"/>
      <c r="M41" s="59"/>
      <c r="N41" s="61"/>
    </row>
    <row r="42" spans="1:28" s="87" customFormat="1" ht="18" customHeight="1">
      <c r="A42" s="82"/>
      <c r="B42" s="83"/>
      <c r="C42" s="84"/>
      <c r="D42" s="85" t="s">
        <v>5</v>
      </c>
      <c r="E42" s="85"/>
      <c r="F42" s="68">
        <v>26</v>
      </c>
      <c r="G42" s="68">
        <f>F42*G41</f>
        <v>26</v>
      </c>
      <c r="H42" s="68"/>
      <c r="I42" s="68">
        <f>H42*G42</f>
        <v>0</v>
      </c>
      <c r="J42" s="146"/>
      <c r="K42" s="68">
        <f>J42*G42</f>
        <v>0</v>
      </c>
      <c r="L42" s="68"/>
      <c r="M42" s="68"/>
      <c r="N42" s="68">
        <f>K42</f>
        <v>0</v>
      </c>
      <c r="O42" s="86"/>
      <c r="P42" s="86"/>
      <c r="Q42" s="86"/>
    </row>
    <row r="43" spans="1:28" s="87" customFormat="1" ht="18" customHeight="1">
      <c r="A43" s="82"/>
      <c r="B43" s="83"/>
      <c r="C43" s="88" t="s">
        <v>12</v>
      </c>
      <c r="D43" s="89" t="s">
        <v>38</v>
      </c>
      <c r="E43" s="89"/>
      <c r="F43" s="68">
        <v>1</v>
      </c>
      <c r="G43" s="68">
        <f>F43*G41</f>
        <v>1</v>
      </c>
      <c r="H43" s="146"/>
      <c r="I43" s="68">
        <f>H43*G43</f>
        <v>0</v>
      </c>
      <c r="J43" s="68"/>
      <c r="K43" s="68">
        <f>J43*G43</f>
        <v>0</v>
      </c>
      <c r="L43" s="68"/>
      <c r="M43" s="68"/>
      <c r="N43" s="68">
        <f>I43</f>
        <v>0</v>
      </c>
      <c r="O43" s="86"/>
      <c r="P43" s="86"/>
      <c r="Q43" s="86"/>
    </row>
    <row r="44" spans="1:28" s="87" customFormat="1" ht="18" customHeight="1">
      <c r="A44" s="82"/>
      <c r="B44" s="83"/>
      <c r="C44" s="90"/>
      <c r="D44" s="72" t="s">
        <v>36</v>
      </c>
      <c r="E44" s="72"/>
      <c r="F44" s="91">
        <v>2.5</v>
      </c>
      <c r="G44" s="68">
        <f>F44*G41</f>
        <v>2.5</v>
      </c>
      <c r="H44" s="146"/>
      <c r="I44" s="68">
        <f>H44*G44</f>
        <v>0</v>
      </c>
      <c r="J44" s="68"/>
      <c r="K44" s="68">
        <f>J44*G44</f>
        <v>0</v>
      </c>
      <c r="L44" s="68"/>
      <c r="M44" s="68"/>
      <c r="N44" s="68">
        <f>I44</f>
        <v>0</v>
      </c>
      <c r="O44" s="86"/>
      <c r="P44" s="86"/>
      <c r="Q44" s="86"/>
    </row>
    <row r="45" spans="1:28" s="81" customFormat="1" ht="102">
      <c r="A45" s="52">
        <v>2</v>
      </c>
      <c r="B45" s="92"/>
      <c r="C45" s="93" t="s">
        <v>39</v>
      </c>
      <c r="D45" s="94" t="s">
        <v>40</v>
      </c>
      <c r="E45" s="17" t="s">
        <v>13</v>
      </c>
      <c r="F45" s="79"/>
      <c r="G45" s="80">
        <v>7</v>
      </c>
      <c r="H45" s="58"/>
      <c r="I45" s="59"/>
      <c r="J45" s="60"/>
      <c r="K45" s="59"/>
      <c r="L45" s="59"/>
      <c r="M45" s="59"/>
      <c r="N45" s="61"/>
    </row>
    <row r="46" spans="1:28" s="99" customFormat="1" ht="16.5" customHeight="1">
      <c r="A46" s="82"/>
      <c r="B46" s="95"/>
      <c r="C46" s="96"/>
      <c r="D46" s="97" t="s">
        <v>5</v>
      </c>
      <c r="E46" s="97"/>
      <c r="F46" s="68">
        <v>2</v>
      </c>
      <c r="G46" s="68">
        <f>F46*G45</f>
        <v>14</v>
      </c>
      <c r="H46" s="68"/>
      <c r="I46" s="68">
        <f>H46*G46</f>
        <v>0</v>
      </c>
      <c r="J46" s="146"/>
      <c r="K46" s="68">
        <f>J46*G46</f>
        <v>0</v>
      </c>
      <c r="L46" s="68"/>
      <c r="M46" s="68"/>
      <c r="N46" s="68">
        <f>K46</f>
        <v>0</v>
      </c>
      <c r="O46" s="98"/>
      <c r="P46" s="98"/>
      <c r="Q46" s="98"/>
    </row>
    <row r="47" spans="1:28" s="99" customFormat="1" ht="16.5" customHeight="1">
      <c r="A47" s="82"/>
      <c r="B47" s="95"/>
      <c r="C47" s="100"/>
      <c r="D47" s="89" t="s">
        <v>41</v>
      </c>
      <c r="E47" s="89"/>
      <c r="F47" s="68">
        <v>1</v>
      </c>
      <c r="G47" s="68">
        <f>F47*G45</f>
        <v>7</v>
      </c>
      <c r="H47" s="146"/>
      <c r="I47" s="68">
        <f>H47*G47</f>
        <v>0</v>
      </c>
      <c r="J47" s="68"/>
      <c r="K47" s="68">
        <f>J47*G47</f>
        <v>0</v>
      </c>
      <c r="L47" s="68"/>
      <c r="M47" s="68"/>
      <c r="N47" s="68">
        <f>I47</f>
        <v>0</v>
      </c>
      <c r="O47" s="98"/>
      <c r="P47" s="98"/>
      <c r="Q47" s="98"/>
    </row>
    <row r="48" spans="1:28" s="99" customFormat="1" ht="16.5" customHeight="1">
      <c r="A48" s="82"/>
      <c r="B48" s="95"/>
      <c r="C48" s="101"/>
      <c r="D48" s="72" t="s">
        <v>36</v>
      </c>
      <c r="E48" s="72"/>
      <c r="F48" s="91">
        <v>0.28000000000000003</v>
      </c>
      <c r="G48" s="68">
        <f>F48*G45</f>
        <v>1.9600000000000002</v>
      </c>
      <c r="H48" s="146"/>
      <c r="I48" s="68">
        <f>H48*G48</f>
        <v>0</v>
      </c>
      <c r="J48" s="68"/>
      <c r="K48" s="68">
        <f>J48*G48</f>
        <v>0</v>
      </c>
      <c r="L48" s="68"/>
      <c r="M48" s="68"/>
      <c r="N48" s="68">
        <f>I48</f>
        <v>0</v>
      </c>
      <c r="O48" s="98"/>
      <c r="P48" s="98"/>
      <c r="Q48" s="98"/>
    </row>
    <row r="49" spans="1:17" s="81" customFormat="1" ht="60" customHeight="1">
      <c r="A49" s="52">
        <v>3</v>
      </c>
      <c r="B49" s="92"/>
      <c r="C49" s="102" t="s">
        <v>42</v>
      </c>
      <c r="D49" s="94" t="s">
        <v>43</v>
      </c>
      <c r="E49" s="17" t="s">
        <v>13</v>
      </c>
      <c r="F49" s="79"/>
      <c r="G49" s="80">
        <v>1</v>
      </c>
      <c r="H49" s="58"/>
      <c r="I49" s="59"/>
      <c r="J49" s="60"/>
      <c r="K49" s="59"/>
      <c r="L49" s="59"/>
      <c r="M49" s="59"/>
      <c r="N49" s="61"/>
    </row>
    <row r="50" spans="1:17" s="87" customFormat="1" ht="18" customHeight="1">
      <c r="A50" s="82"/>
      <c r="B50" s="83"/>
      <c r="C50" s="84"/>
      <c r="D50" s="85" t="s">
        <v>5</v>
      </c>
      <c r="E50" s="85"/>
      <c r="F50" s="68">
        <v>2</v>
      </c>
      <c r="G50" s="68">
        <f>G49*F50</f>
        <v>2</v>
      </c>
      <c r="H50" s="68"/>
      <c r="I50" s="68">
        <f>H50*G50</f>
        <v>0</v>
      </c>
      <c r="J50" s="146"/>
      <c r="K50" s="68">
        <f>J50*G50</f>
        <v>0</v>
      </c>
      <c r="L50" s="68"/>
      <c r="M50" s="68"/>
      <c r="N50" s="68">
        <f>K50</f>
        <v>0</v>
      </c>
      <c r="O50" s="86"/>
      <c r="P50" s="86"/>
      <c r="Q50" s="86"/>
    </row>
    <row r="51" spans="1:17" s="87" customFormat="1" ht="18" customHeight="1">
      <c r="A51" s="82"/>
      <c r="B51" s="83"/>
      <c r="C51" s="90"/>
      <c r="D51" s="72" t="s">
        <v>36</v>
      </c>
      <c r="E51" s="72"/>
      <c r="F51" s="91">
        <v>0.14000000000000001</v>
      </c>
      <c r="G51" s="68">
        <f>F51*G49</f>
        <v>0.14000000000000001</v>
      </c>
      <c r="H51" s="146"/>
      <c r="I51" s="68">
        <f>H51*G51</f>
        <v>0</v>
      </c>
      <c r="J51" s="68"/>
      <c r="K51" s="68">
        <f>J51*G51</f>
        <v>0</v>
      </c>
      <c r="L51" s="68"/>
      <c r="M51" s="68"/>
      <c r="N51" s="68">
        <f>I51</f>
        <v>0</v>
      </c>
      <c r="O51" s="86"/>
      <c r="P51" s="86"/>
      <c r="Q51" s="86"/>
    </row>
    <row r="52" spans="1:17" s="87" customFormat="1" ht="18" customHeight="1">
      <c r="A52" s="82"/>
      <c r="B52" s="83"/>
      <c r="C52" s="100"/>
      <c r="D52" s="103" t="s">
        <v>44</v>
      </c>
      <c r="E52" s="103"/>
      <c r="F52" s="68">
        <v>1</v>
      </c>
      <c r="G52" s="68">
        <f>F52*G49</f>
        <v>1</v>
      </c>
      <c r="H52" s="146"/>
      <c r="I52" s="68">
        <f>H52*G52</f>
        <v>0</v>
      </c>
      <c r="J52" s="68"/>
      <c r="K52" s="68">
        <f>J52*G52</f>
        <v>0</v>
      </c>
      <c r="L52" s="68"/>
      <c r="M52" s="68"/>
      <c r="N52" s="68">
        <f>I52</f>
        <v>0</v>
      </c>
      <c r="O52" s="86"/>
      <c r="P52" s="86"/>
      <c r="Q52" s="86"/>
    </row>
    <row r="53" spans="1:17" s="81" customFormat="1" ht="38.25">
      <c r="A53" s="52">
        <v>5</v>
      </c>
      <c r="B53" s="92"/>
      <c r="C53" s="104" t="s">
        <v>45</v>
      </c>
      <c r="D53" s="94" t="s">
        <v>46</v>
      </c>
      <c r="E53" s="17" t="s">
        <v>13</v>
      </c>
      <c r="F53" s="79"/>
      <c r="G53" s="80">
        <v>1</v>
      </c>
      <c r="H53" s="58"/>
      <c r="I53" s="59"/>
      <c r="J53" s="60"/>
      <c r="K53" s="59"/>
      <c r="L53" s="59"/>
      <c r="M53" s="59"/>
      <c r="N53" s="61"/>
    </row>
    <row r="54" spans="1:17" s="107" customFormat="1" ht="16.5" customHeight="1">
      <c r="A54" s="82"/>
      <c r="B54" s="105"/>
      <c r="C54" s="96"/>
      <c r="D54" s="97" t="s">
        <v>5</v>
      </c>
      <c r="E54" s="97"/>
      <c r="F54" s="68">
        <v>3</v>
      </c>
      <c r="G54" s="68">
        <f>F54*G53</f>
        <v>3</v>
      </c>
      <c r="H54" s="67"/>
      <c r="I54" s="68">
        <f>H54*G54</f>
        <v>0</v>
      </c>
      <c r="J54" s="146"/>
      <c r="K54" s="68">
        <f>G54*J54</f>
        <v>0</v>
      </c>
      <c r="L54" s="68"/>
      <c r="M54" s="68"/>
      <c r="N54" s="68">
        <f>K54</f>
        <v>0</v>
      </c>
      <c r="O54" s="106"/>
      <c r="P54" s="106"/>
      <c r="Q54" s="106"/>
    </row>
    <row r="55" spans="1:17" s="107" customFormat="1" ht="16.5" customHeight="1">
      <c r="A55" s="82"/>
      <c r="B55" s="105"/>
      <c r="C55" s="101"/>
      <c r="D55" s="72" t="s">
        <v>36</v>
      </c>
      <c r="E55" s="72"/>
      <c r="F55" s="91">
        <v>0.14000000000000001</v>
      </c>
      <c r="G55" s="68">
        <f>F55*G53</f>
        <v>0.14000000000000001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  <c r="O55" s="106"/>
      <c r="P55" s="106"/>
      <c r="Q55" s="106"/>
    </row>
    <row r="56" spans="1:17" s="107" customFormat="1" ht="16.5" customHeight="1">
      <c r="A56" s="82"/>
      <c r="B56" s="105"/>
      <c r="C56" s="100"/>
      <c r="D56" s="103" t="s">
        <v>47</v>
      </c>
      <c r="E56" s="103"/>
      <c r="F56" s="68">
        <v>1</v>
      </c>
      <c r="G56" s="68">
        <f>F56*G53</f>
        <v>1</v>
      </c>
      <c r="H56" s="147"/>
      <c r="I56" s="68">
        <f>H56*G56</f>
        <v>0</v>
      </c>
      <c r="J56" s="67"/>
      <c r="K56" s="108">
        <f>J56*G56</f>
        <v>0</v>
      </c>
      <c r="L56" s="68"/>
      <c r="M56" s="68"/>
      <c r="N56" s="68">
        <f>I56</f>
        <v>0</v>
      </c>
      <c r="O56" s="106"/>
      <c r="P56" s="106"/>
      <c r="Q56" s="106"/>
    </row>
    <row r="57" spans="1:17" s="81" customFormat="1" ht="24.75" customHeight="1">
      <c r="A57" s="52">
        <v>6</v>
      </c>
      <c r="B57" s="109"/>
      <c r="C57" s="110" t="s">
        <v>48</v>
      </c>
      <c r="D57" s="111" t="s">
        <v>49</v>
      </c>
      <c r="E57" s="17" t="s">
        <v>13</v>
      </c>
      <c r="F57" s="112"/>
      <c r="G57" s="80">
        <v>1</v>
      </c>
      <c r="H57" s="113"/>
      <c r="I57" s="59"/>
      <c r="J57" s="114"/>
      <c r="K57" s="59"/>
      <c r="L57" s="59"/>
      <c r="M57" s="59"/>
      <c r="N57" s="61"/>
    </row>
    <row r="58" spans="1:17" s="118" customFormat="1">
      <c r="A58" s="63"/>
      <c r="B58" s="63"/>
      <c r="C58" s="115"/>
      <c r="D58" s="63" t="s">
        <v>35</v>
      </c>
      <c r="E58" s="63"/>
      <c r="F58" s="116">
        <v>0.45</v>
      </c>
      <c r="G58" s="117">
        <f>G57*F58</f>
        <v>0.45</v>
      </c>
      <c r="H58" s="67"/>
      <c r="I58" s="68">
        <f>H58*G58</f>
        <v>0</v>
      </c>
      <c r="J58" s="146"/>
      <c r="K58" s="68">
        <f>G58*J58</f>
        <v>0</v>
      </c>
      <c r="L58" s="68"/>
      <c r="M58" s="68"/>
      <c r="N58" s="68">
        <f>K58</f>
        <v>0</v>
      </c>
    </row>
    <row r="59" spans="1:17" s="118" customFormat="1">
      <c r="A59" s="63"/>
      <c r="B59" s="63"/>
      <c r="C59" s="115"/>
      <c r="D59" s="15" t="s">
        <v>50</v>
      </c>
      <c r="E59" s="15"/>
      <c r="F59" s="71">
        <v>1</v>
      </c>
      <c r="G59" s="117">
        <f>F59*G57</f>
        <v>1</v>
      </c>
      <c r="H59" s="147"/>
      <c r="I59" s="68">
        <f>H59*G59</f>
        <v>0</v>
      </c>
      <c r="J59" s="67"/>
      <c r="K59" s="68">
        <f>G59*J59</f>
        <v>0</v>
      </c>
      <c r="L59" s="68"/>
      <c r="M59" s="68"/>
      <c r="N59" s="68">
        <f>I59</f>
        <v>0</v>
      </c>
    </row>
    <row r="60" spans="1:17" s="62" customFormat="1" ht="27">
      <c r="A60" s="52">
        <v>7</v>
      </c>
      <c r="B60" s="119"/>
      <c r="C60" s="54" t="s">
        <v>51</v>
      </c>
      <c r="D60" s="120" t="s">
        <v>52</v>
      </c>
      <c r="E60" s="17" t="s">
        <v>31</v>
      </c>
      <c r="F60" s="79"/>
      <c r="G60" s="143">
        <v>32</v>
      </c>
      <c r="H60" s="58"/>
      <c r="I60" s="68"/>
      <c r="J60" s="60"/>
      <c r="K60" s="59"/>
      <c r="L60" s="59"/>
      <c r="M60" s="59"/>
      <c r="N60" s="61"/>
    </row>
    <row r="61" spans="1:17" s="69" customFormat="1" ht="17.25" customHeight="1">
      <c r="A61" s="63"/>
      <c r="B61" s="63"/>
      <c r="C61" s="121"/>
      <c r="D61" s="63" t="s">
        <v>35</v>
      </c>
      <c r="E61" s="63"/>
      <c r="F61" s="65">
        <v>0.13</v>
      </c>
      <c r="G61" s="66">
        <f>F61*G60</f>
        <v>4.16</v>
      </c>
      <c r="H61" s="67"/>
      <c r="I61" s="68"/>
      <c r="J61" s="150"/>
      <c r="K61" s="68">
        <f>G61*I60</f>
        <v>0</v>
      </c>
      <c r="L61" s="68"/>
      <c r="M61" s="68"/>
      <c r="N61" s="68">
        <f>K61</f>
        <v>0</v>
      </c>
    </row>
    <row r="62" spans="1:17" s="69" customFormat="1" ht="17.25" customHeight="1">
      <c r="A62" s="63"/>
      <c r="B62" s="70"/>
      <c r="C62" s="121"/>
      <c r="D62" s="120" t="s">
        <v>52</v>
      </c>
      <c r="E62" s="122"/>
      <c r="F62" s="71">
        <v>1</v>
      </c>
      <c r="G62" s="66">
        <f>F62*G60</f>
        <v>32</v>
      </c>
      <c r="H62" s="67"/>
      <c r="I62" s="68">
        <f>H62*G62</f>
        <v>0</v>
      </c>
      <c r="J62" s="67"/>
      <c r="K62" s="68">
        <f>G62*J62</f>
        <v>0</v>
      </c>
      <c r="L62" s="68"/>
      <c r="M62" s="68"/>
      <c r="N62" s="68">
        <f>I62</f>
        <v>0</v>
      </c>
    </row>
    <row r="63" spans="1:17" s="69" customFormat="1" ht="17.25" customHeight="1">
      <c r="A63" s="63"/>
      <c r="B63" s="63"/>
      <c r="C63" s="64"/>
      <c r="D63" s="72" t="s">
        <v>36</v>
      </c>
      <c r="E63" s="72"/>
      <c r="F63" s="73">
        <v>4.1000000000000003E-3</v>
      </c>
      <c r="G63" s="66">
        <f>F63*G60</f>
        <v>0.13120000000000001</v>
      </c>
      <c r="H63" s="147"/>
      <c r="I63" s="68">
        <f>H63*G63</f>
        <v>0</v>
      </c>
      <c r="J63" s="67"/>
      <c r="K63" s="68">
        <f>G63*J63</f>
        <v>0</v>
      </c>
      <c r="L63" s="68"/>
      <c r="M63" s="68"/>
      <c r="N63" s="68">
        <f>I63</f>
        <v>0</v>
      </c>
    </row>
    <row r="64" spans="1:17" s="62" customFormat="1">
      <c r="A64" s="52">
        <v>8</v>
      </c>
      <c r="B64" s="53"/>
      <c r="C64" s="54" t="s">
        <v>33</v>
      </c>
      <c r="D64" s="55" t="s">
        <v>34</v>
      </c>
      <c r="E64" s="17" t="s">
        <v>31</v>
      </c>
      <c r="F64" s="56"/>
      <c r="G64" s="144">
        <v>32</v>
      </c>
      <c r="H64" s="58"/>
      <c r="I64" s="59"/>
      <c r="J64" s="60"/>
      <c r="K64" s="59"/>
      <c r="L64" s="59"/>
      <c r="M64" s="59"/>
      <c r="N64" s="61"/>
    </row>
    <row r="65" spans="1:14" s="69" customFormat="1" ht="17.25" customHeight="1">
      <c r="A65" s="63"/>
      <c r="B65" s="63"/>
      <c r="C65" s="64"/>
      <c r="D65" s="63" t="s">
        <v>35</v>
      </c>
      <c r="E65" s="63"/>
      <c r="F65" s="65">
        <f>26/100</f>
        <v>0.26</v>
      </c>
      <c r="G65" s="66">
        <f>F65*G64</f>
        <v>8.32</v>
      </c>
      <c r="H65" s="67"/>
      <c r="I65" s="68">
        <f>H65*G65</f>
        <v>0</v>
      </c>
      <c r="J65" s="146"/>
      <c r="K65" s="68">
        <f>G65*J65</f>
        <v>0</v>
      </c>
      <c r="L65" s="68"/>
      <c r="M65" s="68"/>
      <c r="N65" s="68">
        <f>K65</f>
        <v>0</v>
      </c>
    </row>
    <row r="66" spans="1:14" s="69" customFormat="1" ht="17.25" customHeight="1">
      <c r="A66" s="63"/>
      <c r="B66" s="63"/>
      <c r="C66" s="64"/>
      <c r="D66" s="63" t="s">
        <v>7</v>
      </c>
      <c r="E66" s="63"/>
      <c r="F66" s="65">
        <f>12.2/100</f>
        <v>0.122</v>
      </c>
      <c r="G66" s="66">
        <f>F66*G64</f>
        <v>3.9039999999999999</v>
      </c>
      <c r="H66" s="67"/>
      <c r="I66" s="68">
        <f>H66*G66</f>
        <v>0</v>
      </c>
      <c r="J66" s="67"/>
      <c r="K66" s="68">
        <f>G66*J66</f>
        <v>0</v>
      </c>
      <c r="L66" s="146"/>
      <c r="M66" s="68">
        <f>L66*G66</f>
        <v>0</v>
      </c>
      <c r="N66" s="68">
        <f>M66</f>
        <v>0</v>
      </c>
    </row>
    <row r="67" spans="1:14" s="69" customFormat="1" ht="17.25" customHeight="1">
      <c r="A67" s="63"/>
      <c r="B67" s="70"/>
      <c r="C67" s="64"/>
      <c r="D67" s="55" t="s">
        <v>34</v>
      </c>
      <c r="E67" s="55"/>
      <c r="F67" s="71">
        <v>1</v>
      </c>
      <c r="G67" s="66">
        <f>F67*G64</f>
        <v>32</v>
      </c>
      <c r="H67" s="67"/>
      <c r="I67" s="68">
        <f>H67*G67</f>
        <v>0</v>
      </c>
      <c r="J67" s="67"/>
      <c r="K67" s="68">
        <f>G67*J67</f>
        <v>0</v>
      </c>
      <c r="L67" s="68"/>
      <c r="M67" s="68"/>
      <c r="N67" s="68">
        <f>I67</f>
        <v>0</v>
      </c>
    </row>
    <row r="68" spans="1:14" s="69" customFormat="1" ht="17.25" customHeight="1">
      <c r="A68" s="63"/>
      <c r="B68" s="63"/>
      <c r="C68" s="64"/>
      <c r="D68" s="72" t="s">
        <v>36</v>
      </c>
      <c r="E68" s="72"/>
      <c r="F68" s="73">
        <f>8.2/100</f>
        <v>8.199999999999999E-2</v>
      </c>
      <c r="G68" s="66">
        <f>F68*G64</f>
        <v>2.6239999999999997</v>
      </c>
      <c r="H68" s="147"/>
      <c r="I68" s="68">
        <f>H68*G68</f>
        <v>0</v>
      </c>
      <c r="J68" s="67"/>
      <c r="K68" s="68">
        <f>G68*J68</f>
        <v>0</v>
      </c>
      <c r="L68" s="68"/>
      <c r="M68" s="68"/>
      <c r="N68" s="68">
        <f>I68</f>
        <v>0</v>
      </c>
    </row>
    <row r="69" spans="1:14" s="62" customFormat="1" ht="54.75" customHeight="1">
      <c r="A69" s="52">
        <v>9</v>
      </c>
      <c r="B69" s="53"/>
      <c r="C69" s="54" t="s">
        <v>62</v>
      </c>
      <c r="D69" s="55"/>
      <c r="E69" s="17" t="s">
        <v>13</v>
      </c>
      <c r="F69" s="56"/>
      <c r="G69" s="57">
        <v>2</v>
      </c>
      <c r="H69" s="147"/>
      <c r="I69" s="68">
        <f>H69*G69</f>
        <v>0</v>
      </c>
      <c r="J69" s="67"/>
      <c r="K69" s="68">
        <f>G69*J69</f>
        <v>0</v>
      </c>
      <c r="L69" s="68"/>
      <c r="M69" s="68"/>
      <c r="N69" s="68">
        <f>I69</f>
        <v>0</v>
      </c>
    </row>
    <row r="70" spans="1:14" s="69" customFormat="1" ht="17.25" customHeight="1">
      <c r="A70" s="63"/>
      <c r="B70" s="63"/>
      <c r="C70" s="64"/>
      <c r="D70" s="63"/>
      <c r="E70" s="63"/>
      <c r="F70" s="65"/>
      <c r="G70" s="66"/>
      <c r="H70" s="67"/>
      <c r="I70" s="68"/>
      <c r="J70" s="68"/>
      <c r="K70" s="68"/>
      <c r="L70" s="68"/>
      <c r="M70" s="68"/>
      <c r="N70" s="68"/>
    </row>
    <row r="71" spans="1:14" s="69" customFormat="1" ht="17.25" customHeight="1">
      <c r="A71" s="63"/>
      <c r="B71" s="63"/>
      <c r="C71" s="64"/>
      <c r="D71" s="63"/>
      <c r="E71" s="63"/>
      <c r="F71" s="65"/>
      <c r="G71" s="66"/>
      <c r="H71" s="67"/>
      <c r="I71" s="68"/>
      <c r="J71" s="67"/>
      <c r="K71" s="68"/>
      <c r="L71" s="68"/>
      <c r="M71" s="68"/>
      <c r="N71" s="68"/>
    </row>
    <row r="72" spans="1:14" s="69" customFormat="1" ht="17.25" customHeight="1">
      <c r="A72" s="63"/>
      <c r="B72" s="70"/>
      <c r="C72" s="64"/>
      <c r="D72" s="55"/>
      <c r="E72" s="55"/>
      <c r="F72" s="71"/>
      <c r="G72" s="66"/>
      <c r="H72" s="67"/>
      <c r="I72" s="68"/>
      <c r="J72" s="67"/>
      <c r="K72" s="68"/>
      <c r="L72" s="68"/>
      <c r="M72" s="68"/>
      <c r="N72" s="68"/>
    </row>
    <row r="73" spans="1:14" s="69" customFormat="1" ht="17.25" customHeight="1">
      <c r="A73" s="63"/>
      <c r="B73" s="63"/>
      <c r="C73" s="64"/>
      <c r="D73" s="72"/>
      <c r="E73" s="72"/>
      <c r="F73" s="73"/>
      <c r="G73" s="66"/>
      <c r="H73" s="67"/>
      <c r="I73" s="68"/>
      <c r="J73" s="67"/>
      <c r="K73" s="68"/>
      <c r="L73" s="68"/>
      <c r="M73" s="68"/>
      <c r="N73" s="68"/>
    </row>
    <row r="74" spans="1:14" s="23" customFormat="1" ht="16.5" customHeight="1">
      <c r="A74" s="123"/>
      <c r="B74" s="22"/>
      <c r="C74" s="123"/>
      <c r="D74" s="123" t="s">
        <v>4</v>
      </c>
      <c r="E74" s="124"/>
      <c r="F74" s="124"/>
      <c r="G74" s="123"/>
      <c r="H74" s="124"/>
      <c r="I74" s="123">
        <f>SUM(I41:I73)</f>
        <v>0</v>
      </c>
      <c r="J74" s="124"/>
      <c r="K74" s="123">
        <f>SUM(K41:K73)</f>
        <v>0</v>
      </c>
      <c r="L74" s="124"/>
      <c r="M74" s="123">
        <f>SUM(M41:M73)</f>
        <v>0</v>
      </c>
      <c r="N74" s="123">
        <f>SUM(N41:N73)</f>
        <v>0</v>
      </c>
    </row>
    <row r="75" spans="1:14" s="129" customFormat="1" ht="17.25" customHeight="1">
      <c r="A75" s="63"/>
      <c r="B75" s="125"/>
      <c r="C75" s="63"/>
      <c r="D75" s="17" t="s">
        <v>53</v>
      </c>
      <c r="E75" s="63"/>
      <c r="F75" s="126"/>
      <c r="G75" s="63"/>
      <c r="H75" s="127"/>
      <c r="I75" s="128">
        <f>I59+I43+I69</f>
        <v>0</v>
      </c>
      <c r="J75" s="128"/>
      <c r="K75" s="128"/>
      <c r="L75" s="128"/>
      <c r="M75" s="128"/>
      <c r="N75" s="128">
        <f>N59+N43+N69</f>
        <v>0</v>
      </c>
    </row>
    <row r="76" spans="1:14" s="23" customFormat="1" ht="16.5" customHeight="1">
      <c r="A76" s="130"/>
      <c r="B76" s="131"/>
      <c r="C76" s="130"/>
      <c r="D76" s="154" t="s">
        <v>70</v>
      </c>
      <c r="E76" s="130"/>
      <c r="F76" s="130"/>
      <c r="G76" s="130"/>
      <c r="H76" s="130"/>
      <c r="I76" s="132"/>
      <c r="J76" s="132"/>
      <c r="K76" s="132"/>
      <c r="L76" s="132"/>
      <c r="M76" s="132"/>
      <c r="N76" s="158">
        <f>K74*65%</f>
        <v>0</v>
      </c>
    </row>
    <row r="77" spans="1:14" s="23" customFormat="1" ht="15.75" customHeight="1">
      <c r="A77" s="185" t="s">
        <v>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23"/>
      <c r="M77" s="123"/>
      <c r="N77" s="123">
        <f>N76+N74</f>
        <v>0</v>
      </c>
    </row>
    <row r="78" spans="1:14" s="23" customFormat="1" ht="15.75" customHeight="1">
      <c r="A78" s="190" t="s">
        <v>71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30"/>
      <c r="M78" s="130"/>
      <c r="N78" s="158">
        <f>(N77-I75)*8%</f>
        <v>0</v>
      </c>
    </row>
    <row r="79" spans="1:14" s="23" customFormat="1" ht="15.75" customHeight="1">
      <c r="A79" s="185" t="s">
        <v>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23"/>
      <c r="M79" s="123"/>
      <c r="N79" s="123">
        <f>N78+N77</f>
        <v>0</v>
      </c>
    </row>
    <row r="80" spans="1:14" s="23" customFormat="1" ht="15.75" customHeight="1">
      <c r="A80" s="185" t="s">
        <v>54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23"/>
      <c r="M80" s="123"/>
      <c r="N80" s="123" t="e">
        <f>N79+N39+N16</f>
        <v>#VALUE!</v>
      </c>
    </row>
    <row r="81" spans="1:17" s="23" customFormat="1" ht="15.75" customHeight="1">
      <c r="A81" s="184" t="s">
        <v>55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30"/>
      <c r="M81" s="130"/>
      <c r="N81" s="132" t="e">
        <f>N80*5%</f>
        <v>#VALUE!</v>
      </c>
    </row>
    <row r="82" spans="1:17" s="23" customFormat="1" ht="15.75" customHeight="1">
      <c r="A82" s="185" t="s">
        <v>4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23"/>
      <c r="M82" s="123"/>
      <c r="N82" s="123" t="e">
        <f>N81+N80</f>
        <v>#VALUE!</v>
      </c>
    </row>
    <row r="83" spans="1:17" s="23" customFormat="1" ht="15.75" customHeight="1">
      <c r="A83" s="186" t="s">
        <v>56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0"/>
      <c r="M83" s="130"/>
      <c r="N83" s="132" t="e">
        <f>N82*18%</f>
        <v>#VALUE!</v>
      </c>
    </row>
    <row r="84" spans="1:17" s="23" customFormat="1" ht="16.5" customHeight="1">
      <c r="A84" s="185" t="s">
        <v>57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23"/>
      <c r="M84" s="123"/>
      <c r="N84" s="123" t="e">
        <f>N83+N82</f>
        <v>#VALUE!</v>
      </c>
    </row>
    <row r="85" spans="1:17">
      <c r="A85" s="134"/>
      <c r="B85" s="134"/>
      <c r="C85" s="135"/>
      <c r="D85" s="135"/>
      <c r="E85" s="18"/>
      <c r="O85" s="136"/>
    </row>
    <row r="86" spans="1:17">
      <c r="A86" s="134"/>
      <c r="B86" s="134"/>
      <c r="C86" s="135"/>
      <c r="D86" s="135"/>
      <c r="E86" s="18"/>
      <c r="O86" s="137"/>
    </row>
    <row r="87" spans="1:17" s="138" customFormat="1" ht="15.75" customHeight="1"/>
    <row r="88" spans="1:17" s="18" customFormat="1">
      <c r="B88" s="139"/>
      <c r="C88" s="139"/>
      <c r="E88" s="135"/>
    </row>
    <row r="89" spans="1:17" s="18" customFormat="1" ht="23.25" customHeight="1">
      <c r="B89" s="139"/>
      <c r="C89" s="139"/>
      <c r="E89" s="135"/>
    </row>
    <row r="90" spans="1:17" s="140" customFormat="1">
      <c r="A90" s="134"/>
      <c r="B90" s="134"/>
      <c r="C90" s="135"/>
      <c r="D90" s="135"/>
      <c r="E90" s="13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140" customFormat="1" ht="16.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"/>
      <c r="P91" s="19"/>
      <c r="Q91" s="19"/>
    </row>
    <row r="92" spans="1:17" s="140" customFormat="1">
      <c r="A92" s="134"/>
      <c r="B92" s="134"/>
      <c r="C92" s="135"/>
      <c r="D92" s="135"/>
      <c r="E92" s="13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140" customFormat="1">
      <c r="A93" s="134"/>
      <c r="B93" s="134"/>
      <c r="C93" s="135"/>
      <c r="D93" s="13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140" customFormat="1">
      <c r="A94" s="134"/>
      <c r="B94" s="141"/>
      <c r="C94" s="141"/>
      <c r="D94" s="13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140" customFormat="1">
      <c r="A95" s="134"/>
      <c r="B95" s="141"/>
      <c r="C95" s="141"/>
      <c r="D95" s="1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140" customFormat="1">
      <c r="A96" s="134"/>
      <c r="B96" s="13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40" customFormat="1">
      <c r="A97" s="134"/>
      <c r="B97" s="1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s="140" customFormat="1">
      <c r="A98" s="134"/>
      <c r="B98" s="1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40" customFormat="1">
      <c r="A99" s="134"/>
      <c r="B99" s="1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40" customFormat="1">
      <c r="A100" s="134"/>
      <c r="B100" s="13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40" customFormat="1">
      <c r="A101" s="134"/>
      <c r="B101" s="13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40" customFormat="1">
      <c r="A102" s="134"/>
      <c r="B102" s="13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>
      <c r="A103" s="134"/>
      <c r="B103" s="134"/>
    </row>
    <row r="104" spans="1:17">
      <c r="A104" s="134"/>
      <c r="B104" s="134"/>
    </row>
    <row r="105" spans="1:17">
      <c r="A105" s="134"/>
      <c r="B105" s="134"/>
    </row>
    <row r="106" spans="1:17">
      <c r="A106" s="134"/>
      <c r="B106" s="134"/>
    </row>
    <row r="107" spans="1:17">
      <c r="A107" s="134"/>
      <c r="B107" s="134"/>
    </row>
    <row r="108" spans="1:17">
      <c r="A108" s="134"/>
      <c r="B108" s="134"/>
    </row>
    <row r="109" spans="1:17">
      <c r="A109" s="134"/>
      <c r="B109" s="134"/>
    </row>
    <row r="110" spans="1:17">
      <c r="A110" s="134"/>
      <c r="B110" s="134"/>
    </row>
    <row r="111" spans="1:17">
      <c r="A111" s="134"/>
      <c r="B111" s="134"/>
    </row>
    <row r="112" spans="1:17">
      <c r="A112" s="134"/>
      <c r="B112" s="134"/>
    </row>
    <row r="113" spans="1:2">
      <c r="A113" s="134"/>
      <c r="B113" s="134"/>
    </row>
    <row r="114" spans="1:2">
      <c r="A114" s="134"/>
      <c r="B114" s="134"/>
    </row>
    <row r="115" spans="1:2">
      <c r="A115" s="134"/>
      <c r="B115" s="134"/>
    </row>
    <row r="116" spans="1:2">
      <c r="A116" s="134"/>
      <c r="B116" s="134"/>
    </row>
    <row r="117" spans="1:2">
      <c r="A117" s="134"/>
      <c r="B117" s="134"/>
    </row>
    <row r="118" spans="1:2">
      <c r="A118" s="134"/>
      <c r="B118" s="134"/>
    </row>
    <row r="119" spans="1:2">
      <c r="A119" s="134"/>
      <c r="B119" s="134"/>
    </row>
    <row r="120" spans="1:2">
      <c r="A120" s="134"/>
      <c r="B120" s="134"/>
    </row>
    <row r="121" spans="1:2">
      <c r="A121" s="134"/>
      <c r="B121" s="134"/>
    </row>
    <row r="122" spans="1:2">
      <c r="A122" s="134"/>
      <c r="B122" s="134"/>
    </row>
    <row r="123" spans="1:2">
      <c r="A123" s="134"/>
      <c r="B123" s="134"/>
    </row>
    <row r="124" spans="1:2">
      <c r="A124" s="134"/>
      <c r="B124" s="134"/>
    </row>
    <row r="125" spans="1:2">
      <c r="A125" s="134"/>
      <c r="B125" s="134"/>
    </row>
    <row r="126" spans="1:2">
      <c r="A126" s="134"/>
      <c r="B126" s="134"/>
    </row>
    <row r="127" spans="1:2">
      <c r="A127" s="134"/>
      <c r="B127" s="134"/>
    </row>
    <row r="128" spans="1:2">
      <c r="A128" s="134"/>
      <c r="B128" s="134"/>
    </row>
    <row r="129" spans="1:2">
      <c r="A129" s="134"/>
      <c r="B129" s="134"/>
    </row>
    <row r="130" spans="1:2">
      <c r="A130" s="134"/>
      <c r="B130" s="134"/>
    </row>
    <row r="131" spans="1:2">
      <c r="A131" s="134"/>
      <c r="B131" s="134"/>
    </row>
    <row r="132" spans="1:2">
      <c r="A132" s="134"/>
      <c r="B132" s="134"/>
    </row>
    <row r="133" spans="1:2">
      <c r="A133" s="134"/>
      <c r="B133" s="134"/>
    </row>
    <row r="134" spans="1:2">
      <c r="A134" s="134"/>
      <c r="B134" s="134"/>
    </row>
    <row r="135" spans="1:2">
      <c r="A135" s="134"/>
      <c r="B135" s="134"/>
    </row>
    <row r="136" spans="1:2">
      <c r="A136" s="134"/>
      <c r="B136" s="134"/>
    </row>
    <row r="137" spans="1:2">
      <c r="A137" s="134"/>
      <c r="B137" s="134"/>
    </row>
    <row r="138" spans="1:2">
      <c r="A138" s="134"/>
      <c r="B138" s="134"/>
    </row>
    <row r="139" spans="1:2">
      <c r="A139" s="134"/>
      <c r="B139" s="134"/>
    </row>
    <row r="140" spans="1:2">
      <c r="A140" s="134"/>
      <c r="B140" s="134"/>
    </row>
    <row r="141" spans="1:2">
      <c r="A141" s="134"/>
      <c r="B141" s="134"/>
    </row>
    <row r="142" spans="1:2">
      <c r="A142" s="134"/>
      <c r="B142" s="134"/>
    </row>
    <row r="143" spans="1:2">
      <c r="A143" s="134"/>
      <c r="B143" s="134"/>
    </row>
    <row r="144" spans="1:2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</sheetData>
  <mergeCells count="26">
    <mergeCell ref="A82:K82"/>
    <mergeCell ref="A83:K83"/>
    <mergeCell ref="A84:K84"/>
    <mergeCell ref="A91:N91"/>
    <mergeCell ref="C40:D40"/>
    <mergeCell ref="A77:K77"/>
    <mergeCell ref="A78:K78"/>
    <mergeCell ref="A79:K79"/>
    <mergeCell ref="A80:K80"/>
    <mergeCell ref="A81:K81"/>
    <mergeCell ref="C17:D17"/>
    <mergeCell ref="A3:N3"/>
    <mergeCell ref="A4:N4"/>
    <mergeCell ref="A5:D5"/>
    <mergeCell ref="M5:N5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N7"/>
  </mergeCells>
  <pageMargins left="0" right="0" top="0.74803149606299213" bottom="0.15748031496062992" header="0" footer="0"/>
  <pageSetup paperSize="9" scale="44" orientation="landscape" horizontalDpi="300" r:id="rId1"/>
  <rowBreaks count="1" manualBreakCount="1">
    <brk id="40" max="1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84"/>
  <sheetViews>
    <sheetView view="pageBreakPreview" topLeftCell="A70" zoomScale="80" zoomScaleNormal="70" zoomScaleSheetLayoutView="80" workbookViewId="0">
      <selection activeCell="J92" sqref="J92"/>
    </sheetView>
  </sheetViews>
  <sheetFormatPr defaultRowHeight="15.75"/>
  <cols>
    <col min="1" max="1" width="3.85546875" style="142" customWidth="1"/>
    <col min="2" max="2" width="11.85546875" style="142" customWidth="1"/>
    <col min="3" max="3" width="24.140625" style="19" customWidth="1"/>
    <col min="4" max="4" width="122.140625" style="19" bestFit="1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 customWidth="1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 customWidth="1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 customWidth="1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 customWidth="1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 customWidth="1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 customWidth="1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 customWidth="1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 customWidth="1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 customWidth="1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 customWidth="1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 customWidth="1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 customWidth="1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 customWidth="1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 customWidth="1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 customWidth="1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 customWidth="1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 customWidth="1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 customWidth="1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 customWidth="1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 customWidth="1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 customWidth="1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 customWidth="1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 customWidth="1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 customWidth="1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 customWidth="1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 customWidth="1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 customWidth="1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 customWidth="1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 customWidth="1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 customWidth="1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 customWidth="1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 customWidth="1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 customWidth="1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 customWidth="1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 customWidth="1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 customWidth="1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 customWidth="1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 customWidth="1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 customWidth="1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 customWidth="1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 customWidth="1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 customWidth="1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 customWidth="1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 customWidth="1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 customWidth="1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 customWidth="1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 customWidth="1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 customWidth="1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 customWidth="1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 customWidth="1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 customWidth="1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 customWidth="1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 customWidth="1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 customWidth="1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 customWidth="1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 customWidth="1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 customWidth="1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 customWidth="1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 customWidth="1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 customWidth="1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 customWidth="1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 customWidth="1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 customWidth="1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/>
    <row r="2" spans="1:14" s="18" customFormat="1" ht="15"/>
    <row r="3" spans="1:14" s="18" customFormat="1" ht="21">
      <c r="A3" s="191" t="s">
        <v>64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" customFormat="1" ht="47.25">
      <c r="A9" s="29">
        <v>1</v>
      </c>
      <c r="B9" s="17"/>
      <c r="C9" s="4" t="s">
        <v>14</v>
      </c>
      <c r="D9" s="30"/>
      <c r="E9" s="17" t="s">
        <v>13</v>
      </c>
      <c r="F9" s="16"/>
      <c r="G9" s="7">
        <v>4</v>
      </c>
      <c r="H9" s="6"/>
      <c r="I9" s="7"/>
      <c r="J9" s="6"/>
      <c r="K9" s="5"/>
      <c r="L9" s="6"/>
      <c r="M9" s="5"/>
      <c r="N9" s="7"/>
    </row>
    <row r="10" spans="1:14" s="2" customFormat="1">
      <c r="A10" s="8"/>
      <c r="B10" s="8"/>
      <c r="C10" s="31"/>
      <c r="D10" s="8" t="s">
        <v>5</v>
      </c>
      <c r="E10" s="8" t="s">
        <v>6</v>
      </c>
      <c r="F10" s="12">
        <v>0.17599999999999999</v>
      </c>
      <c r="G10" s="9">
        <f>F10*G9</f>
        <v>0.70399999999999996</v>
      </c>
      <c r="H10" s="10"/>
      <c r="I10" s="11"/>
      <c r="J10" s="145"/>
      <c r="K10" s="9">
        <f>J10*G10</f>
        <v>0</v>
      </c>
      <c r="L10" s="10"/>
      <c r="M10" s="9"/>
      <c r="N10" s="11">
        <f>K10</f>
        <v>0</v>
      </c>
    </row>
    <row r="11" spans="1:14" s="2" customFormat="1">
      <c r="A11" s="8"/>
      <c r="B11" s="8"/>
      <c r="C11" s="31"/>
      <c r="D11" s="8" t="s">
        <v>7</v>
      </c>
      <c r="E11" s="8" t="s">
        <v>8</v>
      </c>
      <c r="F11" s="12">
        <v>1.5599999999999999E-2</v>
      </c>
      <c r="G11" s="9">
        <f>F11*G9</f>
        <v>6.2399999999999997E-2</v>
      </c>
      <c r="H11" s="10"/>
      <c r="I11" s="11"/>
      <c r="J11" s="10"/>
      <c r="K11" s="9"/>
      <c r="L11" s="145"/>
      <c r="M11" s="9">
        <f>G11*L11</f>
        <v>0</v>
      </c>
      <c r="N11" s="11">
        <f>M11</f>
        <v>0</v>
      </c>
    </row>
    <row r="12" spans="1:14" s="28" customFormat="1" ht="16.5">
      <c r="A12" s="34"/>
      <c r="B12" s="35"/>
      <c r="C12" s="36"/>
      <c r="D12" s="3" t="s">
        <v>4</v>
      </c>
      <c r="E12" s="35"/>
      <c r="F12" s="37"/>
      <c r="G12" s="37"/>
      <c r="H12" s="37"/>
      <c r="I12" s="38">
        <f>SUM(I9:I11)</f>
        <v>0</v>
      </c>
      <c r="J12" s="38"/>
      <c r="K12" s="38">
        <f>SUM(K9:K11)</f>
        <v>0</v>
      </c>
      <c r="L12" s="38"/>
      <c r="M12" s="38">
        <f>SUM(M9:M11)</f>
        <v>0</v>
      </c>
      <c r="N12" s="39">
        <f>SUM(N9:N11)</f>
        <v>0</v>
      </c>
    </row>
    <row r="13" spans="1:14" s="28" customFormat="1">
      <c r="A13" s="40"/>
      <c r="B13" s="41"/>
      <c r="C13" s="36"/>
      <c r="D13" s="35" t="s">
        <v>68</v>
      </c>
      <c r="E13" s="157" t="s">
        <v>73</v>
      </c>
      <c r="F13" s="43"/>
      <c r="G13" s="43"/>
      <c r="H13" s="43"/>
      <c r="I13" s="44"/>
      <c r="J13" s="44"/>
      <c r="K13" s="44"/>
      <c r="L13" s="44"/>
      <c r="M13" s="44"/>
      <c r="N13" s="45" t="e">
        <f>N12*E13%</f>
        <v>#VALUE!</v>
      </c>
    </row>
    <row r="14" spans="1:14" s="28" customFormat="1">
      <c r="A14" s="40"/>
      <c r="B14" s="40"/>
      <c r="C14" s="36"/>
      <c r="D14" s="35" t="s">
        <v>4</v>
      </c>
      <c r="E14" s="35"/>
      <c r="F14" s="43"/>
      <c r="G14" s="43"/>
      <c r="H14" s="43"/>
      <c r="I14" s="44"/>
      <c r="J14" s="44"/>
      <c r="K14" s="44"/>
      <c r="L14" s="44"/>
      <c r="M14" s="44"/>
      <c r="N14" s="45" t="e">
        <f>N13+N12</f>
        <v>#VALUE!</v>
      </c>
    </row>
    <row r="15" spans="1:14" s="28" customFormat="1">
      <c r="A15" s="46"/>
      <c r="B15" s="40"/>
      <c r="C15" s="36"/>
      <c r="D15" s="35" t="s">
        <v>69</v>
      </c>
      <c r="E15" s="157" t="s">
        <v>73</v>
      </c>
      <c r="F15" s="43"/>
      <c r="G15" s="43"/>
      <c r="H15" s="43"/>
      <c r="I15" s="44"/>
      <c r="J15" s="44"/>
      <c r="K15" s="44"/>
      <c r="L15" s="44"/>
      <c r="M15" s="44"/>
      <c r="N15" s="45" t="e">
        <f>N14*E15</f>
        <v>#VALUE!</v>
      </c>
    </row>
    <row r="16" spans="1:14" s="28" customFormat="1">
      <c r="A16" s="47"/>
      <c r="B16" s="40"/>
      <c r="C16" s="36"/>
      <c r="D16" s="48" t="s">
        <v>4</v>
      </c>
      <c r="E16" s="49"/>
      <c r="F16" s="43"/>
      <c r="G16" s="43"/>
      <c r="H16" s="43"/>
      <c r="I16" s="44"/>
      <c r="J16" s="44"/>
      <c r="K16" s="44"/>
      <c r="L16" s="44"/>
      <c r="M16" s="44"/>
      <c r="N16" s="45" t="e">
        <f>N14+N15</f>
        <v>#VALUE!</v>
      </c>
    </row>
    <row r="17" spans="1:14" s="28" customFormat="1" ht="21">
      <c r="A17" s="25"/>
      <c r="B17" s="26"/>
      <c r="C17" s="188" t="s">
        <v>25</v>
      </c>
      <c r="D17" s="188"/>
      <c r="E17" s="25"/>
      <c r="F17" s="32"/>
      <c r="G17" s="27"/>
      <c r="H17" s="13"/>
      <c r="I17" s="13"/>
      <c r="J17" s="13"/>
      <c r="K17" s="13"/>
      <c r="L17" s="13"/>
      <c r="M17" s="13"/>
      <c r="N17" s="13"/>
    </row>
    <row r="18" spans="1:14" s="2" customFormat="1" ht="63">
      <c r="A18" s="29">
        <v>1</v>
      </c>
      <c r="B18" s="17"/>
      <c r="C18" s="4" t="s">
        <v>26</v>
      </c>
      <c r="D18" s="30" t="s">
        <v>58</v>
      </c>
      <c r="E18" s="17" t="s">
        <v>13</v>
      </c>
      <c r="F18" s="16"/>
      <c r="G18" s="16">
        <v>1</v>
      </c>
      <c r="H18" s="6"/>
      <c r="I18" s="7"/>
      <c r="J18" s="6"/>
      <c r="K18" s="5"/>
      <c r="L18" s="6"/>
      <c r="M18" s="5"/>
      <c r="N18" s="7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50">
        <v>0.60399999999999998</v>
      </c>
      <c r="G19" s="9">
        <f>F19*G18</f>
        <v>0.60399999999999998</v>
      </c>
      <c r="H19" s="10"/>
      <c r="I19" s="11"/>
      <c r="J19" s="145"/>
      <c r="K19" s="9">
        <f>J19*G19</f>
        <v>0</v>
      </c>
      <c r="L19" s="10"/>
      <c r="M19" s="9"/>
      <c r="N19" s="11">
        <f>K19</f>
        <v>0</v>
      </c>
    </row>
    <row r="20" spans="1:14" s="2" customFormat="1">
      <c r="A20" s="8"/>
      <c r="B20" s="8"/>
      <c r="C20" s="31"/>
      <c r="D20" s="33" t="s">
        <v>27</v>
      </c>
      <c r="E20" s="17" t="s">
        <v>13</v>
      </c>
      <c r="F20" s="12"/>
      <c r="G20" s="16">
        <v>1</v>
      </c>
      <c r="H20" s="145"/>
      <c r="I20" s="11">
        <f>G20*H20</f>
        <v>0</v>
      </c>
      <c r="J20" s="10"/>
      <c r="K20" s="9"/>
      <c r="L20" s="10"/>
      <c r="M20" s="9"/>
      <c r="N20" s="11">
        <f>I20</f>
        <v>0</v>
      </c>
    </row>
    <row r="21" spans="1:14" s="2" customFormat="1">
      <c r="A21" s="8"/>
      <c r="B21" s="8"/>
      <c r="C21" s="31"/>
      <c r="D21" s="8" t="s">
        <v>9</v>
      </c>
      <c r="E21" s="8" t="s">
        <v>8</v>
      </c>
      <c r="F21" s="51">
        <v>0.114</v>
      </c>
      <c r="G21" s="9">
        <f>F21*G20</f>
        <v>0.114</v>
      </c>
      <c r="H21" s="145"/>
      <c r="I21" s="11">
        <f>G21*H21</f>
        <v>0</v>
      </c>
      <c r="J21" s="10"/>
      <c r="K21" s="9"/>
      <c r="L21" s="10"/>
      <c r="M21" s="9"/>
      <c r="N21" s="11">
        <f>I21</f>
        <v>0</v>
      </c>
    </row>
    <row r="22" spans="1:14" s="2" customFormat="1" ht="47.25">
      <c r="A22" s="29">
        <v>2</v>
      </c>
      <c r="B22" s="17"/>
      <c r="C22" s="4" t="s">
        <v>28</v>
      </c>
      <c r="D22" s="30" t="s">
        <v>59</v>
      </c>
      <c r="E22" s="17" t="s">
        <v>13</v>
      </c>
      <c r="F22" s="16"/>
      <c r="G22" s="16">
        <v>2</v>
      </c>
      <c r="H22" s="6"/>
      <c r="I22" s="7"/>
      <c r="J22" s="6"/>
      <c r="K22" s="5"/>
      <c r="L22" s="6"/>
      <c r="M22" s="5"/>
      <c r="N22" s="7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50">
        <v>0.60399999999999998</v>
      </c>
      <c r="G23" s="9">
        <f>F23*G22</f>
        <v>1.208</v>
      </c>
      <c r="H23" s="10"/>
      <c r="I23" s="11"/>
      <c r="J23" s="145"/>
      <c r="K23" s="9">
        <f>J23*G23</f>
        <v>0</v>
      </c>
      <c r="L23" s="10"/>
      <c r="M23" s="9"/>
      <c r="N23" s="11">
        <f>K23</f>
        <v>0</v>
      </c>
    </row>
    <row r="24" spans="1:14" s="2" customFormat="1">
      <c r="A24" s="8"/>
      <c r="B24" s="8"/>
      <c r="C24" s="31"/>
      <c r="D24" s="33" t="s">
        <v>29</v>
      </c>
      <c r="E24" s="17" t="s">
        <v>13</v>
      </c>
      <c r="F24" s="12"/>
      <c r="G24" s="16">
        <v>2</v>
      </c>
      <c r="H24" s="145"/>
      <c r="I24" s="11">
        <f>G24*H24</f>
        <v>0</v>
      </c>
      <c r="J24" s="10"/>
      <c r="K24" s="9"/>
      <c r="L24" s="10"/>
      <c r="M24" s="9"/>
      <c r="N24" s="11">
        <f>I24</f>
        <v>0</v>
      </c>
    </row>
    <row r="25" spans="1:14" s="2" customFormat="1">
      <c r="A25" s="8"/>
      <c r="B25" s="8"/>
      <c r="C25" s="31"/>
      <c r="D25" s="8" t="s">
        <v>9</v>
      </c>
      <c r="E25" s="8" t="s">
        <v>8</v>
      </c>
      <c r="F25" s="51">
        <v>0.114</v>
      </c>
      <c r="G25" s="9">
        <f>F25*G24</f>
        <v>0.22800000000000001</v>
      </c>
      <c r="H25" s="145"/>
      <c r="I25" s="11">
        <f>G25*H25</f>
        <v>0</v>
      </c>
      <c r="J25" s="10"/>
      <c r="K25" s="9"/>
      <c r="L25" s="10"/>
      <c r="M25" s="9"/>
      <c r="N25" s="11">
        <f>I25</f>
        <v>0</v>
      </c>
    </row>
    <row r="26" spans="1:14" s="2" customFormat="1" ht="31.5">
      <c r="A26" s="29">
        <v>3</v>
      </c>
      <c r="B26" s="17"/>
      <c r="C26" s="4" t="s">
        <v>30</v>
      </c>
      <c r="D26" s="30"/>
      <c r="E26" s="17" t="s">
        <v>31</v>
      </c>
      <c r="F26" s="16"/>
      <c r="G26" s="16">
        <v>15</v>
      </c>
      <c r="H26" s="6"/>
      <c r="I26" s="7"/>
      <c r="J26" s="6"/>
      <c r="K26" s="5"/>
      <c r="L26" s="6"/>
      <c r="M26" s="5"/>
      <c r="N26" s="7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50">
        <v>0.13900000000000001</v>
      </c>
      <c r="G27" s="9">
        <f>F27*G26</f>
        <v>2.085</v>
      </c>
      <c r="H27" s="10"/>
      <c r="I27" s="11"/>
      <c r="J27" s="145"/>
      <c r="K27" s="9">
        <f>J27*G27</f>
        <v>0</v>
      </c>
      <c r="L27" s="10"/>
      <c r="M27" s="9"/>
      <c r="N27" s="11">
        <f>K27</f>
        <v>0</v>
      </c>
    </row>
    <row r="28" spans="1:14" s="2" customFormat="1">
      <c r="A28" s="8"/>
      <c r="B28" s="8"/>
      <c r="C28" s="31"/>
      <c r="D28" s="33" t="s">
        <v>32</v>
      </c>
      <c r="E28" s="17" t="s">
        <v>31</v>
      </c>
      <c r="F28" s="12"/>
      <c r="G28" s="16">
        <v>15</v>
      </c>
      <c r="H28" s="145"/>
      <c r="I28" s="11">
        <f>G28*H28</f>
        <v>0</v>
      </c>
      <c r="J28" s="10"/>
      <c r="K28" s="9"/>
      <c r="L28" s="10"/>
      <c r="M28" s="9"/>
      <c r="N28" s="11">
        <f>I28</f>
        <v>0</v>
      </c>
    </row>
    <row r="29" spans="1:14" s="2" customFormat="1">
      <c r="A29" s="8"/>
      <c r="B29" s="8"/>
      <c r="C29" s="31"/>
      <c r="D29" s="8" t="s">
        <v>9</v>
      </c>
      <c r="E29" s="8" t="s">
        <v>8</v>
      </c>
      <c r="F29" s="51">
        <v>9.7000000000000003E-3</v>
      </c>
      <c r="G29" s="9">
        <f>F29*G28</f>
        <v>0.14550000000000002</v>
      </c>
      <c r="H29" s="145"/>
      <c r="I29" s="11">
        <f>G29*H29</f>
        <v>0</v>
      </c>
      <c r="J29" s="10"/>
      <c r="K29" s="9"/>
      <c r="L29" s="10"/>
      <c r="M29" s="9"/>
      <c r="N29" s="11">
        <f>I29</f>
        <v>0</v>
      </c>
    </row>
    <row r="30" spans="1:14" s="62" customFormat="1">
      <c r="A30" s="52">
        <v>4</v>
      </c>
      <c r="B30" s="53"/>
      <c r="C30" s="54" t="s">
        <v>33</v>
      </c>
      <c r="D30" s="55" t="s">
        <v>34</v>
      </c>
      <c r="E30" s="55"/>
      <c r="F30" s="56"/>
      <c r="G30" s="57">
        <v>15</v>
      </c>
      <c r="H30" s="58"/>
      <c r="I30" s="59"/>
      <c r="J30" s="60"/>
      <c r="K30" s="59"/>
      <c r="L30" s="59"/>
      <c r="M30" s="59"/>
      <c r="N30" s="61"/>
    </row>
    <row r="31" spans="1:14" s="69" customFormat="1">
      <c r="A31" s="63"/>
      <c r="B31" s="63"/>
      <c r="C31" s="64"/>
      <c r="D31" s="63" t="s">
        <v>35</v>
      </c>
      <c r="E31" s="63"/>
      <c r="F31" s="65">
        <f>26/100</f>
        <v>0.26</v>
      </c>
      <c r="G31" s="66">
        <f>F31*G30</f>
        <v>3.9000000000000004</v>
      </c>
      <c r="H31" s="67"/>
      <c r="I31" s="68">
        <f>H31*G31</f>
        <v>0</v>
      </c>
      <c r="J31" s="146"/>
      <c r="K31" s="68">
        <f>G31*J31</f>
        <v>0</v>
      </c>
      <c r="L31" s="68"/>
      <c r="M31" s="68"/>
      <c r="N31" s="68">
        <f>K31</f>
        <v>0</v>
      </c>
    </row>
    <row r="32" spans="1:14" s="69" customFormat="1">
      <c r="A32" s="63"/>
      <c r="B32" s="63"/>
      <c r="C32" s="64"/>
      <c r="D32" s="63" t="s">
        <v>7</v>
      </c>
      <c r="E32" s="63"/>
      <c r="F32" s="65">
        <f>12.2/100</f>
        <v>0.122</v>
      </c>
      <c r="G32" s="66">
        <f>F32*G30</f>
        <v>1.83</v>
      </c>
      <c r="H32" s="67"/>
      <c r="I32" s="68">
        <f>H32*G32</f>
        <v>0</v>
      </c>
      <c r="J32" s="67"/>
      <c r="K32" s="68">
        <f>G32*J32</f>
        <v>0</v>
      </c>
      <c r="L32" s="146"/>
      <c r="M32" s="68">
        <f>L32*G32</f>
        <v>0</v>
      </c>
      <c r="N32" s="68">
        <f>M32</f>
        <v>0</v>
      </c>
    </row>
    <row r="33" spans="1:28" s="69" customFormat="1">
      <c r="A33" s="63"/>
      <c r="B33" s="70"/>
      <c r="C33" s="64"/>
      <c r="D33" s="55" t="s">
        <v>34</v>
      </c>
      <c r="E33" s="55"/>
      <c r="F33" s="71">
        <v>1</v>
      </c>
      <c r="G33" s="66">
        <f>F33*G30</f>
        <v>15</v>
      </c>
      <c r="H33" s="67"/>
      <c r="I33" s="68">
        <f>H33*G33</f>
        <v>0</v>
      </c>
      <c r="J33" s="67"/>
      <c r="K33" s="68">
        <f>G33*J33</f>
        <v>0</v>
      </c>
      <c r="L33" s="68"/>
      <c r="M33" s="68"/>
      <c r="N33" s="68">
        <f>I33</f>
        <v>0</v>
      </c>
    </row>
    <row r="34" spans="1:28" s="69" customFormat="1">
      <c r="A34" s="63"/>
      <c r="B34" s="63"/>
      <c r="C34" s="64"/>
      <c r="D34" s="72" t="s">
        <v>36</v>
      </c>
      <c r="E34" s="72"/>
      <c r="F34" s="73">
        <f>8.2/100</f>
        <v>8.199999999999999E-2</v>
      </c>
      <c r="G34" s="66">
        <f>F34*G30</f>
        <v>1.2299999999999998</v>
      </c>
      <c r="H34" s="147"/>
      <c r="I34" s="68">
        <f>H34*G34</f>
        <v>0</v>
      </c>
      <c r="J34" s="67"/>
      <c r="K34" s="68">
        <f>G34*J34</f>
        <v>0</v>
      </c>
      <c r="L34" s="68"/>
      <c r="M34" s="68"/>
      <c r="N34" s="68">
        <f>I34</f>
        <v>0</v>
      </c>
    </row>
    <row r="35" spans="1:28" s="28" customFormat="1" ht="16.5">
      <c r="A35" s="34"/>
      <c r="B35" s="35"/>
      <c r="C35" s="36"/>
      <c r="D35" s="3" t="s">
        <v>4</v>
      </c>
      <c r="E35" s="35"/>
      <c r="F35" s="37"/>
      <c r="G35" s="37"/>
      <c r="H35" s="37"/>
      <c r="I35" s="38">
        <f>SUM(I18:I34)</f>
        <v>0</v>
      </c>
      <c r="J35" s="38"/>
      <c r="K35" s="38">
        <f>SUM(K18:K34)</f>
        <v>0</v>
      </c>
      <c r="L35" s="38"/>
      <c r="M35" s="38">
        <f>SUM(M18:M34)</f>
        <v>0</v>
      </c>
      <c r="N35" s="39">
        <f>SUM(N18:N34)</f>
        <v>0</v>
      </c>
    </row>
    <row r="36" spans="1:28" s="28" customFormat="1">
      <c r="A36" s="40"/>
      <c r="B36" s="41"/>
      <c r="C36" s="36"/>
      <c r="D36" s="35" t="s">
        <v>72</v>
      </c>
      <c r="E36" s="157"/>
      <c r="F36" s="43"/>
      <c r="G36" s="43"/>
      <c r="H36" s="43"/>
      <c r="I36" s="44"/>
      <c r="J36" s="44"/>
      <c r="K36" s="44">
        <f>K35*75%</f>
        <v>0</v>
      </c>
      <c r="L36" s="44"/>
      <c r="M36" s="44"/>
      <c r="N36" s="45">
        <f>K36</f>
        <v>0</v>
      </c>
    </row>
    <row r="37" spans="1:28" s="28" customFormat="1">
      <c r="A37" s="40"/>
      <c r="B37" s="40"/>
      <c r="C37" s="36"/>
      <c r="D37" s="35" t="s">
        <v>4</v>
      </c>
      <c r="E37" s="35"/>
      <c r="F37" s="43"/>
      <c r="G37" s="43"/>
      <c r="H37" s="43"/>
      <c r="I37" s="44"/>
      <c r="J37" s="44"/>
      <c r="K37" s="44"/>
      <c r="L37" s="44"/>
      <c r="M37" s="44"/>
      <c r="N37" s="45">
        <f>N36+N35</f>
        <v>0</v>
      </c>
    </row>
    <row r="38" spans="1:28" s="28" customFormat="1">
      <c r="A38" s="46"/>
      <c r="B38" s="40"/>
      <c r="C38" s="36"/>
      <c r="D38" s="35" t="s">
        <v>69</v>
      </c>
      <c r="E38" s="157"/>
      <c r="F38" s="43"/>
      <c r="G38" s="43"/>
      <c r="H38" s="43"/>
      <c r="I38" s="44"/>
      <c r="J38" s="44"/>
      <c r="K38" s="44"/>
      <c r="L38" s="44"/>
      <c r="M38" s="44"/>
      <c r="N38" s="45">
        <f>N37*E38</f>
        <v>0</v>
      </c>
    </row>
    <row r="39" spans="1:28" s="28" customFormat="1">
      <c r="A39" s="47"/>
      <c r="B39" s="40"/>
      <c r="C39" s="36"/>
      <c r="D39" s="48" t="s">
        <v>4</v>
      </c>
      <c r="E39" s="49"/>
      <c r="F39" s="43"/>
      <c r="G39" s="43"/>
      <c r="H39" s="43"/>
      <c r="I39" s="44"/>
      <c r="J39" s="44"/>
      <c r="K39" s="44"/>
      <c r="L39" s="44"/>
      <c r="M39" s="44"/>
      <c r="N39" s="45">
        <f>N37+N38</f>
        <v>0</v>
      </c>
    </row>
    <row r="40" spans="1:28" s="1" customFormat="1" ht="21">
      <c r="A40" s="40"/>
      <c r="B40" s="40"/>
      <c r="C40" s="189" t="s">
        <v>37</v>
      </c>
      <c r="D40" s="189"/>
      <c r="E40" s="40"/>
      <c r="F40" s="74"/>
      <c r="G40" s="75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81" customFormat="1" ht="255">
      <c r="A41" s="52">
        <v>1</v>
      </c>
      <c r="B41" s="76"/>
      <c r="C41" s="77" t="s">
        <v>60</v>
      </c>
      <c r="D41" s="78" t="s">
        <v>61</v>
      </c>
      <c r="E41" s="17" t="s">
        <v>13</v>
      </c>
      <c r="F41" s="79"/>
      <c r="G41" s="80">
        <v>1</v>
      </c>
      <c r="H41" s="58"/>
      <c r="I41" s="59"/>
      <c r="J41" s="60"/>
      <c r="K41" s="59"/>
      <c r="L41" s="59"/>
      <c r="M41" s="59"/>
      <c r="N41" s="61"/>
    </row>
    <row r="42" spans="1:28" s="87" customFormat="1">
      <c r="A42" s="82"/>
      <c r="B42" s="83"/>
      <c r="C42" s="84"/>
      <c r="D42" s="85" t="s">
        <v>5</v>
      </c>
      <c r="E42" s="85"/>
      <c r="F42" s="68">
        <v>26</v>
      </c>
      <c r="G42" s="68">
        <f>F42*G41</f>
        <v>26</v>
      </c>
      <c r="H42" s="68"/>
      <c r="I42" s="68">
        <f>H42*G42</f>
        <v>0</v>
      </c>
      <c r="J42" s="146"/>
      <c r="K42" s="68">
        <f>J42*G42</f>
        <v>0</v>
      </c>
      <c r="L42" s="68"/>
      <c r="M42" s="68"/>
      <c r="N42" s="68">
        <f>K42</f>
        <v>0</v>
      </c>
      <c r="O42" s="86"/>
      <c r="P42" s="86"/>
      <c r="Q42" s="86"/>
    </row>
    <row r="43" spans="1:28" s="87" customFormat="1">
      <c r="A43" s="82"/>
      <c r="B43" s="83"/>
      <c r="C43" s="88" t="s">
        <v>12</v>
      </c>
      <c r="D43" s="89" t="s">
        <v>38</v>
      </c>
      <c r="E43" s="89"/>
      <c r="F43" s="68">
        <v>1</v>
      </c>
      <c r="G43" s="68">
        <f>F43*G41</f>
        <v>1</v>
      </c>
      <c r="H43" s="146"/>
      <c r="I43" s="68">
        <f>H43*G43</f>
        <v>0</v>
      </c>
      <c r="J43" s="68"/>
      <c r="K43" s="68">
        <f>J43*G43</f>
        <v>0</v>
      </c>
      <c r="L43" s="68"/>
      <c r="M43" s="68"/>
      <c r="N43" s="68">
        <f>I43</f>
        <v>0</v>
      </c>
      <c r="O43" s="86"/>
      <c r="P43" s="86"/>
      <c r="Q43" s="86"/>
    </row>
    <row r="44" spans="1:28" s="87" customFormat="1">
      <c r="A44" s="82"/>
      <c r="B44" s="83"/>
      <c r="C44" s="90"/>
      <c r="D44" s="72" t="s">
        <v>36</v>
      </c>
      <c r="E44" s="72"/>
      <c r="F44" s="91">
        <v>2.5</v>
      </c>
      <c r="G44" s="68">
        <f>F44*G41</f>
        <v>2.5</v>
      </c>
      <c r="H44" s="146"/>
      <c r="I44" s="68">
        <f>H44*G44</f>
        <v>0</v>
      </c>
      <c r="J44" s="68"/>
      <c r="K44" s="68">
        <f>J44*G44</f>
        <v>0</v>
      </c>
      <c r="L44" s="68"/>
      <c r="M44" s="68"/>
      <c r="N44" s="68">
        <f>I44</f>
        <v>0</v>
      </c>
      <c r="O44" s="86"/>
      <c r="P44" s="86"/>
      <c r="Q44" s="86"/>
    </row>
    <row r="45" spans="1:28" s="81" customFormat="1" ht="102">
      <c r="A45" s="52">
        <v>2</v>
      </c>
      <c r="B45" s="92"/>
      <c r="C45" s="93" t="s">
        <v>39</v>
      </c>
      <c r="D45" s="94" t="s">
        <v>40</v>
      </c>
      <c r="E45" s="17" t="s">
        <v>13</v>
      </c>
      <c r="F45" s="79"/>
      <c r="G45" s="80">
        <v>4</v>
      </c>
      <c r="H45" s="58"/>
      <c r="I45" s="59"/>
      <c r="J45" s="60"/>
      <c r="K45" s="59"/>
      <c r="L45" s="59"/>
      <c r="M45" s="59"/>
      <c r="N45" s="61"/>
    </row>
    <row r="46" spans="1:28" s="99" customFormat="1">
      <c r="A46" s="82"/>
      <c r="B46" s="95"/>
      <c r="C46" s="96"/>
      <c r="D46" s="97" t="s">
        <v>5</v>
      </c>
      <c r="E46" s="97"/>
      <c r="F46" s="68">
        <v>2</v>
      </c>
      <c r="G46" s="68">
        <f>F46*G45</f>
        <v>8</v>
      </c>
      <c r="H46" s="68"/>
      <c r="I46" s="68">
        <f>H46*G46</f>
        <v>0</v>
      </c>
      <c r="J46" s="146"/>
      <c r="K46" s="68">
        <f>J46*G46</f>
        <v>0</v>
      </c>
      <c r="L46" s="68"/>
      <c r="M46" s="68"/>
      <c r="N46" s="68">
        <f>K46</f>
        <v>0</v>
      </c>
      <c r="O46" s="98"/>
      <c r="P46" s="98"/>
      <c r="Q46" s="98"/>
    </row>
    <row r="47" spans="1:28" s="99" customFormat="1">
      <c r="A47" s="82"/>
      <c r="B47" s="95"/>
      <c r="C47" s="100"/>
      <c r="D47" s="89" t="s">
        <v>41</v>
      </c>
      <c r="E47" s="89"/>
      <c r="F47" s="68">
        <v>1</v>
      </c>
      <c r="G47" s="68">
        <f>F47*G45</f>
        <v>4</v>
      </c>
      <c r="H47" s="146"/>
      <c r="I47" s="68">
        <f>H47*G47</f>
        <v>0</v>
      </c>
      <c r="J47" s="68"/>
      <c r="K47" s="68">
        <f>J47*G47</f>
        <v>0</v>
      </c>
      <c r="L47" s="68"/>
      <c r="M47" s="68"/>
      <c r="N47" s="68">
        <f>I47</f>
        <v>0</v>
      </c>
      <c r="O47" s="98"/>
      <c r="P47" s="98"/>
      <c r="Q47" s="98"/>
    </row>
    <row r="48" spans="1:28" s="99" customFormat="1">
      <c r="A48" s="82"/>
      <c r="B48" s="95"/>
      <c r="C48" s="101"/>
      <c r="D48" s="72" t="s">
        <v>36</v>
      </c>
      <c r="E48" s="72"/>
      <c r="F48" s="91">
        <v>0.28000000000000003</v>
      </c>
      <c r="G48" s="68">
        <f>F48*G45</f>
        <v>1.1200000000000001</v>
      </c>
      <c r="H48" s="68"/>
      <c r="I48" s="68">
        <f>H48*G48</f>
        <v>0</v>
      </c>
      <c r="J48" s="68"/>
      <c r="K48" s="68">
        <f>J48*G48</f>
        <v>0</v>
      </c>
      <c r="L48" s="68"/>
      <c r="M48" s="68"/>
      <c r="N48" s="68">
        <f>I48</f>
        <v>0</v>
      </c>
      <c r="O48" s="98"/>
      <c r="P48" s="98"/>
      <c r="Q48" s="98"/>
    </row>
    <row r="49" spans="1:17" s="81" customFormat="1" ht="25.5">
      <c r="A49" s="52">
        <v>3</v>
      </c>
      <c r="B49" s="92"/>
      <c r="C49" s="102" t="s">
        <v>42</v>
      </c>
      <c r="D49" s="94" t="s">
        <v>43</v>
      </c>
      <c r="E49" s="17" t="s">
        <v>13</v>
      </c>
      <c r="F49" s="79"/>
      <c r="G49" s="80">
        <v>1</v>
      </c>
      <c r="H49" s="58"/>
      <c r="I49" s="59"/>
      <c r="J49" s="60"/>
      <c r="K49" s="59"/>
      <c r="L49" s="59"/>
      <c r="M49" s="59"/>
      <c r="N49" s="61"/>
    </row>
    <row r="50" spans="1:17" s="87" customFormat="1">
      <c r="A50" s="82"/>
      <c r="B50" s="83"/>
      <c r="C50" s="84"/>
      <c r="D50" s="85" t="s">
        <v>5</v>
      </c>
      <c r="E50" s="85"/>
      <c r="F50" s="68">
        <v>2</v>
      </c>
      <c r="G50" s="68">
        <f>G49*F50</f>
        <v>2</v>
      </c>
      <c r="H50" s="68"/>
      <c r="I50" s="68">
        <f>H50*G50</f>
        <v>0</v>
      </c>
      <c r="J50" s="146"/>
      <c r="K50" s="68">
        <f>J50*G50</f>
        <v>0</v>
      </c>
      <c r="L50" s="68"/>
      <c r="M50" s="68"/>
      <c r="N50" s="68">
        <f>K50</f>
        <v>0</v>
      </c>
      <c r="O50" s="86"/>
      <c r="P50" s="86"/>
      <c r="Q50" s="86"/>
    </row>
    <row r="51" spans="1:17" s="87" customFormat="1">
      <c r="A51" s="82"/>
      <c r="B51" s="83"/>
      <c r="C51" s="90"/>
      <c r="D51" s="72" t="s">
        <v>36</v>
      </c>
      <c r="E51" s="72"/>
      <c r="F51" s="91">
        <v>0.14000000000000001</v>
      </c>
      <c r="G51" s="68">
        <f>F51*G49</f>
        <v>0.14000000000000001</v>
      </c>
      <c r="H51" s="146"/>
      <c r="I51" s="68">
        <f>H51*G51</f>
        <v>0</v>
      </c>
      <c r="J51" s="68"/>
      <c r="K51" s="68">
        <f>J51*G51</f>
        <v>0</v>
      </c>
      <c r="L51" s="68"/>
      <c r="M51" s="68"/>
      <c r="N51" s="68">
        <f>I51</f>
        <v>0</v>
      </c>
      <c r="O51" s="86"/>
      <c r="P51" s="86"/>
      <c r="Q51" s="86"/>
    </row>
    <row r="52" spans="1:17" s="87" customFormat="1">
      <c r="A52" s="82"/>
      <c r="B52" s="83"/>
      <c r="C52" s="100"/>
      <c r="D52" s="103" t="s">
        <v>44</v>
      </c>
      <c r="E52" s="103"/>
      <c r="F52" s="68">
        <v>1</v>
      </c>
      <c r="G52" s="68">
        <f>F52*G49</f>
        <v>1</v>
      </c>
      <c r="H52" s="146"/>
      <c r="I52" s="68">
        <f>H52*G52</f>
        <v>0</v>
      </c>
      <c r="J52" s="68"/>
      <c r="K52" s="68">
        <f>J52*G52</f>
        <v>0</v>
      </c>
      <c r="L52" s="68"/>
      <c r="M52" s="68"/>
      <c r="N52" s="68">
        <f>I52</f>
        <v>0</v>
      </c>
      <c r="O52" s="86"/>
      <c r="P52" s="86"/>
      <c r="Q52" s="86"/>
    </row>
    <row r="53" spans="1:17" s="81" customFormat="1" ht="38.25">
      <c r="A53" s="52">
        <v>5</v>
      </c>
      <c r="B53" s="92"/>
      <c r="C53" s="104" t="s">
        <v>45</v>
      </c>
      <c r="D53" s="94" t="s">
        <v>46</v>
      </c>
      <c r="E53" s="17" t="s">
        <v>13</v>
      </c>
      <c r="F53" s="79"/>
      <c r="G53" s="80">
        <v>1</v>
      </c>
      <c r="H53" s="58"/>
      <c r="I53" s="59"/>
      <c r="J53" s="60"/>
      <c r="K53" s="59"/>
      <c r="L53" s="59"/>
      <c r="M53" s="59"/>
      <c r="N53" s="61"/>
    </row>
    <row r="54" spans="1:17" s="107" customFormat="1">
      <c r="A54" s="82"/>
      <c r="B54" s="105"/>
      <c r="C54" s="96"/>
      <c r="D54" s="97" t="s">
        <v>5</v>
      </c>
      <c r="E54" s="97"/>
      <c r="F54" s="68">
        <v>3</v>
      </c>
      <c r="G54" s="68">
        <f>F54*G53</f>
        <v>3</v>
      </c>
      <c r="H54" s="67"/>
      <c r="I54" s="68">
        <f>H54*G54</f>
        <v>0</v>
      </c>
      <c r="J54" s="146"/>
      <c r="K54" s="68">
        <f>G54*J54</f>
        <v>0</v>
      </c>
      <c r="L54" s="68"/>
      <c r="M54" s="68"/>
      <c r="N54" s="68">
        <f>K54</f>
        <v>0</v>
      </c>
      <c r="O54" s="106"/>
      <c r="P54" s="106"/>
      <c r="Q54" s="106"/>
    </row>
    <row r="55" spans="1:17" s="107" customFormat="1">
      <c r="A55" s="82"/>
      <c r="B55" s="105"/>
      <c r="C55" s="101"/>
      <c r="D55" s="72" t="s">
        <v>36</v>
      </c>
      <c r="E55" s="72"/>
      <c r="F55" s="91">
        <v>0.14000000000000001</v>
      </c>
      <c r="G55" s="68">
        <f>F55*G53</f>
        <v>0.14000000000000001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  <c r="O55" s="106"/>
      <c r="P55" s="106"/>
      <c r="Q55" s="106"/>
    </row>
    <row r="56" spans="1:17" s="107" customFormat="1">
      <c r="A56" s="82"/>
      <c r="B56" s="105"/>
      <c r="C56" s="100"/>
      <c r="D56" s="103" t="s">
        <v>47</v>
      </c>
      <c r="E56" s="103"/>
      <c r="F56" s="68">
        <v>1</v>
      </c>
      <c r="G56" s="68">
        <f>F56*G53</f>
        <v>1</v>
      </c>
      <c r="H56" s="147"/>
      <c r="I56" s="68">
        <f>H56*G56</f>
        <v>0</v>
      </c>
      <c r="J56" s="67"/>
      <c r="K56" s="108">
        <f>J56*G56</f>
        <v>0</v>
      </c>
      <c r="L56" s="68"/>
      <c r="M56" s="68"/>
      <c r="N56" s="68">
        <f>I56</f>
        <v>0</v>
      </c>
      <c r="O56" s="106"/>
      <c r="P56" s="106"/>
      <c r="Q56" s="106"/>
    </row>
    <row r="57" spans="1:17" s="81" customFormat="1">
      <c r="A57" s="52">
        <v>6</v>
      </c>
      <c r="B57" s="109"/>
      <c r="C57" s="110" t="s">
        <v>48</v>
      </c>
      <c r="D57" s="111" t="s">
        <v>49</v>
      </c>
      <c r="E57" s="17" t="s">
        <v>13</v>
      </c>
      <c r="F57" s="112"/>
      <c r="G57" s="80">
        <v>1</v>
      </c>
      <c r="H57" s="113"/>
      <c r="I57" s="59"/>
      <c r="J57" s="114"/>
      <c r="K57" s="59"/>
      <c r="L57" s="59"/>
      <c r="M57" s="59"/>
      <c r="N57" s="61"/>
    </row>
    <row r="58" spans="1:17" s="118" customFormat="1">
      <c r="A58" s="63"/>
      <c r="B58" s="63"/>
      <c r="C58" s="115"/>
      <c r="D58" s="63" t="s">
        <v>35</v>
      </c>
      <c r="E58" s="63"/>
      <c r="F58" s="116">
        <v>0.45</v>
      </c>
      <c r="G58" s="117">
        <f>G57*F58</f>
        <v>0.45</v>
      </c>
      <c r="H58" s="67"/>
      <c r="I58" s="68">
        <f>H58*G58</f>
        <v>0</v>
      </c>
      <c r="J58" s="146"/>
      <c r="K58" s="68">
        <f>G58*J58</f>
        <v>0</v>
      </c>
      <c r="L58" s="68"/>
      <c r="M58" s="68"/>
      <c r="N58" s="68">
        <f>K58</f>
        <v>0</v>
      </c>
    </row>
    <row r="59" spans="1:17" s="118" customFormat="1">
      <c r="A59" s="63"/>
      <c r="B59" s="63"/>
      <c r="C59" s="115"/>
      <c r="D59" s="15" t="s">
        <v>50</v>
      </c>
      <c r="E59" s="15"/>
      <c r="F59" s="71">
        <v>1</v>
      </c>
      <c r="G59" s="117">
        <f>F59*G57</f>
        <v>1</v>
      </c>
      <c r="H59" s="147"/>
      <c r="I59" s="68">
        <f>H59*G59</f>
        <v>0</v>
      </c>
      <c r="J59" s="67"/>
      <c r="K59" s="68">
        <f>G59*J59</f>
        <v>0</v>
      </c>
      <c r="L59" s="68"/>
      <c r="M59" s="68"/>
      <c r="N59" s="68">
        <f>I59</f>
        <v>0</v>
      </c>
    </row>
    <row r="60" spans="1:17" s="62" customFormat="1" ht="27">
      <c r="A60" s="52">
        <v>7</v>
      </c>
      <c r="B60" s="119"/>
      <c r="C60" s="54" t="s">
        <v>51</v>
      </c>
      <c r="D60" s="120" t="s">
        <v>52</v>
      </c>
      <c r="E60" s="17" t="s">
        <v>31</v>
      </c>
      <c r="F60" s="79"/>
      <c r="G60" s="143">
        <v>32</v>
      </c>
      <c r="H60" s="58"/>
      <c r="I60" s="59"/>
      <c r="J60" s="60"/>
      <c r="K60" s="59"/>
      <c r="L60" s="59"/>
      <c r="M60" s="59"/>
      <c r="N60" s="61"/>
    </row>
    <row r="61" spans="1:17" s="69" customFormat="1">
      <c r="A61" s="63"/>
      <c r="B61" s="63"/>
      <c r="C61" s="121"/>
      <c r="D61" s="63" t="s">
        <v>35</v>
      </c>
      <c r="E61" s="63"/>
      <c r="F61" s="65">
        <v>0.13</v>
      </c>
      <c r="G61" s="66">
        <f>F61*G60</f>
        <v>4.16</v>
      </c>
      <c r="H61" s="67"/>
      <c r="I61" s="68">
        <f>H61*G61</f>
        <v>0</v>
      </c>
      <c r="J61" s="146"/>
      <c r="K61" s="68">
        <f>G61*J61</f>
        <v>0</v>
      </c>
      <c r="L61" s="68"/>
      <c r="M61" s="68"/>
      <c r="N61" s="68">
        <f>K61</f>
        <v>0</v>
      </c>
    </row>
    <row r="62" spans="1:17" s="69" customFormat="1">
      <c r="A62" s="63"/>
      <c r="B62" s="70"/>
      <c r="C62" s="121"/>
      <c r="D62" s="120" t="s">
        <v>52</v>
      </c>
      <c r="E62" s="122"/>
      <c r="F62" s="71">
        <v>1</v>
      </c>
      <c r="G62" s="66">
        <f>F62*G60</f>
        <v>32</v>
      </c>
      <c r="H62" s="67"/>
      <c r="I62" s="68">
        <f>H62*G62</f>
        <v>0</v>
      </c>
      <c r="J62" s="67"/>
      <c r="K62" s="68">
        <f>G62*J62</f>
        <v>0</v>
      </c>
      <c r="L62" s="68"/>
      <c r="M62" s="68"/>
      <c r="N62" s="68">
        <f>I62</f>
        <v>0</v>
      </c>
    </row>
    <row r="63" spans="1:17" s="69" customFormat="1">
      <c r="A63" s="63"/>
      <c r="B63" s="63"/>
      <c r="C63" s="64"/>
      <c r="D63" s="72" t="s">
        <v>36</v>
      </c>
      <c r="E63" s="72"/>
      <c r="F63" s="73">
        <v>4.1000000000000003E-3</v>
      </c>
      <c r="G63" s="66">
        <f>F63*G60</f>
        <v>0.13120000000000001</v>
      </c>
      <c r="H63" s="147"/>
      <c r="I63" s="68">
        <f>H63*G63</f>
        <v>0</v>
      </c>
      <c r="J63" s="67"/>
      <c r="K63" s="68">
        <f>G63*J63</f>
        <v>0</v>
      </c>
      <c r="L63" s="68"/>
      <c r="M63" s="68"/>
      <c r="N63" s="68">
        <f>I63</f>
        <v>0</v>
      </c>
    </row>
    <row r="64" spans="1:17" s="62" customFormat="1">
      <c r="A64" s="52">
        <v>8</v>
      </c>
      <c r="B64" s="53"/>
      <c r="C64" s="54" t="s">
        <v>33</v>
      </c>
      <c r="D64" s="55" t="s">
        <v>34</v>
      </c>
      <c r="E64" s="17" t="s">
        <v>31</v>
      </c>
      <c r="F64" s="56"/>
      <c r="G64" s="144">
        <v>32</v>
      </c>
      <c r="H64" s="58"/>
      <c r="I64" s="59"/>
      <c r="J64" s="60"/>
      <c r="K64" s="59"/>
      <c r="L64" s="59"/>
      <c r="M64" s="59"/>
      <c r="N64" s="61"/>
    </row>
    <row r="65" spans="1:14" s="69" customFormat="1">
      <c r="A65" s="63"/>
      <c r="B65" s="63"/>
      <c r="C65" s="64"/>
      <c r="D65" s="63" t="s">
        <v>35</v>
      </c>
      <c r="E65" s="63"/>
      <c r="F65" s="65">
        <f>26/100</f>
        <v>0.26</v>
      </c>
      <c r="G65" s="66">
        <f>F65*G64</f>
        <v>8.32</v>
      </c>
      <c r="H65" s="67"/>
      <c r="I65" s="68">
        <f>H65*G65</f>
        <v>0</v>
      </c>
      <c r="J65" s="146"/>
      <c r="K65" s="68">
        <f>G65*J65</f>
        <v>0</v>
      </c>
      <c r="L65" s="68"/>
      <c r="M65" s="68"/>
      <c r="N65" s="68">
        <f>K65</f>
        <v>0</v>
      </c>
    </row>
    <row r="66" spans="1:14" s="69" customFormat="1">
      <c r="A66" s="63"/>
      <c r="B66" s="63"/>
      <c r="C66" s="64"/>
      <c r="D66" s="63" t="s">
        <v>7</v>
      </c>
      <c r="E66" s="63"/>
      <c r="F66" s="65">
        <f>12.2/100</f>
        <v>0.122</v>
      </c>
      <c r="G66" s="66">
        <f>F66*G64</f>
        <v>3.9039999999999999</v>
      </c>
      <c r="H66" s="67"/>
      <c r="I66" s="68">
        <f>H66*G66</f>
        <v>0</v>
      </c>
      <c r="J66" s="67"/>
      <c r="K66" s="68">
        <f>G66*J66</f>
        <v>0</v>
      </c>
      <c r="L66" s="146"/>
      <c r="M66" s="68">
        <f>L66*G66</f>
        <v>0</v>
      </c>
      <c r="N66" s="68">
        <f>M66</f>
        <v>0</v>
      </c>
    </row>
    <row r="67" spans="1:14" s="69" customFormat="1">
      <c r="A67" s="63"/>
      <c r="B67" s="70"/>
      <c r="C67" s="64"/>
      <c r="D67" s="55" t="s">
        <v>34</v>
      </c>
      <c r="E67" s="55"/>
      <c r="F67" s="71">
        <v>1</v>
      </c>
      <c r="G67" s="66">
        <f>F67*G64</f>
        <v>32</v>
      </c>
      <c r="H67" s="67"/>
      <c r="I67" s="68">
        <f>H67*G67</f>
        <v>0</v>
      </c>
      <c r="J67" s="67"/>
      <c r="K67" s="68">
        <f>G67*J67</f>
        <v>0</v>
      </c>
      <c r="L67" s="68"/>
      <c r="M67" s="68"/>
      <c r="N67" s="68">
        <f>I67</f>
        <v>0</v>
      </c>
    </row>
    <row r="68" spans="1:14" s="69" customFormat="1">
      <c r="A68" s="63"/>
      <c r="B68" s="63"/>
      <c r="C68" s="64"/>
      <c r="D68" s="72" t="s">
        <v>36</v>
      </c>
      <c r="E68" s="72"/>
      <c r="F68" s="73">
        <f>8.2/100</f>
        <v>8.199999999999999E-2</v>
      </c>
      <c r="G68" s="66">
        <f>F68*G64</f>
        <v>2.6239999999999997</v>
      </c>
      <c r="H68" s="147"/>
      <c r="I68" s="68">
        <f>H68*G68</f>
        <v>0</v>
      </c>
      <c r="J68" s="67"/>
      <c r="K68" s="68">
        <f>G68*J68</f>
        <v>0</v>
      </c>
      <c r="L68" s="68"/>
      <c r="M68" s="68"/>
      <c r="N68" s="68">
        <f>I68</f>
        <v>0</v>
      </c>
    </row>
    <row r="69" spans="1:14" s="62" customFormat="1" ht="27">
      <c r="A69" s="52">
        <v>9</v>
      </c>
      <c r="B69" s="53"/>
      <c r="C69" s="54" t="s">
        <v>62</v>
      </c>
      <c r="D69" s="55"/>
      <c r="E69" s="17" t="s">
        <v>13</v>
      </c>
      <c r="F69" s="56"/>
      <c r="G69" s="57">
        <v>2</v>
      </c>
      <c r="H69" s="147"/>
      <c r="I69" s="68">
        <f>H69*G69</f>
        <v>0</v>
      </c>
      <c r="J69" s="67"/>
      <c r="K69" s="68">
        <f>G69*J69</f>
        <v>0</v>
      </c>
      <c r="L69" s="68"/>
      <c r="M69" s="68"/>
      <c r="N69" s="68">
        <f>I69</f>
        <v>0</v>
      </c>
    </row>
    <row r="70" spans="1:14" s="69" customFormat="1">
      <c r="A70" s="63"/>
      <c r="B70" s="63"/>
      <c r="C70" s="64"/>
      <c r="D70" s="63"/>
      <c r="E70" s="63"/>
      <c r="F70" s="65"/>
      <c r="G70" s="66"/>
      <c r="H70" s="67"/>
      <c r="I70" s="68"/>
      <c r="J70" s="68"/>
      <c r="K70" s="68"/>
      <c r="L70" s="68"/>
      <c r="M70" s="68"/>
      <c r="N70" s="68"/>
    </row>
    <row r="71" spans="1:14" s="69" customFormat="1">
      <c r="A71" s="63"/>
      <c r="B71" s="63"/>
      <c r="C71" s="64"/>
      <c r="D71" s="63"/>
      <c r="E71" s="63"/>
      <c r="F71" s="65"/>
      <c r="G71" s="66"/>
      <c r="H71" s="67"/>
      <c r="I71" s="68"/>
      <c r="J71" s="67"/>
      <c r="K71" s="68"/>
      <c r="L71" s="68"/>
      <c r="M71" s="68"/>
      <c r="N71" s="68"/>
    </row>
    <row r="72" spans="1:14" s="69" customFormat="1">
      <c r="A72" s="63"/>
      <c r="B72" s="70"/>
      <c r="C72" s="64"/>
      <c r="D72" s="55"/>
      <c r="E72" s="55"/>
      <c r="F72" s="71"/>
      <c r="G72" s="66"/>
      <c r="H72" s="67"/>
      <c r="I72" s="68"/>
      <c r="J72" s="67"/>
      <c r="K72" s="68"/>
      <c r="L72" s="68"/>
      <c r="M72" s="68"/>
      <c r="N72" s="68"/>
    </row>
    <row r="73" spans="1:14" s="69" customFormat="1">
      <c r="A73" s="63"/>
      <c r="B73" s="63"/>
      <c r="C73" s="64"/>
      <c r="D73" s="72"/>
      <c r="E73" s="72"/>
      <c r="F73" s="73"/>
      <c r="G73" s="66"/>
      <c r="H73" s="67"/>
      <c r="I73" s="68"/>
      <c r="J73" s="67"/>
      <c r="K73" s="68"/>
      <c r="L73" s="68"/>
      <c r="M73" s="68"/>
      <c r="N73" s="68"/>
    </row>
    <row r="74" spans="1:14" s="23" customFormat="1">
      <c r="A74" s="123"/>
      <c r="B74" s="22"/>
      <c r="C74" s="123"/>
      <c r="D74" s="123" t="s">
        <v>4</v>
      </c>
      <c r="E74" s="124"/>
      <c r="F74" s="124"/>
      <c r="G74" s="123"/>
      <c r="H74" s="124"/>
      <c r="I74" s="123">
        <f>SUM(I41:I73)</f>
        <v>0</v>
      </c>
      <c r="J74" s="124"/>
      <c r="K74" s="123">
        <f>SUM(K41:K73)</f>
        <v>0</v>
      </c>
      <c r="L74" s="124"/>
      <c r="M74" s="123">
        <f>SUM(M41:M73)</f>
        <v>0</v>
      </c>
      <c r="N74" s="123">
        <f>SUM(N41:N73)</f>
        <v>0</v>
      </c>
    </row>
    <row r="75" spans="1:14" s="129" customFormat="1">
      <c r="A75" s="63"/>
      <c r="B75" s="125"/>
      <c r="C75" s="63"/>
      <c r="D75" s="17" t="s">
        <v>53</v>
      </c>
      <c r="E75" s="63"/>
      <c r="F75" s="126"/>
      <c r="G75" s="63"/>
      <c r="H75" s="127"/>
      <c r="I75" s="128">
        <f>I59+I43+I69</f>
        <v>0</v>
      </c>
      <c r="J75" s="128"/>
      <c r="K75" s="128"/>
      <c r="L75" s="128"/>
      <c r="M75" s="128"/>
      <c r="N75" s="128">
        <f>N59+N43+N69</f>
        <v>0</v>
      </c>
    </row>
    <row r="76" spans="1:14" s="23" customFormat="1">
      <c r="A76" s="133"/>
      <c r="B76" s="131"/>
      <c r="C76" s="133"/>
      <c r="D76" s="154" t="s">
        <v>70</v>
      </c>
      <c r="E76" s="133"/>
      <c r="F76" s="133"/>
      <c r="G76" s="133"/>
      <c r="H76" s="133"/>
      <c r="I76" s="132"/>
      <c r="J76" s="132"/>
      <c r="K76" s="132"/>
      <c r="L76" s="132"/>
      <c r="M76" s="132"/>
      <c r="N76" s="158">
        <f>K74*65%</f>
        <v>0</v>
      </c>
    </row>
    <row r="77" spans="1:14" s="23" customFormat="1">
      <c r="A77" s="185" t="s">
        <v>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23"/>
      <c r="M77" s="123"/>
      <c r="N77" s="123">
        <f>N76+N74</f>
        <v>0</v>
      </c>
    </row>
    <row r="78" spans="1:14" s="23" customFormat="1">
      <c r="A78" s="190" t="s">
        <v>74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33"/>
      <c r="M78" s="133"/>
      <c r="N78" s="158">
        <f>(N77-I75)*8%</f>
        <v>0</v>
      </c>
    </row>
    <row r="79" spans="1:14" s="23" customFormat="1">
      <c r="A79" s="185" t="s">
        <v>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23"/>
      <c r="M79" s="123"/>
      <c r="N79" s="123">
        <f>N78+N77</f>
        <v>0</v>
      </c>
    </row>
    <row r="80" spans="1:14" s="23" customFormat="1">
      <c r="A80" s="185" t="s">
        <v>54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23"/>
      <c r="M80" s="123"/>
      <c r="N80" s="123" t="e">
        <f>N79+N39+N16</f>
        <v>#VALUE!</v>
      </c>
    </row>
    <row r="81" spans="1:17" s="23" customFormat="1">
      <c r="A81" s="184" t="s">
        <v>55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33"/>
      <c r="M81" s="133"/>
      <c r="N81" s="132" t="e">
        <f>N80*5%</f>
        <v>#VALUE!</v>
      </c>
    </row>
    <row r="82" spans="1:17" s="23" customFormat="1">
      <c r="A82" s="185" t="s">
        <v>4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23"/>
      <c r="M82" s="123"/>
      <c r="N82" s="123" t="e">
        <f>N81+N80</f>
        <v>#VALUE!</v>
      </c>
    </row>
    <row r="83" spans="1:17" s="23" customFormat="1">
      <c r="A83" s="186" t="s">
        <v>56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3"/>
      <c r="M83" s="133"/>
      <c r="N83" s="132" t="e">
        <f>N82*18%</f>
        <v>#VALUE!</v>
      </c>
    </row>
    <row r="84" spans="1:17" s="23" customFormat="1">
      <c r="A84" s="185" t="s">
        <v>57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23"/>
      <c r="M84" s="123"/>
      <c r="N84" s="123" t="e">
        <f>N83+N82</f>
        <v>#VALUE!</v>
      </c>
    </row>
    <row r="85" spans="1:17">
      <c r="A85" s="134"/>
      <c r="B85" s="134"/>
      <c r="C85" s="135"/>
      <c r="D85" s="135"/>
      <c r="E85" s="18"/>
      <c r="O85" s="136"/>
    </row>
    <row r="86" spans="1:17">
      <c r="A86" s="134"/>
      <c r="B86" s="134"/>
      <c r="C86" s="135"/>
      <c r="D86" s="135"/>
      <c r="E86" s="18"/>
      <c r="O86" s="137"/>
    </row>
    <row r="87" spans="1:17" s="138" customFormat="1"/>
    <row r="88" spans="1:17" s="18" customFormat="1">
      <c r="B88" s="139"/>
      <c r="C88" s="139"/>
      <c r="E88" s="135"/>
    </row>
    <row r="89" spans="1:17" s="18" customFormat="1">
      <c r="B89" s="139"/>
      <c r="C89" s="139"/>
      <c r="E89" s="135"/>
    </row>
    <row r="90" spans="1:17" s="140" customFormat="1">
      <c r="A90" s="134"/>
      <c r="B90" s="134"/>
      <c r="C90" s="135"/>
      <c r="D90" s="135"/>
      <c r="E90" s="13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140" customFormat="1" ht="16.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"/>
      <c r="P91" s="19"/>
      <c r="Q91" s="19"/>
    </row>
    <row r="92" spans="1:17" s="140" customFormat="1">
      <c r="A92" s="134"/>
      <c r="B92" s="134"/>
      <c r="C92" s="135"/>
      <c r="D92" s="135"/>
      <c r="E92" s="13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140" customFormat="1">
      <c r="A93" s="134"/>
      <c r="B93" s="134"/>
      <c r="C93" s="135"/>
      <c r="D93" s="13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140" customFormat="1">
      <c r="A94" s="134"/>
      <c r="B94" s="141"/>
      <c r="C94" s="141"/>
      <c r="D94" s="13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140" customFormat="1">
      <c r="A95" s="134"/>
      <c r="B95" s="141"/>
      <c r="C95" s="141"/>
      <c r="D95" s="1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140" customFormat="1">
      <c r="A96" s="134"/>
      <c r="B96" s="13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40" customFormat="1">
      <c r="A97" s="134"/>
      <c r="B97" s="1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s="140" customFormat="1">
      <c r="A98" s="134"/>
      <c r="B98" s="1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40" customFormat="1">
      <c r="A99" s="134"/>
      <c r="B99" s="1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40" customFormat="1">
      <c r="A100" s="134"/>
      <c r="B100" s="13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40" customFormat="1">
      <c r="A101" s="134"/>
      <c r="B101" s="13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40" customFormat="1">
      <c r="A102" s="134"/>
      <c r="B102" s="13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>
      <c r="A103" s="134"/>
      <c r="B103" s="134"/>
    </row>
    <row r="104" spans="1:17">
      <c r="A104" s="134"/>
      <c r="B104" s="134"/>
    </row>
    <row r="105" spans="1:17">
      <c r="A105" s="134"/>
      <c r="B105" s="134"/>
    </row>
    <row r="106" spans="1:17">
      <c r="A106" s="134"/>
      <c r="B106" s="134"/>
    </row>
    <row r="107" spans="1:17">
      <c r="A107" s="134"/>
      <c r="B107" s="134"/>
    </row>
    <row r="108" spans="1:17">
      <c r="A108" s="134"/>
      <c r="B108" s="134"/>
    </row>
    <row r="109" spans="1:17">
      <c r="A109" s="134"/>
      <c r="B109" s="134"/>
    </row>
    <row r="110" spans="1:17">
      <c r="A110" s="134"/>
      <c r="B110" s="134"/>
    </row>
    <row r="111" spans="1:17">
      <c r="A111" s="134"/>
      <c r="B111" s="134"/>
    </row>
    <row r="112" spans="1:17">
      <c r="A112" s="134"/>
      <c r="B112" s="134"/>
    </row>
    <row r="113" spans="1:2">
      <c r="A113" s="134"/>
      <c r="B113" s="134"/>
    </row>
    <row r="114" spans="1:2">
      <c r="A114" s="134"/>
      <c r="B114" s="134"/>
    </row>
    <row r="115" spans="1:2">
      <c r="A115" s="134"/>
      <c r="B115" s="134"/>
    </row>
    <row r="116" spans="1:2">
      <c r="A116" s="134"/>
      <c r="B116" s="134"/>
    </row>
    <row r="117" spans="1:2">
      <c r="A117" s="134"/>
      <c r="B117" s="134"/>
    </row>
    <row r="118" spans="1:2">
      <c r="A118" s="134"/>
      <c r="B118" s="134"/>
    </row>
    <row r="119" spans="1:2">
      <c r="A119" s="134"/>
      <c r="B119" s="134"/>
    </row>
    <row r="120" spans="1:2">
      <c r="A120" s="134"/>
      <c r="B120" s="134"/>
    </row>
    <row r="121" spans="1:2">
      <c r="A121" s="134"/>
      <c r="B121" s="134"/>
    </row>
    <row r="122" spans="1:2">
      <c r="A122" s="134"/>
      <c r="B122" s="134"/>
    </row>
    <row r="123" spans="1:2">
      <c r="A123" s="134"/>
      <c r="B123" s="134"/>
    </row>
    <row r="124" spans="1:2">
      <c r="A124" s="134"/>
      <c r="B124" s="134"/>
    </row>
    <row r="125" spans="1:2">
      <c r="A125" s="134"/>
      <c r="B125" s="134"/>
    </row>
    <row r="126" spans="1:2">
      <c r="A126" s="134"/>
      <c r="B126" s="134"/>
    </row>
    <row r="127" spans="1:2">
      <c r="A127" s="134"/>
      <c r="B127" s="134"/>
    </row>
    <row r="128" spans="1:2">
      <c r="A128" s="134"/>
      <c r="B128" s="134"/>
    </row>
    <row r="129" spans="1:2">
      <c r="A129" s="134"/>
      <c r="B129" s="134"/>
    </row>
    <row r="130" spans="1:2">
      <c r="A130" s="134"/>
      <c r="B130" s="134"/>
    </row>
    <row r="131" spans="1:2">
      <c r="A131" s="134"/>
      <c r="B131" s="134"/>
    </row>
    <row r="132" spans="1:2">
      <c r="A132" s="134"/>
      <c r="B132" s="134"/>
    </row>
    <row r="133" spans="1:2">
      <c r="A133" s="134"/>
      <c r="B133" s="134"/>
    </row>
    <row r="134" spans="1:2">
      <c r="A134" s="134"/>
      <c r="B134" s="134"/>
    </row>
    <row r="135" spans="1:2">
      <c r="A135" s="134"/>
      <c r="B135" s="134"/>
    </row>
    <row r="136" spans="1:2">
      <c r="A136" s="134"/>
      <c r="B136" s="134"/>
    </row>
    <row r="137" spans="1:2">
      <c r="A137" s="134"/>
      <c r="B137" s="134"/>
    </row>
    <row r="138" spans="1:2">
      <c r="A138" s="134"/>
      <c r="B138" s="134"/>
    </row>
    <row r="139" spans="1:2">
      <c r="A139" s="134"/>
      <c r="B139" s="134"/>
    </row>
    <row r="140" spans="1:2">
      <c r="A140" s="134"/>
      <c r="B140" s="134"/>
    </row>
    <row r="141" spans="1:2">
      <c r="A141" s="134"/>
      <c r="B141" s="134"/>
    </row>
    <row r="142" spans="1:2">
      <c r="A142" s="134"/>
      <c r="B142" s="134"/>
    </row>
    <row r="143" spans="1:2">
      <c r="A143" s="134"/>
      <c r="B143" s="134"/>
    </row>
    <row r="144" spans="1:2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</sheetData>
  <mergeCells count="26">
    <mergeCell ref="C17:D17"/>
    <mergeCell ref="A3:N3"/>
    <mergeCell ref="A4:N4"/>
    <mergeCell ref="A5:D5"/>
    <mergeCell ref="M5:N5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N7"/>
    <mergeCell ref="A82:K82"/>
    <mergeCell ref="A83:K83"/>
    <mergeCell ref="A84:K84"/>
    <mergeCell ref="A91:N91"/>
    <mergeCell ref="C40:D40"/>
    <mergeCell ref="A77:K77"/>
    <mergeCell ref="A78:K78"/>
    <mergeCell ref="A79:K79"/>
    <mergeCell ref="A80:K80"/>
    <mergeCell ref="A81:K81"/>
  </mergeCells>
  <pageMargins left="0" right="0" top="0.74803149606299213" bottom="0.15748031496062992" header="0" footer="0"/>
  <pageSetup paperSize="9" scale="49" orientation="landscape" horizontalDpi="300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484"/>
  <sheetViews>
    <sheetView view="pageBreakPreview" topLeftCell="A61" zoomScale="80" zoomScaleNormal="70" zoomScaleSheetLayoutView="80" workbookViewId="0">
      <selection activeCell="A91" sqref="A91:N91"/>
    </sheetView>
  </sheetViews>
  <sheetFormatPr defaultRowHeight="15.75"/>
  <cols>
    <col min="1" max="1" width="3.85546875" style="142" customWidth="1"/>
    <col min="2" max="2" width="11.85546875" style="142" customWidth="1"/>
    <col min="3" max="3" width="24.140625" style="19" customWidth="1"/>
    <col min="4" max="4" width="122.140625" style="19" bestFit="1" customWidth="1"/>
    <col min="5" max="5" width="13.5703125" style="19" customWidth="1"/>
    <col min="6" max="6" width="9.140625" style="19" customWidth="1"/>
    <col min="7" max="7" width="8.5703125" style="19" bestFit="1" customWidth="1"/>
    <col min="8" max="8" width="11.42578125" style="19" bestFit="1" customWidth="1"/>
    <col min="9" max="9" width="16.42578125" style="19" customWidth="1"/>
    <col min="10" max="10" width="11.5703125" style="19" bestFit="1" customWidth="1"/>
    <col min="11" max="11" width="14.85546875" style="19" customWidth="1"/>
    <col min="12" max="12" width="10.5703125" style="19" bestFit="1" customWidth="1"/>
    <col min="13" max="13" width="15.140625" style="19" customWidth="1"/>
    <col min="14" max="14" width="16" style="19" customWidth="1"/>
    <col min="15" max="256" width="9.140625" style="19"/>
    <col min="257" max="257" width="3.85546875" style="19" customWidth="1"/>
    <col min="258" max="258" width="11.85546875" style="19" customWidth="1"/>
    <col min="259" max="259" width="24.140625" style="19" customWidth="1"/>
    <col min="260" max="260" width="122.140625" style="19" bestFit="1" customWidth="1"/>
    <col min="261" max="261" width="13.5703125" style="19" customWidth="1"/>
    <col min="262" max="262" width="9.140625" style="19" customWidth="1"/>
    <col min="263" max="263" width="8.5703125" style="19" bestFit="1" customWidth="1"/>
    <col min="264" max="264" width="11.42578125" style="19" bestFit="1" customWidth="1"/>
    <col min="265" max="265" width="16.42578125" style="19" customWidth="1"/>
    <col min="266" max="266" width="11.5703125" style="19" bestFit="1" customWidth="1"/>
    <col min="267" max="267" width="14.85546875" style="19" customWidth="1"/>
    <col min="268" max="268" width="10.5703125" style="19" bestFit="1" customWidth="1"/>
    <col min="269" max="269" width="15.140625" style="19" customWidth="1"/>
    <col min="270" max="270" width="16" style="19" customWidth="1"/>
    <col min="271" max="512" width="9.140625" style="19"/>
    <col min="513" max="513" width="3.85546875" style="19" customWidth="1"/>
    <col min="514" max="514" width="11.85546875" style="19" customWidth="1"/>
    <col min="515" max="515" width="24.140625" style="19" customWidth="1"/>
    <col min="516" max="516" width="122.140625" style="19" bestFit="1" customWidth="1"/>
    <col min="517" max="517" width="13.5703125" style="19" customWidth="1"/>
    <col min="518" max="518" width="9.140625" style="19" customWidth="1"/>
    <col min="519" max="519" width="8.5703125" style="19" bestFit="1" customWidth="1"/>
    <col min="520" max="520" width="11.42578125" style="19" bestFit="1" customWidth="1"/>
    <col min="521" max="521" width="16.42578125" style="19" customWidth="1"/>
    <col min="522" max="522" width="11.5703125" style="19" bestFit="1" customWidth="1"/>
    <col min="523" max="523" width="14.85546875" style="19" customWidth="1"/>
    <col min="524" max="524" width="10.5703125" style="19" bestFit="1" customWidth="1"/>
    <col min="525" max="525" width="15.140625" style="19" customWidth="1"/>
    <col min="526" max="526" width="16" style="19" customWidth="1"/>
    <col min="527" max="768" width="9.140625" style="19"/>
    <col min="769" max="769" width="3.85546875" style="19" customWidth="1"/>
    <col min="770" max="770" width="11.85546875" style="19" customWidth="1"/>
    <col min="771" max="771" width="24.140625" style="19" customWidth="1"/>
    <col min="772" max="772" width="122.140625" style="19" bestFit="1" customWidth="1"/>
    <col min="773" max="773" width="13.5703125" style="19" customWidth="1"/>
    <col min="774" max="774" width="9.140625" style="19" customWidth="1"/>
    <col min="775" max="775" width="8.5703125" style="19" bestFit="1" customWidth="1"/>
    <col min="776" max="776" width="11.42578125" style="19" bestFit="1" customWidth="1"/>
    <col min="777" max="777" width="16.42578125" style="19" customWidth="1"/>
    <col min="778" max="778" width="11.5703125" style="19" bestFit="1" customWidth="1"/>
    <col min="779" max="779" width="14.85546875" style="19" customWidth="1"/>
    <col min="780" max="780" width="10.5703125" style="19" bestFit="1" customWidth="1"/>
    <col min="781" max="781" width="15.140625" style="19" customWidth="1"/>
    <col min="782" max="782" width="16" style="19" customWidth="1"/>
    <col min="783" max="1024" width="9.140625" style="19"/>
    <col min="1025" max="1025" width="3.85546875" style="19" customWidth="1"/>
    <col min="1026" max="1026" width="11.85546875" style="19" customWidth="1"/>
    <col min="1027" max="1027" width="24.140625" style="19" customWidth="1"/>
    <col min="1028" max="1028" width="122.140625" style="19" bestFit="1" customWidth="1"/>
    <col min="1029" max="1029" width="13.5703125" style="19" customWidth="1"/>
    <col min="1030" max="1030" width="9.140625" style="19" customWidth="1"/>
    <col min="1031" max="1031" width="8.5703125" style="19" bestFit="1" customWidth="1"/>
    <col min="1032" max="1032" width="11.42578125" style="19" bestFit="1" customWidth="1"/>
    <col min="1033" max="1033" width="16.42578125" style="19" customWidth="1"/>
    <col min="1034" max="1034" width="11.5703125" style="19" bestFit="1" customWidth="1"/>
    <col min="1035" max="1035" width="14.85546875" style="19" customWidth="1"/>
    <col min="1036" max="1036" width="10.5703125" style="19" bestFit="1" customWidth="1"/>
    <col min="1037" max="1037" width="15.140625" style="19" customWidth="1"/>
    <col min="1038" max="1038" width="16" style="19" customWidth="1"/>
    <col min="1039" max="1280" width="9.140625" style="19"/>
    <col min="1281" max="1281" width="3.85546875" style="19" customWidth="1"/>
    <col min="1282" max="1282" width="11.85546875" style="19" customWidth="1"/>
    <col min="1283" max="1283" width="24.140625" style="19" customWidth="1"/>
    <col min="1284" max="1284" width="122.140625" style="19" bestFit="1" customWidth="1"/>
    <col min="1285" max="1285" width="13.5703125" style="19" customWidth="1"/>
    <col min="1286" max="1286" width="9.140625" style="19" customWidth="1"/>
    <col min="1287" max="1287" width="8.5703125" style="19" bestFit="1" customWidth="1"/>
    <col min="1288" max="1288" width="11.42578125" style="19" bestFit="1" customWidth="1"/>
    <col min="1289" max="1289" width="16.42578125" style="19" customWidth="1"/>
    <col min="1290" max="1290" width="11.5703125" style="19" bestFit="1" customWidth="1"/>
    <col min="1291" max="1291" width="14.85546875" style="19" customWidth="1"/>
    <col min="1292" max="1292" width="10.5703125" style="19" bestFit="1" customWidth="1"/>
    <col min="1293" max="1293" width="15.140625" style="19" customWidth="1"/>
    <col min="1294" max="1294" width="16" style="19" customWidth="1"/>
    <col min="1295" max="1536" width="9.140625" style="19"/>
    <col min="1537" max="1537" width="3.85546875" style="19" customWidth="1"/>
    <col min="1538" max="1538" width="11.85546875" style="19" customWidth="1"/>
    <col min="1539" max="1539" width="24.140625" style="19" customWidth="1"/>
    <col min="1540" max="1540" width="122.140625" style="19" bestFit="1" customWidth="1"/>
    <col min="1541" max="1541" width="13.5703125" style="19" customWidth="1"/>
    <col min="1542" max="1542" width="9.140625" style="19" customWidth="1"/>
    <col min="1543" max="1543" width="8.5703125" style="19" bestFit="1" customWidth="1"/>
    <col min="1544" max="1544" width="11.42578125" style="19" bestFit="1" customWidth="1"/>
    <col min="1545" max="1545" width="16.42578125" style="19" customWidth="1"/>
    <col min="1546" max="1546" width="11.5703125" style="19" bestFit="1" customWidth="1"/>
    <col min="1547" max="1547" width="14.85546875" style="19" customWidth="1"/>
    <col min="1548" max="1548" width="10.5703125" style="19" bestFit="1" customWidth="1"/>
    <col min="1549" max="1549" width="15.140625" style="19" customWidth="1"/>
    <col min="1550" max="1550" width="16" style="19" customWidth="1"/>
    <col min="1551" max="1792" width="9.140625" style="19"/>
    <col min="1793" max="1793" width="3.85546875" style="19" customWidth="1"/>
    <col min="1794" max="1794" width="11.85546875" style="19" customWidth="1"/>
    <col min="1795" max="1795" width="24.140625" style="19" customWidth="1"/>
    <col min="1796" max="1796" width="122.140625" style="19" bestFit="1" customWidth="1"/>
    <col min="1797" max="1797" width="13.5703125" style="19" customWidth="1"/>
    <col min="1798" max="1798" width="9.140625" style="19" customWidth="1"/>
    <col min="1799" max="1799" width="8.5703125" style="19" bestFit="1" customWidth="1"/>
    <col min="1800" max="1800" width="11.42578125" style="19" bestFit="1" customWidth="1"/>
    <col min="1801" max="1801" width="16.42578125" style="19" customWidth="1"/>
    <col min="1802" max="1802" width="11.5703125" style="19" bestFit="1" customWidth="1"/>
    <col min="1803" max="1803" width="14.85546875" style="19" customWidth="1"/>
    <col min="1804" max="1804" width="10.5703125" style="19" bestFit="1" customWidth="1"/>
    <col min="1805" max="1805" width="15.140625" style="19" customWidth="1"/>
    <col min="1806" max="1806" width="16" style="19" customWidth="1"/>
    <col min="1807" max="2048" width="9.140625" style="19"/>
    <col min="2049" max="2049" width="3.85546875" style="19" customWidth="1"/>
    <col min="2050" max="2050" width="11.85546875" style="19" customWidth="1"/>
    <col min="2051" max="2051" width="24.140625" style="19" customWidth="1"/>
    <col min="2052" max="2052" width="122.140625" style="19" bestFit="1" customWidth="1"/>
    <col min="2053" max="2053" width="13.5703125" style="19" customWidth="1"/>
    <col min="2054" max="2054" width="9.140625" style="19" customWidth="1"/>
    <col min="2055" max="2055" width="8.5703125" style="19" bestFit="1" customWidth="1"/>
    <col min="2056" max="2056" width="11.42578125" style="19" bestFit="1" customWidth="1"/>
    <col min="2057" max="2057" width="16.42578125" style="19" customWidth="1"/>
    <col min="2058" max="2058" width="11.5703125" style="19" bestFit="1" customWidth="1"/>
    <col min="2059" max="2059" width="14.85546875" style="19" customWidth="1"/>
    <col min="2060" max="2060" width="10.5703125" style="19" bestFit="1" customWidth="1"/>
    <col min="2061" max="2061" width="15.140625" style="19" customWidth="1"/>
    <col min="2062" max="2062" width="16" style="19" customWidth="1"/>
    <col min="2063" max="2304" width="9.140625" style="19"/>
    <col min="2305" max="2305" width="3.85546875" style="19" customWidth="1"/>
    <col min="2306" max="2306" width="11.85546875" style="19" customWidth="1"/>
    <col min="2307" max="2307" width="24.140625" style="19" customWidth="1"/>
    <col min="2308" max="2308" width="122.140625" style="19" bestFit="1" customWidth="1"/>
    <col min="2309" max="2309" width="13.5703125" style="19" customWidth="1"/>
    <col min="2310" max="2310" width="9.140625" style="19" customWidth="1"/>
    <col min="2311" max="2311" width="8.5703125" style="19" bestFit="1" customWidth="1"/>
    <col min="2312" max="2312" width="11.42578125" style="19" bestFit="1" customWidth="1"/>
    <col min="2313" max="2313" width="16.42578125" style="19" customWidth="1"/>
    <col min="2314" max="2314" width="11.5703125" style="19" bestFit="1" customWidth="1"/>
    <col min="2315" max="2315" width="14.85546875" style="19" customWidth="1"/>
    <col min="2316" max="2316" width="10.5703125" style="19" bestFit="1" customWidth="1"/>
    <col min="2317" max="2317" width="15.140625" style="19" customWidth="1"/>
    <col min="2318" max="2318" width="16" style="19" customWidth="1"/>
    <col min="2319" max="2560" width="9.140625" style="19"/>
    <col min="2561" max="2561" width="3.85546875" style="19" customWidth="1"/>
    <col min="2562" max="2562" width="11.85546875" style="19" customWidth="1"/>
    <col min="2563" max="2563" width="24.140625" style="19" customWidth="1"/>
    <col min="2564" max="2564" width="122.140625" style="19" bestFit="1" customWidth="1"/>
    <col min="2565" max="2565" width="13.5703125" style="19" customWidth="1"/>
    <col min="2566" max="2566" width="9.140625" style="19" customWidth="1"/>
    <col min="2567" max="2567" width="8.5703125" style="19" bestFit="1" customWidth="1"/>
    <col min="2568" max="2568" width="11.42578125" style="19" bestFit="1" customWidth="1"/>
    <col min="2569" max="2569" width="16.42578125" style="19" customWidth="1"/>
    <col min="2570" max="2570" width="11.5703125" style="19" bestFit="1" customWidth="1"/>
    <col min="2571" max="2571" width="14.85546875" style="19" customWidth="1"/>
    <col min="2572" max="2572" width="10.5703125" style="19" bestFit="1" customWidth="1"/>
    <col min="2573" max="2573" width="15.140625" style="19" customWidth="1"/>
    <col min="2574" max="2574" width="16" style="19" customWidth="1"/>
    <col min="2575" max="2816" width="9.140625" style="19"/>
    <col min="2817" max="2817" width="3.85546875" style="19" customWidth="1"/>
    <col min="2818" max="2818" width="11.85546875" style="19" customWidth="1"/>
    <col min="2819" max="2819" width="24.140625" style="19" customWidth="1"/>
    <col min="2820" max="2820" width="122.140625" style="19" bestFit="1" customWidth="1"/>
    <col min="2821" max="2821" width="13.5703125" style="19" customWidth="1"/>
    <col min="2822" max="2822" width="9.140625" style="19" customWidth="1"/>
    <col min="2823" max="2823" width="8.5703125" style="19" bestFit="1" customWidth="1"/>
    <col min="2824" max="2824" width="11.42578125" style="19" bestFit="1" customWidth="1"/>
    <col min="2825" max="2825" width="16.42578125" style="19" customWidth="1"/>
    <col min="2826" max="2826" width="11.5703125" style="19" bestFit="1" customWidth="1"/>
    <col min="2827" max="2827" width="14.85546875" style="19" customWidth="1"/>
    <col min="2828" max="2828" width="10.5703125" style="19" bestFit="1" customWidth="1"/>
    <col min="2829" max="2829" width="15.140625" style="19" customWidth="1"/>
    <col min="2830" max="2830" width="16" style="19" customWidth="1"/>
    <col min="2831" max="3072" width="9.140625" style="19"/>
    <col min="3073" max="3073" width="3.85546875" style="19" customWidth="1"/>
    <col min="3074" max="3074" width="11.85546875" style="19" customWidth="1"/>
    <col min="3075" max="3075" width="24.140625" style="19" customWidth="1"/>
    <col min="3076" max="3076" width="122.140625" style="19" bestFit="1" customWidth="1"/>
    <col min="3077" max="3077" width="13.5703125" style="19" customWidth="1"/>
    <col min="3078" max="3078" width="9.140625" style="19" customWidth="1"/>
    <col min="3079" max="3079" width="8.5703125" style="19" bestFit="1" customWidth="1"/>
    <col min="3080" max="3080" width="11.42578125" style="19" bestFit="1" customWidth="1"/>
    <col min="3081" max="3081" width="16.42578125" style="19" customWidth="1"/>
    <col min="3082" max="3082" width="11.5703125" style="19" bestFit="1" customWidth="1"/>
    <col min="3083" max="3083" width="14.85546875" style="19" customWidth="1"/>
    <col min="3084" max="3084" width="10.5703125" style="19" bestFit="1" customWidth="1"/>
    <col min="3085" max="3085" width="15.140625" style="19" customWidth="1"/>
    <col min="3086" max="3086" width="16" style="19" customWidth="1"/>
    <col min="3087" max="3328" width="9.140625" style="19"/>
    <col min="3329" max="3329" width="3.85546875" style="19" customWidth="1"/>
    <col min="3330" max="3330" width="11.85546875" style="19" customWidth="1"/>
    <col min="3331" max="3331" width="24.140625" style="19" customWidth="1"/>
    <col min="3332" max="3332" width="122.140625" style="19" bestFit="1" customWidth="1"/>
    <col min="3333" max="3333" width="13.5703125" style="19" customWidth="1"/>
    <col min="3334" max="3334" width="9.140625" style="19" customWidth="1"/>
    <col min="3335" max="3335" width="8.5703125" style="19" bestFit="1" customWidth="1"/>
    <col min="3336" max="3336" width="11.42578125" style="19" bestFit="1" customWidth="1"/>
    <col min="3337" max="3337" width="16.42578125" style="19" customWidth="1"/>
    <col min="3338" max="3338" width="11.5703125" style="19" bestFit="1" customWidth="1"/>
    <col min="3339" max="3339" width="14.85546875" style="19" customWidth="1"/>
    <col min="3340" max="3340" width="10.5703125" style="19" bestFit="1" customWidth="1"/>
    <col min="3341" max="3341" width="15.140625" style="19" customWidth="1"/>
    <col min="3342" max="3342" width="16" style="19" customWidth="1"/>
    <col min="3343" max="3584" width="9.140625" style="19"/>
    <col min="3585" max="3585" width="3.85546875" style="19" customWidth="1"/>
    <col min="3586" max="3586" width="11.85546875" style="19" customWidth="1"/>
    <col min="3587" max="3587" width="24.140625" style="19" customWidth="1"/>
    <col min="3588" max="3588" width="122.140625" style="19" bestFit="1" customWidth="1"/>
    <col min="3589" max="3589" width="13.5703125" style="19" customWidth="1"/>
    <col min="3590" max="3590" width="9.140625" style="19" customWidth="1"/>
    <col min="3591" max="3591" width="8.5703125" style="19" bestFit="1" customWidth="1"/>
    <col min="3592" max="3592" width="11.42578125" style="19" bestFit="1" customWidth="1"/>
    <col min="3593" max="3593" width="16.42578125" style="19" customWidth="1"/>
    <col min="3594" max="3594" width="11.5703125" style="19" bestFit="1" customWidth="1"/>
    <col min="3595" max="3595" width="14.85546875" style="19" customWidth="1"/>
    <col min="3596" max="3596" width="10.5703125" style="19" bestFit="1" customWidth="1"/>
    <col min="3597" max="3597" width="15.140625" style="19" customWidth="1"/>
    <col min="3598" max="3598" width="16" style="19" customWidth="1"/>
    <col min="3599" max="3840" width="9.140625" style="19"/>
    <col min="3841" max="3841" width="3.85546875" style="19" customWidth="1"/>
    <col min="3842" max="3842" width="11.85546875" style="19" customWidth="1"/>
    <col min="3843" max="3843" width="24.140625" style="19" customWidth="1"/>
    <col min="3844" max="3844" width="122.140625" style="19" bestFit="1" customWidth="1"/>
    <col min="3845" max="3845" width="13.5703125" style="19" customWidth="1"/>
    <col min="3846" max="3846" width="9.140625" style="19" customWidth="1"/>
    <col min="3847" max="3847" width="8.5703125" style="19" bestFit="1" customWidth="1"/>
    <col min="3848" max="3848" width="11.42578125" style="19" bestFit="1" customWidth="1"/>
    <col min="3849" max="3849" width="16.42578125" style="19" customWidth="1"/>
    <col min="3850" max="3850" width="11.5703125" style="19" bestFit="1" customWidth="1"/>
    <col min="3851" max="3851" width="14.85546875" style="19" customWidth="1"/>
    <col min="3852" max="3852" width="10.5703125" style="19" bestFit="1" customWidth="1"/>
    <col min="3853" max="3853" width="15.140625" style="19" customWidth="1"/>
    <col min="3854" max="3854" width="16" style="19" customWidth="1"/>
    <col min="3855" max="4096" width="9.140625" style="19"/>
    <col min="4097" max="4097" width="3.85546875" style="19" customWidth="1"/>
    <col min="4098" max="4098" width="11.85546875" style="19" customWidth="1"/>
    <col min="4099" max="4099" width="24.140625" style="19" customWidth="1"/>
    <col min="4100" max="4100" width="122.140625" style="19" bestFit="1" customWidth="1"/>
    <col min="4101" max="4101" width="13.5703125" style="19" customWidth="1"/>
    <col min="4102" max="4102" width="9.140625" style="19" customWidth="1"/>
    <col min="4103" max="4103" width="8.5703125" style="19" bestFit="1" customWidth="1"/>
    <col min="4104" max="4104" width="11.42578125" style="19" bestFit="1" customWidth="1"/>
    <col min="4105" max="4105" width="16.42578125" style="19" customWidth="1"/>
    <col min="4106" max="4106" width="11.5703125" style="19" bestFit="1" customWidth="1"/>
    <col min="4107" max="4107" width="14.85546875" style="19" customWidth="1"/>
    <col min="4108" max="4108" width="10.5703125" style="19" bestFit="1" customWidth="1"/>
    <col min="4109" max="4109" width="15.140625" style="19" customWidth="1"/>
    <col min="4110" max="4110" width="16" style="19" customWidth="1"/>
    <col min="4111" max="4352" width="9.140625" style="19"/>
    <col min="4353" max="4353" width="3.85546875" style="19" customWidth="1"/>
    <col min="4354" max="4354" width="11.85546875" style="19" customWidth="1"/>
    <col min="4355" max="4355" width="24.140625" style="19" customWidth="1"/>
    <col min="4356" max="4356" width="122.140625" style="19" bestFit="1" customWidth="1"/>
    <col min="4357" max="4357" width="13.5703125" style="19" customWidth="1"/>
    <col min="4358" max="4358" width="9.140625" style="19" customWidth="1"/>
    <col min="4359" max="4359" width="8.5703125" style="19" bestFit="1" customWidth="1"/>
    <col min="4360" max="4360" width="11.42578125" style="19" bestFit="1" customWidth="1"/>
    <col min="4361" max="4361" width="16.42578125" style="19" customWidth="1"/>
    <col min="4362" max="4362" width="11.5703125" style="19" bestFit="1" customWidth="1"/>
    <col min="4363" max="4363" width="14.85546875" style="19" customWidth="1"/>
    <col min="4364" max="4364" width="10.5703125" style="19" bestFit="1" customWidth="1"/>
    <col min="4365" max="4365" width="15.140625" style="19" customWidth="1"/>
    <col min="4366" max="4366" width="16" style="19" customWidth="1"/>
    <col min="4367" max="4608" width="9.140625" style="19"/>
    <col min="4609" max="4609" width="3.85546875" style="19" customWidth="1"/>
    <col min="4610" max="4610" width="11.85546875" style="19" customWidth="1"/>
    <col min="4611" max="4611" width="24.140625" style="19" customWidth="1"/>
    <col min="4612" max="4612" width="122.140625" style="19" bestFit="1" customWidth="1"/>
    <col min="4613" max="4613" width="13.5703125" style="19" customWidth="1"/>
    <col min="4614" max="4614" width="9.140625" style="19" customWidth="1"/>
    <col min="4615" max="4615" width="8.5703125" style="19" bestFit="1" customWidth="1"/>
    <col min="4616" max="4616" width="11.42578125" style="19" bestFit="1" customWidth="1"/>
    <col min="4617" max="4617" width="16.42578125" style="19" customWidth="1"/>
    <col min="4618" max="4618" width="11.5703125" style="19" bestFit="1" customWidth="1"/>
    <col min="4619" max="4619" width="14.85546875" style="19" customWidth="1"/>
    <col min="4620" max="4620" width="10.5703125" style="19" bestFit="1" customWidth="1"/>
    <col min="4621" max="4621" width="15.140625" style="19" customWidth="1"/>
    <col min="4622" max="4622" width="16" style="19" customWidth="1"/>
    <col min="4623" max="4864" width="9.140625" style="19"/>
    <col min="4865" max="4865" width="3.85546875" style="19" customWidth="1"/>
    <col min="4866" max="4866" width="11.85546875" style="19" customWidth="1"/>
    <col min="4867" max="4867" width="24.140625" style="19" customWidth="1"/>
    <col min="4868" max="4868" width="122.140625" style="19" bestFit="1" customWidth="1"/>
    <col min="4869" max="4869" width="13.5703125" style="19" customWidth="1"/>
    <col min="4870" max="4870" width="9.140625" style="19" customWidth="1"/>
    <col min="4871" max="4871" width="8.5703125" style="19" bestFit="1" customWidth="1"/>
    <col min="4872" max="4872" width="11.42578125" style="19" bestFit="1" customWidth="1"/>
    <col min="4873" max="4873" width="16.42578125" style="19" customWidth="1"/>
    <col min="4874" max="4874" width="11.5703125" style="19" bestFit="1" customWidth="1"/>
    <col min="4875" max="4875" width="14.85546875" style="19" customWidth="1"/>
    <col min="4876" max="4876" width="10.5703125" style="19" bestFit="1" customWidth="1"/>
    <col min="4877" max="4877" width="15.140625" style="19" customWidth="1"/>
    <col min="4878" max="4878" width="16" style="19" customWidth="1"/>
    <col min="4879" max="5120" width="9.140625" style="19"/>
    <col min="5121" max="5121" width="3.85546875" style="19" customWidth="1"/>
    <col min="5122" max="5122" width="11.85546875" style="19" customWidth="1"/>
    <col min="5123" max="5123" width="24.140625" style="19" customWidth="1"/>
    <col min="5124" max="5124" width="122.140625" style="19" bestFit="1" customWidth="1"/>
    <col min="5125" max="5125" width="13.5703125" style="19" customWidth="1"/>
    <col min="5126" max="5126" width="9.140625" style="19" customWidth="1"/>
    <col min="5127" max="5127" width="8.5703125" style="19" bestFit="1" customWidth="1"/>
    <col min="5128" max="5128" width="11.42578125" style="19" bestFit="1" customWidth="1"/>
    <col min="5129" max="5129" width="16.42578125" style="19" customWidth="1"/>
    <col min="5130" max="5130" width="11.5703125" style="19" bestFit="1" customWidth="1"/>
    <col min="5131" max="5131" width="14.85546875" style="19" customWidth="1"/>
    <col min="5132" max="5132" width="10.5703125" style="19" bestFit="1" customWidth="1"/>
    <col min="5133" max="5133" width="15.140625" style="19" customWidth="1"/>
    <col min="5134" max="5134" width="16" style="19" customWidth="1"/>
    <col min="5135" max="5376" width="9.140625" style="19"/>
    <col min="5377" max="5377" width="3.85546875" style="19" customWidth="1"/>
    <col min="5378" max="5378" width="11.85546875" style="19" customWidth="1"/>
    <col min="5379" max="5379" width="24.140625" style="19" customWidth="1"/>
    <col min="5380" max="5380" width="122.140625" style="19" bestFit="1" customWidth="1"/>
    <col min="5381" max="5381" width="13.5703125" style="19" customWidth="1"/>
    <col min="5382" max="5382" width="9.140625" style="19" customWidth="1"/>
    <col min="5383" max="5383" width="8.5703125" style="19" bestFit="1" customWidth="1"/>
    <col min="5384" max="5384" width="11.42578125" style="19" bestFit="1" customWidth="1"/>
    <col min="5385" max="5385" width="16.42578125" style="19" customWidth="1"/>
    <col min="5386" max="5386" width="11.5703125" style="19" bestFit="1" customWidth="1"/>
    <col min="5387" max="5387" width="14.85546875" style="19" customWidth="1"/>
    <col min="5388" max="5388" width="10.5703125" style="19" bestFit="1" customWidth="1"/>
    <col min="5389" max="5389" width="15.140625" style="19" customWidth="1"/>
    <col min="5390" max="5390" width="16" style="19" customWidth="1"/>
    <col min="5391" max="5632" width="9.140625" style="19"/>
    <col min="5633" max="5633" width="3.85546875" style="19" customWidth="1"/>
    <col min="5634" max="5634" width="11.85546875" style="19" customWidth="1"/>
    <col min="5635" max="5635" width="24.140625" style="19" customWidth="1"/>
    <col min="5636" max="5636" width="122.140625" style="19" bestFit="1" customWidth="1"/>
    <col min="5637" max="5637" width="13.5703125" style="19" customWidth="1"/>
    <col min="5638" max="5638" width="9.140625" style="19" customWidth="1"/>
    <col min="5639" max="5639" width="8.5703125" style="19" bestFit="1" customWidth="1"/>
    <col min="5640" max="5640" width="11.42578125" style="19" bestFit="1" customWidth="1"/>
    <col min="5641" max="5641" width="16.42578125" style="19" customWidth="1"/>
    <col min="5642" max="5642" width="11.5703125" style="19" bestFit="1" customWidth="1"/>
    <col min="5643" max="5643" width="14.85546875" style="19" customWidth="1"/>
    <col min="5644" max="5644" width="10.5703125" style="19" bestFit="1" customWidth="1"/>
    <col min="5645" max="5645" width="15.140625" style="19" customWidth="1"/>
    <col min="5646" max="5646" width="16" style="19" customWidth="1"/>
    <col min="5647" max="5888" width="9.140625" style="19"/>
    <col min="5889" max="5889" width="3.85546875" style="19" customWidth="1"/>
    <col min="5890" max="5890" width="11.85546875" style="19" customWidth="1"/>
    <col min="5891" max="5891" width="24.140625" style="19" customWidth="1"/>
    <col min="5892" max="5892" width="122.140625" style="19" bestFit="1" customWidth="1"/>
    <col min="5893" max="5893" width="13.5703125" style="19" customWidth="1"/>
    <col min="5894" max="5894" width="9.140625" style="19" customWidth="1"/>
    <col min="5895" max="5895" width="8.5703125" style="19" bestFit="1" customWidth="1"/>
    <col min="5896" max="5896" width="11.42578125" style="19" bestFit="1" customWidth="1"/>
    <col min="5897" max="5897" width="16.42578125" style="19" customWidth="1"/>
    <col min="5898" max="5898" width="11.5703125" style="19" bestFit="1" customWidth="1"/>
    <col min="5899" max="5899" width="14.85546875" style="19" customWidth="1"/>
    <col min="5900" max="5900" width="10.5703125" style="19" bestFit="1" customWidth="1"/>
    <col min="5901" max="5901" width="15.140625" style="19" customWidth="1"/>
    <col min="5902" max="5902" width="16" style="19" customWidth="1"/>
    <col min="5903" max="6144" width="9.140625" style="19"/>
    <col min="6145" max="6145" width="3.85546875" style="19" customWidth="1"/>
    <col min="6146" max="6146" width="11.85546875" style="19" customWidth="1"/>
    <col min="6147" max="6147" width="24.140625" style="19" customWidth="1"/>
    <col min="6148" max="6148" width="122.140625" style="19" bestFit="1" customWidth="1"/>
    <col min="6149" max="6149" width="13.5703125" style="19" customWidth="1"/>
    <col min="6150" max="6150" width="9.140625" style="19" customWidth="1"/>
    <col min="6151" max="6151" width="8.5703125" style="19" bestFit="1" customWidth="1"/>
    <col min="6152" max="6152" width="11.42578125" style="19" bestFit="1" customWidth="1"/>
    <col min="6153" max="6153" width="16.42578125" style="19" customWidth="1"/>
    <col min="6154" max="6154" width="11.5703125" style="19" bestFit="1" customWidth="1"/>
    <col min="6155" max="6155" width="14.85546875" style="19" customWidth="1"/>
    <col min="6156" max="6156" width="10.5703125" style="19" bestFit="1" customWidth="1"/>
    <col min="6157" max="6157" width="15.140625" style="19" customWidth="1"/>
    <col min="6158" max="6158" width="16" style="19" customWidth="1"/>
    <col min="6159" max="6400" width="9.140625" style="19"/>
    <col min="6401" max="6401" width="3.85546875" style="19" customWidth="1"/>
    <col min="6402" max="6402" width="11.85546875" style="19" customWidth="1"/>
    <col min="6403" max="6403" width="24.140625" style="19" customWidth="1"/>
    <col min="6404" max="6404" width="122.140625" style="19" bestFit="1" customWidth="1"/>
    <col min="6405" max="6405" width="13.5703125" style="19" customWidth="1"/>
    <col min="6406" max="6406" width="9.140625" style="19" customWidth="1"/>
    <col min="6407" max="6407" width="8.5703125" style="19" bestFit="1" customWidth="1"/>
    <col min="6408" max="6408" width="11.42578125" style="19" bestFit="1" customWidth="1"/>
    <col min="6409" max="6409" width="16.42578125" style="19" customWidth="1"/>
    <col min="6410" max="6410" width="11.5703125" style="19" bestFit="1" customWidth="1"/>
    <col min="6411" max="6411" width="14.85546875" style="19" customWidth="1"/>
    <col min="6412" max="6412" width="10.5703125" style="19" bestFit="1" customWidth="1"/>
    <col min="6413" max="6413" width="15.140625" style="19" customWidth="1"/>
    <col min="6414" max="6414" width="16" style="19" customWidth="1"/>
    <col min="6415" max="6656" width="9.140625" style="19"/>
    <col min="6657" max="6657" width="3.85546875" style="19" customWidth="1"/>
    <col min="6658" max="6658" width="11.85546875" style="19" customWidth="1"/>
    <col min="6659" max="6659" width="24.140625" style="19" customWidth="1"/>
    <col min="6660" max="6660" width="122.140625" style="19" bestFit="1" customWidth="1"/>
    <col min="6661" max="6661" width="13.5703125" style="19" customWidth="1"/>
    <col min="6662" max="6662" width="9.140625" style="19" customWidth="1"/>
    <col min="6663" max="6663" width="8.5703125" style="19" bestFit="1" customWidth="1"/>
    <col min="6664" max="6664" width="11.42578125" style="19" bestFit="1" customWidth="1"/>
    <col min="6665" max="6665" width="16.42578125" style="19" customWidth="1"/>
    <col min="6666" max="6666" width="11.5703125" style="19" bestFit="1" customWidth="1"/>
    <col min="6667" max="6667" width="14.85546875" style="19" customWidth="1"/>
    <col min="6668" max="6668" width="10.5703125" style="19" bestFit="1" customWidth="1"/>
    <col min="6669" max="6669" width="15.140625" style="19" customWidth="1"/>
    <col min="6670" max="6670" width="16" style="19" customWidth="1"/>
    <col min="6671" max="6912" width="9.140625" style="19"/>
    <col min="6913" max="6913" width="3.85546875" style="19" customWidth="1"/>
    <col min="6914" max="6914" width="11.85546875" style="19" customWidth="1"/>
    <col min="6915" max="6915" width="24.140625" style="19" customWidth="1"/>
    <col min="6916" max="6916" width="122.140625" style="19" bestFit="1" customWidth="1"/>
    <col min="6917" max="6917" width="13.5703125" style="19" customWidth="1"/>
    <col min="6918" max="6918" width="9.140625" style="19" customWidth="1"/>
    <col min="6919" max="6919" width="8.5703125" style="19" bestFit="1" customWidth="1"/>
    <col min="6920" max="6920" width="11.42578125" style="19" bestFit="1" customWidth="1"/>
    <col min="6921" max="6921" width="16.42578125" style="19" customWidth="1"/>
    <col min="6922" max="6922" width="11.5703125" style="19" bestFit="1" customWidth="1"/>
    <col min="6923" max="6923" width="14.85546875" style="19" customWidth="1"/>
    <col min="6924" max="6924" width="10.5703125" style="19" bestFit="1" customWidth="1"/>
    <col min="6925" max="6925" width="15.140625" style="19" customWidth="1"/>
    <col min="6926" max="6926" width="16" style="19" customWidth="1"/>
    <col min="6927" max="7168" width="9.140625" style="19"/>
    <col min="7169" max="7169" width="3.85546875" style="19" customWidth="1"/>
    <col min="7170" max="7170" width="11.85546875" style="19" customWidth="1"/>
    <col min="7171" max="7171" width="24.140625" style="19" customWidth="1"/>
    <col min="7172" max="7172" width="122.140625" style="19" bestFit="1" customWidth="1"/>
    <col min="7173" max="7173" width="13.5703125" style="19" customWidth="1"/>
    <col min="7174" max="7174" width="9.140625" style="19" customWidth="1"/>
    <col min="7175" max="7175" width="8.5703125" style="19" bestFit="1" customWidth="1"/>
    <col min="7176" max="7176" width="11.42578125" style="19" bestFit="1" customWidth="1"/>
    <col min="7177" max="7177" width="16.42578125" style="19" customWidth="1"/>
    <col min="7178" max="7178" width="11.5703125" style="19" bestFit="1" customWidth="1"/>
    <col min="7179" max="7179" width="14.85546875" style="19" customWidth="1"/>
    <col min="7180" max="7180" width="10.5703125" style="19" bestFit="1" customWidth="1"/>
    <col min="7181" max="7181" width="15.140625" style="19" customWidth="1"/>
    <col min="7182" max="7182" width="16" style="19" customWidth="1"/>
    <col min="7183" max="7424" width="9.140625" style="19"/>
    <col min="7425" max="7425" width="3.85546875" style="19" customWidth="1"/>
    <col min="7426" max="7426" width="11.85546875" style="19" customWidth="1"/>
    <col min="7427" max="7427" width="24.140625" style="19" customWidth="1"/>
    <col min="7428" max="7428" width="122.140625" style="19" bestFit="1" customWidth="1"/>
    <col min="7429" max="7429" width="13.5703125" style="19" customWidth="1"/>
    <col min="7430" max="7430" width="9.140625" style="19" customWidth="1"/>
    <col min="7431" max="7431" width="8.5703125" style="19" bestFit="1" customWidth="1"/>
    <col min="7432" max="7432" width="11.42578125" style="19" bestFit="1" customWidth="1"/>
    <col min="7433" max="7433" width="16.42578125" style="19" customWidth="1"/>
    <col min="7434" max="7434" width="11.5703125" style="19" bestFit="1" customWidth="1"/>
    <col min="7435" max="7435" width="14.85546875" style="19" customWidth="1"/>
    <col min="7436" max="7436" width="10.5703125" style="19" bestFit="1" customWidth="1"/>
    <col min="7437" max="7437" width="15.140625" style="19" customWidth="1"/>
    <col min="7438" max="7438" width="16" style="19" customWidth="1"/>
    <col min="7439" max="7680" width="9.140625" style="19"/>
    <col min="7681" max="7681" width="3.85546875" style="19" customWidth="1"/>
    <col min="7682" max="7682" width="11.85546875" style="19" customWidth="1"/>
    <col min="7683" max="7683" width="24.140625" style="19" customWidth="1"/>
    <col min="7684" max="7684" width="122.140625" style="19" bestFit="1" customWidth="1"/>
    <col min="7685" max="7685" width="13.5703125" style="19" customWidth="1"/>
    <col min="7686" max="7686" width="9.140625" style="19" customWidth="1"/>
    <col min="7687" max="7687" width="8.5703125" style="19" bestFit="1" customWidth="1"/>
    <col min="7688" max="7688" width="11.42578125" style="19" bestFit="1" customWidth="1"/>
    <col min="7689" max="7689" width="16.42578125" style="19" customWidth="1"/>
    <col min="7690" max="7690" width="11.5703125" style="19" bestFit="1" customWidth="1"/>
    <col min="7691" max="7691" width="14.85546875" style="19" customWidth="1"/>
    <col min="7692" max="7692" width="10.5703125" style="19" bestFit="1" customWidth="1"/>
    <col min="7693" max="7693" width="15.140625" style="19" customWidth="1"/>
    <col min="7694" max="7694" width="16" style="19" customWidth="1"/>
    <col min="7695" max="7936" width="9.140625" style="19"/>
    <col min="7937" max="7937" width="3.85546875" style="19" customWidth="1"/>
    <col min="7938" max="7938" width="11.85546875" style="19" customWidth="1"/>
    <col min="7939" max="7939" width="24.140625" style="19" customWidth="1"/>
    <col min="7940" max="7940" width="122.140625" style="19" bestFit="1" customWidth="1"/>
    <col min="7941" max="7941" width="13.5703125" style="19" customWidth="1"/>
    <col min="7942" max="7942" width="9.140625" style="19" customWidth="1"/>
    <col min="7943" max="7943" width="8.5703125" style="19" bestFit="1" customWidth="1"/>
    <col min="7944" max="7944" width="11.42578125" style="19" bestFit="1" customWidth="1"/>
    <col min="7945" max="7945" width="16.42578125" style="19" customWidth="1"/>
    <col min="7946" max="7946" width="11.5703125" style="19" bestFit="1" customWidth="1"/>
    <col min="7947" max="7947" width="14.85546875" style="19" customWidth="1"/>
    <col min="7948" max="7948" width="10.5703125" style="19" bestFit="1" customWidth="1"/>
    <col min="7949" max="7949" width="15.140625" style="19" customWidth="1"/>
    <col min="7950" max="7950" width="16" style="19" customWidth="1"/>
    <col min="7951" max="8192" width="9.140625" style="19"/>
    <col min="8193" max="8193" width="3.85546875" style="19" customWidth="1"/>
    <col min="8194" max="8194" width="11.85546875" style="19" customWidth="1"/>
    <col min="8195" max="8195" width="24.140625" style="19" customWidth="1"/>
    <col min="8196" max="8196" width="122.140625" style="19" bestFit="1" customWidth="1"/>
    <col min="8197" max="8197" width="13.5703125" style="19" customWidth="1"/>
    <col min="8198" max="8198" width="9.140625" style="19" customWidth="1"/>
    <col min="8199" max="8199" width="8.5703125" style="19" bestFit="1" customWidth="1"/>
    <col min="8200" max="8200" width="11.42578125" style="19" bestFit="1" customWidth="1"/>
    <col min="8201" max="8201" width="16.42578125" style="19" customWidth="1"/>
    <col min="8202" max="8202" width="11.5703125" style="19" bestFit="1" customWidth="1"/>
    <col min="8203" max="8203" width="14.85546875" style="19" customWidth="1"/>
    <col min="8204" max="8204" width="10.5703125" style="19" bestFit="1" customWidth="1"/>
    <col min="8205" max="8205" width="15.140625" style="19" customWidth="1"/>
    <col min="8206" max="8206" width="16" style="19" customWidth="1"/>
    <col min="8207" max="8448" width="9.140625" style="19"/>
    <col min="8449" max="8449" width="3.85546875" style="19" customWidth="1"/>
    <col min="8450" max="8450" width="11.85546875" style="19" customWidth="1"/>
    <col min="8451" max="8451" width="24.140625" style="19" customWidth="1"/>
    <col min="8452" max="8452" width="122.140625" style="19" bestFit="1" customWidth="1"/>
    <col min="8453" max="8453" width="13.5703125" style="19" customWidth="1"/>
    <col min="8454" max="8454" width="9.140625" style="19" customWidth="1"/>
    <col min="8455" max="8455" width="8.5703125" style="19" bestFit="1" customWidth="1"/>
    <col min="8456" max="8456" width="11.42578125" style="19" bestFit="1" customWidth="1"/>
    <col min="8457" max="8457" width="16.42578125" style="19" customWidth="1"/>
    <col min="8458" max="8458" width="11.5703125" style="19" bestFit="1" customWidth="1"/>
    <col min="8459" max="8459" width="14.85546875" style="19" customWidth="1"/>
    <col min="8460" max="8460" width="10.5703125" style="19" bestFit="1" customWidth="1"/>
    <col min="8461" max="8461" width="15.140625" style="19" customWidth="1"/>
    <col min="8462" max="8462" width="16" style="19" customWidth="1"/>
    <col min="8463" max="8704" width="9.140625" style="19"/>
    <col min="8705" max="8705" width="3.85546875" style="19" customWidth="1"/>
    <col min="8706" max="8706" width="11.85546875" style="19" customWidth="1"/>
    <col min="8707" max="8707" width="24.140625" style="19" customWidth="1"/>
    <col min="8708" max="8708" width="122.140625" style="19" bestFit="1" customWidth="1"/>
    <col min="8709" max="8709" width="13.5703125" style="19" customWidth="1"/>
    <col min="8710" max="8710" width="9.140625" style="19" customWidth="1"/>
    <col min="8711" max="8711" width="8.5703125" style="19" bestFit="1" customWidth="1"/>
    <col min="8712" max="8712" width="11.42578125" style="19" bestFit="1" customWidth="1"/>
    <col min="8713" max="8713" width="16.42578125" style="19" customWidth="1"/>
    <col min="8714" max="8714" width="11.5703125" style="19" bestFit="1" customWidth="1"/>
    <col min="8715" max="8715" width="14.85546875" style="19" customWidth="1"/>
    <col min="8716" max="8716" width="10.5703125" style="19" bestFit="1" customWidth="1"/>
    <col min="8717" max="8717" width="15.140625" style="19" customWidth="1"/>
    <col min="8718" max="8718" width="16" style="19" customWidth="1"/>
    <col min="8719" max="8960" width="9.140625" style="19"/>
    <col min="8961" max="8961" width="3.85546875" style="19" customWidth="1"/>
    <col min="8962" max="8962" width="11.85546875" style="19" customWidth="1"/>
    <col min="8963" max="8963" width="24.140625" style="19" customWidth="1"/>
    <col min="8964" max="8964" width="122.140625" style="19" bestFit="1" customWidth="1"/>
    <col min="8965" max="8965" width="13.5703125" style="19" customWidth="1"/>
    <col min="8966" max="8966" width="9.140625" style="19" customWidth="1"/>
    <col min="8967" max="8967" width="8.5703125" style="19" bestFit="1" customWidth="1"/>
    <col min="8968" max="8968" width="11.42578125" style="19" bestFit="1" customWidth="1"/>
    <col min="8969" max="8969" width="16.42578125" style="19" customWidth="1"/>
    <col min="8970" max="8970" width="11.5703125" style="19" bestFit="1" customWidth="1"/>
    <col min="8971" max="8971" width="14.85546875" style="19" customWidth="1"/>
    <col min="8972" max="8972" width="10.5703125" style="19" bestFit="1" customWidth="1"/>
    <col min="8973" max="8973" width="15.140625" style="19" customWidth="1"/>
    <col min="8974" max="8974" width="16" style="19" customWidth="1"/>
    <col min="8975" max="9216" width="9.140625" style="19"/>
    <col min="9217" max="9217" width="3.85546875" style="19" customWidth="1"/>
    <col min="9218" max="9218" width="11.85546875" style="19" customWidth="1"/>
    <col min="9219" max="9219" width="24.140625" style="19" customWidth="1"/>
    <col min="9220" max="9220" width="122.140625" style="19" bestFit="1" customWidth="1"/>
    <col min="9221" max="9221" width="13.5703125" style="19" customWidth="1"/>
    <col min="9222" max="9222" width="9.140625" style="19" customWidth="1"/>
    <col min="9223" max="9223" width="8.5703125" style="19" bestFit="1" customWidth="1"/>
    <col min="9224" max="9224" width="11.42578125" style="19" bestFit="1" customWidth="1"/>
    <col min="9225" max="9225" width="16.42578125" style="19" customWidth="1"/>
    <col min="9226" max="9226" width="11.5703125" style="19" bestFit="1" customWidth="1"/>
    <col min="9227" max="9227" width="14.85546875" style="19" customWidth="1"/>
    <col min="9228" max="9228" width="10.5703125" style="19" bestFit="1" customWidth="1"/>
    <col min="9229" max="9229" width="15.140625" style="19" customWidth="1"/>
    <col min="9230" max="9230" width="16" style="19" customWidth="1"/>
    <col min="9231" max="9472" width="9.140625" style="19"/>
    <col min="9473" max="9473" width="3.85546875" style="19" customWidth="1"/>
    <col min="9474" max="9474" width="11.85546875" style="19" customWidth="1"/>
    <col min="9475" max="9475" width="24.140625" style="19" customWidth="1"/>
    <col min="9476" max="9476" width="122.140625" style="19" bestFit="1" customWidth="1"/>
    <col min="9477" max="9477" width="13.5703125" style="19" customWidth="1"/>
    <col min="9478" max="9478" width="9.140625" style="19" customWidth="1"/>
    <col min="9479" max="9479" width="8.5703125" style="19" bestFit="1" customWidth="1"/>
    <col min="9480" max="9480" width="11.42578125" style="19" bestFit="1" customWidth="1"/>
    <col min="9481" max="9481" width="16.42578125" style="19" customWidth="1"/>
    <col min="9482" max="9482" width="11.5703125" style="19" bestFit="1" customWidth="1"/>
    <col min="9483" max="9483" width="14.85546875" style="19" customWidth="1"/>
    <col min="9484" max="9484" width="10.5703125" style="19" bestFit="1" customWidth="1"/>
    <col min="9485" max="9485" width="15.140625" style="19" customWidth="1"/>
    <col min="9486" max="9486" width="16" style="19" customWidth="1"/>
    <col min="9487" max="9728" width="9.140625" style="19"/>
    <col min="9729" max="9729" width="3.85546875" style="19" customWidth="1"/>
    <col min="9730" max="9730" width="11.85546875" style="19" customWidth="1"/>
    <col min="9731" max="9731" width="24.140625" style="19" customWidth="1"/>
    <col min="9732" max="9732" width="122.140625" style="19" bestFit="1" customWidth="1"/>
    <col min="9733" max="9733" width="13.5703125" style="19" customWidth="1"/>
    <col min="9734" max="9734" width="9.140625" style="19" customWidth="1"/>
    <col min="9735" max="9735" width="8.5703125" style="19" bestFit="1" customWidth="1"/>
    <col min="9736" max="9736" width="11.42578125" style="19" bestFit="1" customWidth="1"/>
    <col min="9737" max="9737" width="16.42578125" style="19" customWidth="1"/>
    <col min="9738" max="9738" width="11.5703125" style="19" bestFit="1" customWidth="1"/>
    <col min="9739" max="9739" width="14.85546875" style="19" customWidth="1"/>
    <col min="9740" max="9740" width="10.5703125" style="19" bestFit="1" customWidth="1"/>
    <col min="9741" max="9741" width="15.140625" style="19" customWidth="1"/>
    <col min="9742" max="9742" width="16" style="19" customWidth="1"/>
    <col min="9743" max="9984" width="9.140625" style="19"/>
    <col min="9985" max="9985" width="3.85546875" style="19" customWidth="1"/>
    <col min="9986" max="9986" width="11.85546875" style="19" customWidth="1"/>
    <col min="9987" max="9987" width="24.140625" style="19" customWidth="1"/>
    <col min="9988" max="9988" width="122.140625" style="19" bestFit="1" customWidth="1"/>
    <col min="9989" max="9989" width="13.5703125" style="19" customWidth="1"/>
    <col min="9990" max="9990" width="9.140625" style="19" customWidth="1"/>
    <col min="9991" max="9991" width="8.5703125" style="19" bestFit="1" customWidth="1"/>
    <col min="9992" max="9992" width="11.42578125" style="19" bestFit="1" customWidth="1"/>
    <col min="9993" max="9993" width="16.42578125" style="19" customWidth="1"/>
    <col min="9994" max="9994" width="11.5703125" style="19" bestFit="1" customWidth="1"/>
    <col min="9995" max="9995" width="14.85546875" style="19" customWidth="1"/>
    <col min="9996" max="9996" width="10.5703125" style="19" bestFit="1" customWidth="1"/>
    <col min="9997" max="9997" width="15.140625" style="19" customWidth="1"/>
    <col min="9998" max="9998" width="16" style="19" customWidth="1"/>
    <col min="9999" max="10240" width="9.140625" style="19"/>
    <col min="10241" max="10241" width="3.85546875" style="19" customWidth="1"/>
    <col min="10242" max="10242" width="11.85546875" style="19" customWidth="1"/>
    <col min="10243" max="10243" width="24.140625" style="19" customWidth="1"/>
    <col min="10244" max="10244" width="122.140625" style="19" bestFit="1" customWidth="1"/>
    <col min="10245" max="10245" width="13.5703125" style="19" customWidth="1"/>
    <col min="10246" max="10246" width="9.140625" style="19" customWidth="1"/>
    <col min="10247" max="10247" width="8.5703125" style="19" bestFit="1" customWidth="1"/>
    <col min="10248" max="10248" width="11.42578125" style="19" bestFit="1" customWidth="1"/>
    <col min="10249" max="10249" width="16.42578125" style="19" customWidth="1"/>
    <col min="10250" max="10250" width="11.5703125" style="19" bestFit="1" customWidth="1"/>
    <col min="10251" max="10251" width="14.85546875" style="19" customWidth="1"/>
    <col min="10252" max="10252" width="10.5703125" style="19" bestFit="1" customWidth="1"/>
    <col min="10253" max="10253" width="15.140625" style="19" customWidth="1"/>
    <col min="10254" max="10254" width="16" style="19" customWidth="1"/>
    <col min="10255" max="10496" width="9.140625" style="19"/>
    <col min="10497" max="10497" width="3.85546875" style="19" customWidth="1"/>
    <col min="10498" max="10498" width="11.85546875" style="19" customWidth="1"/>
    <col min="10499" max="10499" width="24.140625" style="19" customWidth="1"/>
    <col min="10500" max="10500" width="122.140625" style="19" bestFit="1" customWidth="1"/>
    <col min="10501" max="10501" width="13.5703125" style="19" customWidth="1"/>
    <col min="10502" max="10502" width="9.140625" style="19" customWidth="1"/>
    <col min="10503" max="10503" width="8.5703125" style="19" bestFit="1" customWidth="1"/>
    <col min="10504" max="10504" width="11.42578125" style="19" bestFit="1" customWidth="1"/>
    <col min="10505" max="10505" width="16.42578125" style="19" customWidth="1"/>
    <col min="10506" max="10506" width="11.5703125" style="19" bestFit="1" customWidth="1"/>
    <col min="10507" max="10507" width="14.85546875" style="19" customWidth="1"/>
    <col min="10508" max="10508" width="10.5703125" style="19" bestFit="1" customWidth="1"/>
    <col min="10509" max="10509" width="15.140625" style="19" customWidth="1"/>
    <col min="10510" max="10510" width="16" style="19" customWidth="1"/>
    <col min="10511" max="10752" width="9.140625" style="19"/>
    <col min="10753" max="10753" width="3.85546875" style="19" customWidth="1"/>
    <col min="10754" max="10754" width="11.85546875" style="19" customWidth="1"/>
    <col min="10755" max="10755" width="24.140625" style="19" customWidth="1"/>
    <col min="10756" max="10756" width="122.140625" style="19" bestFit="1" customWidth="1"/>
    <col min="10757" max="10757" width="13.5703125" style="19" customWidth="1"/>
    <col min="10758" max="10758" width="9.140625" style="19" customWidth="1"/>
    <col min="10759" max="10759" width="8.5703125" style="19" bestFit="1" customWidth="1"/>
    <col min="10760" max="10760" width="11.42578125" style="19" bestFit="1" customWidth="1"/>
    <col min="10761" max="10761" width="16.42578125" style="19" customWidth="1"/>
    <col min="10762" max="10762" width="11.5703125" style="19" bestFit="1" customWidth="1"/>
    <col min="10763" max="10763" width="14.85546875" style="19" customWidth="1"/>
    <col min="10764" max="10764" width="10.5703125" style="19" bestFit="1" customWidth="1"/>
    <col min="10765" max="10765" width="15.140625" style="19" customWidth="1"/>
    <col min="10766" max="10766" width="16" style="19" customWidth="1"/>
    <col min="10767" max="11008" width="9.140625" style="19"/>
    <col min="11009" max="11009" width="3.85546875" style="19" customWidth="1"/>
    <col min="11010" max="11010" width="11.85546875" style="19" customWidth="1"/>
    <col min="11011" max="11011" width="24.140625" style="19" customWidth="1"/>
    <col min="11012" max="11012" width="122.140625" style="19" bestFit="1" customWidth="1"/>
    <col min="11013" max="11013" width="13.5703125" style="19" customWidth="1"/>
    <col min="11014" max="11014" width="9.140625" style="19" customWidth="1"/>
    <col min="11015" max="11015" width="8.5703125" style="19" bestFit="1" customWidth="1"/>
    <col min="11016" max="11016" width="11.42578125" style="19" bestFit="1" customWidth="1"/>
    <col min="11017" max="11017" width="16.42578125" style="19" customWidth="1"/>
    <col min="11018" max="11018" width="11.5703125" style="19" bestFit="1" customWidth="1"/>
    <col min="11019" max="11019" width="14.85546875" style="19" customWidth="1"/>
    <col min="11020" max="11020" width="10.5703125" style="19" bestFit="1" customWidth="1"/>
    <col min="11021" max="11021" width="15.140625" style="19" customWidth="1"/>
    <col min="11022" max="11022" width="16" style="19" customWidth="1"/>
    <col min="11023" max="11264" width="9.140625" style="19"/>
    <col min="11265" max="11265" width="3.85546875" style="19" customWidth="1"/>
    <col min="11266" max="11266" width="11.85546875" style="19" customWidth="1"/>
    <col min="11267" max="11267" width="24.140625" style="19" customWidth="1"/>
    <col min="11268" max="11268" width="122.140625" style="19" bestFit="1" customWidth="1"/>
    <col min="11269" max="11269" width="13.5703125" style="19" customWidth="1"/>
    <col min="11270" max="11270" width="9.140625" style="19" customWidth="1"/>
    <col min="11271" max="11271" width="8.5703125" style="19" bestFit="1" customWidth="1"/>
    <col min="11272" max="11272" width="11.42578125" style="19" bestFit="1" customWidth="1"/>
    <col min="11273" max="11273" width="16.42578125" style="19" customWidth="1"/>
    <col min="11274" max="11274" width="11.5703125" style="19" bestFit="1" customWidth="1"/>
    <col min="11275" max="11275" width="14.85546875" style="19" customWidth="1"/>
    <col min="11276" max="11276" width="10.5703125" style="19" bestFit="1" customWidth="1"/>
    <col min="11277" max="11277" width="15.140625" style="19" customWidth="1"/>
    <col min="11278" max="11278" width="16" style="19" customWidth="1"/>
    <col min="11279" max="11520" width="9.140625" style="19"/>
    <col min="11521" max="11521" width="3.85546875" style="19" customWidth="1"/>
    <col min="11522" max="11522" width="11.85546875" style="19" customWidth="1"/>
    <col min="11523" max="11523" width="24.140625" style="19" customWidth="1"/>
    <col min="11524" max="11524" width="122.140625" style="19" bestFit="1" customWidth="1"/>
    <col min="11525" max="11525" width="13.5703125" style="19" customWidth="1"/>
    <col min="11526" max="11526" width="9.140625" style="19" customWidth="1"/>
    <col min="11527" max="11527" width="8.5703125" style="19" bestFit="1" customWidth="1"/>
    <col min="11528" max="11528" width="11.42578125" style="19" bestFit="1" customWidth="1"/>
    <col min="11529" max="11529" width="16.42578125" style="19" customWidth="1"/>
    <col min="11530" max="11530" width="11.5703125" style="19" bestFit="1" customWidth="1"/>
    <col min="11531" max="11531" width="14.85546875" style="19" customWidth="1"/>
    <col min="11532" max="11532" width="10.5703125" style="19" bestFit="1" customWidth="1"/>
    <col min="11533" max="11533" width="15.140625" style="19" customWidth="1"/>
    <col min="11534" max="11534" width="16" style="19" customWidth="1"/>
    <col min="11535" max="11776" width="9.140625" style="19"/>
    <col min="11777" max="11777" width="3.85546875" style="19" customWidth="1"/>
    <col min="11778" max="11778" width="11.85546875" style="19" customWidth="1"/>
    <col min="11779" max="11779" width="24.140625" style="19" customWidth="1"/>
    <col min="11780" max="11780" width="122.140625" style="19" bestFit="1" customWidth="1"/>
    <col min="11781" max="11781" width="13.5703125" style="19" customWidth="1"/>
    <col min="11782" max="11782" width="9.140625" style="19" customWidth="1"/>
    <col min="11783" max="11783" width="8.5703125" style="19" bestFit="1" customWidth="1"/>
    <col min="11784" max="11784" width="11.42578125" style="19" bestFit="1" customWidth="1"/>
    <col min="11785" max="11785" width="16.42578125" style="19" customWidth="1"/>
    <col min="11786" max="11786" width="11.5703125" style="19" bestFit="1" customWidth="1"/>
    <col min="11787" max="11787" width="14.85546875" style="19" customWidth="1"/>
    <col min="11788" max="11788" width="10.5703125" style="19" bestFit="1" customWidth="1"/>
    <col min="11789" max="11789" width="15.140625" style="19" customWidth="1"/>
    <col min="11790" max="11790" width="16" style="19" customWidth="1"/>
    <col min="11791" max="12032" width="9.140625" style="19"/>
    <col min="12033" max="12033" width="3.85546875" style="19" customWidth="1"/>
    <col min="12034" max="12034" width="11.85546875" style="19" customWidth="1"/>
    <col min="12035" max="12035" width="24.140625" style="19" customWidth="1"/>
    <col min="12036" max="12036" width="122.140625" style="19" bestFit="1" customWidth="1"/>
    <col min="12037" max="12037" width="13.5703125" style="19" customWidth="1"/>
    <col min="12038" max="12038" width="9.140625" style="19" customWidth="1"/>
    <col min="12039" max="12039" width="8.5703125" style="19" bestFit="1" customWidth="1"/>
    <col min="12040" max="12040" width="11.42578125" style="19" bestFit="1" customWidth="1"/>
    <col min="12041" max="12041" width="16.42578125" style="19" customWidth="1"/>
    <col min="12042" max="12042" width="11.5703125" style="19" bestFit="1" customWidth="1"/>
    <col min="12043" max="12043" width="14.85546875" style="19" customWidth="1"/>
    <col min="12044" max="12044" width="10.5703125" style="19" bestFit="1" customWidth="1"/>
    <col min="12045" max="12045" width="15.140625" style="19" customWidth="1"/>
    <col min="12046" max="12046" width="16" style="19" customWidth="1"/>
    <col min="12047" max="12288" width="9.140625" style="19"/>
    <col min="12289" max="12289" width="3.85546875" style="19" customWidth="1"/>
    <col min="12290" max="12290" width="11.85546875" style="19" customWidth="1"/>
    <col min="12291" max="12291" width="24.140625" style="19" customWidth="1"/>
    <col min="12292" max="12292" width="122.140625" style="19" bestFit="1" customWidth="1"/>
    <col min="12293" max="12293" width="13.5703125" style="19" customWidth="1"/>
    <col min="12294" max="12294" width="9.140625" style="19" customWidth="1"/>
    <col min="12295" max="12295" width="8.5703125" style="19" bestFit="1" customWidth="1"/>
    <col min="12296" max="12296" width="11.42578125" style="19" bestFit="1" customWidth="1"/>
    <col min="12297" max="12297" width="16.42578125" style="19" customWidth="1"/>
    <col min="12298" max="12298" width="11.5703125" style="19" bestFit="1" customWidth="1"/>
    <col min="12299" max="12299" width="14.85546875" style="19" customWidth="1"/>
    <col min="12300" max="12300" width="10.5703125" style="19" bestFit="1" customWidth="1"/>
    <col min="12301" max="12301" width="15.140625" style="19" customWidth="1"/>
    <col min="12302" max="12302" width="16" style="19" customWidth="1"/>
    <col min="12303" max="12544" width="9.140625" style="19"/>
    <col min="12545" max="12545" width="3.85546875" style="19" customWidth="1"/>
    <col min="12546" max="12546" width="11.85546875" style="19" customWidth="1"/>
    <col min="12547" max="12547" width="24.140625" style="19" customWidth="1"/>
    <col min="12548" max="12548" width="122.140625" style="19" bestFit="1" customWidth="1"/>
    <col min="12549" max="12549" width="13.5703125" style="19" customWidth="1"/>
    <col min="12550" max="12550" width="9.140625" style="19" customWidth="1"/>
    <col min="12551" max="12551" width="8.5703125" style="19" bestFit="1" customWidth="1"/>
    <col min="12552" max="12552" width="11.42578125" style="19" bestFit="1" customWidth="1"/>
    <col min="12553" max="12553" width="16.42578125" style="19" customWidth="1"/>
    <col min="12554" max="12554" width="11.5703125" style="19" bestFit="1" customWidth="1"/>
    <col min="12555" max="12555" width="14.85546875" style="19" customWidth="1"/>
    <col min="12556" max="12556" width="10.5703125" style="19" bestFit="1" customWidth="1"/>
    <col min="12557" max="12557" width="15.140625" style="19" customWidth="1"/>
    <col min="12558" max="12558" width="16" style="19" customWidth="1"/>
    <col min="12559" max="12800" width="9.140625" style="19"/>
    <col min="12801" max="12801" width="3.85546875" style="19" customWidth="1"/>
    <col min="12802" max="12802" width="11.85546875" style="19" customWidth="1"/>
    <col min="12803" max="12803" width="24.140625" style="19" customWidth="1"/>
    <col min="12804" max="12804" width="122.140625" style="19" bestFit="1" customWidth="1"/>
    <col min="12805" max="12805" width="13.5703125" style="19" customWidth="1"/>
    <col min="12806" max="12806" width="9.140625" style="19" customWidth="1"/>
    <col min="12807" max="12807" width="8.5703125" style="19" bestFit="1" customWidth="1"/>
    <col min="12808" max="12808" width="11.42578125" style="19" bestFit="1" customWidth="1"/>
    <col min="12809" max="12809" width="16.42578125" style="19" customWidth="1"/>
    <col min="12810" max="12810" width="11.5703125" style="19" bestFit="1" customWidth="1"/>
    <col min="12811" max="12811" width="14.85546875" style="19" customWidth="1"/>
    <col min="12812" max="12812" width="10.5703125" style="19" bestFit="1" customWidth="1"/>
    <col min="12813" max="12813" width="15.140625" style="19" customWidth="1"/>
    <col min="12814" max="12814" width="16" style="19" customWidth="1"/>
    <col min="12815" max="13056" width="9.140625" style="19"/>
    <col min="13057" max="13057" width="3.85546875" style="19" customWidth="1"/>
    <col min="13058" max="13058" width="11.85546875" style="19" customWidth="1"/>
    <col min="13059" max="13059" width="24.140625" style="19" customWidth="1"/>
    <col min="13060" max="13060" width="122.140625" style="19" bestFit="1" customWidth="1"/>
    <col min="13061" max="13061" width="13.5703125" style="19" customWidth="1"/>
    <col min="13062" max="13062" width="9.140625" style="19" customWidth="1"/>
    <col min="13063" max="13063" width="8.5703125" style="19" bestFit="1" customWidth="1"/>
    <col min="13064" max="13064" width="11.42578125" style="19" bestFit="1" customWidth="1"/>
    <col min="13065" max="13065" width="16.42578125" style="19" customWidth="1"/>
    <col min="13066" max="13066" width="11.5703125" style="19" bestFit="1" customWidth="1"/>
    <col min="13067" max="13067" width="14.85546875" style="19" customWidth="1"/>
    <col min="13068" max="13068" width="10.5703125" style="19" bestFit="1" customWidth="1"/>
    <col min="13069" max="13069" width="15.140625" style="19" customWidth="1"/>
    <col min="13070" max="13070" width="16" style="19" customWidth="1"/>
    <col min="13071" max="13312" width="9.140625" style="19"/>
    <col min="13313" max="13313" width="3.85546875" style="19" customWidth="1"/>
    <col min="13314" max="13314" width="11.85546875" style="19" customWidth="1"/>
    <col min="13315" max="13315" width="24.140625" style="19" customWidth="1"/>
    <col min="13316" max="13316" width="122.140625" style="19" bestFit="1" customWidth="1"/>
    <col min="13317" max="13317" width="13.5703125" style="19" customWidth="1"/>
    <col min="13318" max="13318" width="9.140625" style="19" customWidth="1"/>
    <col min="13319" max="13319" width="8.5703125" style="19" bestFit="1" customWidth="1"/>
    <col min="13320" max="13320" width="11.42578125" style="19" bestFit="1" customWidth="1"/>
    <col min="13321" max="13321" width="16.42578125" style="19" customWidth="1"/>
    <col min="13322" max="13322" width="11.5703125" style="19" bestFit="1" customWidth="1"/>
    <col min="13323" max="13323" width="14.85546875" style="19" customWidth="1"/>
    <col min="13324" max="13324" width="10.5703125" style="19" bestFit="1" customWidth="1"/>
    <col min="13325" max="13325" width="15.140625" style="19" customWidth="1"/>
    <col min="13326" max="13326" width="16" style="19" customWidth="1"/>
    <col min="13327" max="13568" width="9.140625" style="19"/>
    <col min="13569" max="13569" width="3.85546875" style="19" customWidth="1"/>
    <col min="13570" max="13570" width="11.85546875" style="19" customWidth="1"/>
    <col min="13571" max="13571" width="24.140625" style="19" customWidth="1"/>
    <col min="13572" max="13572" width="122.140625" style="19" bestFit="1" customWidth="1"/>
    <col min="13573" max="13573" width="13.5703125" style="19" customWidth="1"/>
    <col min="13574" max="13574" width="9.140625" style="19" customWidth="1"/>
    <col min="13575" max="13575" width="8.5703125" style="19" bestFit="1" customWidth="1"/>
    <col min="13576" max="13576" width="11.42578125" style="19" bestFit="1" customWidth="1"/>
    <col min="13577" max="13577" width="16.42578125" style="19" customWidth="1"/>
    <col min="13578" max="13578" width="11.5703125" style="19" bestFit="1" customWidth="1"/>
    <col min="13579" max="13579" width="14.85546875" style="19" customWidth="1"/>
    <col min="13580" max="13580" width="10.5703125" style="19" bestFit="1" customWidth="1"/>
    <col min="13581" max="13581" width="15.140625" style="19" customWidth="1"/>
    <col min="13582" max="13582" width="16" style="19" customWidth="1"/>
    <col min="13583" max="13824" width="9.140625" style="19"/>
    <col min="13825" max="13825" width="3.85546875" style="19" customWidth="1"/>
    <col min="13826" max="13826" width="11.85546875" style="19" customWidth="1"/>
    <col min="13827" max="13827" width="24.140625" style="19" customWidth="1"/>
    <col min="13828" max="13828" width="122.140625" style="19" bestFit="1" customWidth="1"/>
    <col min="13829" max="13829" width="13.5703125" style="19" customWidth="1"/>
    <col min="13830" max="13830" width="9.140625" style="19" customWidth="1"/>
    <col min="13831" max="13831" width="8.5703125" style="19" bestFit="1" customWidth="1"/>
    <col min="13832" max="13832" width="11.42578125" style="19" bestFit="1" customWidth="1"/>
    <col min="13833" max="13833" width="16.42578125" style="19" customWidth="1"/>
    <col min="13834" max="13834" width="11.5703125" style="19" bestFit="1" customWidth="1"/>
    <col min="13835" max="13835" width="14.85546875" style="19" customWidth="1"/>
    <col min="13836" max="13836" width="10.5703125" style="19" bestFit="1" customWidth="1"/>
    <col min="13837" max="13837" width="15.140625" style="19" customWidth="1"/>
    <col min="13838" max="13838" width="16" style="19" customWidth="1"/>
    <col min="13839" max="14080" width="9.140625" style="19"/>
    <col min="14081" max="14081" width="3.85546875" style="19" customWidth="1"/>
    <col min="14082" max="14082" width="11.85546875" style="19" customWidth="1"/>
    <col min="14083" max="14083" width="24.140625" style="19" customWidth="1"/>
    <col min="14084" max="14084" width="122.140625" style="19" bestFit="1" customWidth="1"/>
    <col min="14085" max="14085" width="13.5703125" style="19" customWidth="1"/>
    <col min="14086" max="14086" width="9.140625" style="19" customWidth="1"/>
    <col min="14087" max="14087" width="8.5703125" style="19" bestFit="1" customWidth="1"/>
    <col min="14088" max="14088" width="11.42578125" style="19" bestFit="1" customWidth="1"/>
    <col min="14089" max="14089" width="16.42578125" style="19" customWidth="1"/>
    <col min="14090" max="14090" width="11.5703125" style="19" bestFit="1" customWidth="1"/>
    <col min="14091" max="14091" width="14.85546875" style="19" customWidth="1"/>
    <col min="14092" max="14092" width="10.5703125" style="19" bestFit="1" customWidth="1"/>
    <col min="14093" max="14093" width="15.140625" style="19" customWidth="1"/>
    <col min="14094" max="14094" width="16" style="19" customWidth="1"/>
    <col min="14095" max="14336" width="9.140625" style="19"/>
    <col min="14337" max="14337" width="3.85546875" style="19" customWidth="1"/>
    <col min="14338" max="14338" width="11.85546875" style="19" customWidth="1"/>
    <col min="14339" max="14339" width="24.140625" style="19" customWidth="1"/>
    <col min="14340" max="14340" width="122.140625" style="19" bestFit="1" customWidth="1"/>
    <col min="14341" max="14341" width="13.5703125" style="19" customWidth="1"/>
    <col min="14342" max="14342" width="9.140625" style="19" customWidth="1"/>
    <col min="14343" max="14343" width="8.5703125" style="19" bestFit="1" customWidth="1"/>
    <col min="14344" max="14344" width="11.42578125" style="19" bestFit="1" customWidth="1"/>
    <col min="14345" max="14345" width="16.42578125" style="19" customWidth="1"/>
    <col min="14346" max="14346" width="11.5703125" style="19" bestFit="1" customWidth="1"/>
    <col min="14347" max="14347" width="14.85546875" style="19" customWidth="1"/>
    <col min="14348" max="14348" width="10.5703125" style="19" bestFit="1" customWidth="1"/>
    <col min="14349" max="14349" width="15.140625" style="19" customWidth="1"/>
    <col min="14350" max="14350" width="16" style="19" customWidth="1"/>
    <col min="14351" max="14592" width="9.140625" style="19"/>
    <col min="14593" max="14593" width="3.85546875" style="19" customWidth="1"/>
    <col min="14594" max="14594" width="11.85546875" style="19" customWidth="1"/>
    <col min="14595" max="14595" width="24.140625" style="19" customWidth="1"/>
    <col min="14596" max="14596" width="122.140625" style="19" bestFit="1" customWidth="1"/>
    <col min="14597" max="14597" width="13.5703125" style="19" customWidth="1"/>
    <col min="14598" max="14598" width="9.140625" style="19" customWidth="1"/>
    <col min="14599" max="14599" width="8.5703125" style="19" bestFit="1" customWidth="1"/>
    <col min="14600" max="14600" width="11.42578125" style="19" bestFit="1" customWidth="1"/>
    <col min="14601" max="14601" width="16.42578125" style="19" customWidth="1"/>
    <col min="14602" max="14602" width="11.5703125" style="19" bestFit="1" customWidth="1"/>
    <col min="14603" max="14603" width="14.85546875" style="19" customWidth="1"/>
    <col min="14604" max="14604" width="10.5703125" style="19" bestFit="1" customWidth="1"/>
    <col min="14605" max="14605" width="15.140625" style="19" customWidth="1"/>
    <col min="14606" max="14606" width="16" style="19" customWidth="1"/>
    <col min="14607" max="14848" width="9.140625" style="19"/>
    <col min="14849" max="14849" width="3.85546875" style="19" customWidth="1"/>
    <col min="14850" max="14850" width="11.85546875" style="19" customWidth="1"/>
    <col min="14851" max="14851" width="24.140625" style="19" customWidth="1"/>
    <col min="14852" max="14852" width="122.140625" style="19" bestFit="1" customWidth="1"/>
    <col min="14853" max="14853" width="13.5703125" style="19" customWidth="1"/>
    <col min="14854" max="14854" width="9.140625" style="19" customWidth="1"/>
    <col min="14855" max="14855" width="8.5703125" style="19" bestFit="1" customWidth="1"/>
    <col min="14856" max="14856" width="11.42578125" style="19" bestFit="1" customWidth="1"/>
    <col min="14857" max="14857" width="16.42578125" style="19" customWidth="1"/>
    <col min="14858" max="14858" width="11.5703125" style="19" bestFit="1" customWidth="1"/>
    <col min="14859" max="14859" width="14.85546875" style="19" customWidth="1"/>
    <col min="14860" max="14860" width="10.5703125" style="19" bestFit="1" customWidth="1"/>
    <col min="14861" max="14861" width="15.140625" style="19" customWidth="1"/>
    <col min="14862" max="14862" width="16" style="19" customWidth="1"/>
    <col min="14863" max="15104" width="9.140625" style="19"/>
    <col min="15105" max="15105" width="3.85546875" style="19" customWidth="1"/>
    <col min="15106" max="15106" width="11.85546875" style="19" customWidth="1"/>
    <col min="15107" max="15107" width="24.140625" style="19" customWidth="1"/>
    <col min="15108" max="15108" width="122.140625" style="19" bestFit="1" customWidth="1"/>
    <col min="15109" max="15109" width="13.5703125" style="19" customWidth="1"/>
    <col min="15110" max="15110" width="9.140625" style="19" customWidth="1"/>
    <col min="15111" max="15111" width="8.5703125" style="19" bestFit="1" customWidth="1"/>
    <col min="15112" max="15112" width="11.42578125" style="19" bestFit="1" customWidth="1"/>
    <col min="15113" max="15113" width="16.42578125" style="19" customWidth="1"/>
    <col min="15114" max="15114" width="11.5703125" style="19" bestFit="1" customWidth="1"/>
    <col min="15115" max="15115" width="14.85546875" style="19" customWidth="1"/>
    <col min="15116" max="15116" width="10.5703125" style="19" bestFit="1" customWidth="1"/>
    <col min="15117" max="15117" width="15.140625" style="19" customWidth="1"/>
    <col min="15118" max="15118" width="16" style="19" customWidth="1"/>
    <col min="15119" max="15360" width="9.140625" style="19"/>
    <col min="15361" max="15361" width="3.85546875" style="19" customWidth="1"/>
    <col min="15362" max="15362" width="11.85546875" style="19" customWidth="1"/>
    <col min="15363" max="15363" width="24.140625" style="19" customWidth="1"/>
    <col min="15364" max="15364" width="122.140625" style="19" bestFit="1" customWidth="1"/>
    <col min="15365" max="15365" width="13.5703125" style="19" customWidth="1"/>
    <col min="15366" max="15366" width="9.140625" style="19" customWidth="1"/>
    <col min="15367" max="15367" width="8.5703125" style="19" bestFit="1" customWidth="1"/>
    <col min="15368" max="15368" width="11.42578125" style="19" bestFit="1" customWidth="1"/>
    <col min="15369" max="15369" width="16.42578125" style="19" customWidth="1"/>
    <col min="15370" max="15370" width="11.5703125" style="19" bestFit="1" customWidth="1"/>
    <col min="15371" max="15371" width="14.85546875" style="19" customWidth="1"/>
    <col min="15372" max="15372" width="10.5703125" style="19" bestFit="1" customWidth="1"/>
    <col min="15373" max="15373" width="15.140625" style="19" customWidth="1"/>
    <col min="15374" max="15374" width="16" style="19" customWidth="1"/>
    <col min="15375" max="15616" width="9.140625" style="19"/>
    <col min="15617" max="15617" width="3.85546875" style="19" customWidth="1"/>
    <col min="15618" max="15618" width="11.85546875" style="19" customWidth="1"/>
    <col min="15619" max="15619" width="24.140625" style="19" customWidth="1"/>
    <col min="15620" max="15620" width="122.140625" style="19" bestFit="1" customWidth="1"/>
    <col min="15621" max="15621" width="13.5703125" style="19" customWidth="1"/>
    <col min="15622" max="15622" width="9.140625" style="19" customWidth="1"/>
    <col min="15623" max="15623" width="8.5703125" style="19" bestFit="1" customWidth="1"/>
    <col min="15624" max="15624" width="11.42578125" style="19" bestFit="1" customWidth="1"/>
    <col min="15625" max="15625" width="16.42578125" style="19" customWidth="1"/>
    <col min="15626" max="15626" width="11.5703125" style="19" bestFit="1" customWidth="1"/>
    <col min="15627" max="15627" width="14.85546875" style="19" customWidth="1"/>
    <col min="15628" max="15628" width="10.5703125" style="19" bestFit="1" customWidth="1"/>
    <col min="15629" max="15629" width="15.140625" style="19" customWidth="1"/>
    <col min="15630" max="15630" width="16" style="19" customWidth="1"/>
    <col min="15631" max="15872" width="9.140625" style="19"/>
    <col min="15873" max="15873" width="3.85546875" style="19" customWidth="1"/>
    <col min="15874" max="15874" width="11.85546875" style="19" customWidth="1"/>
    <col min="15875" max="15875" width="24.140625" style="19" customWidth="1"/>
    <col min="15876" max="15876" width="122.140625" style="19" bestFit="1" customWidth="1"/>
    <col min="15877" max="15877" width="13.5703125" style="19" customWidth="1"/>
    <col min="15878" max="15878" width="9.140625" style="19" customWidth="1"/>
    <col min="15879" max="15879" width="8.5703125" style="19" bestFit="1" customWidth="1"/>
    <col min="15880" max="15880" width="11.42578125" style="19" bestFit="1" customWidth="1"/>
    <col min="15881" max="15881" width="16.42578125" style="19" customWidth="1"/>
    <col min="15882" max="15882" width="11.5703125" style="19" bestFit="1" customWidth="1"/>
    <col min="15883" max="15883" width="14.85546875" style="19" customWidth="1"/>
    <col min="15884" max="15884" width="10.5703125" style="19" bestFit="1" customWidth="1"/>
    <col min="15885" max="15885" width="15.140625" style="19" customWidth="1"/>
    <col min="15886" max="15886" width="16" style="19" customWidth="1"/>
    <col min="15887" max="16128" width="9.140625" style="19"/>
    <col min="16129" max="16129" width="3.85546875" style="19" customWidth="1"/>
    <col min="16130" max="16130" width="11.85546875" style="19" customWidth="1"/>
    <col min="16131" max="16131" width="24.140625" style="19" customWidth="1"/>
    <col min="16132" max="16132" width="122.140625" style="19" bestFit="1" customWidth="1"/>
    <col min="16133" max="16133" width="13.5703125" style="19" customWidth="1"/>
    <col min="16134" max="16134" width="9.140625" style="19" customWidth="1"/>
    <col min="16135" max="16135" width="8.5703125" style="19" bestFit="1" customWidth="1"/>
    <col min="16136" max="16136" width="11.42578125" style="19" bestFit="1" customWidth="1"/>
    <col min="16137" max="16137" width="16.42578125" style="19" customWidth="1"/>
    <col min="16138" max="16138" width="11.5703125" style="19" bestFit="1" customWidth="1"/>
    <col min="16139" max="16139" width="14.85546875" style="19" customWidth="1"/>
    <col min="16140" max="16140" width="10.5703125" style="19" bestFit="1" customWidth="1"/>
    <col min="16141" max="16141" width="15.140625" style="19" customWidth="1"/>
    <col min="16142" max="16142" width="16" style="19" customWidth="1"/>
    <col min="16143" max="16384" width="9.140625" style="19"/>
  </cols>
  <sheetData>
    <row r="1" spans="1:14" s="18" customFormat="1" ht="15"/>
    <row r="2" spans="1:14" s="18" customFormat="1" ht="15"/>
    <row r="3" spans="1:14" s="18" customFormat="1" ht="21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1">
      <c r="A4" s="192" t="s">
        <v>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>
      <c r="A5" s="193"/>
      <c r="B5" s="193"/>
      <c r="C5" s="193"/>
      <c r="D5" s="193"/>
      <c r="E5" s="20"/>
      <c r="F5" s="20"/>
      <c r="G5" s="20"/>
      <c r="H5" s="20"/>
      <c r="I5" s="20"/>
      <c r="J5" s="20"/>
      <c r="K5" s="20"/>
      <c r="L5" s="20"/>
      <c r="M5" s="194"/>
      <c r="N5" s="194"/>
    </row>
    <row r="6" spans="1:14" s="21" customFormat="1">
      <c r="A6" s="185" t="s">
        <v>0</v>
      </c>
      <c r="B6" s="195" t="s">
        <v>16</v>
      </c>
      <c r="C6" s="185" t="s">
        <v>17</v>
      </c>
      <c r="D6" s="185" t="s">
        <v>18</v>
      </c>
      <c r="E6" s="196" t="s">
        <v>1</v>
      </c>
      <c r="F6" s="185" t="s">
        <v>19</v>
      </c>
      <c r="G6" s="185" t="s">
        <v>20</v>
      </c>
      <c r="H6" s="185" t="s">
        <v>3</v>
      </c>
      <c r="I6" s="185"/>
      <c r="J6" s="185" t="s">
        <v>2</v>
      </c>
      <c r="K6" s="185"/>
      <c r="L6" s="185" t="s">
        <v>21</v>
      </c>
      <c r="M6" s="185"/>
      <c r="N6" s="185" t="s">
        <v>4</v>
      </c>
    </row>
    <row r="7" spans="1:14" s="23" customFormat="1">
      <c r="A7" s="185"/>
      <c r="B7" s="195"/>
      <c r="C7" s="185"/>
      <c r="D7" s="185"/>
      <c r="E7" s="197"/>
      <c r="F7" s="185"/>
      <c r="G7" s="185"/>
      <c r="H7" s="22" t="s">
        <v>22</v>
      </c>
      <c r="I7" s="22" t="s">
        <v>4</v>
      </c>
      <c r="J7" s="22" t="s">
        <v>23</v>
      </c>
      <c r="K7" s="22" t="s">
        <v>4</v>
      </c>
      <c r="L7" s="22" t="s">
        <v>24</v>
      </c>
      <c r="M7" s="22" t="s">
        <v>4</v>
      </c>
      <c r="N7" s="185"/>
    </row>
    <row r="8" spans="1:14" s="23" customFormat="1">
      <c r="A8" s="24">
        <v>1</v>
      </c>
      <c r="B8" s="24">
        <v>2</v>
      </c>
      <c r="C8" s="24">
        <v>3</v>
      </c>
      <c r="D8" s="24">
        <v>3</v>
      </c>
      <c r="E8" s="24"/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</row>
    <row r="9" spans="1:14" s="2" customFormat="1" ht="47.25">
      <c r="A9" s="29">
        <v>1</v>
      </c>
      <c r="B9" s="17"/>
      <c r="C9" s="4" t="s">
        <v>14</v>
      </c>
      <c r="D9" s="30"/>
      <c r="E9" s="17" t="s">
        <v>13</v>
      </c>
      <c r="F9" s="16"/>
      <c r="G9" s="7">
        <v>5</v>
      </c>
      <c r="H9" s="6"/>
      <c r="I9" s="7"/>
      <c r="J9" s="6"/>
      <c r="K9" s="5"/>
      <c r="L9" s="6"/>
      <c r="M9" s="5"/>
      <c r="N9" s="7"/>
    </row>
    <row r="10" spans="1:14" s="2" customFormat="1">
      <c r="A10" s="8"/>
      <c r="B10" s="8"/>
      <c r="C10" s="31"/>
      <c r="D10" s="8" t="s">
        <v>5</v>
      </c>
      <c r="E10" s="8" t="s">
        <v>6</v>
      </c>
      <c r="F10" s="12">
        <v>0.17599999999999999</v>
      </c>
      <c r="G10" s="9">
        <f>F10*G9</f>
        <v>0.87999999999999989</v>
      </c>
      <c r="H10" s="10"/>
      <c r="I10" s="11"/>
      <c r="J10" s="145"/>
      <c r="K10" s="9">
        <f>J10*G10</f>
        <v>0</v>
      </c>
      <c r="L10" s="10"/>
      <c r="M10" s="9"/>
      <c r="N10" s="11">
        <f>K10</f>
        <v>0</v>
      </c>
    </row>
    <row r="11" spans="1:14" s="2" customFormat="1">
      <c r="A11" s="8"/>
      <c r="B11" s="8"/>
      <c r="C11" s="31"/>
      <c r="D11" s="8" t="s">
        <v>7</v>
      </c>
      <c r="E11" s="8" t="s">
        <v>8</v>
      </c>
      <c r="F11" s="12">
        <v>1.5599999999999999E-2</v>
      </c>
      <c r="G11" s="9">
        <f>F11*G9</f>
        <v>7.8E-2</v>
      </c>
      <c r="H11" s="10"/>
      <c r="I11" s="11"/>
      <c r="J11" s="10"/>
      <c r="K11" s="9"/>
      <c r="L11" s="145"/>
      <c r="M11" s="9">
        <f>G11*L11</f>
        <v>0</v>
      </c>
      <c r="N11" s="11">
        <f>M11</f>
        <v>0</v>
      </c>
    </row>
    <row r="12" spans="1:14" s="28" customFormat="1" ht="16.5">
      <c r="A12" s="34"/>
      <c r="B12" s="35"/>
      <c r="C12" s="36"/>
      <c r="D12" s="3" t="s">
        <v>4</v>
      </c>
      <c r="E12" s="35"/>
      <c r="F12" s="37"/>
      <c r="G12" s="37"/>
      <c r="H12" s="37"/>
      <c r="I12" s="38">
        <f>SUM(I9:I11)</f>
        <v>0</v>
      </c>
      <c r="J12" s="38"/>
      <c r="K12" s="38">
        <f>SUM(K9:K11)</f>
        <v>0</v>
      </c>
      <c r="L12" s="38"/>
      <c r="M12" s="38">
        <f>SUM(M9:M11)</f>
        <v>0</v>
      </c>
      <c r="N12" s="39">
        <f>SUM(N9:N11)</f>
        <v>0</v>
      </c>
    </row>
    <row r="13" spans="1:14" s="28" customFormat="1">
      <c r="A13" s="40"/>
      <c r="B13" s="41"/>
      <c r="C13" s="36"/>
      <c r="D13" s="35" t="s">
        <v>75</v>
      </c>
      <c r="E13" s="157"/>
      <c r="F13" s="43"/>
      <c r="G13" s="43"/>
      <c r="H13" s="43"/>
      <c r="I13" s="44"/>
      <c r="J13" s="44"/>
      <c r="K13" s="44"/>
      <c r="L13" s="44"/>
      <c r="M13" s="44"/>
      <c r="N13" s="45">
        <f>N12*E13%</f>
        <v>0</v>
      </c>
    </row>
    <row r="14" spans="1:14" s="28" customFormat="1">
      <c r="A14" s="40"/>
      <c r="B14" s="40"/>
      <c r="C14" s="36"/>
      <c r="D14" s="35" t="s">
        <v>4</v>
      </c>
      <c r="E14" s="35"/>
      <c r="F14" s="43"/>
      <c r="G14" s="43"/>
      <c r="H14" s="43"/>
      <c r="I14" s="44"/>
      <c r="J14" s="44"/>
      <c r="K14" s="44"/>
      <c r="L14" s="44"/>
      <c r="M14" s="44"/>
      <c r="N14" s="45">
        <f>N13+N12</f>
        <v>0</v>
      </c>
    </row>
    <row r="15" spans="1:14" s="28" customFormat="1">
      <c r="A15" s="46"/>
      <c r="B15" s="40"/>
      <c r="C15" s="36"/>
      <c r="D15" s="35" t="s">
        <v>69</v>
      </c>
      <c r="E15" s="157"/>
      <c r="F15" s="43"/>
      <c r="G15" s="43"/>
      <c r="H15" s="43"/>
      <c r="I15" s="44"/>
      <c r="J15" s="44"/>
      <c r="K15" s="44"/>
      <c r="L15" s="44"/>
      <c r="M15" s="44"/>
      <c r="N15" s="45">
        <f>N14*E15</f>
        <v>0</v>
      </c>
    </row>
    <row r="16" spans="1:14" s="28" customFormat="1">
      <c r="A16" s="47"/>
      <c r="B16" s="40"/>
      <c r="C16" s="36"/>
      <c r="D16" s="48" t="s">
        <v>4</v>
      </c>
      <c r="E16" s="49"/>
      <c r="F16" s="43"/>
      <c r="G16" s="43"/>
      <c r="H16" s="43"/>
      <c r="I16" s="44"/>
      <c r="J16" s="44"/>
      <c r="K16" s="44"/>
      <c r="L16" s="44"/>
      <c r="M16" s="44"/>
      <c r="N16" s="45">
        <f>N14+N15</f>
        <v>0</v>
      </c>
    </row>
    <row r="17" spans="1:14" s="28" customFormat="1" ht="21">
      <c r="A17" s="25"/>
      <c r="B17" s="26"/>
      <c r="C17" s="188" t="s">
        <v>25</v>
      </c>
      <c r="D17" s="188"/>
      <c r="E17" s="25"/>
      <c r="F17" s="32"/>
      <c r="G17" s="27"/>
      <c r="H17" s="13"/>
      <c r="I17" s="13"/>
      <c r="J17" s="13"/>
      <c r="K17" s="13"/>
      <c r="L17" s="13"/>
      <c r="M17" s="13"/>
      <c r="N17" s="13"/>
    </row>
    <row r="18" spans="1:14" s="2" customFormat="1" ht="63">
      <c r="A18" s="29">
        <v>1</v>
      </c>
      <c r="B18" s="17"/>
      <c r="C18" s="4" t="s">
        <v>26</v>
      </c>
      <c r="D18" s="30" t="s">
        <v>58</v>
      </c>
      <c r="E18" s="17" t="s">
        <v>13</v>
      </c>
      <c r="F18" s="16"/>
      <c r="G18" s="16">
        <v>1</v>
      </c>
      <c r="H18" s="6"/>
      <c r="I18" s="7"/>
      <c r="J18" s="6"/>
      <c r="K18" s="5"/>
      <c r="L18" s="6"/>
      <c r="M18" s="5"/>
      <c r="N18" s="7"/>
    </row>
    <row r="19" spans="1:14" s="2" customFormat="1">
      <c r="A19" s="8"/>
      <c r="B19" s="8"/>
      <c r="C19" s="31"/>
      <c r="D19" s="8" t="s">
        <v>5</v>
      </c>
      <c r="E19" s="8" t="s">
        <v>6</v>
      </c>
      <c r="F19" s="50">
        <v>0.60399999999999998</v>
      </c>
      <c r="G19" s="9">
        <f>F19*G18</f>
        <v>0.60399999999999998</v>
      </c>
      <c r="H19" s="10"/>
      <c r="I19" s="11"/>
      <c r="J19" s="145"/>
      <c r="K19" s="9">
        <f>J19*G19</f>
        <v>0</v>
      </c>
      <c r="L19" s="10"/>
      <c r="M19" s="9"/>
      <c r="N19" s="11">
        <f>K19</f>
        <v>0</v>
      </c>
    </row>
    <row r="20" spans="1:14" s="2" customFormat="1">
      <c r="A20" s="8"/>
      <c r="B20" s="8"/>
      <c r="C20" s="31"/>
      <c r="D20" s="33" t="s">
        <v>27</v>
      </c>
      <c r="E20" s="17" t="s">
        <v>13</v>
      </c>
      <c r="F20" s="12"/>
      <c r="G20" s="16">
        <v>1</v>
      </c>
      <c r="H20" s="145"/>
      <c r="I20" s="11">
        <f>G20*H20</f>
        <v>0</v>
      </c>
      <c r="J20" s="10"/>
      <c r="K20" s="9"/>
      <c r="L20" s="10"/>
      <c r="M20" s="9"/>
      <c r="N20" s="11">
        <f>I20</f>
        <v>0</v>
      </c>
    </row>
    <row r="21" spans="1:14" s="2" customFormat="1">
      <c r="A21" s="8"/>
      <c r="B21" s="8"/>
      <c r="C21" s="31"/>
      <c r="D21" s="8" t="s">
        <v>9</v>
      </c>
      <c r="E21" s="8" t="s">
        <v>8</v>
      </c>
      <c r="F21" s="51">
        <v>0.114</v>
      </c>
      <c r="G21" s="9">
        <f>F21*G20</f>
        <v>0.114</v>
      </c>
      <c r="H21" s="145"/>
      <c r="I21" s="11">
        <f>G21*H21</f>
        <v>0</v>
      </c>
      <c r="J21" s="10"/>
      <c r="K21" s="9"/>
      <c r="L21" s="10"/>
      <c r="M21" s="9"/>
      <c r="N21" s="11">
        <f>I21</f>
        <v>0</v>
      </c>
    </row>
    <row r="22" spans="1:14" s="2" customFormat="1" ht="47.25">
      <c r="A22" s="29">
        <v>2</v>
      </c>
      <c r="B22" s="17"/>
      <c r="C22" s="4" t="s">
        <v>28</v>
      </c>
      <c r="D22" s="30" t="s">
        <v>59</v>
      </c>
      <c r="E22" s="17" t="s">
        <v>13</v>
      </c>
      <c r="F22" s="16"/>
      <c r="G22" s="16">
        <v>2</v>
      </c>
      <c r="H22" s="6"/>
      <c r="I22" s="7"/>
      <c r="J22" s="6"/>
      <c r="K22" s="5"/>
      <c r="L22" s="6"/>
      <c r="M22" s="5"/>
      <c r="N22" s="7"/>
    </row>
    <row r="23" spans="1:14" s="2" customFormat="1">
      <c r="A23" s="8"/>
      <c r="B23" s="8"/>
      <c r="C23" s="31"/>
      <c r="D23" s="8" t="s">
        <v>5</v>
      </c>
      <c r="E23" s="8" t="s">
        <v>6</v>
      </c>
      <c r="F23" s="50">
        <v>0.60399999999999998</v>
      </c>
      <c r="G23" s="9">
        <f>F23*G22</f>
        <v>1.208</v>
      </c>
      <c r="H23" s="10"/>
      <c r="I23" s="11"/>
      <c r="J23" s="145"/>
      <c r="K23" s="9">
        <f>J23*G23</f>
        <v>0</v>
      </c>
      <c r="L23" s="10"/>
      <c r="M23" s="9"/>
      <c r="N23" s="11">
        <f>K23</f>
        <v>0</v>
      </c>
    </row>
    <row r="24" spans="1:14" s="2" customFormat="1">
      <c r="A24" s="8"/>
      <c r="B24" s="8"/>
      <c r="C24" s="31"/>
      <c r="D24" s="33" t="s">
        <v>29</v>
      </c>
      <c r="E24" s="17" t="s">
        <v>13</v>
      </c>
      <c r="F24" s="12"/>
      <c r="G24" s="16">
        <v>2</v>
      </c>
      <c r="H24" s="145"/>
      <c r="I24" s="11">
        <f>G24*H24</f>
        <v>0</v>
      </c>
      <c r="J24" s="10"/>
      <c r="K24" s="9"/>
      <c r="L24" s="10"/>
      <c r="M24" s="9"/>
      <c r="N24" s="11">
        <f>I24</f>
        <v>0</v>
      </c>
    </row>
    <row r="25" spans="1:14" s="2" customFormat="1">
      <c r="A25" s="8"/>
      <c r="B25" s="8"/>
      <c r="C25" s="31"/>
      <c r="D25" s="8" t="s">
        <v>9</v>
      </c>
      <c r="E25" s="8" t="s">
        <v>8</v>
      </c>
      <c r="F25" s="51">
        <v>0.114</v>
      </c>
      <c r="G25" s="9">
        <f>F25*G24</f>
        <v>0.22800000000000001</v>
      </c>
      <c r="H25" s="145"/>
      <c r="I25" s="11">
        <f>G25*H25</f>
        <v>0</v>
      </c>
      <c r="J25" s="10"/>
      <c r="K25" s="9"/>
      <c r="L25" s="10"/>
      <c r="M25" s="9"/>
      <c r="N25" s="11">
        <f>I25</f>
        <v>0</v>
      </c>
    </row>
    <row r="26" spans="1:14" s="2" customFormat="1" ht="31.5">
      <c r="A26" s="29">
        <v>3</v>
      </c>
      <c r="B26" s="17"/>
      <c r="C26" s="4" t="s">
        <v>30</v>
      </c>
      <c r="D26" s="30"/>
      <c r="E26" s="17" t="s">
        <v>31</v>
      </c>
      <c r="F26" s="16"/>
      <c r="G26" s="16">
        <v>15</v>
      </c>
      <c r="H26" s="6"/>
      <c r="I26" s="7"/>
      <c r="J26" s="149"/>
      <c r="K26" s="5"/>
      <c r="L26" s="6"/>
      <c r="M26" s="5"/>
      <c r="N26" s="7"/>
    </row>
    <row r="27" spans="1:14" s="2" customFormat="1">
      <c r="A27" s="8"/>
      <c r="B27" s="8"/>
      <c r="C27" s="31"/>
      <c r="D27" s="8" t="s">
        <v>5</v>
      </c>
      <c r="E27" s="8" t="s">
        <v>6</v>
      </c>
      <c r="F27" s="50">
        <v>0.13900000000000001</v>
      </c>
      <c r="G27" s="9">
        <f>F27*G26</f>
        <v>2.085</v>
      </c>
      <c r="H27" s="10"/>
      <c r="I27" s="11"/>
      <c r="J27" s="145"/>
      <c r="K27" s="9">
        <f>J27*G27</f>
        <v>0</v>
      </c>
      <c r="L27" s="10"/>
      <c r="M27" s="9"/>
      <c r="N27" s="11">
        <f>K27</f>
        <v>0</v>
      </c>
    </row>
    <row r="28" spans="1:14" s="2" customFormat="1">
      <c r="A28" s="8"/>
      <c r="B28" s="8"/>
      <c r="C28" s="31"/>
      <c r="D28" s="33" t="s">
        <v>32</v>
      </c>
      <c r="E28" s="17" t="s">
        <v>31</v>
      </c>
      <c r="F28" s="12"/>
      <c r="G28" s="16">
        <v>15</v>
      </c>
      <c r="H28" s="145"/>
      <c r="I28" s="11">
        <f>G28*H28</f>
        <v>0</v>
      </c>
      <c r="J28" s="10"/>
      <c r="K28" s="9"/>
      <c r="L28" s="10"/>
      <c r="M28" s="9"/>
      <c r="N28" s="11">
        <f>I28</f>
        <v>0</v>
      </c>
    </row>
    <row r="29" spans="1:14" s="2" customFormat="1">
      <c r="A29" s="8"/>
      <c r="B29" s="8"/>
      <c r="C29" s="31"/>
      <c r="D29" s="8" t="s">
        <v>9</v>
      </c>
      <c r="E29" s="8" t="s">
        <v>8</v>
      </c>
      <c r="F29" s="51">
        <v>9.7000000000000003E-3</v>
      </c>
      <c r="G29" s="9">
        <f>F29*G28</f>
        <v>0.14550000000000002</v>
      </c>
      <c r="H29" s="145"/>
      <c r="I29" s="11">
        <f>G29*H29</f>
        <v>0</v>
      </c>
      <c r="J29" s="10"/>
      <c r="K29" s="9"/>
      <c r="L29" s="10"/>
      <c r="M29" s="9"/>
      <c r="N29" s="11">
        <f>I29</f>
        <v>0</v>
      </c>
    </row>
    <row r="30" spans="1:14" s="62" customFormat="1">
      <c r="A30" s="52">
        <v>4</v>
      </c>
      <c r="B30" s="53"/>
      <c r="C30" s="54" t="s">
        <v>33</v>
      </c>
      <c r="D30" s="55" t="s">
        <v>34</v>
      </c>
      <c r="E30" s="55"/>
      <c r="F30" s="56"/>
      <c r="G30" s="57">
        <v>15</v>
      </c>
      <c r="H30" s="58"/>
      <c r="I30" s="59"/>
      <c r="J30" s="60"/>
      <c r="K30" s="59"/>
      <c r="L30" s="59"/>
      <c r="M30" s="59"/>
      <c r="N30" s="61"/>
    </row>
    <row r="31" spans="1:14" s="69" customFormat="1">
      <c r="A31" s="63"/>
      <c r="B31" s="63"/>
      <c r="C31" s="64"/>
      <c r="D31" s="63" t="s">
        <v>35</v>
      </c>
      <c r="E31" s="63"/>
      <c r="F31" s="65">
        <f>26/100</f>
        <v>0.26</v>
      </c>
      <c r="G31" s="66">
        <f>F31*G30</f>
        <v>3.9000000000000004</v>
      </c>
      <c r="H31" s="67"/>
      <c r="I31" s="68">
        <f>H31*G31</f>
        <v>0</v>
      </c>
      <c r="J31" s="146"/>
      <c r="K31" s="68">
        <f>G31*J31</f>
        <v>0</v>
      </c>
      <c r="L31" s="68"/>
      <c r="M31" s="68"/>
      <c r="N31" s="68">
        <f>K31</f>
        <v>0</v>
      </c>
    </row>
    <row r="32" spans="1:14" s="69" customFormat="1">
      <c r="A32" s="63"/>
      <c r="B32" s="63"/>
      <c r="C32" s="64"/>
      <c r="D32" s="63" t="s">
        <v>7</v>
      </c>
      <c r="E32" s="63"/>
      <c r="F32" s="65">
        <f>12.2/100</f>
        <v>0.122</v>
      </c>
      <c r="G32" s="66">
        <f>F32*G30</f>
        <v>1.83</v>
      </c>
      <c r="H32" s="67"/>
      <c r="I32" s="68">
        <f>H32*G32</f>
        <v>0</v>
      </c>
      <c r="J32" s="67"/>
      <c r="K32" s="68">
        <f>G32*J32</f>
        <v>0</v>
      </c>
      <c r="L32" s="146"/>
      <c r="M32" s="68">
        <f>L32*G32</f>
        <v>0</v>
      </c>
      <c r="N32" s="68">
        <f>M32</f>
        <v>0</v>
      </c>
    </row>
    <row r="33" spans="1:28" s="69" customFormat="1" ht="17.25" customHeight="1">
      <c r="A33" s="63"/>
      <c r="B33" s="70"/>
      <c r="C33" s="64"/>
      <c r="D33" s="55" t="s">
        <v>34</v>
      </c>
      <c r="E33" s="55"/>
      <c r="F33" s="71">
        <v>1</v>
      </c>
      <c r="G33" s="66">
        <f>F33*G30</f>
        <v>15</v>
      </c>
      <c r="H33" s="67"/>
      <c r="I33" s="68">
        <f>H33*G33</f>
        <v>0</v>
      </c>
      <c r="J33" s="67"/>
      <c r="K33" s="68">
        <f>G33*J33</f>
        <v>0</v>
      </c>
      <c r="L33" s="68"/>
      <c r="M33" s="68"/>
      <c r="N33" s="68">
        <f>I33</f>
        <v>0</v>
      </c>
    </row>
    <row r="34" spans="1:28" s="69" customFormat="1" ht="17.25" customHeight="1">
      <c r="A34" s="63"/>
      <c r="B34" s="63"/>
      <c r="C34" s="64"/>
      <c r="D34" s="72" t="s">
        <v>36</v>
      </c>
      <c r="E34" s="72"/>
      <c r="F34" s="73">
        <f>8.2/100</f>
        <v>8.199999999999999E-2</v>
      </c>
      <c r="G34" s="66">
        <f>F34*G30</f>
        <v>1.2299999999999998</v>
      </c>
      <c r="H34" s="147"/>
      <c r="I34" s="68">
        <f>H34*G34</f>
        <v>0</v>
      </c>
      <c r="J34" s="67"/>
      <c r="K34" s="68">
        <f>G34*J34</f>
        <v>0</v>
      </c>
      <c r="L34" s="68"/>
      <c r="M34" s="68"/>
      <c r="N34" s="68">
        <f>I34</f>
        <v>0</v>
      </c>
    </row>
    <row r="35" spans="1:28" s="28" customFormat="1" ht="16.5">
      <c r="A35" s="34"/>
      <c r="B35" s="35"/>
      <c r="C35" s="36"/>
      <c r="D35" s="3" t="s">
        <v>4</v>
      </c>
      <c r="E35" s="35"/>
      <c r="F35" s="37"/>
      <c r="G35" s="37"/>
      <c r="H35" s="37"/>
      <c r="I35" s="38">
        <f>SUM(I18:I34)</f>
        <v>0</v>
      </c>
      <c r="J35" s="38"/>
      <c r="K35" s="38">
        <f>SUM(K18:K34)</f>
        <v>0</v>
      </c>
      <c r="L35" s="38"/>
      <c r="M35" s="38">
        <f>SUM(M18:M34)</f>
        <v>0</v>
      </c>
      <c r="N35" s="39">
        <f>SUM(N18:N34)</f>
        <v>0</v>
      </c>
    </row>
    <row r="36" spans="1:28" s="28" customFormat="1">
      <c r="A36" s="40"/>
      <c r="B36" s="41"/>
      <c r="C36" s="36"/>
      <c r="D36" s="35" t="s">
        <v>72</v>
      </c>
      <c r="E36" s="42"/>
      <c r="F36" s="43"/>
      <c r="G36" s="43"/>
      <c r="H36" s="43"/>
      <c r="I36" s="44"/>
      <c r="J36" s="44"/>
      <c r="K36" s="44">
        <f>K35*75%</f>
        <v>0</v>
      </c>
      <c r="L36" s="44"/>
      <c r="M36" s="44"/>
      <c r="N36" s="45">
        <f>K36</f>
        <v>0</v>
      </c>
    </row>
    <row r="37" spans="1:28" s="28" customFormat="1">
      <c r="A37" s="40"/>
      <c r="B37" s="40"/>
      <c r="C37" s="36"/>
      <c r="D37" s="35" t="s">
        <v>4</v>
      </c>
      <c r="E37" s="35"/>
      <c r="F37" s="43"/>
      <c r="G37" s="43"/>
      <c r="H37" s="43"/>
      <c r="I37" s="44"/>
      <c r="J37" s="44"/>
      <c r="K37" s="44"/>
      <c r="L37" s="44"/>
      <c r="M37" s="44"/>
      <c r="N37" s="45">
        <f>N36+N35</f>
        <v>0</v>
      </c>
    </row>
    <row r="38" spans="1:28" s="28" customFormat="1">
      <c r="A38" s="46"/>
      <c r="B38" s="40"/>
      <c r="C38" s="36"/>
      <c r="D38" s="35" t="s">
        <v>69</v>
      </c>
      <c r="E38" s="42"/>
      <c r="F38" s="43"/>
      <c r="G38" s="43"/>
      <c r="H38" s="43"/>
      <c r="I38" s="44"/>
      <c r="J38" s="44"/>
      <c r="K38" s="44"/>
      <c r="L38" s="44"/>
      <c r="M38" s="44"/>
      <c r="N38" s="45">
        <f>N37*E38</f>
        <v>0</v>
      </c>
    </row>
    <row r="39" spans="1:28" s="28" customFormat="1">
      <c r="A39" s="47"/>
      <c r="B39" s="40"/>
      <c r="C39" s="36"/>
      <c r="D39" s="48" t="s">
        <v>4</v>
      </c>
      <c r="E39" s="49"/>
      <c r="F39" s="43"/>
      <c r="G39" s="43"/>
      <c r="H39" s="43"/>
      <c r="I39" s="44"/>
      <c r="J39" s="44"/>
      <c r="K39" s="44"/>
      <c r="L39" s="44"/>
      <c r="M39" s="44"/>
      <c r="N39" s="45">
        <f>N37+N38</f>
        <v>0</v>
      </c>
    </row>
    <row r="40" spans="1:28" s="1" customFormat="1" ht="21">
      <c r="A40" s="40"/>
      <c r="B40" s="40"/>
      <c r="C40" s="189" t="s">
        <v>37</v>
      </c>
      <c r="D40" s="189"/>
      <c r="E40" s="40"/>
      <c r="F40" s="74"/>
      <c r="G40" s="75"/>
      <c r="H40" s="38"/>
      <c r="I40" s="38"/>
      <c r="J40" s="38"/>
      <c r="K40" s="38"/>
      <c r="L40" s="38"/>
      <c r="M40" s="38"/>
      <c r="N40" s="38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81" customFormat="1" ht="261" customHeight="1">
      <c r="A41" s="52">
        <v>1</v>
      </c>
      <c r="B41" s="76"/>
      <c r="C41" s="77" t="s">
        <v>60</v>
      </c>
      <c r="D41" s="78" t="s">
        <v>61</v>
      </c>
      <c r="E41" s="17" t="s">
        <v>13</v>
      </c>
      <c r="F41" s="79"/>
      <c r="G41" s="80">
        <v>1</v>
      </c>
      <c r="H41" s="58"/>
      <c r="I41" s="59"/>
      <c r="J41" s="60"/>
      <c r="K41" s="59"/>
      <c r="L41" s="59"/>
      <c r="M41" s="59"/>
      <c r="N41" s="61"/>
    </row>
    <row r="42" spans="1:28" s="87" customFormat="1" ht="18" customHeight="1">
      <c r="A42" s="82"/>
      <c r="B42" s="83"/>
      <c r="C42" s="84"/>
      <c r="D42" s="85" t="s">
        <v>5</v>
      </c>
      <c r="E42" s="85"/>
      <c r="F42" s="68">
        <v>26</v>
      </c>
      <c r="G42" s="68">
        <f>F42*G41</f>
        <v>26</v>
      </c>
      <c r="H42" s="68"/>
      <c r="I42" s="68">
        <f>H42*G42</f>
        <v>0</v>
      </c>
      <c r="J42" s="146"/>
      <c r="K42" s="68">
        <f>J42*G42</f>
        <v>0</v>
      </c>
      <c r="L42" s="68"/>
      <c r="M42" s="68"/>
      <c r="N42" s="68">
        <f>K42</f>
        <v>0</v>
      </c>
      <c r="O42" s="86"/>
      <c r="P42" s="86"/>
      <c r="Q42" s="86"/>
    </row>
    <row r="43" spans="1:28" s="87" customFormat="1" ht="18" customHeight="1">
      <c r="A43" s="82"/>
      <c r="B43" s="83"/>
      <c r="C43" s="88" t="s">
        <v>12</v>
      </c>
      <c r="D43" s="89" t="s">
        <v>38</v>
      </c>
      <c r="E43" s="89"/>
      <c r="F43" s="68">
        <v>1</v>
      </c>
      <c r="G43" s="68">
        <f>F43*G41</f>
        <v>1</v>
      </c>
      <c r="H43" s="146"/>
      <c r="I43" s="68">
        <f>H43*G43</f>
        <v>0</v>
      </c>
      <c r="J43" s="68"/>
      <c r="K43" s="68">
        <f>J43*G43</f>
        <v>0</v>
      </c>
      <c r="L43" s="68"/>
      <c r="M43" s="68"/>
      <c r="N43" s="68">
        <f>I43</f>
        <v>0</v>
      </c>
      <c r="O43" s="86"/>
      <c r="P43" s="86"/>
      <c r="Q43" s="86"/>
    </row>
    <row r="44" spans="1:28" s="87" customFormat="1" ht="18" customHeight="1">
      <c r="A44" s="82"/>
      <c r="B44" s="83"/>
      <c r="C44" s="90"/>
      <c r="D44" s="72" t="s">
        <v>36</v>
      </c>
      <c r="E44" s="72"/>
      <c r="F44" s="91">
        <v>2.5</v>
      </c>
      <c r="G44" s="68">
        <f>F44*G41</f>
        <v>2.5</v>
      </c>
      <c r="H44" s="146"/>
      <c r="I44" s="68">
        <f>H44*G44</f>
        <v>0</v>
      </c>
      <c r="J44" s="68"/>
      <c r="K44" s="68">
        <f>J44*G44</f>
        <v>0</v>
      </c>
      <c r="L44" s="68"/>
      <c r="M44" s="68"/>
      <c r="N44" s="68">
        <f>I44</f>
        <v>0</v>
      </c>
      <c r="O44" s="86"/>
      <c r="P44" s="86"/>
      <c r="Q44" s="86"/>
    </row>
    <row r="45" spans="1:28" s="81" customFormat="1" ht="102">
      <c r="A45" s="52">
        <v>2</v>
      </c>
      <c r="B45" s="92"/>
      <c r="C45" s="93" t="s">
        <v>39</v>
      </c>
      <c r="D45" s="94" t="s">
        <v>40</v>
      </c>
      <c r="E45" s="17" t="s">
        <v>13</v>
      </c>
      <c r="F45" s="79"/>
      <c r="G45" s="80">
        <v>10</v>
      </c>
      <c r="H45" s="58"/>
      <c r="I45" s="59"/>
      <c r="J45" s="60"/>
      <c r="K45" s="59"/>
      <c r="L45" s="59"/>
      <c r="M45" s="59"/>
      <c r="N45" s="61"/>
    </row>
    <row r="46" spans="1:28" s="99" customFormat="1" ht="16.5" customHeight="1">
      <c r="A46" s="82"/>
      <c r="B46" s="95"/>
      <c r="C46" s="96"/>
      <c r="D46" s="97" t="s">
        <v>5</v>
      </c>
      <c r="E46" s="97"/>
      <c r="F46" s="68">
        <v>2</v>
      </c>
      <c r="G46" s="68">
        <f>F46*G45</f>
        <v>20</v>
      </c>
      <c r="H46" s="68"/>
      <c r="I46" s="68">
        <f>H46*G46</f>
        <v>0</v>
      </c>
      <c r="J46" s="146"/>
      <c r="K46" s="68">
        <f>J46*G46</f>
        <v>0</v>
      </c>
      <c r="L46" s="68"/>
      <c r="M46" s="68"/>
      <c r="N46" s="68">
        <f>K46</f>
        <v>0</v>
      </c>
      <c r="O46" s="98"/>
      <c r="P46" s="98"/>
      <c r="Q46" s="98"/>
    </row>
    <row r="47" spans="1:28" s="99" customFormat="1" ht="16.5" customHeight="1">
      <c r="A47" s="82"/>
      <c r="B47" s="95"/>
      <c r="C47" s="100"/>
      <c r="D47" s="89" t="s">
        <v>41</v>
      </c>
      <c r="E47" s="89"/>
      <c r="F47" s="68">
        <v>1</v>
      </c>
      <c r="G47" s="68">
        <f>F47*G45</f>
        <v>10</v>
      </c>
      <c r="H47" s="146"/>
      <c r="I47" s="68">
        <f>H47*G47</f>
        <v>0</v>
      </c>
      <c r="J47" s="68"/>
      <c r="K47" s="68">
        <f>J47*G47</f>
        <v>0</v>
      </c>
      <c r="L47" s="68"/>
      <c r="M47" s="68"/>
      <c r="N47" s="68">
        <f>I47</f>
        <v>0</v>
      </c>
      <c r="O47" s="98"/>
      <c r="P47" s="98"/>
      <c r="Q47" s="98"/>
    </row>
    <row r="48" spans="1:28" s="99" customFormat="1" ht="16.5" customHeight="1">
      <c r="A48" s="82"/>
      <c r="B48" s="95"/>
      <c r="C48" s="101"/>
      <c r="D48" s="72" t="s">
        <v>36</v>
      </c>
      <c r="E48" s="72"/>
      <c r="F48" s="91">
        <v>0.28000000000000003</v>
      </c>
      <c r="G48" s="68">
        <f>F48*G45</f>
        <v>2.8000000000000003</v>
      </c>
      <c r="H48" s="146"/>
      <c r="I48" s="68">
        <f>H48*G48</f>
        <v>0</v>
      </c>
      <c r="J48" s="68"/>
      <c r="K48" s="68">
        <f>J48*G48</f>
        <v>0</v>
      </c>
      <c r="L48" s="68"/>
      <c r="M48" s="68"/>
      <c r="N48" s="68">
        <f>I48</f>
        <v>0</v>
      </c>
      <c r="O48" s="98"/>
      <c r="P48" s="98"/>
      <c r="Q48" s="98"/>
    </row>
    <row r="49" spans="1:17" s="81" customFormat="1" ht="25.5">
      <c r="A49" s="52">
        <v>3</v>
      </c>
      <c r="B49" s="92"/>
      <c r="C49" s="102" t="s">
        <v>42</v>
      </c>
      <c r="D49" s="94" t="s">
        <v>43</v>
      </c>
      <c r="E49" s="17" t="s">
        <v>13</v>
      </c>
      <c r="F49" s="79"/>
      <c r="G49" s="80">
        <v>1</v>
      </c>
      <c r="H49" s="58"/>
      <c r="I49" s="59"/>
      <c r="J49" s="60"/>
      <c r="K49" s="59"/>
      <c r="L49" s="59"/>
      <c r="M49" s="59"/>
      <c r="N49" s="61"/>
    </row>
    <row r="50" spans="1:17" s="87" customFormat="1">
      <c r="A50" s="82"/>
      <c r="B50" s="83"/>
      <c r="C50" s="84"/>
      <c r="D50" s="85" t="s">
        <v>5</v>
      </c>
      <c r="E50" s="85"/>
      <c r="F50" s="68">
        <v>2</v>
      </c>
      <c r="G50" s="68">
        <f>G49*F50</f>
        <v>2</v>
      </c>
      <c r="H50" s="68"/>
      <c r="I50" s="68">
        <f>H50*G50</f>
        <v>0</v>
      </c>
      <c r="J50" s="146"/>
      <c r="K50" s="68">
        <f>J50*G50</f>
        <v>0</v>
      </c>
      <c r="L50" s="68"/>
      <c r="M50" s="68"/>
      <c r="N50" s="68">
        <f>K50</f>
        <v>0</v>
      </c>
      <c r="O50" s="86"/>
      <c r="P50" s="86"/>
      <c r="Q50" s="86"/>
    </row>
    <row r="51" spans="1:17" s="87" customFormat="1">
      <c r="A51" s="82"/>
      <c r="B51" s="83"/>
      <c r="C51" s="90"/>
      <c r="D51" s="72" t="s">
        <v>36</v>
      </c>
      <c r="E51" s="72"/>
      <c r="F51" s="91">
        <v>0.14000000000000001</v>
      </c>
      <c r="G51" s="68">
        <f>F51*G49</f>
        <v>0.14000000000000001</v>
      </c>
      <c r="H51" s="146"/>
      <c r="I51" s="68">
        <f>H51*G51</f>
        <v>0</v>
      </c>
      <c r="J51" s="68"/>
      <c r="K51" s="68">
        <f>J51*G51</f>
        <v>0</v>
      </c>
      <c r="L51" s="68"/>
      <c r="M51" s="68"/>
      <c r="N51" s="68">
        <f>I51</f>
        <v>0</v>
      </c>
      <c r="O51" s="86"/>
      <c r="P51" s="86"/>
      <c r="Q51" s="86"/>
    </row>
    <row r="52" spans="1:17" s="87" customFormat="1">
      <c r="A52" s="82"/>
      <c r="B52" s="83"/>
      <c r="C52" s="100"/>
      <c r="D52" s="103" t="s">
        <v>44</v>
      </c>
      <c r="E52" s="103"/>
      <c r="F52" s="68">
        <v>1</v>
      </c>
      <c r="G52" s="68">
        <f>F52*G49</f>
        <v>1</v>
      </c>
      <c r="H52" s="146"/>
      <c r="I52" s="68">
        <f>H52*G52</f>
        <v>0</v>
      </c>
      <c r="J52" s="68"/>
      <c r="K52" s="68">
        <f>J52*G52</f>
        <v>0</v>
      </c>
      <c r="L52" s="68"/>
      <c r="M52" s="68"/>
      <c r="N52" s="68">
        <f>I52</f>
        <v>0</v>
      </c>
      <c r="O52" s="86"/>
      <c r="P52" s="86"/>
      <c r="Q52" s="86"/>
    </row>
    <row r="53" spans="1:17" s="81" customFormat="1" ht="38.25">
      <c r="A53" s="52">
        <v>5</v>
      </c>
      <c r="B53" s="92"/>
      <c r="C53" s="104" t="s">
        <v>45</v>
      </c>
      <c r="D53" s="94" t="s">
        <v>46</v>
      </c>
      <c r="E53" s="17" t="s">
        <v>13</v>
      </c>
      <c r="F53" s="79"/>
      <c r="G53" s="80">
        <v>1</v>
      </c>
      <c r="H53" s="58"/>
      <c r="I53" s="59"/>
      <c r="J53" s="60"/>
      <c r="K53" s="59"/>
      <c r="L53" s="59"/>
      <c r="M53" s="59"/>
      <c r="N53" s="61"/>
    </row>
    <row r="54" spans="1:17" s="107" customFormat="1">
      <c r="A54" s="82"/>
      <c r="B54" s="105"/>
      <c r="C54" s="96"/>
      <c r="D54" s="97" t="s">
        <v>5</v>
      </c>
      <c r="E54" s="97"/>
      <c r="F54" s="68">
        <v>3</v>
      </c>
      <c r="G54" s="68">
        <f>F54*G53</f>
        <v>3</v>
      </c>
      <c r="H54" s="67"/>
      <c r="I54" s="68">
        <f>H54*G54</f>
        <v>0</v>
      </c>
      <c r="J54" s="146"/>
      <c r="K54" s="68">
        <f>G54*J54</f>
        <v>0</v>
      </c>
      <c r="L54" s="68"/>
      <c r="M54" s="68"/>
      <c r="N54" s="68">
        <f>K54</f>
        <v>0</v>
      </c>
      <c r="O54" s="106"/>
      <c r="P54" s="106"/>
      <c r="Q54" s="106"/>
    </row>
    <row r="55" spans="1:17" s="107" customFormat="1">
      <c r="A55" s="82"/>
      <c r="B55" s="105"/>
      <c r="C55" s="101"/>
      <c r="D55" s="72" t="s">
        <v>36</v>
      </c>
      <c r="E55" s="72"/>
      <c r="F55" s="91">
        <v>0.14000000000000001</v>
      </c>
      <c r="G55" s="68">
        <f>F55*G53</f>
        <v>0.14000000000000001</v>
      </c>
      <c r="H55" s="147"/>
      <c r="I55" s="68">
        <f>H55*G55</f>
        <v>0</v>
      </c>
      <c r="J55" s="67"/>
      <c r="K55" s="68">
        <f>G55*J55</f>
        <v>0</v>
      </c>
      <c r="L55" s="68"/>
      <c r="M55" s="68"/>
      <c r="N55" s="68">
        <f>I55</f>
        <v>0</v>
      </c>
      <c r="O55" s="106"/>
      <c r="P55" s="106"/>
      <c r="Q55" s="106"/>
    </row>
    <row r="56" spans="1:17" s="107" customFormat="1">
      <c r="A56" s="82"/>
      <c r="B56" s="105"/>
      <c r="C56" s="100"/>
      <c r="D56" s="103" t="s">
        <v>47</v>
      </c>
      <c r="E56" s="103"/>
      <c r="F56" s="68">
        <v>1</v>
      </c>
      <c r="G56" s="68">
        <f>F56*G53</f>
        <v>1</v>
      </c>
      <c r="H56" s="147"/>
      <c r="I56" s="68">
        <f>H56*G56</f>
        <v>0</v>
      </c>
      <c r="J56" s="67"/>
      <c r="K56" s="108">
        <f>J56*G56</f>
        <v>0</v>
      </c>
      <c r="L56" s="68"/>
      <c r="M56" s="68"/>
      <c r="N56" s="68">
        <f>I56</f>
        <v>0</v>
      </c>
      <c r="O56" s="106"/>
      <c r="P56" s="106"/>
      <c r="Q56" s="106"/>
    </row>
    <row r="57" spans="1:17" s="81" customFormat="1">
      <c r="A57" s="52">
        <v>6</v>
      </c>
      <c r="B57" s="109"/>
      <c r="C57" s="110" t="s">
        <v>48</v>
      </c>
      <c r="D57" s="111" t="s">
        <v>49</v>
      </c>
      <c r="E57" s="17" t="s">
        <v>13</v>
      </c>
      <c r="F57" s="112"/>
      <c r="G57" s="80">
        <v>1</v>
      </c>
      <c r="H57" s="113"/>
      <c r="I57" s="59"/>
      <c r="J57" s="114"/>
      <c r="K57" s="59"/>
      <c r="L57" s="59"/>
      <c r="M57" s="59"/>
      <c r="N57" s="61"/>
    </row>
    <row r="58" spans="1:17" s="118" customFormat="1">
      <c r="A58" s="63"/>
      <c r="B58" s="63"/>
      <c r="C58" s="115"/>
      <c r="D58" s="63" t="s">
        <v>35</v>
      </c>
      <c r="E58" s="63"/>
      <c r="F58" s="116">
        <v>0.45</v>
      </c>
      <c r="G58" s="117">
        <f>G57*F58</f>
        <v>0.45</v>
      </c>
      <c r="H58" s="67"/>
      <c r="I58" s="68">
        <f>H58*G58</f>
        <v>0</v>
      </c>
      <c r="J58" s="146"/>
      <c r="K58" s="68">
        <f>G58*J58</f>
        <v>0</v>
      </c>
      <c r="L58" s="68"/>
      <c r="M58" s="68"/>
      <c r="N58" s="68">
        <f>K58</f>
        <v>0</v>
      </c>
    </row>
    <row r="59" spans="1:17" s="118" customFormat="1">
      <c r="A59" s="63"/>
      <c r="B59" s="63"/>
      <c r="C59" s="115"/>
      <c r="D59" s="15" t="s">
        <v>50</v>
      </c>
      <c r="E59" s="15"/>
      <c r="F59" s="71">
        <v>1</v>
      </c>
      <c r="G59" s="117">
        <f>F59*G57</f>
        <v>1</v>
      </c>
      <c r="H59" s="147"/>
      <c r="I59" s="68">
        <f>H59*G59</f>
        <v>0</v>
      </c>
      <c r="J59" s="67"/>
      <c r="K59" s="68">
        <f>G59*J59</f>
        <v>0</v>
      </c>
      <c r="L59" s="68"/>
      <c r="M59" s="68"/>
      <c r="N59" s="68">
        <f>I59</f>
        <v>0</v>
      </c>
    </row>
    <row r="60" spans="1:17" s="62" customFormat="1" ht="27">
      <c r="A60" s="52">
        <v>7</v>
      </c>
      <c r="B60" s="119"/>
      <c r="C60" s="54" t="s">
        <v>51</v>
      </c>
      <c r="D60" s="120" t="s">
        <v>52</v>
      </c>
      <c r="E60" s="17" t="s">
        <v>31</v>
      </c>
      <c r="F60" s="79"/>
      <c r="G60" s="143">
        <v>52</v>
      </c>
      <c r="H60" s="58"/>
      <c r="I60" s="59"/>
      <c r="J60" s="60"/>
      <c r="K60" s="59"/>
      <c r="L60" s="59"/>
      <c r="M60" s="59"/>
      <c r="N60" s="61"/>
    </row>
    <row r="61" spans="1:17" s="69" customFormat="1">
      <c r="A61" s="63"/>
      <c r="B61" s="63"/>
      <c r="C61" s="121"/>
      <c r="D61" s="63" t="s">
        <v>35</v>
      </c>
      <c r="E61" s="63"/>
      <c r="F61" s="65">
        <v>0.13</v>
      </c>
      <c r="G61" s="66">
        <f>F61*G60</f>
        <v>6.76</v>
      </c>
      <c r="H61" s="67"/>
      <c r="I61" s="68">
        <f>H61*G61</f>
        <v>0</v>
      </c>
      <c r="J61" s="146"/>
      <c r="K61" s="68">
        <f>G61*J61</f>
        <v>0</v>
      </c>
      <c r="L61" s="68"/>
      <c r="M61" s="68"/>
      <c r="N61" s="68">
        <f>K61</f>
        <v>0</v>
      </c>
    </row>
    <row r="62" spans="1:17" s="69" customFormat="1">
      <c r="A62" s="63"/>
      <c r="B62" s="70"/>
      <c r="C62" s="121"/>
      <c r="D62" s="120" t="s">
        <v>52</v>
      </c>
      <c r="E62" s="122"/>
      <c r="F62" s="71">
        <v>1</v>
      </c>
      <c r="G62" s="66">
        <f>F62*G60</f>
        <v>52</v>
      </c>
      <c r="H62" s="67"/>
      <c r="I62" s="68">
        <f>H62*G62</f>
        <v>0</v>
      </c>
      <c r="J62" s="67"/>
      <c r="K62" s="68">
        <f>G62*J62</f>
        <v>0</v>
      </c>
      <c r="L62" s="68"/>
      <c r="M62" s="68"/>
      <c r="N62" s="68">
        <f>I62</f>
        <v>0</v>
      </c>
    </row>
    <row r="63" spans="1:17" s="69" customFormat="1">
      <c r="A63" s="63"/>
      <c r="B63" s="63"/>
      <c r="C63" s="64"/>
      <c r="D63" s="72" t="s">
        <v>36</v>
      </c>
      <c r="E63" s="72"/>
      <c r="F63" s="73">
        <v>4.1000000000000003E-3</v>
      </c>
      <c r="G63" s="66">
        <f>F63*G60</f>
        <v>0.21320000000000003</v>
      </c>
      <c r="H63" s="147"/>
      <c r="I63" s="68">
        <f>H63*G63</f>
        <v>0</v>
      </c>
      <c r="J63" s="67"/>
      <c r="K63" s="68">
        <f>G63*J63</f>
        <v>0</v>
      </c>
      <c r="L63" s="68"/>
      <c r="M63" s="68"/>
      <c r="N63" s="68">
        <f>I63</f>
        <v>0</v>
      </c>
    </row>
    <row r="64" spans="1:17" s="62" customFormat="1">
      <c r="A64" s="52">
        <v>8</v>
      </c>
      <c r="B64" s="53"/>
      <c r="C64" s="54" t="s">
        <v>33</v>
      </c>
      <c r="D64" s="55" t="s">
        <v>34</v>
      </c>
      <c r="E64" s="17" t="s">
        <v>31</v>
      </c>
      <c r="F64" s="56"/>
      <c r="G64" s="144">
        <v>52</v>
      </c>
      <c r="H64" s="58"/>
      <c r="I64" s="59"/>
      <c r="J64" s="60"/>
      <c r="K64" s="59"/>
      <c r="L64" s="59"/>
      <c r="M64" s="59"/>
      <c r="N64" s="61"/>
    </row>
    <row r="65" spans="1:14" s="69" customFormat="1">
      <c r="A65" s="63"/>
      <c r="B65" s="63"/>
      <c r="C65" s="64"/>
      <c r="D65" s="63" t="s">
        <v>35</v>
      </c>
      <c r="E65" s="63"/>
      <c r="F65" s="65">
        <f>26/100</f>
        <v>0.26</v>
      </c>
      <c r="G65" s="66">
        <f>F65*G64</f>
        <v>13.52</v>
      </c>
      <c r="H65" s="67"/>
      <c r="I65" s="68">
        <f>H65*G65</f>
        <v>0</v>
      </c>
      <c r="J65" s="146"/>
      <c r="K65" s="68">
        <f>G65*J65</f>
        <v>0</v>
      </c>
      <c r="L65" s="68"/>
      <c r="M65" s="68"/>
      <c r="N65" s="68">
        <f>K65</f>
        <v>0</v>
      </c>
    </row>
    <row r="66" spans="1:14" s="69" customFormat="1">
      <c r="A66" s="63"/>
      <c r="B66" s="63"/>
      <c r="C66" s="64"/>
      <c r="D66" s="63" t="s">
        <v>7</v>
      </c>
      <c r="E66" s="63"/>
      <c r="F66" s="65">
        <f>12.2/100</f>
        <v>0.122</v>
      </c>
      <c r="G66" s="66">
        <f>F66*G64</f>
        <v>6.3439999999999994</v>
      </c>
      <c r="H66" s="67"/>
      <c r="I66" s="68">
        <f>H66*G66</f>
        <v>0</v>
      </c>
      <c r="J66" s="67"/>
      <c r="K66" s="68">
        <f>G66*J66</f>
        <v>0</v>
      </c>
      <c r="L66" s="68"/>
      <c r="M66" s="68">
        <f>L66*G66</f>
        <v>0</v>
      </c>
      <c r="N66" s="68">
        <f>M66</f>
        <v>0</v>
      </c>
    </row>
    <row r="67" spans="1:14" s="69" customFormat="1">
      <c r="A67" s="63"/>
      <c r="B67" s="70"/>
      <c r="C67" s="64"/>
      <c r="D67" s="55" t="s">
        <v>34</v>
      </c>
      <c r="E67" s="55"/>
      <c r="F67" s="71">
        <v>1</v>
      </c>
      <c r="G67" s="66">
        <f>F67*G64</f>
        <v>52</v>
      </c>
      <c r="H67" s="67"/>
      <c r="I67" s="68">
        <f>H67*G67</f>
        <v>0</v>
      </c>
      <c r="J67" s="67"/>
      <c r="K67" s="68">
        <f>G67*J67</f>
        <v>0</v>
      </c>
      <c r="L67" s="68"/>
      <c r="M67" s="68"/>
      <c r="N67" s="68">
        <f>I67</f>
        <v>0</v>
      </c>
    </row>
    <row r="68" spans="1:14" s="69" customFormat="1">
      <c r="A68" s="63"/>
      <c r="B68" s="63"/>
      <c r="C68" s="64"/>
      <c r="D68" s="72" t="s">
        <v>36</v>
      </c>
      <c r="E68" s="72"/>
      <c r="F68" s="73">
        <f>8.2/100</f>
        <v>8.199999999999999E-2</v>
      </c>
      <c r="G68" s="66">
        <f>F68*G64</f>
        <v>4.2639999999999993</v>
      </c>
      <c r="H68" s="147"/>
      <c r="I68" s="68">
        <f>H68*G68</f>
        <v>0</v>
      </c>
      <c r="J68" s="67"/>
      <c r="K68" s="68">
        <f>G68*J68</f>
        <v>0</v>
      </c>
      <c r="L68" s="68"/>
      <c r="M68" s="68"/>
      <c r="N68" s="68">
        <f>I68</f>
        <v>0</v>
      </c>
    </row>
    <row r="69" spans="1:14" s="62" customFormat="1" ht="27">
      <c r="A69" s="52">
        <v>9</v>
      </c>
      <c r="B69" s="53"/>
      <c r="C69" s="54" t="s">
        <v>62</v>
      </c>
      <c r="D69" s="55"/>
      <c r="E69" s="17" t="s">
        <v>13</v>
      </c>
      <c r="F69" s="56"/>
      <c r="G69" s="57">
        <v>2</v>
      </c>
      <c r="H69" s="147"/>
      <c r="I69" s="68">
        <f>H69*G69</f>
        <v>0</v>
      </c>
      <c r="J69" s="67"/>
      <c r="K69" s="68">
        <f>G69*J69</f>
        <v>0</v>
      </c>
      <c r="L69" s="68"/>
      <c r="M69" s="68"/>
      <c r="N69" s="68">
        <f>I69</f>
        <v>0</v>
      </c>
    </row>
    <row r="70" spans="1:14" s="69" customFormat="1">
      <c r="A70" s="63"/>
      <c r="B70" s="63"/>
      <c r="C70" s="64"/>
      <c r="D70" s="63"/>
      <c r="E70" s="63"/>
      <c r="F70" s="65"/>
      <c r="G70" s="66"/>
      <c r="H70" s="67"/>
      <c r="I70" s="68"/>
      <c r="J70" s="68"/>
      <c r="K70" s="68"/>
      <c r="L70" s="68"/>
      <c r="M70" s="68"/>
      <c r="N70" s="68"/>
    </row>
    <row r="71" spans="1:14" s="69" customFormat="1">
      <c r="A71" s="63"/>
      <c r="B71" s="63"/>
      <c r="C71" s="64"/>
      <c r="D71" s="63"/>
      <c r="E71" s="63"/>
      <c r="F71" s="65"/>
      <c r="G71" s="66"/>
      <c r="H71" s="67"/>
      <c r="I71" s="68"/>
      <c r="J71" s="67"/>
      <c r="K71" s="68"/>
      <c r="L71" s="68"/>
      <c r="M71" s="68"/>
      <c r="N71" s="68"/>
    </row>
    <row r="72" spans="1:14" s="69" customFormat="1">
      <c r="A72" s="63"/>
      <c r="B72" s="70"/>
      <c r="C72" s="64"/>
      <c r="D72" s="55"/>
      <c r="E72" s="55"/>
      <c r="F72" s="71"/>
      <c r="G72" s="66"/>
      <c r="H72" s="67"/>
      <c r="I72" s="68"/>
      <c r="J72" s="67"/>
      <c r="K72" s="68"/>
      <c r="L72" s="68"/>
      <c r="M72" s="68"/>
      <c r="N72" s="68"/>
    </row>
    <row r="73" spans="1:14" s="69" customFormat="1">
      <c r="A73" s="63"/>
      <c r="B73" s="63"/>
      <c r="C73" s="64"/>
      <c r="D73" s="72"/>
      <c r="E73" s="72"/>
      <c r="F73" s="73"/>
      <c r="G73" s="66"/>
      <c r="H73" s="67"/>
      <c r="I73" s="68"/>
      <c r="J73" s="67"/>
      <c r="K73" s="68"/>
      <c r="L73" s="68"/>
      <c r="M73" s="68"/>
      <c r="N73" s="68"/>
    </row>
    <row r="74" spans="1:14" s="23" customFormat="1">
      <c r="A74" s="123"/>
      <c r="B74" s="22"/>
      <c r="C74" s="123"/>
      <c r="D74" s="123" t="s">
        <v>4</v>
      </c>
      <c r="E74" s="124"/>
      <c r="F74" s="124"/>
      <c r="G74" s="123"/>
      <c r="H74" s="124"/>
      <c r="I74" s="123">
        <f>SUM(I41:I73)</f>
        <v>0</v>
      </c>
      <c r="J74" s="124"/>
      <c r="K74" s="123">
        <f>SUM(K41:K73)</f>
        <v>0</v>
      </c>
      <c r="L74" s="124"/>
      <c r="M74" s="123">
        <f>SUM(M41:M73)</f>
        <v>0</v>
      </c>
      <c r="N74" s="123">
        <f>SUM(N41:N73)</f>
        <v>0</v>
      </c>
    </row>
    <row r="75" spans="1:14" s="129" customFormat="1">
      <c r="A75" s="63"/>
      <c r="B75" s="125"/>
      <c r="C75" s="63"/>
      <c r="D75" s="17" t="s">
        <v>53</v>
      </c>
      <c r="E75" s="63"/>
      <c r="F75" s="126"/>
      <c r="G75" s="63"/>
      <c r="H75" s="127"/>
      <c r="I75" s="128">
        <f>I59+I43+I69</f>
        <v>0</v>
      </c>
      <c r="J75" s="128"/>
      <c r="K75" s="128"/>
      <c r="L75" s="128"/>
      <c r="M75" s="128"/>
      <c r="N75" s="128">
        <f>N59+N43+N69</f>
        <v>0</v>
      </c>
    </row>
    <row r="76" spans="1:14" s="23" customFormat="1">
      <c r="A76" s="130"/>
      <c r="B76" s="131"/>
      <c r="C76" s="130"/>
      <c r="D76" s="154" t="s">
        <v>70</v>
      </c>
      <c r="E76" s="130"/>
      <c r="F76" s="130"/>
      <c r="G76" s="130"/>
      <c r="H76" s="130"/>
      <c r="I76" s="132"/>
      <c r="J76" s="132"/>
      <c r="K76" s="132"/>
      <c r="L76" s="132"/>
      <c r="M76" s="132"/>
      <c r="N76" s="158">
        <f>K74*65%</f>
        <v>0</v>
      </c>
    </row>
    <row r="77" spans="1:14" s="23" customFormat="1">
      <c r="A77" s="185" t="s">
        <v>4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23"/>
      <c r="M77" s="123"/>
      <c r="N77" s="123">
        <f>N76+N74</f>
        <v>0</v>
      </c>
    </row>
    <row r="78" spans="1:14" s="23" customFormat="1">
      <c r="A78" s="190" t="s">
        <v>71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30"/>
      <c r="M78" s="130"/>
      <c r="N78" s="158">
        <f>(N77-I75)*8%</f>
        <v>0</v>
      </c>
    </row>
    <row r="79" spans="1:14" s="23" customFormat="1">
      <c r="A79" s="185" t="s">
        <v>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23"/>
      <c r="M79" s="123"/>
      <c r="N79" s="123">
        <f>N78+N77</f>
        <v>0</v>
      </c>
    </row>
    <row r="80" spans="1:14" s="23" customFormat="1">
      <c r="A80" s="185" t="s">
        <v>54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23"/>
      <c r="M80" s="123"/>
      <c r="N80" s="123">
        <f>N79+N39+N16</f>
        <v>0</v>
      </c>
    </row>
    <row r="81" spans="1:17" s="23" customFormat="1">
      <c r="A81" s="184" t="s">
        <v>55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30"/>
      <c r="M81" s="130"/>
      <c r="N81" s="132">
        <f>N80*5%</f>
        <v>0</v>
      </c>
    </row>
    <row r="82" spans="1:17" s="23" customFormat="1">
      <c r="A82" s="185" t="s">
        <v>4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23"/>
      <c r="M82" s="123"/>
      <c r="N82" s="123">
        <f>N81+N80</f>
        <v>0</v>
      </c>
    </row>
    <row r="83" spans="1:17" s="23" customFormat="1">
      <c r="A83" s="186" t="s">
        <v>56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30"/>
      <c r="M83" s="130"/>
      <c r="N83" s="132">
        <f>N82*18%</f>
        <v>0</v>
      </c>
    </row>
    <row r="84" spans="1:17" s="23" customFormat="1">
      <c r="A84" s="185" t="s">
        <v>57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23"/>
      <c r="M84" s="123"/>
      <c r="N84" s="123">
        <f>N83+N82</f>
        <v>0</v>
      </c>
    </row>
    <row r="85" spans="1:17">
      <c r="A85" s="134"/>
      <c r="B85" s="134"/>
      <c r="C85" s="135"/>
      <c r="D85" s="135"/>
      <c r="E85" s="18"/>
      <c r="O85" s="136"/>
    </row>
    <row r="86" spans="1:17">
      <c r="A86" s="134"/>
      <c r="B86" s="134"/>
      <c r="C86" s="135"/>
      <c r="D86" s="135"/>
      <c r="E86" s="18"/>
      <c r="O86" s="137"/>
    </row>
    <row r="87" spans="1:17" s="138" customFormat="1"/>
    <row r="88" spans="1:17" s="18" customFormat="1">
      <c r="B88" s="139"/>
      <c r="C88" s="139"/>
      <c r="E88" s="135"/>
    </row>
    <row r="89" spans="1:17" s="18" customFormat="1">
      <c r="B89" s="139"/>
      <c r="C89" s="139"/>
      <c r="E89" s="135"/>
    </row>
    <row r="90" spans="1:17" s="140" customFormat="1">
      <c r="A90" s="134"/>
      <c r="B90" s="134"/>
      <c r="C90" s="135"/>
      <c r="D90" s="135"/>
      <c r="E90" s="13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1:17" s="140" customFormat="1" ht="16.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"/>
      <c r="P91" s="19"/>
      <c r="Q91" s="19"/>
    </row>
    <row r="92" spans="1:17" s="140" customFormat="1">
      <c r="A92" s="134"/>
      <c r="B92" s="134"/>
      <c r="C92" s="135"/>
      <c r="D92" s="135"/>
      <c r="E92" s="13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s="140" customFormat="1">
      <c r="A93" s="134"/>
      <c r="B93" s="134"/>
      <c r="C93" s="135"/>
      <c r="D93" s="135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s="140" customFormat="1">
      <c r="A94" s="134"/>
      <c r="B94" s="141"/>
      <c r="C94" s="141"/>
      <c r="D94" s="135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1:17" s="140" customFormat="1">
      <c r="A95" s="134"/>
      <c r="B95" s="141"/>
      <c r="C95" s="141"/>
      <c r="D95" s="135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1:17" s="140" customFormat="1">
      <c r="A96" s="134"/>
      <c r="B96" s="134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s="140" customFormat="1">
      <c r="A97" s="134"/>
      <c r="B97" s="134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s="140" customFormat="1">
      <c r="A98" s="134"/>
      <c r="B98" s="134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s="140" customFormat="1">
      <c r="A99" s="134"/>
      <c r="B99" s="134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40" customFormat="1">
      <c r="A100" s="134"/>
      <c r="B100" s="134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40" customFormat="1">
      <c r="A101" s="134"/>
      <c r="B101" s="134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40" customFormat="1">
      <c r="A102" s="134"/>
      <c r="B102" s="134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>
      <c r="A103" s="134"/>
      <c r="B103" s="134"/>
    </row>
    <row r="104" spans="1:17">
      <c r="A104" s="134"/>
      <c r="B104" s="134"/>
    </row>
    <row r="105" spans="1:17">
      <c r="A105" s="134"/>
      <c r="B105" s="134"/>
    </row>
    <row r="106" spans="1:17">
      <c r="A106" s="134"/>
      <c r="B106" s="134"/>
    </row>
    <row r="107" spans="1:17">
      <c r="A107" s="134"/>
      <c r="B107" s="134"/>
    </row>
    <row r="108" spans="1:17">
      <c r="A108" s="134"/>
      <c r="B108" s="134"/>
    </row>
    <row r="109" spans="1:17">
      <c r="A109" s="134"/>
      <c r="B109" s="134"/>
    </row>
    <row r="110" spans="1:17">
      <c r="A110" s="134"/>
      <c r="B110" s="134"/>
    </row>
    <row r="111" spans="1:17">
      <c r="A111" s="134"/>
      <c r="B111" s="134"/>
    </row>
    <row r="112" spans="1:17">
      <c r="A112" s="134"/>
      <c r="B112" s="134"/>
    </row>
    <row r="113" spans="1:2">
      <c r="A113" s="134"/>
      <c r="B113" s="134"/>
    </row>
    <row r="114" spans="1:2">
      <c r="A114" s="134"/>
      <c r="B114" s="134"/>
    </row>
    <row r="115" spans="1:2">
      <c r="A115" s="134"/>
      <c r="B115" s="134"/>
    </row>
    <row r="116" spans="1:2">
      <c r="A116" s="134"/>
      <c r="B116" s="134"/>
    </row>
    <row r="117" spans="1:2">
      <c r="A117" s="134"/>
      <c r="B117" s="134"/>
    </row>
    <row r="118" spans="1:2">
      <c r="A118" s="134"/>
      <c r="B118" s="134"/>
    </row>
    <row r="119" spans="1:2">
      <c r="A119" s="134"/>
      <c r="B119" s="134"/>
    </row>
    <row r="120" spans="1:2">
      <c r="A120" s="134"/>
      <c r="B120" s="134"/>
    </row>
    <row r="121" spans="1:2">
      <c r="A121" s="134"/>
      <c r="B121" s="134"/>
    </row>
    <row r="122" spans="1:2">
      <c r="A122" s="134"/>
      <c r="B122" s="134"/>
    </row>
    <row r="123" spans="1:2">
      <c r="A123" s="134"/>
      <c r="B123" s="134"/>
    </row>
    <row r="124" spans="1:2">
      <c r="A124" s="134"/>
      <c r="B124" s="134"/>
    </row>
    <row r="125" spans="1:2">
      <c r="A125" s="134"/>
      <c r="B125" s="134"/>
    </row>
    <row r="126" spans="1:2">
      <c r="A126" s="134"/>
      <c r="B126" s="134"/>
    </row>
    <row r="127" spans="1:2">
      <c r="A127" s="134"/>
      <c r="B127" s="134"/>
    </row>
    <row r="128" spans="1:2">
      <c r="A128" s="134"/>
      <c r="B128" s="134"/>
    </row>
    <row r="129" spans="1:2">
      <c r="A129" s="134"/>
      <c r="B129" s="134"/>
    </row>
    <row r="130" spans="1:2">
      <c r="A130" s="134"/>
      <c r="B130" s="134"/>
    </row>
    <row r="131" spans="1:2">
      <c r="A131" s="134"/>
      <c r="B131" s="134"/>
    </row>
    <row r="132" spans="1:2">
      <c r="A132" s="134"/>
      <c r="B132" s="134"/>
    </row>
    <row r="133" spans="1:2">
      <c r="A133" s="134"/>
      <c r="B133" s="134"/>
    </row>
    <row r="134" spans="1:2">
      <c r="A134" s="134"/>
      <c r="B134" s="134"/>
    </row>
    <row r="135" spans="1:2">
      <c r="A135" s="134"/>
      <c r="B135" s="134"/>
    </row>
    <row r="136" spans="1:2">
      <c r="A136" s="134"/>
      <c r="B136" s="134"/>
    </row>
    <row r="137" spans="1:2">
      <c r="A137" s="134"/>
      <c r="B137" s="134"/>
    </row>
    <row r="138" spans="1:2">
      <c r="A138" s="134"/>
      <c r="B138" s="134"/>
    </row>
    <row r="139" spans="1:2">
      <c r="A139" s="134"/>
      <c r="B139" s="134"/>
    </row>
    <row r="140" spans="1:2">
      <c r="A140" s="134"/>
      <c r="B140" s="134"/>
    </row>
    <row r="141" spans="1:2">
      <c r="A141" s="134"/>
      <c r="B141" s="134"/>
    </row>
    <row r="142" spans="1:2">
      <c r="A142" s="134"/>
      <c r="B142" s="134"/>
    </row>
    <row r="143" spans="1:2">
      <c r="A143" s="134"/>
      <c r="B143" s="134"/>
    </row>
    <row r="144" spans="1:2">
      <c r="A144" s="134"/>
      <c r="B144" s="134"/>
    </row>
    <row r="145" spans="1:2">
      <c r="A145" s="134"/>
      <c r="B145" s="134"/>
    </row>
    <row r="146" spans="1:2">
      <c r="A146" s="134"/>
      <c r="B146" s="134"/>
    </row>
    <row r="147" spans="1:2">
      <c r="A147" s="134"/>
      <c r="B147" s="134"/>
    </row>
    <row r="148" spans="1:2">
      <c r="A148" s="134"/>
      <c r="B148" s="134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  <row r="255" spans="1:2">
      <c r="A255" s="134"/>
      <c r="B255" s="134"/>
    </row>
    <row r="256" spans="1:2">
      <c r="A256" s="134"/>
      <c r="B256" s="134"/>
    </row>
    <row r="257" spans="1:2">
      <c r="A257" s="134"/>
      <c r="B257" s="134"/>
    </row>
    <row r="258" spans="1:2">
      <c r="A258" s="134"/>
      <c r="B258" s="134"/>
    </row>
    <row r="259" spans="1:2">
      <c r="A259" s="134"/>
      <c r="B259" s="134"/>
    </row>
    <row r="260" spans="1:2">
      <c r="A260" s="134"/>
      <c r="B260" s="134"/>
    </row>
    <row r="261" spans="1:2">
      <c r="A261" s="134"/>
      <c r="B261" s="134"/>
    </row>
    <row r="262" spans="1:2">
      <c r="A262" s="134"/>
      <c r="B262" s="134"/>
    </row>
    <row r="263" spans="1:2">
      <c r="A263" s="134"/>
      <c r="B263" s="134"/>
    </row>
    <row r="264" spans="1:2">
      <c r="A264" s="134"/>
      <c r="B264" s="134"/>
    </row>
    <row r="265" spans="1:2">
      <c r="A265" s="134"/>
      <c r="B265" s="134"/>
    </row>
    <row r="266" spans="1:2">
      <c r="A266" s="134"/>
      <c r="B266" s="134"/>
    </row>
    <row r="267" spans="1:2">
      <c r="A267" s="134"/>
      <c r="B267" s="134"/>
    </row>
    <row r="268" spans="1:2">
      <c r="A268" s="134"/>
      <c r="B268" s="134"/>
    </row>
    <row r="269" spans="1:2">
      <c r="A269" s="134"/>
      <c r="B269" s="134"/>
    </row>
    <row r="270" spans="1:2">
      <c r="A270" s="134"/>
      <c r="B270" s="134"/>
    </row>
    <row r="271" spans="1:2">
      <c r="A271" s="134"/>
      <c r="B271" s="134"/>
    </row>
    <row r="272" spans="1:2">
      <c r="A272" s="134"/>
      <c r="B272" s="134"/>
    </row>
    <row r="273" spans="1:2">
      <c r="A273" s="134"/>
      <c r="B273" s="134"/>
    </row>
    <row r="274" spans="1:2">
      <c r="A274" s="134"/>
      <c r="B274" s="134"/>
    </row>
    <row r="275" spans="1:2">
      <c r="A275" s="134"/>
      <c r="B275" s="134"/>
    </row>
    <row r="276" spans="1:2">
      <c r="A276" s="134"/>
      <c r="B276" s="134"/>
    </row>
    <row r="277" spans="1:2">
      <c r="A277" s="134"/>
      <c r="B277" s="134"/>
    </row>
    <row r="278" spans="1:2">
      <c r="A278" s="134"/>
      <c r="B278" s="134"/>
    </row>
    <row r="279" spans="1:2">
      <c r="A279" s="134"/>
      <c r="B279" s="134"/>
    </row>
    <row r="280" spans="1:2">
      <c r="A280" s="134"/>
      <c r="B280" s="134"/>
    </row>
    <row r="281" spans="1:2">
      <c r="A281" s="134"/>
      <c r="B281" s="134"/>
    </row>
    <row r="282" spans="1:2">
      <c r="A282" s="134"/>
      <c r="B282" s="134"/>
    </row>
    <row r="283" spans="1:2">
      <c r="A283" s="134"/>
      <c r="B283" s="134"/>
    </row>
    <row r="284" spans="1:2">
      <c r="A284" s="134"/>
      <c r="B284" s="134"/>
    </row>
    <row r="285" spans="1:2">
      <c r="A285" s="134"/>
      <c r="B285" s="134"/>
    </row>
    <row r="286" spans="1:2">
      <c r="A286" s="134"/>
      <c r="B286" s="134"/>
    </row>
    <row r="287" spans="1:2">
      <c r="A287" s="134"/>
      <c r="B287" s="134"/>
    </row>
    <row r="288" spans="1:2">
      <c r="A288" s="134"/>
      <c r="B288" s="134"/>
    </row>
    <row r="289" spans="1:2">
      <c r="A289" s="134"/>
      <c r="B289" s="134"/>
    </row>
    <row r="290" spans="1:2">
      <c r="A290" s="134"/>
      <c r="B290" s="134"/>
    </row>
    <row r="291" spans="1:2">
      <c r="A291" s="134"/>
      <c r="B291" s="134"/>
    </row>
    <row r="292" spans="1:2">
      <c r="A292" s="134"/>
      <c r="B292" s="134"/>
    </row>
    <row r="293" spans="1:2">
      <c r="A293" s="134"/>
      <c r="B293" s="134"/>
    </row>
    <row r="294" spans="1:2">
      <c r="A294" s="134"/>
      <c r="B294" s="134"/>
    </row>
    <row r="295" spans="1:2">
      <c r="A295" s="134"/>
      <c r="B295" s="134"/>
    </row>
    <row r="296" spans="1:2">
      <c r="A296" s="134"/>
      <c r="B296" s="134"/>
    </row>
    <row r="297" spans="1:2">
      <c r="A297" s="134"/>
      <c r="B297" s="134"/>
    </row>
    <row r="298" spans="1:2">
      <c r="A298" s="134"/>
      <c r="B298" s="134"/>
    </row>
    <row r="299" spans="1:2">
      <c r="A299" s="134"/>
      <c r="B299" s="134"/>
    </row>
    <row r="300" spans="1:2">
      <c r="A300" s="134"/>
      <c r="B300" s="134"/>
    </row>
    <row r="301" spans="1:2">
      <c r="A301" s="134"/>
      <c r="B301" s="134"/>
    </row>
    <row r="302" spans="1:2">
      <c r="A302" s="134"/>
      <c r="B302" s="134"/>
    </row>
    <row r="303" spans="1:2">
      <c r="A303" s="134"/>
      <c r="B303" s="134"/>
    </row>
    <row r="304" spans="1:2">
      <c r="A304" s="134"/>
      <c r="B304" s="134"/>
    </row>
    <row r="305" spans="1:2">
      <c r="A305" s="134"/>
      <c r="B305" s="134"/>
    </row>
    <row r="306" spans="1:2">
      <c r="A306" s="134"/>
      <c r="B306" s="134"/>
    </row>
    <row r="307" spans="1:2">
      <c r="A307" s="134"/>
      <c r="B307" s="134"/>
    </row>
    <row r="308" spans="1:2">
      <c r="A308" s="134"/>
      <c r="B308" s="134"/>
    </row>
    <row r="309" spans="1:2">
      <c r="A309" s="134"/>
      <c r="B309" s="134"/>
    </row>
    <row r="310" spans="1:2">
      <c r="A310" s="134"/>
      <c r="B310" s="134"/>
    </row>
    <row r="311" spans="1:2">
      <c r="A311" s="134"/>
      <c r="B311" s="134"/>
    </row>
    <row r="312" spans="1:2">
      <c r="A312" s="134"/>
      <c r="B312" s="134"/>
    </row>
    <row r="313" spans="1:2">
      <c r="A313" s="134"/>
      <c r="B313" s="134"/>
    </row>
    <row r="314" spans="1:2">
      <c r="A314" s="134"/>
      <c r="B314" s="134"/>
    </row>
    <row r="315" spans="1:2">
      <c r="A315" s="134"/>
      <c r="B315" s="134"/>
    </row>
    <row r="316" spans="1:2">
      <c r="A316" s="134"/>
      <c r="B316" s="134"/>
    </row>
    <row r="317" spans="1:2">
      <c r="A317" s="134"/>
      <c r="B317" s="134"/>
    </row>
    <row r="318" spans="1:2">
      <c r="A318" s="134"/>
      <c r="B318" s="134"/>
    </row>
    <row r="319" spans="1:2">
      <c r="A319" s="134"/>
      <c r="B319" s="134"/>
    </row>
    <row r="320" spans="1:2">
      <c r="A320" s="134"/>
      <c r="B320" s="134"/>
    </row>
    <row r="321" spans="1:2">
      <c r="A321" s="134"/>
      <c r="B321" s="134"/>
    </row>
    <row r="322" spans="1:2">
      <c r="A322" s="134"/>
      <c r="B322" s="134"/>
    </row>
    <row r="323" spans="1:2">
      <c r="A323" s="134"/>
      <c r="B323" s="134"/>
    </row>
    <row r="324" spans="1:2">
      <c r="A324" s="134"/>
      <c r="B324" s="134"/>
    </row>
    <row r="325" spans="1:2">
      <c r="A325" s="134"/>
      <c r="B325" s="134"/>
    </row>
    <row r="326" spans="1:2">
      <c r="A326" s="134"/>
      <c r="B326" s="134"/>
    </row>
    <row r="327" spans="1:2">
      <c r="A327" s="134"/>
      <c r="B327" s="134"/>
    </row>
    <row r="328" spans="1:2">
      <c r="A328" s="134"/>
      <c r="B328" s="134"/>
    </row>
    <row r="329" spans="1:2">
      <c r="A329" s="134"/>
      <c r="B329" s="134"/>
    </row>
    <row r="330" spans="1:2">
      <c r="A330" s="134"/>
      <c r="B330" s="134"/>
    </row>
    <row r="331" spans="1:2">
      <c r="A331" s="134"/>
      <c r="B331" s="134"/>
    </row>
    <row r="332" spans="1:2">
      <c r="A332" s="134"/>
      <c r="B332" s="134"/>
    </row>
    <row r="333" spans="1:2">
      <c r="A333" s="134"/>
      <c r="B333" s="134"/>
    </row>
    <row r="334" spans="1:2">
      <c r="A334" s="134"/>
      <c r="B334" s="134"/>
    </row>
    <row r="335" spans="1:2">
      <c r="A335" s="134"/>
      <c r="B335" s="134"/>
    </row>
    <row r="336" spans="1:2">
      <c r="A336" s="134"/>
      <c r="B336" s="134"/>
    </row>
    <row r="337" spans="1:2">
      <c r="A337" s="134"/>
      <c r="B337" s="134"/>
    </row>
    <row r="338" spans="1:2">
      <c r="A338" s="134"/>
      <c r="B338" s="134"/>
    </row>
    <row r="339" spans="1:2">
      <c r="A339" s="134"/>
      <c r="B339" s="134"/>
    </row>
    <row r="340" spans="1:2">
      <c r="A340" s="134"/>
      <c r="B340" s="134"/>
    </row>
    <row r="341" spans="1:2">
      <c r="A341" s="134"/>
      <c r="B341" s="134"/>
    </row>
    <row r="342" spans="1:2">
      <c r="A342" s="134"/>
      <c r="B342" s="134"/>
    </row>
    <row r="343" spans="1:2">
      <c r="A343" s="134"/>
      <c r="B343" s="134"/>
    </row>
    <row r="344" spans="1:2">
      <c r="A344" s="134"/>
      <c r="B344" s="134"/>
    </row>
    <row r="345" spans="1:2">
      <c r="A345" s="134"/>
      <c r="B345" s="134"/>
    </row>
    <row r="346" spans="1:2">
      <c r="A346" s="134"/>
      <c r="B346" s="134"/>
    </row>
    <row r="347" spans="1:2">
      <c r="A347" s="134"/>
      <c r="B347" s="134"/>
    </row>
    <row r="348" spans="1:2">
      <c r="A348" s="134"/>
      <c r="B348" s="134"/>
    </row>
    <row r="349" spans="1:2">
      <c r="A349" s="134"/>
      <c r="B349" s="134"/>
    </row>
    <row r="350" spans="1:2">
      <c r="A350" s="134"/>
      <c r="B350" s="134"/>
    </row>
    <row r="351" spans="1:2">
      <c r="A351" s="134"/>
      <c r="B351" s="134"/>
    </row>
    <row r="352" spans="1:2">
      <c r="A352" s="134"/>
      <c r="B352" s="134"/>
    </row>
    <row r="353" spans="1:2">
      <c r="A353" s="134"/>
      <c r="B353" s="134"/>
    </row>
    <row r="354" spans="1:2">
      <c r="A354" s="134"/>
      <c r="B354" s="134"/>
    </row>
    <row r="355" spans="1:2">
      <c r="A355" s="134"/>
      <c r="B355" s="134"/>
    </row>
    <row r="356" spans="1:2">
      <c r="A356" s="134"/>
      <c r="B356" s="134"/>
    </row>
    <row r="357" spans="1:2">
      <c r="A357" s="134"/>
      <c r="B357" s="134"/>
    </row>
    <row r="358" spans="1:2">
      <c r="A358" s="134"/>
      <c r="B358" s="134"/>
    </row>
    <row r="359" spans="1:2">
      <c r="A359" s="134"/>
      <c r="B359" s="134"/>
    </row>
    <row r="360" spans="1:2">
      <c r="A360" s="134"/>
      <c r="B360" s="134"/>
    </row>
    <row r="361" spans="1:2">
      <c r="A361" s="134"/>
      <c r="B361" s="134"/>
    </row>
    <row r="362" spans="1:2">
      <c r="A362" s="134"/>
      <c r="B362" s="134"/>
    </row>
    <row r="363" spans="1:2">
      <c r="A363" s="134"/>
      <c r="B363" s="134"/>
    </row>
    <row r="364" spans="1:2">
      <c r="A364" s="134"/>
      <c r="B364" s="134"/>
    </row>
    <row r="365" spans="1:2">
      <c r="A365" s="134"/>
      <c r="B365" s="134"/>
    </row>
    <row r="366" spans="1:2">
      <c r="A366" s="134"/>
      <c r="B366" s="134"/>
    </row>
    <row r="367" spans="1:2">
      <c r="A367" s="134"/>
      <c r="B367" s="134"/>
    </row>
    <row r="368" spans="1:2">
      <c r="A368" s="134"/>
      <c r="B368" s="134"/>
    </row>
    <row r="369" spans="1:2">
      <c r="A369" s="134"/>
      <c r="B369" s="134"/>
    </row>
    <row r="370" spans="1:2">
      <c r="A370" s="134"/>
      <c r="B370" s="134"/>
    </row>
    <row r="371" spans="1:2">
      <c r="A371" s="134"/>
      <c r="B371" s="134"/>
    </row>
    <row r="372" spans="1:2">
      <c r="A372" s="134"/>
      <c r="B372" s="134"/>
    </row>
    <row r="373" spans="1:2">
      <c r="A373" s="134"/>
      <c r="B373" s="134"/>
    </row>
    <row r="374" spans="1:2">
      <c r="A374" s="134"/>
      <c r="B374" s="134"/>
    </row>
    <row r="375" spans="1:2">
      <c r="A375" s="134"/>
      <c r="B375" s="134"/>
    </row>
    <row r="376" spans="1:2">
      <c r="A376" s="134"/>
      <c r="B376" s="134"/>
    </row>
    <row r="377" spans="1:2">
      <c r="A377" s="134"/>
      <c r="B377" s="134"/>
    </row>
    <row r="378" spans="1:2">
      <c r="A378" s="134"/>
      <c r="B378" s="134"/>
    </row>
    <row r="379" spans="1:2">
      <c r="A379" s="134"/>
      <c r="B379" s="134"/>
    </row>
    <row r="380" spans="1:2">
      <c r="A380" s="134"/>
      <c r="B380" s="134"/>
    </row>
    <row r="381" spans="1:2">
      <c r="A381" s="134"/>
      <c r="B381" s="134"/>
    </row>
    <row r="382" spans="1:2">
      <c r="A382" s="134"/>
      <c r="B382" s="134"/>
    </row>
    <row r="383" spans="1:2">
      <c r="A383" s="134"/>
      <c r="B383" s="134"/>
    </row>
    <row r="384" spans="1:2">
      <c r="A384" s="134"/>
      <c r="B384" s="134"/>
    </row>
    <row r="385" spans="1:2">
      <c r="A385" s="134"/>
      <c r="B385" s="134"/>
    </row>
    <row r="386" spans="1:2">
      <c r="A386" s="134"/>
      <c r="B386" s="134"/>
    </row>
    <row r="387" spans="1:2">
      <c r="A387" s="134"/>
      <c r="B387" s="134"/>
    </row>
    <row r="388" spans="1:2">
      <c r="A388" s="134"/>
      <c r="B388" s="134"/>
    </row>
    <row r="389" spans="1:2">
      <c r="A389" s="134"/>
      <c r="B389" s="134"/>
    </row>
    <row r="390" spans="1:2">
      <c r="A390" s="134"/>
      <c r="B390" s="134"/>
    </row>
    <row r="391" spans="1:2">
      <c r="A391" s="134"/>
      <c r="B391" s="134"/>
    </row>
    <row r="392" spans="1:2">
      <c r="A392" s="134"/>
      <c r="B392" s="134"/>
    </row>
    <row r="393" spans="1:2">
      <c r="A393" s="134"/>
      <c r="B393" s="134"/>
    </row>
    <row r="394" spans="1:2">
      <c r="A394" s="134"/>
      <c r="B394" s="134"/>
    </row>
    <row r="395" spans="1:2">
      <c r="A395" s="134"/>
      <c r="B395" s="134"/>
    </row>
    <row r="396" spans="1:2">
      <c r="A396" s="134"/>
      <c r="B396" s="134"/>
    </row>
    <row r="397" spans="1:2">
      <c r="A397" s="134"/>
      <c r="B397" s="134"/>
    </row>
    <row r="398" spans="1:2">
      <c r="A398" s="134"/>
      <c r="B398" s="134"/>
    </row>
    <row r="399" spans="1:2">
      <c r="A399" s="134"/>
      <c r="B399" s="134"/>
    </row>
    <row r="400" spans="1:2">
      <c r="A400" s="134"/>
      <c r="B400" s="134"/>
    </row>
    <row r="401" spans="1:2">
      <c r="A401" s="134"/>
      <c r="B401" s="134"/>
    </row>
    <row r="402" spans="1:2">
      <c r="A402" s="134"/>
      <c r="B402" s="134"/>
    </row>
    <row r="403" spans="1:2">
      <c r="A403" s="134"/>
      <c r="B403" s="134"/>
    </row>
    <row r="404" spans="1:2">
      <c r="A404" s="134"/>
      <c r="B404" s="134"/>
    </row>
    <row r="405" spans="1:2">
      <c r="A405" s="134"/>
      <c r="B405" s="134"/>
    </row>
    <row r="406" spans="1:2">
      <c r="A406" s="134"/>
      <c r="B406" s="134"/>
    </row>
    <row r="407" spans="1:2">
      <c r="A407" s="134"/>
      <c r="B407" s="134"/>
    </row>
    <row r="408" spans="1:2">
      <c r="A408" s="134"/>
      <c r="B408" s="134"/>
    </row>
    <row r="409" spans="1:2">
      <c r="A409" s="134"/>
      <c r="B409" s="134"/>
    </row>
    <row r="410" spans="1:2">
      <c r="A410" s="134"/>
      <c r="B410" s="134"/>
    </row>
    <row r="411" spans="1:2">
      <c r="A411" s="134"/>
      <c r="B411" s="134"/>
    </row>
    <row r="412" spans="1:2">
      <c r="A412" s="134"/>
      <c r="B412" s="134"/>
    </row>
    <row r="413" spans="1:2">
      <c r="A413" s="134"/>
      <c r="B413" s="134"/>
    </row>
    <row r="414" spans="1:2">
      <c r="A414" s="134"/>
      <c r="B414" s="134"/>
    </row>
    <row r="415" spans="1:2">
      <c r="A415" s="134"/>
      <c r="B415" s="134"/>
    </row>
    <row r="416" spans="1:2">
      <c r="A416" s="134"/>
      <c r="B416" s="134"/>
    </row>
    <row r="417" spans="1:2">
      <c r="A417" s="134"/>
      <c r="B417" s="134"/>
    </row>
    <row r="418" spans="1:2">
      <c r="A418" s="134"/>
      <c r="B418" s="134"/>
    </row>
    <row r="419" spans="1:2">
      <c r="A419" s="134"/>
      <c r="B419" s="134"/>
    </row>
    <row r="420" spans="1:2">
      <c r="A420" s="134"/>
      <c r="B420" s="134"/>
    </row>
    <row r="421" spans="1:2">
      <c r="A421" s="134"/>
      <c r="B421" s="134"/>
    </row>
    <row r="422" spans="1:2">
      <c r="A422" s="134"/>
      <c r="B422" s="134"/>
    </row>
    <row r="423" spans="1:2">
      <c r="A423" s="134"/>
      <c r="B423" s="134"/>
    </row>
    <row r="424" spans="1:2">
      <c r="A424" s="134"/>
      <c r="B424" s="134"/>
    </row>
    <row r="425" spans="1:2">
      <c r="A425" s="134"/>
      <c r="B425" s="134"/>
    </row>
    <row r="426" spans="1:2">
      <c r="A426" s="134"/>
      <c r="B426" s="134"/>
    </row>
    <row r="427" spans="1:2">
      <c r="A427" s="134"/>
      <c r="B427" s="134"/>
    </row>
    <row r="428" spans="1:2">
      <c r="A428" s="134"/>
      <c r="B428" s="134"/>
    </row>
    <row r="429" spans="1:2">
      <c r="A429" s="134"/>
      <c r="B429" s="134"/>
    </row>
    <row r="430" spans="1:2">
      <c r="A430" s="134"/>
      <c r="B430" s="134"/>
    </row>
    <row r="431" spans="1:2">
      <c r="A431" s="134"/>
      <c r="B431" s="134"/>
    </row>
    <row r="432" spans="1:2">
      <c r="A432" s="134"/>
      <c r="B432" s="134"/>
    </row>
    <row r="433" spans="1:2">
      <c r="A433" s="134"/>
      <c r="B433" s="134"/>
    </row>
    <row r="434" spans="1:2">
      <c r="A434" s="134"/>
      <c r="B434" s="134"/>
    </row>
    <row r="435" spans="1:2">
      <c r="A435" s="134"/>
      <c r="B435" s="134"/>
    </row>
    <row r="436" spans="1:2">
      <c r="A436" s="134"/>
      <c r="B436" s="134"/>
    </row>
    <row r="437" spans="1:2">
      <c r="A437" s="134"/>
      <c r="B437" s="134"/>
    </row>
    <row r="438" spans="1:2">
      <c r="A438" s="134"/>
      <c r="B438" s="134"/>
    </row>
    <row r="439" spans="1:2">
      <c r="A439" s="134"/>
      <c r="B439" s="134"/>
    </row>
    <row r="440" spans="1:2">
      <c r="A440" s="134"/>
      <c r="B440" s="134"/>
    </row>
    <row r="441" spans="1:2">
      <c r="A441" s="134"/>
      <c r="B441" s="134"/>
    </row>
    <row r="442" spans="1:2">
      <c r="A442" s="134"/>
      <c r="B442" s="134"/>
    </row>
    <row r="443" spans="1:2">
      <c r="A443" s="134"/>
      <c r="B443" s="134"/>
    </row>
    <row r="444" spans="1:2">
      <c r="A444" s="134"/>
      <c r="B444" s="134"/>
    </row>
    <row r="445" spans="1:2">
      <c r="A445" s="134"/>
      <c r="B445" s="134"/>
    </row>
    <row r="446" spans="1:2">
      <c r="A446" s="134"/>
      <c r="B446" s="134"/>
    </row>
    <row r="447" spans="1:2">
      <c r="A447" s="134"/>
      <c r="B447" s="134"/>
    </row>
    <row r="448" spans="1:2">
      <c r="A448" s="134"/>
      <c r="B448" s="134"/>
    </row>
    <row r="449" spans="1:2">
      <c r="A449" s="134"/>
      <c r="B449" s="134"/>
    </row>
    <row r="450" spans="1:2">
      <c r="A450" s="134"/>
      <c r="B450" s="134"/>
    </row>
    <row r="451" spans="1:2">
      <c r="A451" s="134"/>
      <c r="B451" s="134"/>
    </row>
    <row r="452" spans="1:2">
      <c r="A452" s="134"/>
      <c r="B452" s="134"/>
    </row>
    <row r="453" spans="1:2">
      <c r="A453" s="134"/>
      <c r="B453" s="134"/>
    </row>
    <row r="465" s="19" customFormat="1"/>
    <row r="466" s="19" customFormat="1"/>
    <row r="467" s="19" customFormat="1"/>
    <row r="468" s="19" customFormat="1"/>
    <row r="469" s="19" customFormat="1"/>
    <row r="470" s="19" customFormat="1"/>
    <row r="471" s="19" customFormat="1"/>
    <row r="472" s="19" customFormat="1"/>
    <row r="473" s="19" customFormat="1"/>
    <row r="474" s="19" customFormat="1"/>
    <row r="475" s="19" customFormat="1"/>
    <row r="476" s="19" customFormat="1"/>
    <row r="477" s="19" customFormat="1"/>
    <row r="478" s="19" customFormat="1"/>
    <row r="479" s="19" customFormat="1"/>
    <row r="480" s="19" customFormat="1"/>
    <row r="481" s="19" customFormat="1"/>
    <row r="482" s="19" customFormat="1"/>
    <row r="483" s="19" customFormat="1"/>
    <row r="484" s="19" customFormat="1"/>
  </sheetData>
  <mergeCells count="26">
    <mergeCell ref="A82:K82"/>
    <mergeCell ref="A83:K83"/>
    <mergeCell ref="A84:K84"/>
    <mergeCell ref="A91:N91"/>
    <mergeCell ref="C40:D40"/>
    <mergeCell ref="A77:K77"/>
    <mergeCell ref="A78:K78"/>
    <mergeCell ref="A79:K79"/>
    <mergeCell ref="A80:K80"/>
    <mergeCell ref="A81:K81"/>
    <mergeCell ref="C17:D17"/>
    <mergeCell ref="A3:N3"/>
    <mergeCell ref="A4:N4"/>
    <mergeCell ref="A5:D5"/>
    <mergeCell ref="M5:N5"/>
    <mergeCell ref="A6:A7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N7"/>
  </mergeCells>
  <pageMargins left="0" right="0" top="0.74803149606299213" bottom="0.15748031496062992" header="0" footer="0"/>
  <pageSetup paperSize="9" scale="49" orientation="landscape" horizont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ქუთაისი</vt:lpstr>
      <vt:lpstr>ახალქალაქი სახანძრო</vt:lpstr>
      <vt:lpstr>ნინოწმინდა სახანძრო</vt:lpstr>
      <vt:lpstr>დმანისი სახანძრო</vt:lpstr>
      <vt:lpstr>გარდაბანი სახანძრო</vt:lpstr>
      <vt:lpstr>მარნეული სახანძრო</vt:lpstr>
      <vt:lpstr>'ახალქალაქი სახანძრო'!Print_Area</vt:lpstr>
      <vt:lpstr>'გარდაბანი სახანძრო'!Print_Area</vt:lpstr>
      <vt:lpstr>'დმანისი სახანძრო'!Print_Area</vt:lpstr>
      <vt:lpstr>'მარნეული სახანძრო'!Print_Area</vt:lpstr>
      <vt:lpstr>'ნინოწმინდა სახანძრო'!Print_Area</vt:lpstr>
      <vt:lpstr>ქუთაისი!Print_Area</vt:lpstr>
      <vt:lpstr>ქუთაისი!Print_Titles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ირაკლი პაპავა</cp:lastModifiedBy>
  <cp:lastPrinted>2021-10-19T06:17:47Z</cp:lastPrinted>
  <dcterms:created xsi:type="dcterms:W3CDTF">2019-10-08T03:05:02Z</dcterms:created>
  <dcterms:modified xsi:type="dcterms:W3CDTF">2021-10-19T11:53:54Z</dcterms:modified>
</cp:coreProperties>
</file>