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12735" windowHeight="13770" activeTab="0"/>
  </bookViews>
  <sheets>
    <sheet name="Sheet2" sheetId="1" r:id="rId1"/>
  </sheets>
  <definedNames>
    <definedName name="_xlnm.Print_Area" localSheetId="0">'Sheet2'!$A$1:$M$183</definedName>
  </definedNames>
  <calcPr fullCalcOnLoad="1"/>
</workbook>
</file>

<file path=xl/sharedStrings.xml><?xml version="1.0" encoding="utf-8"?>
<sst xmlns="http://schemas.openxmlformats.org/spreadsheetml/2006/main" count="383" uniqueCount="138">
  <si>
    <t xml:space="preserve">samuSaos dasaxeleba </t>
  </si>
  <si>
    <t>#</t>
  </si>
  <si>
    <t>SeniSvna</t>
  </si>
  <si>
    <t>tona</t>
  </si>
  <si>
    <t>marka II</t>
  </si>
  <si>
    <t>ganzo-mileba</t>
  </si>
  <si>
    <t>l.</t>
  </si>
  <si>
    <t xml:space="preserve">nawiburebis damuSaveba xerxiT </t>
  </si>
  <si>
    <t>grZ.m</t>
  </si>
  <si>
    <t xml:space="preserve">Txevadi bitumis mosxma safuZvlis zeda fenaze </t>
  </si>
  <si>
    <t>Txevadi bitumis mosxma safaris qveda fenaze</t>
  </si>
  <si>
    <t>trasis aRdgena damagreba</t>
  </si>
  <si>
    <t>km</t>
  </si>
  <si>
    <t>cali</t>
  </si>
  <si>
    <t>arsebuli dekoratiuli buCqebis gadargva damkveTis mier miTiTebul adgilze</t>
  </si>
  <si>
    <t xml:space="preserve">33g-IIIkategoriis gruntis  damuSaveba meqanizmebiT da datvirTva a/TviTmclelebze </t>
  </si>
  <si>
    <t xml:space="preserve">33g-IIIkategoriis gruntis  damuSaveba xeliT da datvirTva a/TviTmclelebze </t>
  </si>
  <si>
    <t>raode-noba</t>
  </si>
  <si>
    <t>miwis samuSaoebis piketuri daTvlis  uwyisidan</t>
  </si>
  <si>
    <t>Txevadi bitumis mosxma nawiburebze (0,35l/grZ.m-ze)</t>
  </si>
  <si>
    <t>q. mcxeTaSi, miriani quCis da mimdebare Cixis (dedaTa monastris mimdebared) 150m monakveTis bordiurebis da trotuarebis reabilitacia</t>
  </si>
  <si>
    <t>samSeneblo nagvis gatana nagavsayrelze  25km-mde</t>
  </si>
  <si>
    <t xml:space="preserve">gruntis gatana nagavsayrelze 25 km.-mde    </t>
  </si>
  <si>
    <t>ganTvisebis zolSi moxvedrili xis moWra</t>
  </si>
  <si>
    <t xml:space="preserve">safuZvlis zeda  fenis mowyoba fraqciuli RorRiT (fr. 0-40mm) sisqiT 10 sm </t>
  </si>
  <si>
    <r>
      <t>m</t>
    </r>
    <r>
      <rPr>
        <vertAlign val="superscript"/>
        <sz val="10"/>
        <rFont val="AcadNusx"/>
        <family val="0"/>
      </rPr>
      <t>3</t>
    </r>
  </si>
  <si>
    <t>miwis vakisis moyvana konstruqciis donemde qviSa/xreSovani nareviT (fr. 0-70mm)       (yrili)</t>
  </si>
  <si>
    <t>safaris qveda fenis mowyoba msxvilmarcvlovani forovani RorRovani a/betonis cxeli nareviT marka II sisqiT 6sm</t>
  </si>
  <si>
    <t>moWrili xis damuSaveba morebad benzo-xerxiT, datvirTva a/TviTmclelze  da gatana damkveTis mier miTiTebul adgilze</t>
  </si>
  <si>
    <t>moWrili xis Ziris (jirkis) amoZirkva da datvirTva avtoTviTmclelze</t>
  </si>
  <si>
    <t>liTonis ganaTebis lampionebis demontaJi,  transportireba da dasawyobeba damkveTis mier miTiTebul adgilze</t>
  </si>
  <si>
    <t xml:space="preserve">arsebuli sagzao niSnis demontaJi da montaJi gverdze: </t>
  </si>
  <si>
    <t>sagzao niSani liTonis dgariT</t>
  </si>
  <si>
    <t xml:space="preserve"> B25 F200 W6</t>
  </si>
  <si>
    <t>safuZvlis qveda fenis mowyoba qviSa-xreSovani nareviT. (fr. 0-70mm) sisqiT 20sm.</t>
  </si>
  <si>
    <t>qvesagebi fenis mowyoba fraqciuli RorRiT (fr. 0-40mm)  sisqiT 10 sm.</t>
  </si>
  <si>
    <t>safuZvlis zeda fenis mowyoba qviSiT (fraqciiT 0-5mm) 15% cementis damatebiT, sisqiT 10sm</t>
  </si>
  <si>
    <t>trotuaris safaris mowyoba betonis dekoratiuli filebiT, sisqiT 6sm</t>
  </si>
  <si>
    <t>ერთ ღირ</t>
  </si>
  <si>
    <t>სულ</t>
  </si>
  <si>
    <t>ჯამი</t>
  </si>
  <si>
    <t>მასალა</t>
  </si>
  <si>
    <t>ხელფასი</t>
  </si>
  <si>
    <t>მანქანა-მექანიზმები</t>
  </si>
  <si>
    <t xml:space="preserve">saZiebo samuS.. Kkreb.kap. mSeneblobaze   gv 557 cxr 17 </t>
  </si>
  <si>
    <t>27-9-4,</t>
  </si>
  <si>
    <t>SromiTi resursebi</t>
  </si>
  <si>
    <t>kac/sT</t>
  </si>
  <si>
    <t>sangrevi CaquCebi</t>
  </si>
  <si>
    <t>man/sT</t>
  </si>
  <si>
    <r>
      <t>m</t>
    </r>
    <r>
      <rPr>
        <b/>
        <vertAlign val="superscript"/>
        <sz val="10"/>
        <rFont val="AcadNusx"/>
        <family val="0"/>
      </rPr>
      <t>3</t>
    </r>
  </si>
  <si>
    <r>
      <rPr>
        <b/>
        <sz val="10"/>
        <color indexed="30"/>
        <rFont val="AcadNusx"/>
        <family val="0"/>
      </rPr>
      <t xml:space="preserve">  Tavi I.</t>
    </r>
    <r>
      <rPr>
        <b/>
        <sz val="10"/>
        <rFont val="AcadNusx"/>
        <family val="0"/>
      </rPr>
      <t xml:space="preserve"> mosamzadebeli samuSaoebi </t>
    </r>
  </si>
  <si>
    <r>
      <rPr>
        <b/>
        <sz val="10"/>
        <color indexed="30"/>
        <rFont val="AcadNusx"/>
        <family val="0"/>
      </rPr>
      <t xml:space="preserve"> Tavi II</t>
    </r>
    <r>
      <rPr>
        <b/>
        <sz val="10"/>
        <rFont val="AcadNusx"/>
        <family val="0"/>
      </rPr>
      <t>. miwis vakisi</t>
    </r>
  </si>
  <si>
    <r>
      <rPr>
        <b/>
        <sz val="10"/>
        <color indexed="30"/>
        <rFont val="AcadNusx"/>
        <family val="0"/>
      </rPr>
      <t>Tavi III.</t>
    </r>
    <r>
      <rPr>
        <b/>
        <sz val="10"/>
        <rFont val="AcadNusx"/>
        <family val="0"/>
      </rPr>
      <t xml:space="preserve"> sagzao samosi</t>
    </r>
  </si>
  <si>
    <r>
      <t>0,7 l/m</t>
    </r>
    <r>
      <rPr>
        <vertAlign val="superscript"/>
        <sz val="10"/>
        <rFont val="AcadNusx"/>
        <family val="0"/>
      </rPr>
      <t>2</t>
    </r>
    <r>
      <rPr>
        <sz val="10"/>
        <rFont val="AcadNusx"/>
        <family val="0"/>
      </rPr>
      <t>-ze</t>
    </r>
  </si>
  <si>
    <r>
      <t>0,35 l/m</t>
    </r>
    <r>
      <rPr>
        <vertAlign val="superscript"/>
        <sz val="10"/>
        <rFont val="AcadNusx"/>
        <family val="0"/>
      </rPr>
      <t>2</t>
    </r>
    <r>
      <rPr>
        <sz val="10"/>
        <rFont val="AcadNusx"/>
        <family val="0"/>
      </rPr>
      <t>-ze</t>
    </r>
  </si>
  <si>
    <t>27-9-7,</t>
  </si>
  <si>
    <r>
      <t>arsebuli bazaltis bordiurebis (15</t>
    </r>
    <r>
      <rPr>
        <b/>
        <sz val="10"/>
        <rFont val="Times New Roman"/>
        <family val="1"/>
      </rPr>
      <t>x</t>
    </r>
    <r>
      <rPr>
        <b/>
        <sz val="10"/>
        <rFont val="AcadNusx"/>
        <family val="0"/>
      </rPr>
      <t>30sm) demontaJi,  transportireba da daswyoba damkveTis mier miTiTebul adgilze</t>
    </r>
  </si>
  <si>
    <r>
      <t>arsebuli bazaltis bordiurebis (10</t>
    </r>
    <r>
      <rPr>
        <b/>
        <sz val="10"/>
        <rFont val="Times New Roman"/>
        <family val="1"/>
      </rPr>
      <t>x2</t>
    </r>
    <r>
      <rPr>
        <b/>
        <sz val="10"/>
        <rFont val="AcadNusx"/>
        <family val="0"/>
      </rPr>
      <t>0sm) demontaJi,  transportireba da daswyoba damkveTis mier miTiTebul adgilze</t>
    </r>
  </si>
  <si>
    <t>27-9-1,</t>
  </si>
  <si>
    <t>sxva manqanebi</t>
  </si>
  <si>
    <t>lari</t>
  </si>
  <si>
    <t>m3</t>
  </si>
  <si>
    <t>1-84-1 miy</t>
  </si>
  <si>
    <t>27-46-3</t>
  </si>
  <si>
    <t>Sromis danaxarji</t>
  </si>
  <si>
    <t>amwe saburRi mowyobilobiT</t>
  </si>
  <si>
    <t>m/sT</t>
  </si>
  <si>
    <t>c</t>
  </si>
  <si>
    <r>
      <t xml:space="preserve">dgaris fundamentis betoni standartuli niSnebisaTvis   50X50X70 sm </t>
    </r>
    <r>
      <rPr>
        <sz val="10"/>
        <rFont val="Arial"/>
        <family val="2"/>
      </rPr>
      <t xml:space="preserve"> B25 F200 W6</t>
    </r>
  </si>
  <si>
    <t>sxva masalebi</t>
  </si>
  <si>
    <t>23-23</t>
  </si>
  <si>
    <r>
      <t xml:space="preserve">arsebuli miwisqveSa komunikaciebis Webis moyvana gzis niSnulze monoliTuri betoniT </t>
    </r>
    <r>
      <rPr>
        <b/>
        <sz val="10"/>
        <rFont val="Arial"/>
        <family val="2"/>
      </rPr>
      <t>(B-20:  F-100;    W-6)</t>
    </r>
    <r>
      <rPr>
        <b/>
        <sz val="10"/>
        <rFont val="AcadNusx"/>
        <family val="0"/>
      </rPr>
      <t xml:space="preserve"> (betonis Srobis damaCqarebeli qimiuri danamatis gamoyenebiT.)</t>
    </r>
  </si>
  <si>
    <r>
      <t xml:space="preserve">betoni  </t>
    </r>
    <r>
      <rPr>
        <sz val="10"/>
        <rFont val="Arial"/>
        <family val="2"/>
      </rPr>
      <t xml:space="preserve"> B20 F200 W6</t>
    </r>
  </si>
  <si>
    <t>27-50-11 pir. k=0,7</t>
  </si>
  <si>
    <r>
      <t xml:space="preserve">bordiurebis ZirSi arsebuli liTonis zRudarebis (boZkintebis </t>
    </r>
    <r>
      <rPr>
        <b/>
        <sz val="10"/>
        <rFont val="Times New Roman"/>
        <family val="1"/>
      </rPr>
      <t>h</t>
    </r>
    <r>
      <rPr>
        <b/>
        <sz val="10"/>
        <rFont val="AcadNusx"/>
        <family val="0"/>
      </rPr>
      <t>=1m) demontaJi, transportireba da dasawyobeba damkveTis mier miTiTebul adgilze</t>
    </r>
  </si>
  <si>
    <t>33-214-1 k=0,7</t>
  </si>
  <si>
    <t>48-5-4</t>
  </si>
  <si>
    <t>Savi miwa</t>
  </si>
  <si>
    <t>wyali</t>
  </si>
  <si>
    <t>1-109-3,</t>
  </si>
  <si>
    <t>sabazro</t>
  </si>
  <si>
    <t>amomZirkvel momgrovebeli traqtoris bazaze</t>
  </si>
  <si>
    <t>27-28-1,</t>
  </si>
  <si>
    <t>manqanebi</t>
  </si>
  <si>
    <t>CamWreli xerxi</t>
  </si>
  <si>
    <t>sarwyavi manqana</t>
  </si>
  <si>
    <t>27-63-1,</t>
  </si>
  <si>
    <t>avtogrunadori</t>
  </si>
  <si>
    <t>biTumi</t>
  </si>
  <si>
    <t>kg</t>
  </si>
  <si>
    <t>1-22-15,</t>
  </si>
  <si>
    <t>eqskavatori 0.5 m3 CamCiT</t>
  </si>
  <si>
    <t>datvirTva avtoTviTmclelze</t>
  </si>
  <si>
    <t>arsebuli a/betonis  safaris daSla pnevmaturi CaquCebiT</t>
  </si>
  <si>
    <r>
      <rPr>
        <b/>
        <sz val="10"/>
        <color indexed="30"/>
        <rFont val="AcadNusx"/>
        <family val="0"/>
      </rPr>
      <t>Tavi IV.</t>
    </r>
    <r>
      <rPr>
        <b/>
        <sz val="10"/>
        <color indexed="8"/>
        <rFont val="AcadNusx"/>
        <family val="0"/>
      </rPr>
      <t xml:space="preserve"> trotuarebis mowyoba</t>
    </r>
  </si>
  <si>
    <r>
      <t>arsebuli betonis bordiurebis (15</t>
    </r>
    <r>
      <rPr>
        <b/>
        <sz val="10"/>
        <rFont val="Times New Roman"/>
        <family val="1"/>
      </rPr>
      <t>x</t>
    </r>
    <r>
      <rPr>
        <b/>
        <sz val="10"/>
        <rFont val="AcadNusx"/>
        <family val="0"/>
      </rPr>
      <t>30sm) demontaJi</t>
    </r>
  </si>
  <si>
    <r>
      <t>arsebuli betonis bordiurebis (10</t>
    </r>
    <r>
      <rPr>
        <b/>
        <sz val="10"/>
        <rFont val="Times New Roman"/>
        <family val="1"/>
      </rPr>
      <t>x</t>
    </r>
    <r>
      <rPr>
        <b/>
        <sz val="10"/>
        <rFont val="AcadNusx"/>
        <family val="0"/>
      </rPr>
      <t xml:space="preserve">00sm) demontaJi </t>
    </r>
  </si>
  <si>
    <t>arsebuli monoliTuri betonis dekoratiuli filebis demontaJi</t>
  </si>
  <si>
    <t>arsebuli sagzao niSnis dgaris betonis saZirkvlis daSla pnevmaturi CaquCiT</t>
  </si>
  <si>
    <t>1-80-3,      Е1-19-1</t>
  </si>
  <si>
    <t>27-7-2,</t>
  </si>
  <si>
    <t>greideri</t>
  </si>
  <si>
    <t>satkepni 18t</t>
  </si>
  <si>
    <t>qviSa-xreSi</t>
  </si>
  <si>
    <t>RorRiT (fr. 0-40mm)</t>
  </si>
  <si>
    <t>27-39-1,2 , 27-40-1,2</t>
  </si>
  <si>
    <t>asfaltis damgebi manqana</t>
  </si>
  <si>
    <t>satkepni 5t</t>
  </si>
  <si>
    <t>satkepni 10t</t>
  </si>
  <si>
    <t>a/betoni msxvilmarcvlovani</t>
  </si>
  <si>
    <t>sxva xarjebi</t>
  </si>
  <si>
    <r>
      <t>m</t>
    </r>
    <r>
      <rPr>
        <b/>
        <vertAlign val="superscript"/>
        <sz val="10"/>
        <rFont val="AcadNusx"/>
        <family val="0"/>
      </rPr>
      <t>2</t>
    </r>
  </si>
  <si>
    <r>
      <t xml:space="preserve">safaris zeda fenis mowyoba wvrilmarcvlovani mkvrivi RorRovani a/betonis cxeli narevi; tipi </t>
    </r>
    <r>
      <rPr>
        <b/>
        <sz val="10"/>
        <rFont val="Times New Roman"/>
        <family val="1"/>
      </rPr>
      <t>B</t>
    </r>
    <r>
      <rPr>
        <b/>
        <sz val="10"/>
        <rFont val="AcadNusx"/>
        <family val="0"/>
      </rPr>
      <t>, marka II   sisqiT 4sm</t>
    </r>
  </si>
  <si>
    <t>27-19-3,</t>
  </si>
  <si>
    <t>betoni b10</t>
  </si>
  <si>
    <t>qviSa-cementis xsnari</t>
  </si>
  <si>
    <t>bazaltis bordiurebis (15X30sm)</t>
  </si>
  <si>
    <t>m</t>
  </si>
  <si>
    <t xml:space="preserve">axali bazaltis bordiurebis (15X30sm) mowyoba  betonis safuZvelze </t>
  </si>
  <si>
    <t>bazaltis bordiurebis (10X20sm)</t>
  </si>
  <si>
    <t xml:space="preserve">axali bazaltis bordiurebis (10X20sm) mowyoba betonis safuZvelze </t>
  </si>
  <si>
    <t>qviSiT (fraqciiT 0-5mm)</t>
  </si>
  <si>
    <t>cementi</t>
  </si>
  <si>
    <t>a/betoni wvrilmarcvlovani</t>
  </si>
  <si>
    <t>27-42-1,2</t>
  </si>
  <si>
    <t>a/betoni trotuaris</t>
  </si>
  <si>
    <t>qviSa</t>
  </si>
  <si>
    <t>jami</t>
  </si>
  <si>
    <t>masalata transportirebis xarji</t>
  </si>
  <si>
    <t>zednadebi xarji</t>
  </si>
  <si>
    <t>gegmiuri dagriveba</t>
  </si>
  <si>
    <t>dRg</t>
  </si>
  <si>
    <t>Seadgina:</t>
  </si>
  <si>
    <t>/d TuSiSvili/</t>
  </si>
  <si>
    <t xml:space="preserve"> 2021 wlis II kvartlis mimdinare doneze</t>
  </si>
  <si>
    <t>Sedgenilia</t>
  </si>
  <si>
    <t>gauTvaliswinebeli xarjebi - ფიქსირებული თანხა 2000ლარი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</si>
</sst>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0.0"/>
    <numFmt numFmtId="189" formatCode="0.000"/>
    <numFmt numFmtId="190" formatCode="0.0000"/>
    <numFmt numFmtId="191" formatCode="0.00000"/>
    <numFmt numFmtId="192" formatCode="0.000000000"/>
    <numFmt numFmtId="193" formatCode="0.0000000000"/>
    <numFmt numFmtId="194" formatCode="0.00000000"/>
    <numFmt numFmtId="195" formatCode="0.0000000"/>
    <numFmt numFmtId="196" formatCode="0.000000"/>
    <numFmt numFmtId="197" formatCode="0;[Red]0"/>
    <numFmt numFmtId="198" formatCode="#,##0.000"/>
    <numFmt numFmtId="199" formatCode="#,##0.0000"/>
    <numFmt numFmtId="200" formatCode="_-* #,##0.00_-;\-* #,##0.00_-;_-* &quot;-&quot;??_-;_-@_-"/>
    <numFmt numFmtId="201" formatCode="&quot;£&quot;#,##0;[Red]\-&quot;£&quot;#,##0"/>
    <numFmt numFmtId="202" formatCode="_-* #,##0.000_-;\-* #,##0.000_-;_-* &quot;-&quot;??_-;_-@_-"/>
    <numFmt numFmtId="203" formatCode="_-* #,##0.0000_-;\-* #,##0.0000_-;_-* &quot;-&quot;??_-;_-@_-"/>
    <numFmt numFmtId="204" formatCode="[$-410]General"/>
    <numFmt numFmtId="205" formatCode="#,##0.0"/>
    <numFmt numFmtId="206" formatCode="0.0%"/>
    <numFmt numFmtId="207" formatCode="#,##0.00;[Red]#,##0.00"/>
    <numFmt numFmtId="208" formatCode="#,##0;[Red]#,##0"/>
    <numFmt numFmtId="209" formatCode="#,##0.000;[Red]#,##0.000"/>
    <numFmt numFmtId="210" formatCode="#,##0.00000"/>
  </numFmts>
  <fonts count="6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name val="AcadNusx"/>
      <family val="0"/>
    </font>
    <font>
      <sz val="10"/>
      <name val="AcadNusx"/>
      <family val="0"/>
    </font>
    <font>
      <sz val="10"/>
      <name val="Times New Roman"/>
      <family val="1"/>
    </font>
    <font>
      <sz val="12"/>
      <name val="AcadNusx"/>
      <family val="0"/>
    </font>
    <font>
      <vertAlign val="superscript"/>
      <sz val="10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 Cyr"/>
      <family val="2"/>
    </font>
    <font>
      <b/>
      <vertAlign val="superscript"/>
      <sz val="10"/>
      <name val="AcadNusx"/>
      <family val="0"/>
    </font>
    <font>
      <sz val="10"/>
      <name val="ChveuNusx"/>
      <family val="0"/>
    </font>
    <font>
      <sz val="10"/>
      <name val="Helv"/>
      <family val="0"/>
    </font>
    <font>
      <sz val="11"/>
      <name val="Times New Roman"/>
      <family val="1"/>
    </font>
    <font>
      <sz val="8"/>
      <name val="Arial Cyr"/>
      <family val="2"/>
    </font>
    <font>
      <b/>
      <sz val="10"/>
      <color indexed="30"/>
      <name val="AcadNusx"/>
      <family val="0"/>
    </font>
    <font>
      <b/>
      <sz val="10"/>
      <color indexed="8"/>
      <name val="AcadNusx"/>
      <family val="0"/>
    </font>
    <font>
      <b/>
      <sz val="10"/>
      <color indexed="10"/>
      <name val="AcadNusx"/>
      <family val="0"/>
    </font>
    <font>
      <b/>
      <sz val="10"/>
      <name val="Times New Roman"/>
      <family val="1"/>
    </font>
    <font>
      <sz val="12"/>
      <name val="Sylfaen"/>
      <family val="1"/>
    </font>
    <font>
      <b/>
      <sz val="10"/>
      <color indexed="8"/>
      <name val="Calibri"/>
      <family val="2"/>
    </font>
    <font>
      <u val="single"/>
      <sz val="10"/>
      <color indexed="12"/>
      <name val="Arial Cyr"/>
      <family val="2"/>
    </font>
    <font>
      <b/>
      <sz val="10"/>
      <color indexed="8"/>
      <name val="Arial"/>
      <family val="2"/>
    </font>
    <font>
      <sz val="10"/>
      <color indexed="8"/>
      <name val="AcadNusx"/>
      <family val="0"/>
    </font>
    <font>
      <u val="single"/>
      <sz val="10"/>
      <color indexed="20"/>
      <name val="Arial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2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4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4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44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44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44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44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44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44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44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44" fillId="2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44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45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45" fillId="2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45" fillId="2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45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5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5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5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5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5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5" fillId="40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5" fillId="4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5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46" fillId="4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46" fillId="4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47" fillId="45" borderId="1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48" fillId="47" borderId="3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202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79" fontId="27" fillId="0" borderId="0" applyFont="0" applyFill="0" applyBorder="0" applyAlignment="0" applyProtection="0"/>
    <xf numFmtId="200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44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44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44" fillId="0" borderId="0" applyFont="0" applyFill="0" applyBorder="0" applyAlignment="0" applyProtection="0"/>
    <xf numFmtId="188" fontId="27" fillId="0" borderId="0" applyFont="0" applyFill="0" applyBorder="0" applyAlignment="0" applyProtection="0"/>
    <xf numFmtId="171" fontId="8" fillId="0" borderId="0" applyFont="0" applyFill="0" applyBorder="0" applyAlignment="0" applyProtection="0"/>
    <xf numFmtId="200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27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27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27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44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0" fillId="0" borderId="0" applyFont="0" applyFill="0" applyBorder="0" applyAlignment="0" applyProtection="0"/>
    <xf numFmtId="200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200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200" fontId="0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204" fontId="49" fillId="0" borderId="0">
      <alignment/>
      <protection/>
    </xf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49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52" fillId="49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53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54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55" fillId="0" borderId="9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7" fillId="50" borderId="1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58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59" fillId="51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27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29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27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60" fillId="45" borderId="15" applyNumberFormat="0" applyAlignment="0" applyProtection="0"/>
    <xf numFmtId="0" fontId="21" fillId="46" borderId="16" applyNumberFormat="0" applyAlignment="0" applyProtection="0"/>
    <xf numFmtId="0" fontId="21" fillId="46" borderId="16" applyNumberFormat="0" applyAlignment="0" applyProtection="0"/>
    <xf numFmtId="0" fontId="21" fillId="46" borderId="16" applyNumberFormat="0" applyAlignment="0" applyProtection="0"/>
    <xf numFmtId="0" fontId="21" fillId="46" borderId="16" applyNumberFormat="0" applyAlignment="0" applyProtection="0"/>
    <xf numFmtId="0" fontId="21" fillId="46" borderId="16" applyNumberFormat="0" applyAlignment="0" applyProtection="0"/>
    <xf numFmtId="0" fontId="21" fillId="46" borderId="16" applyNumberFormat="0" applyAlignment="0" applyProtection="0"/>
    <xf numFmtId="0" fontId="21" fillId="46" borderId="16" applyNumberFormat="0" applyAlignment="0" applyProtection="0"/>
    <xf numFmtId="0" fontId="21" fillId="46" borderId="16" applyNumberFormat="0" applyAlignment="0" applyProtection="0"/>
    <xf numFmtId="0" fontId="21" fillId="46" borderId="16" applyNumberFormat="0" applyAlignment="0" applyProtection="0"/>
    <xf numFmtId="0" fontId="21" fillId="46" borderId="16" applyNumberFormat="0" applyAlignment="0" applyProtection="0"/>
    <xf numFmtId="0" fontId="21" fillId="46" borderId="16" applyNumberFormat="0" applyAlignment="0" applyProtection="0"/>
    <xf numFmtId="0" fontId="21" fillId="46" borderId="16" applyNumberFormat="0" applyAlignment="0" applyProtection="0"/>
    <xf numFmtId="0" fontId="21" fillId="46" borderId="16" applyNumberFormat="0" applyAlignment="0" applyProtection="0"/>
    <xf numFmtId="0" fontId="21" fillId="46" borderId="16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>
      <alignment/>
      <protection/>
    </xf>
    <xf numFmtId="0" fontId="30" fillId="0" borderId="0">
      <alignment/>
      <protection/>
    </xf>
    <xf numFmtId="0" fontId="6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2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6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205" fontId="32" fillId="0" borderId="0" applyFont="0" applyFill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44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0" borderId="0">
      <alignment/>
      <protection/>
    </xf>
    <xf numFmtId="179" fontId="27" fillId="0" borderId="0" applyFont="0" applyFill="0" applyBorder="0" applyAlignment="0" applyProtection="0"/>
    <xf numFmtId="201" fontId="8" fillId="0" borderId="0" applyFont="0" applyFill="0" applyBorder="0" applyAlignment="0" applyProtection="0"/>
    <xf numFmtId="187" fontId="0" fillId="0" borderId="0" applyFont="0" applyFill="0" applyBorder="0" applyAlignment="0" applyProtection="0"/>
    <xf numFmtId="201" fontId="8" fillId="0" borderId="0" applyFont="0" applyFill="0" applyBorder="0" applyAlignment="0" applyProtection="0"/>
    <xf numFmtId="20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44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7" fillId="0" borderId="0">
      <alignment/>
      <protection/>
    </xf>
  </cellStyleXfs>
  <cellXfs count="138">
    <xf numFmtId="0" fontId="0" fillId="0" borderId="0" xfId="0" applyAlignment="1">
      <alignment/>
    </xf>
    <xf numFmtId="0" fontId="3" fillId="0" borderId="19" xfId="825" applyFont="1" applyFill="1" applyBorder="1" applyAlignment="1">
      <alignment horizontal="center" vertical="center" wrapText="1"/>
      <protection/>
    </xf>
    <xf numFmtId="0" fontId="4" fillId="0" borderId="19" xfId="748" applyFont="1" applyFill="1" applyBorder="1" applyAlignment="1">
      <alignment horizontal="center" vertical="center"/>
      <protection/>
    </xf>
    <xf numFmtId="0" fontId="3" fillId="0" borderId="19" xfId="748" applyFont="1" applyFill="1" applyBorder="1" applyAlignment="1">
      <alignment horizontal="center" vertical="center" wrapText="1"/>
      <protection/>
    </xf>
    <xf numFmtId="189" fontId="4" fillId="0" borderId="19" xfId="748" applyNumberFormat="1" applyFont="1" applyFill="1" applyBorder="1" applyAlignment="1">
      <alignment horizontal="center" vertical="center"/>
      <protection/>
    </xf>
    <xf numFmtId="2" fontId="4" fillId="0" borderId="19" xfId="748" applyNumberFormat="1" applyFont="1" applyFill="1" applyBorder="1" applyAlignment="1">
      <alignment vertical="center" wrapText="1"/>
      <protection/>
    </xf>
    <xf numFmtId="190" fontId="4" fillId="0" borderId="19" xfId="748" applyNumberFormat="1" applyFont="1" applyFill="1" applyBorder="1" applyAlignment="1">
      <alignment horizontal="center" vertical="center"/>
      <protection/>
    </xf>
    <xf numFmtId="0" fontId="4" fillId="0" borderId="19" xfId="748" applyFont="1" applyFill="1" applyBorder="1" applyAlignment="1">
      <alignment wrapText="1"/>
      <protection/>
    </xf>
    <xf numFmtId="49" fontId="3" fillId="0" borderId="19" xfId="748" applyNumberFormat="1" applyFont="1" applyFill="1" applyBorder="1" applyAlignment="1">
      <alignment horizontal="center" vertical="center" wrapText="1"/>
      <protection/>
    </xf>
    <xf numFmtId="179" fontId="4" fillId="0" borderId="19" xfId="518" applyFont="1" applyFill="1" applyBorder="1" applyAlignment="1">
      <alignment horizontal="left" vertical="center"/>
    </xf>
    <xf numFmtId="189" fontId="4" fillId="0" borderId="19" xfId="748" applyNumberFormat="1" applyFont="1" applyFill="1" applyBorder="1" applyAlignment="1">
      <alignment horizontal="center"/>
      <protection/>
    </xf>
    <xf numFmtId="0" fontId="4" fillId="0" borderId="19" xfId="748" applyFont="1" applyFill="1" applyBorder="1" applyAlignment="1">
      <alignment horizontal="left" vertical="center"/>
      <protection/>
    </xf>
    <xf numFmtId="0" fontId="2" fillId="0" borderId="19" xfId="936" applyFont="1" applyFill="1" applyBorder="1" applyAlignment="1">
      <alignment horizontal="center" vertical="center"/>
      <protection/>
    </xf>
    <xf numFmtId="179" fontId="2" fillId="0" borderId="19" xfId="518" applyFont="1" applyFill="1" applyBorder="1" applyAlignment="1">
      <alignment horizontal="center" vertical="center"/>
    </xf>
    <xf numFmtId="179" fontId="4" fillId="0" borderId="19" xfId="518" applyFont="1" applyFill="1" applyBorder="1" applyAlignment="1">
      <alignment horizontal="center" vertical="center"/>
    </xf>
    <xf numFmtId="179" fontId="4" fillId="0" borderId="19" xfId="518" applyFont="1" applyFill="1" applyBorder="1" applyAlignment="1">
      <alignment horizontal="center"/>
    </xf>
    <xf numFmtId="2" fontId="4" fillId="0" borderId="19" xfId="748" applyNumberFormat="1" applyFont="1" applyFill="1" applyBorder="1" applyAlignment="1">
      <alignment horizontal="center" vertical="center"/>
      <protection/>
    </xf>
    <xf numFmtId="0" fontId="4" fillId="0" borderId="19" xfId="748" applyFont="1" applyFill="1" applyBorder="1" applyAlignment="1">
      <alignment horizontal="center"/>
      <protection/>
    </xf>
    <xf numFmtId="0" fontId="2" fillId="0" borderId="19" xfId="745" applyFont="1" applyFill="1" applyBorder="1" applyAlignment="1">
      <alignment horizontal="center" vertical="center"/>
      <protection/>
    </xf>
    <xf numFmtId="14" fontId="3" fillId="0" borderId="19" xfId="748" applyNumberFormat="1" applyFont="1" applyFill="1" applyBorder="1" applyAlignment="1">
      <alignment horizontal="center" vertical="center" wrapText="1"/>
      <protection/>
    </xf>
    <xf numFmtId="2" fontId="4" fillId="0" borderId="19" xfId="1060" applyNumberFormat="1" applyFont="1" applyFill="1" applyBorder="1" applyAlignment="1">
      <alignment horizontal="center" vertical="center"/>
      <protection/>
    </xf>
    <xf numFmtId="0" fontId="0" fillId="0" borderId="20" xfId="0" applyFont="1" applyFill="1" applyBorder="1" applyAlignment="1">
      <alignment horizontal="center" vertical="center"/>
    </xf>
    <xf numFmtId="0" fontId="36" fillId="0" borderId="19" xfId="747" applyFont="1" applyFill="1" applyBorder="1" applyAlignment="1" quotePrefix="1">
      <alignment horizontal="center" vertical="center" wrapText="1"/>
      <protection/>
    </xf>
    <xf numFmtId="0" fontId="4" fillId="0" borderId="19" xfId="747" applyFont="1" applyFill="1" applyBorder="1" applyAlignment="1">
      <alignment horizontal="left" vertical="center" wrapText="1"/>
      <protection/>
    </xf>
    <xf numFmtId="0" fontId="4" fillId="0" borderId="19" xfId="747" applyFont="1" applyFill="1" applyBorder="1" applyAlignment="1">
      <alignment horizontal="center" vertical="center"/>
      <protection/>
    </xf>
    <xf numFmtId="0" fontId="2" fillId="0" borderId="21" xfId="0" applyFont="1" applyFill="1" applyBorder="1" applyAlignment="1">
      <alignment horizontal="center" vertical="center"/>
    </xf>
    <xf numFmtId="179" fontId="0" fillId="0" borderId="19" xfId="518" applyFont="1" applyFill="1" applyBorder="1" applyAlignment="1">
      <alignment horizontal="center" vertical="center"/>
    </xf>
    <xf numFmtId="179" fontId="0" fillId="0" borderId="0" xfId="518" applyFont="1" applyFill="1" applyAlignment="1">
      <alignment/>
    </xf>
    <xf numFmtId="2" fontId="3" fillId="0" borderId="19" xfId="0" applyNumberFormat="1" applyFont="1" applyFill="1" applyBorder="1" applyAlignment="1">
      <alignment vertical="center" wrapText="1"/>
    </xf>
    <xf numFmtId="2" fontId="0" fillId="0" borderId="0" xfId="0" applyNumberFormat="1" applyFont="1" applyFill="1" applyAlignment="1">
      <alignment/>
    </xf>
    <xf numFmtId="188" fontId="0" fillId="0" borderId="0" xfId="0" applyNumberFormat="1" applyFont="1" applyFill="1" applyAlignment="1">
      <alignment/>
    </xf>
    <xf numFmtId="188" fontId="40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top" wrapText="1"/>
    </xf>
    <xf numFmtId="0" fontId="34" fillId="0" borderId="19" xfId="0" applyFont="1" applyFill="1" applyBorder="1" applyAlignment="1">
      <alignment vertical="center"/>
    </xf>
    <xf numFmtId="0" fontId="35" fillId="0" borderId="19" xfId="0" applyFont="1" applyFill="1" applyBorder="1" applyAlignment="1">
      <alignment vertical="center"/>
    </xf>
    <xf numFmtId="2" fontId="35" fillId="0" borderId="19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9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9" xfId="0" applyFont="1" applyFill="1" applyBorder="1" applyAlignment="1">
      <alignment vertical="center"/>
    </xf>
    <xf numFmtId="0" fontId="2" fillId="0" borderId="19" xfId="0" applyFont="1" applyFill="1" applyBorder="1" applyAlignment="1">
      <alignment/>
    </xf>
    <xf numFmtId="0" fontId="3" fillId="0" borderId="22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9" fontId="2" fillId="0" borderId="19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190" fontId="0" fillId="0" borderId="25" xfId="0" applyNumberFormat="1" applyFont="1" applyFill="1" applyBorder="1" applyAlignment="1">
      <alignment horizontal="center" vertical="center"/>
    </xf>
    <xf numFmtId="188" fontId="0" fillId="0" borderId="25" xfId="0" applyNumberFormat="1" applyFont="1" applyFill="1" applyBorder="1" applyAlignment="1">
      <alignment horizontal="center" vertical="center"/>
    </xf>
    <xf numFmtId="2" fontId="0" fillId="0" borderId="25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179" fontId="0" fillId="0" borderId="25" xfId="518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 wrapText="1"/>
    </xf>
    <xf numFmtId="188" fontId="26" fillId="0" borderId="25" xfId="0" applyNumberFormat="1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9" fontId="4" fillId="0" borderId="0" xfId="518" applyFont="1" applyFill="1" applyBorder="1" applyAlignment="1">
      <alignment horizontal="center" vertical="center" wrapText="1"/>
    </xf>
    <xf numFmtId="188" fontId="2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188" fontId="25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2" fontId="4" fillId="0" borderId="19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 wrapText="1"/>
    </xf>
    <xf numFmtId="2" fontId="4" fillId="0" borderId="19" xfId="518" applyNumberFormat="1" applyFont="1" applyFill="1" applyBorder="1" applyAlignment="1">
      <alignment horizontal="center" vertical="center"/>
    </xf>
    <xf numFmtId="2" fontId="4" fillId="0" borderId="26" xfId="0" applyNumberFormat="1" applyFont="1" applyFill="1" applyBorder="1" applyAlignment="1">
      <alignment horizontal="center" vertical="center"/>
    </xf>
    <xf numFmtId="2" fontId="4" fillId="0" borderId="27" xfId="0" applyNumberFormat="1" applyFont="1" applyFill="1" applyBorder="1" applyAlignment="1">
      <alignment horizontal="center" vertical="center"/>
    </xf>
    <xf numFmtId="2" fontId="4" fillId="0" borderId="20" xfId="0" applyNumberFormat="1" applyFont="1" applyFill="1" applyBorder="1" applyAlignment="1">
      <alignment horizontal="center" vertical="center"/>
    </xf>
    <xf numFmtId="2" fontId="41" fillId="0" borderId="19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/>
    </xf>
    <xf numFmtId="2" fontId="3" fillId="0" borderId="19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19" xfId="745" applyFont="1" applyFill="1" applyBorder="1" applyAlignment="1">
      <alignment horizontal="center" vertical="center" wrapText="1"/>
      <protection/>
    </xf>
    <xf numFmtId="0" fontId="4" fillId="0" borderId="19" xfId="849" applyFont="1" applyFill="1" applyBorder="1" applyAlignment="1">
      <alignment horizontal="center" vertical="center" wrapText="1"/>
      <protection/>
    </xf>
    <xf numFmtId="0" fontId="4" fillId="0" borderId="19" xfId="849" applyFont="1" applyFill="1" applyBorder="1" applyAlignment="1">
      <alignment horizontal="center"/>
      <protection/>
    </xf>
    <xf numFmtId="0" fontId="0" fillId="0" borderId="19" xfId="0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14" fontId="38" fillId="0" borderId="19" xfId="748" applyNumberFormat="1" applyFont="1" applyFill="1" applyBorder="1" applyAlignment="1">
      <alignment horizontal="center" vertical="center"/>
      <protection/>
    </xf>
    <xf numFmtId="188" fontId="2" fillId="0" borderId="19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188" fontId="0" fillId="0" borderId="19" xfId="0" applyNumberFormat="1" applyFont="1" applyFill="1" applyBorder="1" applyAlignment="1">
      <alignment horizontal="center" vertical="center"/>
    </xf>
    <xf numFmtId="0" fontId="38" fillId="0" borderId="19" xfId="748" applyFont="1" applyFill="1" applyBorder="1" applyAlignment="1">
      <alignment horizontal="center" vertical="center"/>
      <protection/>
    </xf>
    <xf numFmtId="2" fontId="0" fillId="0" borderId="19" xfId="0" applyNumberFormat="1" applyFont="1" applyFill="1" applyBorder="1" applyAlignment="1">
      <alignment horizontal="center" vertical="center"/>
    </xf>
    <xf numFmtId="190" fontId="2" fillId="0" borderId="19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3" fillId="0" borderId="2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19" xfId="745" applyFont="1" applyFill="1" applyBorder="1" applyAlignment="1">
      <alignment horizontal="center" vertical="center" wrapText="1"/>
      <protection/>
    </xf>
    <xf numFmtId="0" fontId="44" fillId="0" borderId="0" xfId="748">
      <alignment/>
      <protection/>
    </xf>
    <xf numFmtId="0" fontId="6" fillId="0" borderId="0" xfId="748" applyFont="1">
      <alignment/>
      <protection/>
    </xf>
    <xf numFmtId="0" fontId="6" fillId="0" borderId="0" xfId="748" applyFont="1" applyAlignment="1">
      <alignment horizontal="left"/>
      <protection/>
    </xf>
    <xf numFmtId="0" fontId="6" fillId="0" borderId="0" xfId="748" applyFont="1" applyAlignment="1">
      <alignment horizontal="center"/>
      <protection/>
    </xf>
    <xf numFmtId="0" fontId="6" fillId="0" borderId="0" xfId="748" applyFont="1" applyAlignment="1">
      <alignment horizontal="left" indent="5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</cellXfs>
  <cellStyles count="1197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3" xfId="19"/>
    <cellStyle name="20% - Accent1 2 3 2" xfId="20"/>
    <cellStyle name="20% - Accent1 2 4" xfId="21"/>
    <cellStyle name="20% - Accent1 2 4 2" xfId="22"/>
    <cellStyle name="20% - Accent1 2 5" xfId="23"/>
    <cellStyle name="20% - Accent1 2 5 2" xfId="24"/>
    <cellStyle name="20% - Accent1 2 6" xfId="25"/>
    <cellStyle name="20% - Accent1 3" xfId="26"/>
    <cellStyle name="20% - Accent1 3 2" xfId="27"/>
    <cellStyle name="20% - Accent1 4" xfId="28"/>
    <cellStyle name="20% - Accent1 4 2" xfId="29"/>
    <cellStyle name="20% - Accent1 4 2 2" xfId="30"/>
    <cellStyle name="20% - Accent1 4 3" xfId="31"/>
    <cellStyle name="20% - Accent1 5" xfId="32"/>
    <cellStyle name="20% - Accent1 5 2" xfId="33"/>
    <cellStyle name="20% - Accent1 6" xfId="34"/>
    <cellStyle name="20% - Accent1 6 2" xfId="35"/>
    <cellStyle name="20% - Accent1 7" xfId="36"/>
    <cellStyle name="20% - Accent1 7 2" xfId="37"/>
    <cellStyle name="20% - Accent1 8" xfId="38"/>
    <cellStyle name="20% - Accent1 8 2" xfId="39"/>
    <cellStyle name="20% - Accent2" xfId="40"/>
    <cellStyle name="20% - Accent2 2" xfId="41"/>
    <cellStyle name="20% - Accent2 2 2" xfId="42"/>
    <cellStyle name="20% - Accent2 2 2 2" xfId="43"/>
    <cellStyle name="20% - Accent2 2 3" xfId="44"/>
    <cellStyle name="20% - Accent2 2 3 2" xfId="45"/>
    <cellStyle name="20% - Accent2 2 4" xfId="46"/>
    <cellStyle name="20% - Accent2 2 4 2" xfId="47"/>
    <cellStyle name="20% - Accent2 2 5" xfId="48"/>
    <cellStyle name="20% - Accent2 2 5 2" xfId="49"/>
    <cellStyle name="20% - Accent2 2 6" xfId="50"/>
    <cellStyle name="20% - Accent2 3" xfId="51"/>
    <cellStyle name="20% - Accent2 3 2" xfId="52"/>
    <cellStyle name="20% - Accent2 4" xfId="53"/>
    <cellStyle name="20% - Accent2 4 2" xfId="54"/>
    <cellStyle name="20% - Accent2 4 2 2" xfId="55"/>
    <cellStyle name="20% - Accent2 4 3" xfId="56"/>
    <cellStyle name="20% - Accent2 5" xfId="57"/>
    <cellStyle name="20% - Accent2 5 2" xfId="58"/>
    <cellStyle name="20% - Accent2 6" xfId="59"/>
    <cellStyle name="20% - Accent2 6 2" xfId="60"/>
    <cellStyle name="20% - Accent2 7" xfId="61"/>
    <cellStyle name="20% - Accent2 7 2" xfId="62"/>
    <cellStyle name="20% - Accent2 8" xfId="63"/>
    <cellStyle name="20% - Accent2 8 2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2 3 2" xfId="70"/>
    <cellStyle name="20% - Accent3 2 4" xfId="71"/>
    <cellStyle name="20% - Accent3 2 4 2" xfId="72"/>
    <cellStyle name="20% - Accent3 2 5" xfId="73"/>
    <cellStyle name="20% - Accent3 2 5 2" xfId="74"/>
    <cellStyle name="20% - Accent3 2 6" xfId="75"/>
    <cellStyle name="20% - Accent3 3" xfId="76"/>
    <cellStyle name="20% - Accent3 3 2" xfId="77"/>
    <cellStyle name="20% - Accent3 4" xfId="78"/>
    <cellStyle name="20% - Accent3 4 2" xfId="79"/>
    <cellStyle name="20% - Accent3 4 2 2" xfId="80"/>
    <cellStyle name="20% - Accent3 4 3" xfId="81"/>
    <cellStyle name="20% - Accent3 5" xfId="82"/>
    <cellStyle name="20% - Accent3 5 2" xfId="83"/>
    <cellStyle name="20% - Accent3 6" xfId="84"/>
    <cellStyle name="20% - Accent3 6 2" xfId="85"/>
    <cellStyle name="20% - Accent3 7" xfId="86"/>
    <cellStyle name="20% - Accent3 7 2" xfId="87"/>
    <cellStyle name="20% - Accent3 8" xfId="88"/>
    <cellStyle name="20% - Accent3 8 2" xfId="89"/>
    <cellStyle name="20% - Accent4" xfId="90"/>
    <cellStyle name="20% - Accent4 2" xfId="91"/>
    <cellStyle name="20% - Accent4 2 2" xfId="92"/>
    <cellStyle name="20% - Accent4 2 2 2" xfId="93"/>
    <cellStyle name="20% - Accent4 2 3" xfId="94"/>
    <cellStyle name="20% - Accent4 2 3 2" xfId="95"/>
    <cellStyle name="20% - Accent4 2 4" xfId="96"/>
    <cellStyle name="20% - Accent4 2 4 2" xfId="97"/>
    <cellStyle name="20% - Accent4 2 5" xfId="98"/>
    <cellStyle name="20% - Accent4 2 5 2" xfId="99"/>
    <cellStyle name="20% - Accent4 2 6" xfId="100"/>
    <cellStyle name="20% - Accent4 3" xfId="101"/>
    <cellStyle name="20% - Accent4 3 2" xfId="102"/>
    <cellStyle name="20% - Accent4 4" xfId="103"/>
    <cellStyle name="20% - Accent4 4 2" xfId="104"/>
    <cellStyle name="20% - Accent4 4 2 2" xfId="105"/>
    <cellStyle name="20% - Accent4 4 3" xfId="106"/>
    <cellStyle name="20% - Accent4 5" xfId="107"/>
    <cellStyle name="20% - Accent4 5 2" xfId="108"/>
    <cellStyle name="20% - Accent4 6" xfId="109"/>
    <cellStyle name="20% - Accent4 6 2" xfId="110"/>
    <cellStyle name="20% - Accent4 7" xfId="111"/>
    <cellStyle name="20% - Accent4 7 2" xfId="112"/>
    <cellStyle name="20% - Accent4 8" xfId="113"/>
    <cellStyle name="20% - Accent4 8 2" xfId="114"/>
    <cellStyle name="20% - Accent5" xfId="115"/>
    <cellStyle name="20% - Accent5 2" xfId="116"/>
    <cellStyle name="20% - Accent5 2 2" xfId="117"/>
    <cellStyle name="20% - Accent5 2 2 2" xfId="118"/>
    <cellStyle name="20% - Accent5 2 3" xfId="119"/>
    <cellStyle name="20% - Accent5 2 3 2" xfId="120"/>
    <cellStyle name="20% - Accent5 2 4" xfId="121"/>
    <cellStyle name="20% - Accent5 2 4 2" xfId="122"/>
    <cellStyle name="20% - Accent5 2 5" xfId="123"/>
    <cellStyle name="20% - Accent5 2 5 2" xfId="124"/>
    <cellStyle name="20% - Accent5 2 6" xfId="125"/>
    <cellStyle name="20% - Accent5 3" xfId="126"/>
    <cellStyle name="20% - Accent5 3 2" xfId="127"/>
    <cellStyle name="20% - Accent5 4" xfId="128"/>
    <cellStyle name="20% - Accent5 4 2" xfId="129"/>
    <cellStyle name="20% - Accent5 4 2 2" xfId="130"/>
    <cellStyle name="20% - Accent5 4 3" xfId="131"/>
    <cellStyle name="20% - Accent5 5" xfId="132"/>
    <cellStyle name="20% - Accent5 5 2" xfId="133"/>
    <cellStyle name="20% - Accent5 6" xfId="134"/>
    <cellStyle name="20% - Accent5 6 2" xfId="135"/>
    <cellStyle name="20% - Accent5 7" xfId="136"/>
    <cellStyle name="20% - Accent5 7 2" xfId="137"/>
    <cellStyle name="20% - Accent5 8" xfId="138"/>
    <cellStyle name="20% - Accent5 8 2" xfId="139"/>
    <cellStyle name="20% - Accent6" xfId="140"/>
    <cellStyle name="20% - Accent6 2" xfId="141"/>
    <cellStyle name="20% - Accent6 2 2" xfId="142"/>
    <cellStyle name="20% - Accent6 2 2 2" xfId="143"/>
    <cellStyle name="20% - Accent6 2 3" xfId="144"/>
    <cellStyle name="20% - Accent6 2 3 2" xfId="145"/>
    <cellStyle name="20% - Accent6 2 4" xfId="146"/>
    <cellStyle name="20% - Accent6 2 4 2" xfId="147"/>
    <cellStyle name="20% - Accent6 2 5" xfId="148"/>
    <cellStyle name="20% - Accent6 2 5 2" xfId="149"/>
    <cellStyle name="20% - Accent6 2 6" xfId="150"/>
    <cellStyle name="20% - Accent6 3" xfId="151"/>
    <cellStyle name="20% - Accent6 3 2" xfId="152"/>
    <cellStyle name="20% - Accent6 4" xfId="153"/>
    <cellStyle name="20% - Accent6 4 2" xfId="154"/>
    <cellStyle name="20% - Accent6 4 2 2" xfId="155"/>
    <cellStyle name="20% - Accent6 4 3" xfId="156"/>
    <cellStyle name="20% - Accent6 5" xfId="157"/>
    <cellStyle name="20% - Accent6 5 2" xfId="158"/>
    <cellStyle name="20% - Accent6 6" xfId="159"/>
    <cellStyle name="20% - Accent6 6 2" xfId="160"/>
    <cellStyle name="20% - Accent6 7" xfId="161"/>
    <cellStyle name="20% - Accent6 7 2" xfId="162"/>
    <cellStyle name="20% - Accent6 8" xfId="163"/>
    <cellStyle name="20% - Accent6 8 2" xfId="164"/>
    <cellStyle name="40% - Accent1" xfId="165"/>
    <cellStyle name="40% - Accent1 2" xfId="166"/>
    <cellStyle name="40% - Accent1 2 2" xfId="167"/>
    <cellStyle name="40% - Accent1 2 2 2" xfId="168"/>
    <cellStyle name="40% - Accent1 2 3" xfId="169"/>
    <cellStyle name="40% - Accent1 2 3 2" xfId="170"/>
    <cellStyle name="40% - Accent1 2 4" xfId="171"/>
    <cellStyle name="40% - Accent1 2 4 2" xfId="172"/>
    <cellStyle name="40% - Accent1 2 5" xfId="173"/>
    <cellStyle name="40% - Accent1 2 5 2" xfId="174"/>
    <cellStyle name="40% - Accent1 2 6" xfId="175"/>
    <cellStyle name="40% - Accent1 3" xfId="176"/>
    <cellStyle name="40% - Accent1 3 2" xfId="177"/>
    <cellStyle name="40% - Accent1 4" xfId="178"/>
    <cellStyle name="40% - Accent1 4 2" xfId="179"/>
    <cellStyle name="40% - Accent1 4 2 2" xfId="180"/>
    <cellStyle name="40% - Accent1 4 3" xfId="181"/>
    <cellStyle name="40% - Accent1 5" xfId="182"/>
    <cellStyle name="40% - Accent1 5 2" xfId="183"/>
    <cellStyle name="40% - Accent1 6" xfId="184"/>
    <cellStyle name="40% - Accent1 6 2" xfId="185"/>
    <cellStyle name="40% - Accent1 7" xfId="186"/>
    <cellStyle name="40% - Accent1 7 2" xfId="187"/>
    <cellStyle name="40% - Accent1 8" xfId="188"/>
    <cellStyle name="40% - Accent1 8 2" xfId="189"/>
    <cellStyle name="40% - Accent2" xfId="190"/>
    <cellStyle name="40% - Accent2 2" xfId="191"/>
    <cellStyle name="40% - Accent2 2 2" xfId="192"/>
    <cellStyle name="40% - Accent2 2 2 2" xfId="193"/>
    <cellStyle name="40% - Accent2 2 3" xfId="194"/>
    <cellStyle name="40% - Accent2 2 3 2" xfId="195"/>
    <cellStyle name="40% - Accent2 2 4" xfId="196"/>
    <cellStyle name="40% - Accent2 2 4 2" xfId="197"/>
    <cellStyle name="40% - Accent2 2 5" xfId="198"/>
    <cellStyle name="40% - Accent2 2 5 2" xfId="199"/>
    <cellStyle name="40% - Accent2 2 6" xfId="200"/>
    <cellStyle name="40% - Accent2 3" xfId="201"/>
    <cellStyle name="40% - Accent2 3 2" xfId="202"/>
    <cellStyle name="40% - Accent2 4" xfId="203"/>
    <cellStyle name="40% - Accent2 4 2" xfId="204"/>
    <cellStyle name="40% - Accent2 4 2 2" xfId="205"/>
    <cellStyle name="40% - Accent2 4 3" xfId="206"/>
    <cellStyle name="40% - Accent2 5" xfId="207"/>
    <cellStyle name="40% - Accent2 5 2" xfId="208"/>
    <cellStyle name="40% - Accent2 6" xfId="209"/>
    <cellStyle name="40% - Accent2 6 2" xfId="210"/>
    <cellStyle name="40% - Accent2 7" xfId="211"/>
    <cellStyle name="40% - Accent2 7 2" xfId="212"/>
    <cellStyle name="40% - Accent2 8" xfId="213"/>
    <cellStyle name="40% - Accent2 8 2" xfId="214"/>
    <cellStyle name="40% - Accent3" xfId="215"/>
    <cellStyle name="40% - Accent3 2" xfId="216"/>
    <cellStyle name="40% - Accent3 2 2" xfId="217"/>
    <cellStyle name="40% - Accent3 2 2 2" xfId="218"/>
    <cellStyle name="40% - Accent3 2 3" xfId="219"/>
    <cellStyle name="40% - Accent3 2 3 2" xfId="220"/>
    <cellStyle name="40% - Accent3 2 4" xfId="221"/>
    <cellStyle name="40% - Accent3 2 4 2" xfId="222"/>
    <cellStyle name="40% - Accent3 2 5" xfId="223"/>
    <cellStyle name="40% - Accent3 2 5 2" xfId="224"/>
    <cellStyle name="40% - Accent3 2 6" xfId="225"/>
    <cellStyle name="40% - Accent3 3" xfId="226"/>
    <cellStyle name="40% - Accent3 3 2" xfId="227"/>
    <cellStyle name="40% - Accent3 4" xfId="228"/>
    <cellStyle name="40% - Accent3 4 2" xfId="229"/>
    <cellStyle name="40% - Accent3 4 2 2" xfId="230"/>
    <cellStyle name="40% - Accent3 4 3" xfId="231"/>
    <cellStyle name="40% - Accent3 5" xfId="232"/>
    <cellStyle name="40% - Accent3 5 2" xfId="233"/>
    <cellStyle name="40% - Accent3 6" xfId="234"/>
    <cellStyle name="40% - Accent3 6 2" xfId="235"/>
    <cellStyle name="40% - Accent3 7" xfId="236"/>
    <cellStyle name="40% - Accent3 7 2" xfId="237"/>
    <cellStyle name="40% - Accent3 8" xfId="238"/>
    <cellStyle name="40% - Accent3 8 2" xfId="239"/>
    <cellStyle name="40% - Accent4" xfId="240"/>
    <cellStyle name="40% - Accent4 2" xfId="241"/>
    <cellStyle name="40% - Accent4 2 2" xfId="242"/>
    <cellStyle name="40% - Accent4 2 2 2" xfId="243"/>
    <cellStyle name="40% - Accent4 2 3" xfId="244"/>
    <cellStyle name="40% - Accent4 2 3 2" xfId="245"/>
    <cellStyle name="40% - Accent4 2 4" xfId="246"/>
    <cellStyle name="40% - Accent4 2 4 2" xfId="247"/>
    <cellStyle name="40% - Accent4 2 5" xfId="248"/>
    <cellStyle name="40% - Accent4 2 5 2" xfId="249"/>
    <cellStyle name="40% - Accent4 2 6" xfId="250"/>
    <cellStyle name="40% - Accent4 3" xfId="251"/>
    <cellStyle name="40% - Accent4 3 2" xfId="252"/>
    <cellStyle name="40% - Accent4 4" xfId="253"/>
    <cellStyle name="40% - Accent4 4 2" xfId="254"/>
    <cellStyle name="40% - Accent4 4 2 2" xfId="255"/>
    <cellStyle name="40% - Accent4 4 3" xfId="256"/>
    <cellStyle name="40% - Accent4 5" xfId="257"/>
    <cellStyle name="40% - Accent4 5 2" xfId="258"/>
    <cellStyle name="40% - Accent4 6" xfId="259"/>
    <cellStyle name="40% - Accent4 6 2" xfId="260"/>
    <cellStyle name="40% - Accent4 7" xfId="261"/>
    <cellStyle name="40% - Accent4 7 2" xfId="262"/>
    <cellStyle name="40% - Accent4 8" xfId="263"/>
    <cellStyle name="40% - Accent4 8 2" xfId="264"/>
    <cellStyle name="40% - Accent5" xfId="265"/>
    <cellStyle name="40% - Accent5 2" xfId="266"/>
    <cellStyle name="40% - Accent5 2 2" xfId="267"/>
    <cellStyle name="40% - Accent5 2 2 2" xfId="268"/>
    <cellStyle name="40% - Accent5 2 3" xfId="269"/>
    <cellStyle name="40% - Accent5 2 3 2" xfId="270"/>
    <cellStyle name="40% - Accent5 2 4" xfId="271"/>
    <cellStyle name="40% - Accent5 2 4 2" xfId="272"/>
    <cellStyle name="40% - Accent5 2 5" xfId="273"/>
    <cellStyle name="40% - Accent5 2 5 2" xfId="274"/>
    <cellStyle name="40% - Accent5 2 6" xfId="275"/>
    <cellStyle name="40% - Accent5 3" xfId="276"/>
    <cellStyle name="40% - Accent5 3 2" xfId="277"/>
    <cellStyle name="40% - Accent5 4" xfId="278"/>
    <cellStyle name="40% - Accent5 4 2" xfId="279"/>
    <cellStyle name="40% - Accent5 4 2 2" xfId="280"/>
    <cellStyle name="40% - Accent5 4 3" xfId="281"/>
    <cellStyle name="40% - Accent5 5" xfId="282"/>
    <cellStyle name="40% - Accent5 5 2" xfId="283"/>
    <cellStyle name="40% - Accent5 6" xfId="284"/>
    <cellStyle name="40% - Accent5 6 2" xfId="285"/>
    <cellStyle name="40% - Accent5 7" xfId="286"/>
    <cellStyle name="40% - Accent5 7 2" xfId="287"/>
    <cellStyle name="40% - Accent5 8" xfId="288"/>
    <cellStyle name="40% - Accent5 8 2" xfId="289"/>
    <cellStyle name="40% - Accent6" xfId="290"/>
    <cellStyle name="40% - Accent6 2" xfId="291"/>
    <cellStyle name="40% - Accent6 2 2" xfId="292"/>
    <cellStyle name="40% - Accent6 2 2 2" xfId="293"/>
    <cellStyle name="40% - Accent6 2 3" xfId="294"/>
    <cellStyle name="40% - Accent6 2 3 2" xfId="295"/>
    <cellStyle name="40% - Accent6 2 4" xfId="296"/>
    <cellStyle name="40% - Accent6 2 4 2" xfId="297"/>
    <cellStyle name="40% - Accent6 2 5" xfId="298"/>
    <cellStyle name="40% - Accent6 2 5 2" xfId="299"/>
    <cellStyle name="40% - Accent6 2 6" xfId="300"/>
    <cellStyle name="40% - Accent6 3" xfId="301"/>
    <cellStyle name="40% - Accent6 3 2" xfId="302"/>
    <cellStyle name="40% - Accent6 4" xfId="303"/>
    <cellStyle name="40% - Accent6 4 2" xfId="304"/>
    <cellStyle name="40% - Accent6 4 2 2" xfId="305"/>
    <cellStyle name="40% - Accent6 4 3" xfId="306"/>
    <cellStyle name="40% - Accent6 5" xfId="307"/>
    <cellStyle name="40% - Accent6 5 2" xfId="308"/>
    <cellStyle name="40% - Accent6 6" xfId="309"/>
    <cellStyle name="40% - Accent6 6 2" xfId="310"/>
    <cellStyle name="40% - Accent6 7" xfId="311"/>
    <cellStyle name="40% - Accent6 7 2" xfId="312"/>
    <cellStyle name="40% - Accent6 8" xfId="313"/>
    <cellStyle name="40% - Accent6 8 2" xfId="314"/>
    <cellStyle name="60% - Accent1" xfId="315"/>
    <cellStyle name="60% - Accent1 2" xfId="316"/>
    <cellStyle name="60% - Accent1 2 2" xfId="317"/>
    <cellStyle name="60% - Accent1 2 3" xfId="318"/>
    <cellStyle name="60% - Accent1 2 4" xfId="319"/>
    <cellStyle name="60% - Accent1 2 5" xfId="320"/>
    <cellStyle name="60% - Accent1 3" xfId="321"/>
    <cellStyle name="60% - Accent1 4" xfId="322"/>
    <cellStyle name="60% - Accent1 4 2" xfId="323"/>
    <cellStyle name="60% - Accent1 5" xfId="324"/>
    <cellStyle name="60% - Accent1 6" xfId="325"/>
    <cellStyle name="60% - Accent1 7" xfId="326"/>
    <cellStyle name="60% - Accent1 8" xfId="327"/>
    <cellStyle name="60% - Accent2" xfId="328"/>
    <cellStyle name="60% - Accent2 2" xfId="329"/>
    <cellStyle name="60% - Accent2 2 2" xfId="330"/>
    <cellStyle name="60% - Accent2 2 3" xfId="331"/>
    <cellStyle name="60% - Accent2 2 4" xfId="332"/>
    <cellStyle name="60% - Accent2 2 5" xfId="333"/>
    <cellStyle name="60% - Accent2 3" xfId="334"/>
    <cellStyle name="60% - Accent2 4" xfId="335"/>
    <cellStyle name="60% - Accent2 4 2" xfId="336"/>
    <cellStyle name="60% - Accent2 5" xfId="337"/>
    <cellStyle name="60% - Accent2 6" xfId="338"/>
    <cellStyle name="60% - Accent2 7" xfId="339"/>
    <cellStyle name="60% - Accent2 8" xfId="340"/>
    <cellStyle name="60% - Accent3" xfId="341"/>
    <cellStyle name="60% - Accent3 2" xfId="342"/>
    <cellStyle name="60% - Accent3 2 2" xfId="343"/>
    <cellStyle name="60% - Accent3 2 3" xfId="344"/>
    <cellStyle name="60% - Accent3 2 4" xfId="345"/>
    <cellStyle name="60% - Accent3 2 5" xfId="346"/>
    <cellStyle name="60% - Accent3 3" xfId="347"/>
    <cellStyle name="60% - Accent3 4" xfId="348"/>
    <cellStyle name="60% - Accent3 4 2" xfId="349"/>
    <cellStyle name="60% - Accent3 5" xfId="350"/>
    <cellStyle name="60% - Accent3 6" xfId="351"/>
    <cellStyle name="60% - Accent3 7" xfId="352"/>
    <cellStyle name="60% - Accent3 8" xfId="353"/>
    <cellStyle name="60% - Accent4" xfId="354"/>
    <cellStyle name="60% - Accent4 2" xfId="355"/>
    <cellStyle name="60% - Accent4 2 2" xfId="356"/>
    <cellStyle name="60% - Accent4 2 3" xfId="357"/>
    <cellStyle name="60% - Accent4 2 4" xfId="358"/>
    <cellStyle name="60% - Accent4 2 5" xfId="359"/>
    <cellStyle name="60% - Accent4 3" xfId="360"/>
    <cellStyle name="60% - Accent4 4" xfId="361"/>
    <cellStyle name="60% - Accent4 4 2" xfId="362"/>
    <cellStyle name="60% - Accent4 5" xfId="363"/>
    <cellStyle name="60% - Accent4 6" xfId="364"/>
    <cellStyle name="60% - Accent4 7" xfId="365"/>
    <cellStyle name="60% - Accent4 8" xfId="366"/>
    <cellStyle name="60% - Accent5" xfId="367"/>
    <cellStyle name="60% - Accent5 2" xfId="368"/>
    <cellStyle name="60% - Accent5 2 2" xfId="369"/>
    <cellStyle name="60% - Accent5 2 3" xfId="370"/>
    <cellStyle name="60% - Accent5 2 4" xfId="371"/>
    <cellStyle name="60% - Accent5 2 5" xfId="372"/>
    <cellStyle name="60% - Accent5 3" xfId="373"/>
    <cellStyle name="60% - Accent5 4" xfId="374"/>
    <cellStyle name="60% - Accent5 4 2" xfId="375"/>
    <cellStyle name="60% - Accent5 5" xfId="376"/>
    <cellStyle name="60% - Accent5 6" xfId="377"/>
    <cellStyle name="60% - Accent5 7" xfId="378"/>
    <cellStyle name="60% - Accent5 8" xfId="379"/>
    <cellStyle name="60% - Accent6" xfId="380"/>
    <cellStyle name="60% - Accent6 2" xfId="381"/>
    <cellStyle name="60% - Accent6 2 2" xfId="382"/>
    <cellStyle name="60% - Accent6 2 3" xfId="383"/>
    <cellStyle name="60% - Accent6 2 4" xfId="384"/>
    <cellStyle name="60% - Accent6 2 5" xfId="385"/>
    <cellStyle name="60% - Accent6 3" xfId="386"/>
    <cellStyle name="60% - Accent6 4" xfId="387"/>
    <cellStyle name="60% - Accent6 4 2" xfId="388"/>
    <cellStyle name="60% - Accent6 5" xfId="389"/>
    <cellStyle name="60% - Accent6 6" xfId="390"/>
    <cellStyle name="60% - Accent6 7" xfId="391"/>
    <cellStyle name="60% - Accent6 8" xfId="392"/>
    <cellStyle name="Accent1" xfId="393"/>
    <cellStyle name="Accent1 2" xfId="394"/>
    <cellStyle name="Accent1 2 2" xfId="395"/>
    <cellStyle name="Accent1 2 3" xfId="396"/>
    <cellStyle name="Accent1 2 4" xfId="397"/>
    <cellStyle name="Accent1 2 5" xfId="398"/>
    <cellStyle name="Accent1 3" xfId="399"/>
    <cellStyle name="Accent1 4" xfId="400"/>
    <cellStyle name="Accent1 4 2" xfId="401"/>
    <cellStyle name="Accent1 5" xfId="402"/>
    <cellStyle name="Accent1 6" xfId="403"/>
    <cellStyle name="Accent1 7" xfId="404"/>
    <cellStyle name="Accent1 8" xfId="405"/>
    <cellStyle name="Accent2" xfId="406"/>
    <cellStyle name="Accent2 2" xfId="407"/>
    <cellStyle name="Accent2 2 2" xfId="408"/>
    <cellStyle name="Accent2 2 3" xfId="409"/>
    <cellStyle name="Accent2 2 4" xfId="410"/>
    <cellStyle name="Accent2 2 5" xfId="411"/>
    <cellStyle name="Accent2 3" xfId="412"/>
    <cellStyle name="Accent2 4" xfId="413"/>
    <cellStyle name="Accent2 4 2" xfId="414"/>
    <cellStyle name="Accent2 5" xfId="415"/>
    <cellStyle name="Accent2 6" xfId="416"/>
    <cellStyle name="Accent2 7" xfId="417"/>
    <cellStyle name="Accent2 8" xfId="418"/>
    <cellStyle name="Accent3" xfId="419"/>
    <cellStyle name="Accent3 2" xfId="420"/>
    <cellStyle name="Accent3 2 2" xfId="421"/>
    <cellStyle name="Accent3 2 3" xfId="422"/>
    <cellStyle name="Accent3 2 4" xfId="423"/>
    <cellStyle name="Accent3 2 5" xfId="424"/>
    <cellStyle name="Accent3 3" xfId="425"/>
    <cellStyle name="Accent3 4" xfId="426"/>
    <cellStyle name="Accent3 4 2" xfId="427"/>
    <cellStyle name="Accent3 5" xfId="428"/>
    <cellStyle name="Accent3 6" xfId="429"/>
    <cellStyle name="Accent3 7" xfId="430"/>
    <cellStyle name="Accent3 8" xfId="431"/>
    <cellStyle name="Accent4" xfId="432"/>
    <cellStyle name="Accent4 2" xfId="433"/>
    <cellStyle name="Accent4 2 2" xfId="434"/>
    <cellStyle name="Accent4 2 3" xfId="435"/>
    <cellStyle name="Accent4 2 4" xfId="436"/>
    <cellStyle name="Accent4 2 5" xfId="437"/>
    <cellStyle name="Accent4 3" xfId="438"/>
    <cellStyle name="Accent4 4" xfId="439"/>
    <cellStyle name="Accent4 4 2" xfId="440"/>
    <cellStyle name="Accent4 5" xfId="441"/>
    <cellStyle name="Accent4 6" xfId="442"/>
    <cellStyle name="Accent4 7" xfId="443"/>
    <cellStyle name="Accent4 8" xfId="444"/>
    <cellStyle name="Accent5" xfId="445"/>
    <cellStyle name="Accent5 2" xfId="446"/>
    <cellStyle name="Accent5 2 2" xfId="447"/>
    <cellStyle name="Accent5 2 3" xfId="448"/>
    <cellStyle name="Accent5 2 4" xfId="449"/>
    <cellStyle name="Accent5 2 5" xfId="450"/>
    <cellStyle name="Accent5 3" xfId="451"/>
    <cellStyle name="Accent5 4" xfId="452"/>
    <cellStyle name="Accent5 4 2" xfId="453"/>
    <cellStyle name="Accent5 5" xfId="454"/>
    <cellStyle name="Accent5 6" xfId="455"/>
    <cellStyle name="Accent5 7" xfId="456"/>
    <cellStyle name="Accent5 8" xfId="457"/>
    <cellStyle name="Accent6" xfId="458"/>
    <cellStyle name="Accent6 2" xfId="459"/>
    <cellStyle name="Accent6 2 2" xfId="460"/>
    <cellStyle name="Accent6 2 3" xfId="461"/>
    <cellStyle name="Accent6 2 4" xfId="462"/>
    <cellStyle name="Accent6 2 5" xfId="463"/>
    <cellStyle name="Accent6 3" xfId="464"/>
    <cellStyle name="Accent6 4" xfId="465"/>
    <cellStyle name="Accent6 4 2" xfId="466"/>
    <cellStyle name="Accent6 5" xfId="467"/>
    <cellStyle name="Accent6 6" xfId="468"/>
    <cellStyle name="Accent6 7" xfId="469"/>
    <cellStyle name="Accent6 8" xfId="470"/>
    <cellStyle name="Bad" xfId="471"/>
    <cellStyle name="Bad 2" xfId="472"/>
    <cellStyle name="Bad 2 2" xfId="473"/>
    <cellStyle name="Bad 2 3" xfId="474"/>
    <cellStyle name="Bad 2 4" xfId="475"/>
    <cellStyle name="Bad 2 5" xfId="476"/>
    <cellStyle name="Bad 2 6" xfId="477"/>
    <cellStyle name="Bad 3" xfId="478"/>
    <cellStyle name="Bad 4" xfId="479"/>
    <cellStyle name="Bad 4 2" xfId="480"/>
    <cellStyle name="Bad 5" xfId="481"/>
    <cellStyle name="Bad 6" xfId="482"/>
    <cellStyle name="Bad 7" xfId="483"/>
    <cellStyle name="Bad 8" xfId="484"/>
    <cellStyle name="Bad 8 2" xfId="485"/>
    <cellStyle name="Calculation" xfId="486"/>
    <cellStyle name="Calculation 2" xfId="487"/>
    <cellStyle name="Calculation 2 2" xfId="488"/>
    <cellStyle name="Calculation 2 3" xfId="489"/>
    <cellStyle name="Calculation 2 4" xfId="490"/>
    <cellStyle name="Calculation 2 5" xfId="491"/>
    <cellStyle name="Calculation 2_anakia II etapi.xls sm. defeqturi" xfId="492"/>
    <cellStyle name="Calculation 3" xfId="493"/>
    <cellStyle name="Calculation 4" xfId="494"/>
    <cellStyle name="Calculation 4 2" xfId="495"/>
    <cellStyle name="Calculation 4_anakia II etapi.xls sm. defeqturi" xfId="496"/>
    <cellStyle name="Calculation 5" xfId="497"/>
    <cellStyle name="Calculation 6" xfId="498"/>
    <cellStyle name="Calculation 7" xfId="499"/>
    <cellStyle name="Calculation 8" xfId="500"/>
    <cellStyle name="Calculation 9" xfId="501"/>
    <cellStyle name="Check Cell" xfId="502"/>
    <cellStyle name="Check Cell 2" xfId="503"/>
    <cellStyle name="Check Cell 2 2" xfId="504"/>
    <cellStyle name="Check Cell 2 3" xfId="505"/>
    <cellStyle name="Check Cell 2 4" xfId="506"/>
    <cellStyle name="Check Cell 2 5" xfId="507"/>
    <cellStyle name="Check Cell 2_anakia II etapi.xls sm. defeqturi" xfId="508"/>
    <cellStyle name="Check Cell 3" xfId="509"/>
    <cellStyle name="Check Cell 4" xfId="510"/>
    <cellStyle name="Check Cell 4 2" xfId="511"/>
    <cellStyle name="Check Cell 4_anakia II etapi.xls sm. defeqturi" xfId="512"/>
    <cellStyle name="Check Cell 5" xfId="513"/>
    <cellStyle name="Check Cell 6" xfId="514"/>
    <cellStyle name="Check Cell 7" xfId="515"/>
    <cellStyle name="Check Cell 8" xfId="516"/>
    <cellStyle name="Check Cell 9" xfId="517"/>
    <cellStyle name="Comma" xfId="518"/>
    <cellStyle name="Comma [0]" xfId="519"/>
    <cellStyle name="Comma 10" xfId="520"/>
    <cellStyle name="Comma 10 2" xfId="521"/>
    <cellStyle name="Comma 10 3" xfId="522"/>
    <cellStyle name="Comma 10 4" xfId="523"/>
    <cellStyle name="Comma 10 5" xfId="524"/>
    <cellStyle name="Comma 10 6" xfId="525"/>
    <cellStyle name="Comma 11" xfId="526"/>
    <cellStyle name="Comma 11 2" xfId="527"/>
    <cellStyle name="Comma 12" xfId="528"/>
    <cellStyle name="Comma 12 2" xfId="529"/>
    <cellStyle name="Comma 12 3" xfId="530"/>
    <cellStyle name="Comma 12 4" xfId="531"/>
    <cellStyle name="Comma 12 5" xfId="532"/>
    <cellStyle name="Comma 12 6" xfId="533"/>
    <cellStyle name="Comma 12 7" xfId="534"/>
    <cellStyle name="Comma 12 8" xfId="535"/>
    <cellStyle name="Comma 13" xfId="536"/>
    <cellStyle name="Comma 14" xfId="537"/>
    <cellStyle name="Comma 15" xfId="538"/>
    <cellStyle name="Comma 15 2" xfId="539"/>
    <cellStyle name="Comma 15 2 2" xfId="540"/>
    <cellStyle name="Comma 15 2 2 2" xfId="541"/>
    <cellStyle name="Comma 15 2 2 2 2" xfId="542"/>
    <cellStyle name="Comma 15 3" xfId="543"/>
    <cellStyle name="Comma 15 4" xfId="544"/>
    <cellStyle name="Comma 15 4 2" xfId="545"/>
    <cellStyle name="Comma 15 4 2 2" xfId="546"/>
    <cellStyle name="Comma 15 5" xfId="547"/>
    <cellStyle name="Comma 15 6" xfId="548"/>
    <cellStyle name="Comma 15 7" xfId="549"/>
    <cellStyle name="Comma 16" xfId="550"/>
    <cellStyle name="Comma 16 2" xfId="551"/>
    <cellStyle name="Comma 17" xfId="552"/>
    <cellStyle name="Comma 17 2" xfId="553"/>
    <cellStyle name="Comma 17 2 2" xfId="554"/>
    <cellStyle name="Comma 17 3" xfId="555"/>
    <cellStyle name="Comma 17 3 2" xfId="556"/>
    <cellStyle name="Comma 17 4" xfId="557"/>
    <cellStyle name="Comma 17 4 2" xfId="558"/>
    <cellStyle name="Comma 17 4 2 2" xfId="559"/>
    <cellStyle name="Comma 18" xfId="560"/>
    <cellStyle name="Comma 18 2" xfId="561"/>
    <cellStyle name="Comma 18 2 2" xfId="562"/>
    <cellStyle name="Comma 18 2 2 2" xfId="563"/>
    <cellStyle name="Comma 18 3" xfId="564"/>
    <cellStyle name="Comma 18 3 2" xfId="565"/>
    <cellStyle name="Comma 19" xfId="566"/>
    <cellStyle name="Comma 2" xfId="567"/>
    <cellStyle name="Comma 2 2" xfId="568"/>
    <cellStyle name="Comma 2 2 2" xfId="569"/>
    <cellStyle name="Comma 2 2 3" xfId="570"/>
    <cellStyle name="Comma 2 2 3 2" xfId="571"/>
    <cellStyle name="Comma 2 2 4" xfId="572"/>
    <cellStyle name="Comma 2 2 5" xfId="573"/>
    <cellStyle name="Comma 2 2 6" xfId="574"/>
    <cellStyle name="Comma 2 2 7" xfId="575"/>
    <cellStyle name="Comma 2 3" xfId="576"/>
    <cellStyle name="Comma 2 3 2" xfId="577"/>
    <cellStyle name="Comma 2 3 2 2" xfId="578"/>
    <cellStyle name="Comma 2 3 3" xfId="579"/>
    <cellStyle name="Comma 2 4" xfId="580"/>
    <cellStyle name="Comma 2 5" xfId="581"/>
    <cellStyle name="Comma 2 6" xfId="582"/>
    <cellStyle name="Comma 20" xfId="583"/>
    <cellStyle name="Comma 21" xfId="584"/>
    <cellStyle name="Comma 22" xfId="585"/>
    <cellStyle name="Comma 22 2" xfId="586"/>
    <cellStyle name="Comma 23" xfId="587"/>
    <cellStyle name="Comma 24" xfId="588"/>
    <cellStyle name="Comma 24 2" xfId="589"/>
    <cellStyle name="Comma 3" xfId="590"/>
    <cellStyle name="Comma 3 2" xfId="591"/>
    <cellStyle name="Comma 3 3" xfId="592"/>
    <cellStyle name="Comma 4" xfId="593"/>
    <cellStyle name="Comma 4 2" xfId="594"/>
    <cellStyle name="Comma 5" xfId="595"/>
    <cellStyle name="Comma 51" xfId="596"/>
    <cellStyle name="Comma 6" xfId="597"/>
    <cellStyle name="Comma 6 2" xfId="598"/>
    <cellStyle name="Comma 7" xfId="599"/>
    <cellStyle name="Comma 8" xfId="600"/>
    <cellStyle name="Comma 9" xfId="601"/>
    <cellStyle name="Currency" xfId="602"/>
    <cellStyle name="Currency [0]" xfId="603"/>
    <cellStyle name="Currency 2" xfId="604"/>
    <cellStyle name="Currency 3" xfId="605"/>
    <cellStyle name="Excel Built-in Normal 1" xfId="606"/>
    <cellStyle name="Explanatory Text" xfId="607"/>
    <cellStyle name="Explanatory Text 2" xfId="608"/>
    <cellStyle name="Explanatory Text 2 2" xfId="609"/>
    <cellStyle name="Explanatory Text 2 3" xfId="610"/>
    <cellStyle name="Explanatory Text 2 4" xfId="611"/>
    <cellStyle name="Explanatory Text 2 5" xfId="612"/>
    <cellStyle name="Explanatory Text 3" xfId="613"/>
    <cellStyle name="Explanatory Text 4" xfId="614"/>
    <cellStyle name="Explanatory Text 4 2" xfId="615"/>
    <cellStyle name="Explanatory Text 5" xfId="616"/>
    <cellStyle name="Explanatory Text 6" xfId="617"/>
    <cellStyle name="Explanatory Text 7" xfId="618"/>
    <cellStyle name="Explanatory Text 8" xfId="619"/>
    <cellStyle name="Followed Hyperlink" xfId="620"/>
    <cellStyle name="Good" xfId="621"/>
    <cellStyle name="Good 2" xfId="622"/>
    <cellStyle name="Good 2 2" xfId="623"/>
    <cellStyle name="Good 2 3" xfId="624"/>
    <cellStyle name="Good 2 4" xfId="625"/>
    <cellStyle name="Good 2 5" xfId="626"/>
    <cellStyle name="Good 3" xfId="627"/>
    <cellStyle name="Good 4" xfId="628"/>
    <cellStyle name="Good 4 2" xfId="629"/>
    <cellStyle name="Good 5" xfId="630"/>
    <cellStyle name="Good 6" xfId="631"/>
    <cellStyle name="Good 7" xfId="632"/>
    <cellStyle name="Good 8" xfId="633"/>
    <cellStyle name="Good 9" xfId="634"/>
    <cellStyle name="Good 9 2" xfId="635"/>
    <cellStyle name="Heading 1" xfId="636"/>
    <cellStyle name="Heading 1 2" xfId="637"/>
    <cellStyle name="Heading 1 2 2" xfId="638"/>
    <cellStyle name="Heading 1 2 3" xfId="639"/>
    <cellStyle name="Heading 1 2 4" xfId="640"/>
    <cellStyle name="Heading 1 2 5" xfId="641"/>
    <cellStyle name="Heading 1 2_anakia II etapi.xls sm. defeqturi" xfId="642"/>
    <cellStyle name="Heading 1 3" xfId="643"/>
    <cellStyle name="Heading 1 4" xfId="644"/>
    <cellStyle name="Heading 1 4 2" xfId="645"/>
    <cellStyle name="Heading 1 4_anakia II etapi.xls sm. defeqturi" xfId="646"/>
    <cellStyle name="Heading 1 5" xfId="647"/>
    <cellStyle name="Heading 1 6" xfId="648"/>
    <cellStyle name="Heading 1 7" xfId="649"/>
    <cellStyle name="Heading 1 8" xfId="650"/>
    <cellStyle name="Heading 1 9" xfId="651"/>
    <cellStyle name="Heading 2" xfId="652"/>
    <cellStyle name="Heading 2 2" xfId="653"/>
    <cellStyle name="Heading 2 2 2" xfId="654"/>
    <cellStyle name="Heading 2 2 3" xfId="655"/>
    <cellStyle name="Heading 2 2 4" xfId="656"/>
    <cellStyle name="Heading 2 2 5" xfId="657"/>
    <cellStyle name="Heading 2 2_anakia II etapi.xls sm. defeqturi" xfId="658"/>
    <cellStyle name="Heading 2 3" xfId="659"/>
    <cellStyle name="Heading 2 4" xfId="660"/>
    <cellStyle name="Heading 2 4 2" xfId="661"/>
    <cellStyle name="Heading 2 4_anakia II etapi.xls sm. defeqturi" xfId="662"/>
    <cellStyle name="Heading 2 5" xfId="663"/>
    <cellStyle name="Heading 2 6" xfId="664"/>
    <cellStyle name="Heading 2 7" xfId="665"/>
    <cellStyle name="Heading 2 8" xfId="666"/>
    <cellStyle name="Heading 2 9" xfId="667"/>
    <cellStyle name="Heading 3" xfId="668"/>
    <cellStyle name="Heading 3 2" xfId="669"/>
    <cellStyle name="Heading 3 2 2" xfId="670"/>
    <cellStyle name="Heading 3 2 3" xfId="671"/>
    <cellStyle name="Heading 3 2 4" xfId="672"/>
    <cellStyle name="Heading 3 2 5" xfId="673"/>
    <cellStyle name="Heading 3 2_anakia II etapi.xls sm. defeqturi" xfId="674"/>
    <cellStyle name="Heading 3 3" xfId="675"/>
    <cellStyle name="Heading 3 4" xfId="676"/>
    <cellStyle name="Heading 3 4 2" xfId="677"/>
    <cellStyle name="Heading 3 4_anakia II etapi.xls sm. defeqturi" xfId="678"/>
    <cellStyle name="Heading 3 5" xfId="679"/>
    <cellStyle name="Heading 3 6" xfId="680"/>
    <cellStyle name="Heading 3 7" xfId="681"/>
    <cellStyle name="Heading 3 8" xfId="682"/>
    <cellStyle name="Heading 3 9" xfId="683"/>
    <cellStyle name="Heading 4" xfId="684"/>
    <cellStyle name="Heading 4 2" xfId="685"/>
    <cellStyle name="Heading 4 2 2" xfId="686"/>
    <cellStyle name="Heading 4 2 3" xfId="687"/>
    <cellStyle name="Heading 4 2 4" xfId="688"/>
    <cellStyle name="Heading 4 2 5" xfId="689"/>
    <cellStyle name="Heading 4 3" xfId="690"/>
    <cellStyle name="Heading 4 4" xfId="691"/>
    <cellStyle name="Heading 4 4 2" xfId="692"/>
    <cellStyle name="Heading 4 5" xfId="693"/>
    <cellStyle name="Heading 4 6" xfId="694"/>
    <cellStyle name="Heading 4 7" xfId="695"/>
    <cellStyle name="Heading 4 8" xfId="696"/>
    <cellStyle name="Hyperlink" xfId="697"/>
    <cellStyle name="Hyperlink 2" xfId="698"/>
    <cellStyle name="Hyperlink 3" xfId="699"/>
    <cellStyle name="Input" xfId="700"/>
    <cellStyle name="Input 2" xfId="701"/>
    <cellStyle name="Input 2 2" xfId="702"/>
    <cellStyle name="Input 2 3" xfId="703"/>
    <cellStyle name="Input 2 4" xfId="704"/>
    <cellStyle name="Input 2 5" xfId="705"/>
    <cellStyle name="Input 2_anakia II etapi.xls sm. defeqturi" xfId="706"/>
    <cellStyle name="Input 3" xfId="707"/>
    <cellStyle name="Input 4" xfId="708"/>
    <cellStyle name="Input 4 2" xfId="709"/>
    <cellStyle name="Input 4_anakia II etapi.xls sm. defeqturi" xfId="710"/>
    <cellStyle name="Input 5" xfId="711"/>
    <cellStyle name="Input 6" xfId="712"/>
    <cellStyle name="Input 7" xfId="713"/>
    <cellStyle name="Input 8" xfId="714"/>
    <cellStyle name="Input 9" xfId="715"/>
    <cellStyle name="Linked Cell" xfId="716"/>
    <cellStyle name="Linked Cell 2" xfId="717"/>
    <cellStyle name="Linked Cell 2 2" xfId="718"/>
    <cellStyle name="Linked Cell 2 3" xfId="719"/>
    <cellStyle name="Linked Cell 2 4" xfId="720"/>
    <cellStyle name="Linked Cell 2 5" xfId="721"/>
    <cellStyle name="Linked Cell 2_anakia II etapi.xls sm. defeqturi" xfId="722"/>
    <cellStyle name="Linked Cell 3" xfId="723"/>
    <cellStyle name="Linked Cell 4" xfId="724"/>
    <cellStyle name="Linked Cell 4 2" xfId="725"/>
    <cellStyle name="Linked Cell 4_anakia II etapi.xls sm. defeqturi" xfId="726"/>
    <cellStyle name="Linked Cell 5" xfId="727"/>
    <cellStyle name="Linked Cell 6" xfId="728"/>
    <cellStyle name="Linked Cell 7" xfId="729"/>
    <cellStyle name="Linked Cell 8" xfId="730"/>
    <cellStyle name="Linked Cell 9" xfId="731"/>
    <cellStyle name="Neutral" xfId="732"/>
    <cellStyle name="Neutral 2" xfId="733"/>
    <cellStyle name="Neutral 2 2" xfId="734"/>
    <cellStyle name="Neutral 2 3" xfId="735"/>
    <cellStyle name="Neutral 2 4" xfId="736"/>
    <cellStyle name="Neutral 2 5" xfId="737"/>
    <cellStyle name="Neutral 3" xfId="738"/>
    <cellStyle name="Neutral 4" xfId="739"/>
    <cellStyle name="Neutral 4 2" xfId="740"/>
    <cellStyle name="Neutral 5" xfId="741"/>
    <cellStyle name="Neutral 6" xfId="742"/>
    <cellStyle name="Neutral 7" xfId="743"/>
    <cellStyle name="Neutral 8" xfId="744"/>
    <cellStyle name="Normal 10" xfId="745"/>
    <cellStyle name="Normal 10 2" xfId="746"/>
    <cellStyle name="Normal 100" xfId="747"/>
    <cellStyle name="Normal 101" xfId="748"/>
    <cellStyle name="Normal 11" xfId="749"/>
    <cellStyle name="Normal 11 2" xfId="750"/>
    <cellStyle name="Normal 11 2 2" xfId="751"/>
    <cellStyle name="Normal 11 3" xfId="752"/>
    <cellStyle name="Normal 11_GAZI-2010" xfId="753"/>
    <cellStyle name="Normal 12" xfId="754"/>
    <cellStyle name="Normal 12 2" xfId="755"/>
    <cellStyle name="Normal 12_gazis gare qseli" xfId="756"/>
    <cellStyle name="Normal 13" xfId="757"/>
    <cellStyle name="Normal 13 2" xfId="758"/>
    <cellStyle name="Normal 13 2 2" xfId="759"/>
    <cellStyle name="Normal 13 2 2 2" xfId="760"/>
    <cellStyle name="Normal 13 2 2 2 2" xfId="761"/>
    <cellStyle name="Normal 13 2 2 3" xfId="762"/>
    <cellStyle name="Normal 13 2 3" xfId="763"/>
    <cellStyle name="Normal 13 2 3 2" xfId="764"/>
    <cellStyle name="Normal 13 2 3 2 2" xfId="765"/>
    <cellStyle name="Normal 13 2 3 3" xfId="766"/>
    <cellStyle name="Normal 13 2 4" xfId="767"/>
    <cellStyle name="Normal 13 2 4 2" xfId="768"/>
    <cellStyle name="Normal 13 2 5" xfId="769"/>
    <cellStyle name="Normal 13 3" xfId="770"/>
    <cellStyle name="Normal 13 3 2" xfId="771"/>
    <cellStyle name="Normal 13 3 2 2" xfId="772"/>
    <cellStyle name="Normal 13 3 2 2 2" xfId="773"/>
    <cellStyle name="Normal 13 3 2 3" xfId="774"/>
    <cellStyle name="Normal 13 3 3" xfId="775"/>
    <cellStyle name="Normal 13 3 3 2" xfId="776"/>
    <cellStyle name="Normal 13 3 3 2 2" xfId="777"/>
    <cellStyle name="Normal 13 3 3 3" xfId="778"/>
    <cellStyle name="Normal 13 3 3 4" xfId="779"/>
    <cellStyle name="Normal 13 3 3 5" xfId="780"/>
    <cellStyle name="Normal 13 3 3 6" xfId="781"/>
    <cellStyle name="Normal 13 3 4" xfId="782"/>
    <cellStyle name="Normal 13 3 5" xfId="783"/>
    <cellStyle name="Normal 13 4" xfId="784"/>
    <cellStyle name="Normal 13 5" xfId="785"/>
    <cellStyle name="Normal 13 5 2" xfId="786"/>
    <cellStyle name="Normal 13 5 3" xfId="787"/>
    <cellStyle name="Normal 13 5 3 2" xfId="788"/>
    <cellStyle name="Normal 13 5 3 2 2" xfId="789"/>
    <cellStyle name="Normal 13 5 3 3" xfId="790"/>
    <cellStyle name="Normal 13 5 3 3 2" xfId="791"/>
    <cellStyle name="Normal 13 5 3 3 3" xfId="792"/>
    <cellStyle name="Normal 13 5 3 4" xfId="793"/>
    <cellStyle name="Normal 13 5 3 5" xfId="794"/>
    <cellStyle name="Normal 13 5 3 6" xfId="795"/>
    <cellStyle name="Normal 13 5 3 7" xfId="796"/>
    <cellStyle name="Normal 13 5 4" xfId="797"/>
    <cellStyle name="Normal 13 5 5" xfId="798"/>
    <cellStyle name="Normal 13 6" xfId="799"/>
    <cellStyle name="Normal 13 7" xfId="800"/>
    <cellStyle name="Normal 13 7 2" xfId="801"/>
    <cellStyle name="Normal 13 8" xfId="802"/>
    <cellStyle name="Normal 13 8 2" xfId="803"/>
    <cellStyle name="Normal 13_# 6-1 27.01.12 - копия (1)" xfId="804"/>
    <cellStyle name="Normal 14" xfId="805"/>
    <cellStyle name="Normal 14 2" xfId="806"/>
    <cellStyle name="Normal 14 3" xfId="807"/>
    <cellStyle name="Normal 14 3 2" xfId="808"/>
    <cellStyle name="Normal 14 4" xfId="809"/>
    <cellStyle name="Normal 14 5" xfId="810"/>
    <cellStyle name="Normal 14 6" xfId="811"/>
    <cellStyle name="Normal 14_anakia II etapi.xls sm. defeqturi" xfId="812"/>
    <cellStyle name="Normal 15" xfId="813"/>
    <cellStyle name="Normal 16" xfId="814"/>
    <cellStyle name="Normal 16 2" xfId="815"/>
    <cellStyle name="Normal 16 3" xfId="816"/>
    <cellStyle name="Normal 16 4" xfId="817"/>
    <cellStyle name="Normal 16_# 6-1 27.01.12 - копия (1)" xfId="818"/>
    <cellStyle name="Normal 17" xfId="819"/>
    <cellStyle name="Normal 17 2" xfId="820"/>
    <cellStyle name="Normal 17 3" xfId="821"/>
    <cellStyle name="Normal 18" xfId="822"/>
    <cellStyle name="Normal 19" xfId="823"/>
    <cellStyle name="Normal 19 2" xfId="824"/>
    <cellStyle name="Normal 2" xfId="825"/>
    <cellStyle name="Normal 2 10" xfId="826"/>
    <cellStyle name="Normal 2 10 2" xfId="827"/>
    <cellStyle name="Normal 2 11" xfId="828"/>
    <cellStyle name="Normal 2 11 2" xfId="829"/>
    <cellStyle name="Normal 2 12" xfId="830"/>
    <cellStyle name="Normal 2 12 2" xfId="831"/>
    <cellStyle name="Normal 2 13" xfId="832"/>
    <cellStyle name="Normal 2 14" xfId="833"/>
    <cellStyle name="Normal 2 14 2" xfId="834"/>
    <cellStyle name="Normal 2 15" xfId="835"/>
    <cellStyle name="Normal 2 2" xfId="836"/>
    <cellStyle name="Normal 2 2 10" xfId="837"/>
    <cellStyle name="Normal 2 2 2" xfId="838"/>
    <cellStyle name="Normal 2 2 2 2" xfId="839"/>
    <cellStyle name="Normal 2 2 3" xfId="840"/>
    <cellStyle name="Normal 2 2 4" xfId="841"/>
    <cellStyle name="Normal 2 2 5" xfId="842"/>
    <cellStyle name="Normal 2 2 6" xfId="843"/>
    <cellStyle name="Normal 2 2 7" xfId="844"/>
    <cellStyle name="Normal 2 2 8" xfId="845"/>
    <cellStyle name="Normal 2 2 9" xfId="846"/>
    <cellStyle name="Normal 2 2_2D4CD000" xfId="847"/>
    <cellStyle name="Normal 2 3" xfId="848"/>
    <cellStyle name="Normal 2 4" xfId="849"/>
    <cellStyle name="Normal 2 5" xfId="850"/>
    <cellStyle name="Normal 2 57 2" xfId="851"/>
    <cellStyle name="Normal 2 6" xfId="852"/>
    <cellStyle name="Normal 2 7" xfId="853"/>
    <cellStyle name="Normal 2 7 2" xfId="854"/>
    <cellStyle name="Normal 2 7 2 2" xfId="855"/>
    <cellStyle name="Normal 2 7 3" xfId="856"/>
    <cellStyle name="Normal 2 7 3 2" xfId="857"/>
    <cellStyle name="Normal 2 7 4" xfId="858"/>
    <cellStyle name="Normal 2 7_anakia II etapi.xls sm. defeqturi" xfId="859"/>
    <cellStyle name="Normal 2 8" xfId="860"/>
    <cellStyle name="Normal 2 9" xfId="861"/>
    <cellStyle name="Normal 2 9 2" xfId="862"/>
    <cellStyle name="Normal 2_anakia II etapi.xls sm. defeqturi" xfId="863"/>
    <cellStyle name="Normal 20" xfId="864"/>
    <cellStyle name="Normal 21" xfId="865"/>
    <cellStyle name="Normal 22" xfId="866"/>
    <cellStyle name="Normal 23" xfId="867"/>
    <cellStyle name="Normal 24" xfId="868"/>
    <cellStyle name="Normal 25" xfId="869"/>
    <cellStyle name="Normal 26" xfId="870"/>
    <cellStyle name="Normal 27" xfId="871"/>
    <cellStyle name="Normal 28" xfId="872"/>
    <cellStyle name="Normal 29" xfId="873"/>
    <cellStyle name="Normal 29 2" xfId="874"/>
    <cellStyle name="Normal 3" xfId="875"/>
    <cellStyle name="Normal 3 10" xfId="876"/>
    <cellStyle name="Normal 3 10 2" xfId="877"/>
    <cellStyle name="Normal 3 11" xfId="878"/>
    <cellStyle name="Normal 3 12" xfId="879"/>
    <cellStyle name="Normal 3 2" xfId="880"/>
    <cellStyle name="Normal 3 2 2" xfId="881"/>
    <cellStyle name="Normal 3 2_anakia II etapi.xls sm. defeqturi" xfId="882"/>
    <cellStyle name="Normal 3 3" xfId="883"/>
    <cellStyle name="Normal 3 4" xfId="884"/>
    <cellStyle name="Normal 3 5" xfId="885"/>
    <cellStyle name="Normal 3 6" xfId="886"/>
    <cellStyle name="Normal 3 7" xfId="887"/>
    <cellStyle name="Normal 3 8" xfId="888"/>
    <cellStyle name="Normal 3 9" xfId="889"/>
    <cellStyle name="Normal 30" xfId="890"/>
    <cellStyle name="Normal 30 2" xfId="891"/>
    <cellStyle name="Normal 31" xfId="892"/>
    <cellStyle name="Normal 32" xfId="893"/>
    <cellStyle name="Normal 32 2" xfId="894"/>
    <cellStyle name="Normal 32 2 2" xfId="895"/>
    <cellStyle name="Normal 32 3" xfId="896"/>
    <cellStyle name="Normal 32 3 2" xfId="897"/>
    <cellStyle name="Normal 32 3 2 2" xfId="898"/>
    <cellStyle name="Normal 32 3 3" xfId="899"/>
    <cellStyle name="Normal 32 3 3 2" xfId="900"/>
    <cellStyle name="Normal 32 4" xfId="901"/>
    <cellStyle name="Normal 32_# 6-1 27.01.12 - копия (1)" xfId="902"/>
    <cellStyle name="Normal 33" xfId="903"/>
    <cellStyle name="Normal 33 2" xfId="904"/>
    <cellStyle name="Normal 34" xfId="905"/>
    <cellStyle name="Normal 35" xfId="906"/>
    <cellStyle name="Normal 35 2" xfId="907"/>
    <cellStyle name="Normal 35 3" xfId="908"/>
    <cellStyle name="Normal 36" xfId="909"/>
    <cellStyle name="Normal 36 2" xfId="910"/>
    <cellStyle name="Normal 36 2 2" xfId="911"/>
    <cellStyle name="Normal 36 2 2 2" xfId="912"/>
    <cellStyle name="Normal 36 2 2 2 2" xfId="913"/>
    <cellStyle name="Normal 36 2 2 3" xfId="914"/>
    <cellStyle name="Normal 36 2 2 4" xfId="915"/>
    <cellStyle name="Normal 36 2 2 6" xfId="916"/>
    <cellStyle name="Normal 36 2 3" xfId="917"/>
    <cellStyle name="Normal 36 2 3 2" xfId="918"/>
    <cellStyle name="Normal 36 2 3 2 2" xfId="919"/>
    <cellStyle name="Normal 36 2 4" xfId="920"/>
    <cellStyle name="Normal 36 2 5" xfId="921"/>
    <cellStyle name="Normal 36 2 6" xfId="922"/>
    <cellStyle name="Normal 36 2 7" xfId="923"/>
    <cellStyle name="Normal 36 3" xfId="924"/>
    <cellStyle name="Normal 36 4" xfId="925"/>
    <cellStyle name="Normal 37" xfId="926"/>
    <cellStyle name="Normal 37 2" xfId="927"/>
    <cellStyle name="Normal 38" xfId="928"/>
    <cellStyle name="Normal 38 2" xfId="929"/>
    <cellStyle name="Normal 38 2 2" xfId="930"/>
    <cellStyle name="Normal 38 3" xfId="931"/>
    <cellStyle name="Normal 38 3 2" xfId="932"/>
    <cellStyle name="Normal 38 4" xfId="933"/>
    <cellStyle name="Normal 39" xfId="934"/>
    <cellStyle name="Normal 39 2" xfId="935"/>
    <cellStyle name="Normal 4" xfId="936"/>
    <cellStyle name="Normal 4 2" xfId="937"/>
    <cellStyle name="Normal 4 2 2" xfId="938"/>
    <cellStyle name="Normal 4 3" xfId="939"/>
    <cellStyle name="Normal 4 3 2" xfId="940"/>
    <cellStyle name="Normal 4 4" xfId="941"/>
    <cellStyle name="Normal 4 5" xfId="942"/>
    <cellStyle name="Normal 40" xfId="943"/>
    <cellStyle name="Normal 40 2" xfId="944"/>
    <cellStyle name="Normal 40 3" xfId="945"/>
    <cellStyle name="Normal 41" xfId="946"/>
    <cellStyle name="Normal 41 2" xfId="947"/>
    <cellStyle name="Normal 41 3" xfId="948"/>
    <cellStyle name="Normal 42" xfId="949"/>
    <cellStyle name="Normal 42 2" xfId="950"/>
    <cellStyle name="Normal 42 3" xfId="951"/>
    <cellStyle name="Normal 42 4" xfId="952"/>
    <cellStyle name="Normal 43" xfId="953"/>
    <cellStyle name="Normal 43 2" xfId="954"/>
    <cellStyle name="Normal 43 3" xfId="955"/>
    <cellStyle name="Normal 44" xfId="956"/>
    <cellStyle name="Normal 44 2" xfId="957"/>
    <cellStyle name="Normal 45" xfId="958"/>
    <cellStyle name="Normal 45 2" xfId="959"/>
    <cellStyle name="Normal 46" xfId="960"/>
    <cellStyle name="Normal 46 2" xfId="961"/>
    <cellStyle name="Normal 47" xfId="962"/>
    <cellStyle name="Normal 47 2" xfId="963"/>
    <cellStyle name="Normal 47 3" xfId="964"/>
    <cellStyle name="Normal 47 3 2" xfId="965"/>
    <cellStyle name="Normal 47 3 3" xfId="966"/>
    <cellStyle name="Normal 47 4" xfId="967"/>
    <cellStyle name="Normal 47 4 2" xfId="968"/>
    <cellStyle name="Normal 47 5" xfId="969"/>
    <cellStyle name="Normal 48" xfId="970"/>
    <cellStyle name="Normal 48 2" xfId="971"/>
    <cellStyle name="Normal 48 2 2" xfId="972"/>
    <cellStyle name="Normal 48 3" xfId="973"/>
    <cellStyle name="Normal 49" xfId="974"/>
    <cellStyle name="Normal 49 2" xfId="975"/>
    <cellStyle name="Normal 5" xfId="976"/>
    <cellStyle name="Normal 5 2" xfId="977"/>
    <cellStyle name="Normal 5 2 2" xfId="978"/>
    <cellStyle name="Normal 5 2 3" xfId="979"/>
    <cellStyle name="Normal 5 3" xfId="980"/>
    <cellStyle name="Normal 5 4" xfId="981"/>
    <cellStyle name="Normal 5 4 2" xfId="982"/>
    <cellStyle name="Normal 5 4 2 2" xfId="983"/>
    <cellStyle name="Normal 5 4 3" xfId="984"/>
    <cellStyle name="Normal 5 5" xfId="985"/>
    <cellStyle name="Normal 5 5 2" xfId="986"/>
    <cellStyle name="Normal 5 6" xfId="987"/>
    <cellStyle name="Normal 5_Copy of SAN2010" xfId="988"/>
    <cellStyle name="Normal 50" xfId="989"/>
    <cellStyle name="Normal 51" xfId="990"/>
    <cellStyle name="Normal 52" xfId="991"/>
    <cellStyle name="Normal 53" xfId="992"/>
    <cellStyle name="Normal 53 2" xfId="993"/>
    <cellStyle name="Normal 53 2 2" xfId="994"/>
    <cellStyle name="Normal 53 3" xfId="995"/>
    <cellStyle name="Normal 53 3 2" xfId="996"/>
    <cellStyle name="Normal 54" xfId="997"/>
    <cellStyle name="Normal 55" xfId="998"/>
    <cellStyle name="Normal 56" xfId="999"/>
    <cellStyle name="Normal 57" xfId="1000"/>
    <cellStyle name="Normal 58" xfId="1001"/>
    <cellStyle name="Normal 59" xfId="1002"/>
    <cellStyle name="Normal 6" xfId="1003"/>
    <cellStyle name="Normal 6 2" xfId="1004"/>
    <cellStyle name="Normal 6 3" xfId="1005"/>
    <cellStyle name="Normal 60" xfId="1006"/>
    <cellStyle name="Normal 61" xfId="1007"/>
    <cellStyle name="Normal 62" xfId="1008"/>
    <cellStyle name="Normal 63" xfId="1009"/>
    <cellStyle name="Normal 64" xfId="1010"/>
    <cellStyle name="Normal 65" xfId="1011"/>
    <cellStyle name="Normal 65 2" xfId="1012"/>
    <cellStyle name="Normal 66" xfId="1013"/>
    <cellStyle name="Normal 67" xfId="1014"/>
    <cellStyle name="Normal 68" xfId="1015"/>
    <cellStyle name="Normal 69" xfId="1016"/>
    <cellStyle name="Normal 7" xfId="1017"/>
    <cellStyle name="Normal 70" xfId="1018"/>
    <cellStyle name="Normal 71" xfId="1019"/>
    <cellStyle name="Normal 72" xfId="1020"/>
    <cellStyle name="Normal 73" xfId="1021"/>
    <cellStyle name="Normal 74" xfId="1022"/>
    <cellStyle name="Normal 75" xfId="1023"/>
    <cellStyle name="Normal 76" xfId="1024"/>
    <cellStyle name="Normal 77" xfId="1025"/>
    <cellStyle name="Normal 78" xfId="1026"/>
    <cellStyle name="Normal 79" xfId="1027"/>
    <cellStyle name="Normal 8" xfId="1028"/>
    <cellStyle name="Normal 8 2" xfId="1029"/>
    <cellStyle name="Normal 8 3" xfId="1030"/>
    <cellStyle name="Normal 8_2D4CD000" xfId="1031"/>
    <cellStyle name="Normal 80" xfId="1032"/>
    <cellStyle name="Normal 81" xfId="1033"/>
    <cellStyle name="Normal 82" xfId="1034"/>
    <cellStyle name="Normal 83" xfId="1035"/>
    <cellStyle name="Normal 84" xfId="1036"/>
    <cellStyle name="Normal 85" xfId="1037"/>
    <cellStyle name="Normal 86" xfId="1038"/>
    <cellStyle name="Normal 87" xfId="1039"/>
    <cellStyle name="Normal 88" xfId="1040"/>
    <cellStyle name="Normal 89" xfId="1041"/>
    <cellStyle name="Normal 9" xfId="1042"/>
    <cellStyle name="Normal 9 2" xfId="1043"/>
    <cellStyle name="Normal 9 2 2" xfId="1044"/>
    <cellStyle name="Normal 9 2 3" xfId="1045"/>
    <cellStyle name="Normal 9 2 4" xfId="1046"/>
    <cellStyle name="Normal 9 2 5" xfId="1047"/>
    <cellStyle name="Normal 9 2_anakia II etapi.xls sm. defeqturi" xfId="1048"/>
    <cellStyle name="Normal 9_2D4CD000" xfId="1049"/>
    <cellStyle name="Normal 90" xfId="1050"/>
    <cellStyle name="Normal 91" xfId="1051"/>
    <cellStyle name="Normal 92" xfId="1052"/>
    <cellStyle name="Normal 93" xfId="1053"/>
    <cellStyle name="Normal 94" xfId="1054"/>
    <cellStyle name="Normal 95" xfId="1055"/>
    <cellStyle name="Normal 96" xfId="1056"/>
    <cellStyle name="Normal 97" xfId="1057"/>
    <cellStyle name="Normal 98" xfId="1058"/>
    <cellStyle name="Normal 99" xfId="1059"/>
    <cellStyle name="Normal_gare wyalsadfenigagarini" xfId="1060"/>
    <cellStyle name="Note" xfId="1061"/>
    <cellStyle name="Note 2" xfId="1062"/>
    <cellStyle name="Note 2 2" xfId="1063"/>
    <cellStyle name="Note 2 3" xfId="1064"/>
    <cellStyle name="Note 2 4" xfId="1065"/>
    <cellStyle name="Note 2 5" xfId="1066"/>
    <cellStyle name="Note 2_anakia II etapi.xls sm. defeqturi" xfId="1067"/>
    <cellStyle name="Note 3" xfId="1068"/>
    <cellStyle name="Note 4" xfId="1069"/>
    <cellStyle name="Note 4 2" xfId="1070"/>
    <cellStyle name="Note 4_anakia II etapi.xls sm. defeqturi" xfId="1071"/>
    <cellStyle name="Note 5" xfId="1072"/>
    <cellStyle name="Note 6" xfId="1073"/>
    <cellStyle name="Note 7" xfId="1074"/>
    <cellStyle name="Note 8" xfId="1075"/>
    <cellStyle name="Note 9" xfId="1076"/>
    <cellStyle name="Output" xfId="1077"/>
    <cellStyle name="Output 2" xfId="1078"/>
    <cellStyle name="Output 2 2" xfId="1079"/>
    <cellStyle name="Output 2 3" xfId="1080"/>
    <cellStyle name="Output 2 4" xfId="1081"/>
    <cellStyle name="Output 2 5" xfId="1082"/>
    <cellStyle name="Output 2_anakia II etapi.xls sm. defeqturi" xfId="1083"/>
    <cellStyle name="Output 3" xfId="1084"/>
    <cellStyle name="Output 4" xfId="1085"/>
    <cellStyle name="Output 4 2" xfId="1086"/>
    <cellStyle name="Output 4_anakia II etapi.xls sm. defeqturi" xfId="1087"/>
    <cellStyle name="Output 5" xfId="1088"/>
    <cellStyle name="Output 6" xfId="1089"/>
    <cellStyle name="Output 7" xfId="1090"/>
    <cellStyle name="Output 8" xfId="1091"/>
    <cellStyle name="Output 9" xfId="1092"/>
    <cellStyle name="Percent" xfId="1093"/>
    <cellStyle name="Percent 2" xfId="1094"/>
    <cellStyle name="Percent 2 2" xfId="1095"/>
    <cellStyle name="Percent 3" xfId="1096"/>
    <cellStyle name="Percent 3 2" xfId="1097"/>
    <cellStyle name="Percent 4" xfId="1098"/>
    <cellStyle name="Percent 5" xfId="1099"/>
    <cellStyle name="Percent 5 2" xfId="1100"/>
    <cellStyle name="Percent 6" xfId="1101"/>
    <cellStyle name="Percent 6 2" xfId="1102"/>
    <cellStyle name="Percent 6 2 2" xfId="1103"/>
    <cellStyle name="Percent 6 3" xfId="1104"/>
    <cellStyle name="Percent 6 3 2" xfId="1105"/>
    <cellStyle name="Percent 6 3 2 2" xfId="1106"/>
    <cellStyle name="Percent 7" xfId="1107"/>
    <cellStyle name="Percent 7 2" xfId="1108"/>
    <cellStyle name="Percent 8" xfId="1109"/>
    <cellStyle name="Percent 9" xfId="1110"/>
    <cellStyle name="silfain" xfId="1111"/>
    <cellStyle name="Style 1" xfId="1112"/>
    <cellStyle name="Title" xfId="1113"/>
    <cellStyle name="Title 2" xfId="1114"/>
    <cellStyle name="Title 2 2" xfId="1115"/>
    <cellStyle name="Title 2 3" xfId="1116"/>
    <cellStyle name="Title 2 4" xfId="1117"/>
    <cellStyle name="Title 2 5" xfId="1118"/>
    <cellStyle name="Title 3" xfId="1119"/>
    <cellStyle name="Title 4" xfId="1120"/>
    <cellStyle name="Title 4 2" xfId="1121"/>
    <cellStyle name="Title 5" xfId="1122"/>
    <cellStyle name="Title 6" xfId="1123"/>
    <cellStyle name="Title 7" xfId="1124"/>
    <cellStyle name="Title 8" xfId="1125"/>
    <cellStyle name="Total" xfId="1126"/>
    <cellStyle name="Total 2" xfId="1127"/>
    <cellStyle name="Total 2 2" xfId="1128"/>
    <cellStyle name="Total 2 3" xfId="1129"/>
    <cellStyle name="Total 2 4" xfId="1130"/>
    <cellStyle name="Total 2 5" xfId="1131"/>
    <cellStyle name="Total 2_anakia II etapi.xls sm. defeqturi" xfId="1132"/>
    <cellStyle name="Total 3" xfId="1133"/>
    <cellStyle name="Total 4" xfId="1134"/>
    <cellStyle name="Total 4 2" xfId="1135"/>
    <cellStyle name="Total 4_anakia II etapi.xls sm. defeqturi" xfId="1136"/>
    <cellStyle name="Total 5" xfId="1137"/>
    <cellStyle name="Total 6" xfId="1138"/>
    <cellStyle name="Total 7" xfId="1139"/>
    <cellStyle name="Total 8" xfId="1140"/>
    <cellStyle name="Total 9" xfId="1141"/>
    <cellStyle name="Warning Text" xfId="1142"/>
    <cellStyle name="Warning Text 2" xfId="1143"/>
    <cellStyle name="Warning Text 2 2" xfId="1144"/>
    <cellStyle name="Warning Text 2 3" xfId="1145"/>
    <cellStyle name="Warning Text 2 4" xfId="1146"/>
    <cellStyle name="Warning Text 2 5" xfId="1147"/>
    <cellStyle name="Warning Text 3" xfId="1148"/>
    <cellStyle name="Warning Text 4" xfId="1149"/>
    <cellStyle name="Warning Text 4 2" xfId="1150"/>
    <cellStyle name="Warning Text 5" xfId="1151"/>
    <cellStyle name="Warning Text 6" xfId="1152"/>
    <cellStyle name="Warning Text 7" xfId="1153"/>
    <cellStyle name="Warning Text 8" xfId="1154"/>
    <cellStyle name="Денежный_5МАЙ 05 " xfId="1155"/>
    <cellStyle name="Обычный 10" xfId="1156"/>
    <cellStyle name="Обычный 10 2" xfId="1157"/>
    <cellStyle name="Обычный 10 2 2" xfId="1158"/>
    <cellStyle name="Обычный 10 3" xfId="1159"/>
    <cellStyle name="Обычный 2" xfId="1160"/>
    <cellStyle name="Обычный 2 2" xfId="1161"/>
    <cellStyle name="Обычный 2 3" xfId="1162"/>
    <cellStyle name="Обычный 2 4" xfId="1163"/>
    <cellStyle name="Обычный 2 5" xfId="1164"/>
    <cellStyle name="Обычный 3" xfId="1165"/>
    <cellStyle name="Обычный 3 2" xfId="1166"/>
    <cellStyle name="Обычный 3 3" xfId="1167"/>
    <cellStyle name="Обычный 3 4" xfId="1168"/>
    <cellStyle name="Обычный 4" xfId="1169"/>
    <cellStyle name="Обычный 4 2" xfId="1170"/>
    <cellStyle name="Обычный 4 3" xfId="1171"/>
    <cellStyle name="Обычный 4 4" xfId="1172"/>
    <cellStyle name="Обычный 4 4 2" xfId="1173"/>
    <cellStyle name="Обычный 4 4 3" xfId="1174"/>
    <cellStyle name="Обычный 5" xfId="1175"/>
    <cellStyle name="Обычный 5 2" xfId="1176"/>
    <cellStyle name="Обычный 5 2 2" xfId="1177"/>
    <cellStyle name="Обычный 5 2 3" xfId="1178"/>
    <cellStyle name="Обычный 5 3" xfId="1179"/>
    <cellStyle name="Обычный 5 4" xfId="1180"/>
    <cellStyle name="Обычный 5 4 2" xfId="1181"/>
    <cellStyle name="Обычный 5 5" xfId="1182"/>
    <cellStyle name="Обычный 5 5 2" xfId="1183"/>
    <cellStyle name="Обычный 6" xfId="1184"/>
    <cellStyle name="Обычный 6 2" xfId="1185"/>
    <cellStyle name="Обычный 7" xfId="1186"/>
    <cellStyle name="Обычный 7 2" xfId="1187"/>
    <cellStyle name="Обычный 8" xfId="1188"/>
    <cellStyle name="Обычный 8 2" xfId="1189"/>
    <cellStyle name="Обычный 9" xfId="1190"/>
    <cellStyle name="Обычный_2338-2339" xfId="1191"/>
    <cellStyle name="Плохой" xfId="1192"/>
    <cellStyle name="Процентный 2" xfId="1193"/>
    <cellStyle name="Процентный 3" xfId="1194"/>
    <cellStyle name="Процентный 3 2" xfId="1195"/>
    <cellStyle name="Стиль 1" xfId="1196"/>
    <cellStyle name="Финансовый 2" xfId="1197"/>
    <cellStyle name="Финансовый 2 2" xfId="1198"/>
    <cellStyle name="Финансовый 2 2 2" xfId="1199"/>
    <cellStyle name="Финансовый 2 2 3" xfId="1200"/>
    <cellStyle name="Финансовый 2 3" xfId="1201"/>
    <cellStyle name="Финансовый 3" xfId="1202"/>
    <cellStyle name="Финансовый 3 2" xfId="1203"/>
    <cellStyle name="Финансовый 4" xfId="1204"/>
    <cellStyle name="Финансовый 4 2" xfId="1205"/>
    <cellStyle name="Финансовый 4 2 2" xfId="1206"/>
    <cellStyle name="Финансовый 4 2 2 2" xfId="1207"/>
    <cellStyle name="Финансовый 5" xfId="1208"/>
    <cellStyle name="Финансовый 5 2" xfId="1209"/>
    <cellStyle name="ჩვეულებრივი 2" xfId="12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323850</xdr:colOff>
      <xdr:row>175</xdr:row>
      <xdr:rowOff>38100</xdr:rowOff>
    </xdr:from>
    <xdr:to>
      <xdr:col>10</xdr:col>
      <xdr:colOff>381000</xdr:colOff>
      <xdr:row>182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40128825"/>
          <a:ext cx="17907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7"/>
  <sheetViews>
    <sheetView tabSelected="1" view="pageBreakPreview" zoomScale="89" zoomScaleSheetLayoutView="89" zoomScalePageLayoutView="0" workbookViewId="0" topLeftCell="A202">
      <selection activeCell="M222" sqref="M222"/>
    </sheetView>
  </sheetViews>
  <sheetFormatPr defaultColWidth="9.140625" defaultRowHeight="12.75"/>
  <cols>
    <col min="1" max="1" width="4.28125" style="113" customWidth="1"/>
    <col min="2" max="2" width="13.57421875" style="113" customWidth="1"/>
    <col min="3" max="3" width="49.7109375" style="42" customWidth="1"/>
    <col min="4" max="4" width="7.57421875" style="117" customWidth="1"/>
    <col min="5" max="5" width="7.57421875" style="40" customWidth="1"/>
    <col min="6" max="6" width="10.00390625" style="113" customWidth="1"/>
    <col min="7" max="7" width="8.140625" style="91" customWidth="1"/>
    <col min="8" max="8" width="8.421875" style="91" bestFit="1" customWidth="1"/>
    <col min="9" max="9" width="9.421875" style="91" customWidth="1"/>
    <col min="10" max="10" width="8.140625" style="91" customWidth="1"/>
    <col min="11" max="11" width="10.28125" style="91" customWidth="1"/>
    <col min="12" max="12" width="10.7109375" style="91" customWidth="1"/>
    <col min="13" max="13" width="10.00390625" style="91" customWidth="1"/>
    <col min="14" max="14" width="8.140625" style="41" hidden="1" customWidth="1"/>
    <col min="15" max="15" width="13.28125" style="79" hidden="1" customWidth="1"/>
    <col min="16" max="16384" width="9.140625" style="117" customWidth="1"/>
  </cols>
  <sheetData>
    <row r="1" spans="1:15" ht="13.5">
      <c r="A1" s="126" t="s">
        <v>20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19"/>
      <c r="O1" s="119"/>
    </row>
    <row r="2" spans="1:15" ht="13.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119"/>
      <c r="O2" s="119"/>
    </row>
    <row r="3" spans="1:15" ht="13.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119"/>
      <c r="O3" s="119"/>
    </row>
    <row r="4" spans="1:15" ht="13.5">
      <c r="A4" s="53"/>
      <c r="B4" s="118" t="s">
        <v>136</v>
      </c>
      <c r="C4" s="118" t="s">
        <v>135</v>
      </c>
      <c r="D4" s="118"/>
      <c r="E4" s="118"/>
      <c r="F4" s="118"/>
      <c r="G4" s="118"/>
      <c r="H4" s="118"/>
      <c r="I4" s="118"/>
      <c r="J4" s="118"/>
      <c r="K4" s="118"/>
      <c r="L4" s="118"/>
      <c r="M4" s="54"/>
      <c r="N4" s="55"/>
      <c r="O4" s="69"/>
    </row>
    <row r="5" spans="1:15" ht="13.5">
      <c r="A5" s="127" t="s">
        <v>1</v>
      </c>
      <c r="B5" s="127"/>
      <c r="C5" s="127" t="s">
        <v>0</v>
      </c>
      <c r="D5" s="129" t="s">
        <v>5</v>
      </c>
      <c r="E5" s="129"/>
      <c r="F5" s="129" t="s">
        <v>17</v>
      </c>
      <c r="G5" s="136" t="s">
        <v>41</v>
      </c>
      <c r="H5" s="137"/>
      <c r="I5" s="136" t="s">
        <v>42</v>
      </c>
      <c r="J5" s="137"/>
      <c r="K5" s="136" t="s">
        <v>43</v>
      </c>
      <c r="L5" s="137"/>
      <c r="M5" s="129" t="s">
        <v>40</v>
      </c>
      <c r="N5" s="56"/>
      <c r="O5" s="52" t="s">
        <v>2</v>
      </c>
    </row>
    <row r="6" spans="1:15" ht="27">
      <c r="A6" s="128"/>
      <c r="B6" s="128"/>
      <c r="C6" s="128"/>
      <c r="D6" s="130"/>
      <c r="E6" s="130"/>
      <c r="F6" s="130"/>
      <c r="G6" s="115" t="s">
        <v>38</v>
      </c>
      <c r="H6" s="115" t="s">
        <v>39</v>
      </c>
      <c r="I6" s="115" t="s">
        <v>38</v>
      </c>
      <c r="J6" s="115" t="s">
        <v>39</v>
      </c>
      <c r="K6" s="115" t="s">
        <v>38</v>
      </c>
      <c r="L6" s="115" t="s">
        <v>39</v>
      </c>
      <c r="M6" s="130"/>
      <c r="N6" s="56"/>
      <c r="O6" s="52"/>
    </row>
    <row r="7" spans="1:15" ht="13.5">
      <c r="A7" s="114">
        <v>1</v>
      </c>
      <c r="B7" s="114">
        <v>2</v>
      </c>
      <c r="C7" s="114">
        <v>3</v>
      </c>
      <c r="D7" s="114">
        <v>4</v>
      </c>
      <c r="E7" s="114">
        <v>5</v>
      </c>
      <c r="F7" s="114">
        <v>6</v>
      </c>
      <c r="G7" s="97">
        <v>7</v>
      </c>
      <c r="H7" s="97">
        <v>8</v>
      </c>
      <c r="I7" s="97">
        <v>9</v>
      </c>
      <c r="J7" s="97">
        <v>10</v>
      </c>
      <c r="K7" s="97">
        <v>11</v>
      </c>
      <c r="L7" s="97">
        <v>12</v>
      </c>
      <c r="M7" s="97">
        <v>13</v>
      </c>
      <c r="N7" s="57"/>
      <c r="O7" s="70">
        <v>5</v>
      </c>
    </row>
    <row r="8" spans="2:15" ht="13.5">
      <c r="B8" s="112"/>
      <c r="C8" s="112" t="s">
        <v>51</v>
      </c>
      <c r="D8" s="112"/>
      <c r="E8" s="112"/>
      <c r="F8" s="112"/>
      <c r="G8" s="111"/>
      <c r="H8" s="111"/>
      <c r="I8" s="111"/>
      <c r="J8" s="111"/>
      <c r="K8" s="111"/>
      <c r="L8" s="111"/>
      <c r="M8" s="111"/>
      <c r="N8" s="58"/>
      <c r="O8" s="71"/>
    </row>
    <row r="9" spans="1:15" ht="81">
      <c r="A9" s="105">
        <v>1</v>
      </c>
      <c r="B9" s="1" t="s">
        <v>44</v>
      </c>
      <c r="C9" s="98" t="s">
        <v>11</v>
      </c>
      <c r="D9" s="97" t="s">
        <v>12</v>
      </c>
      <c r="E9" s="97"/>
      <c r="F9" s="110">
        <v>0.1869</v>
      </c>
      <c r="G9" s="80"/>
      <c r="H9" s="80"/>
      <c r="I9" s="80"/>
      <c r="J9" s="80"/>
      <c r="K9" s="80"/>
      <c r="L9" s="80"/>
      <c r="M9" s="80"/>
      <c r="N9" s="59"/>
      <c r="O9" s="72"/>
    </row>
    <row r="10" spans="1:15" ht="13.5">
      <c r="A10" s="105"/>
      <c r="B10" s="12"/>
      <c r="C10" s="11" t="s">
        <v>46</v>
      </c>
      <c r="D10" s="2" t="s">
        <v>47</v>
      </c>
      <c r="E10" s="108">
        <v>93.22</v>
      </c>
      <c r="F10" s="107">
        <f>E10*F9</f>
        <v>17.422818</v>
      </c>
      <c r="G10" s="80"/>
      <c r="H10" s="80"/>
      <c r="I10" s="80"/>
      <c r="J10" s="80"/>
      <c r="K10" s="80"/>
      <c r="L10" s="80"/>
      <c r="M10" s="80"/>
      <c r="N10" s="60"/>
      <c r="O10" s="73"/>
    </row>
    <row r="11" spans="1:15" ht="27">
      <c r="A11" s="105">
        <v>2</v>
      </c>
      <c r="B11" s="12" t="s">
        <v>45</v>
      </c>
      <c r="C11" s="98" t="s">
        <v>94</v>
      </c>
      <c r="D11" s="97" t="s">
        <v>50</v>
      </c>
      <c r="E11" s="97"/>
      <c r="F11" s="100">
        <f>F17*0.3*0.1</f>
        <v>8.4</v>
      </c>
      <c r="G11" s="80"/>
      <c r="H11" s="80"/>
      <c r="I11" s="80"/>
      <c r="J11" s="80"/>
      <c r="K11" s="80"/>
      <c r="L11" s="80"/>
      <c r="M11" s="80"/>
      <c r="N11" s="60"/>
      <c r="O11" s="73"/>
    </row>
    <row r="12" spans="1:15" ht="13.5">
      <c r="A12" s="105"/>
      <c r="B12" s="12"/>
      <c r="C12" s="11" t="s">
        <v>46</v>
      </c>
      <c r="D12" s="2" t="s">
        <v>47</v>
      </c>
      <c r="E12" s="4">
        <v>1.6</v>
      </c>
      <c r="F12" s="107">
        <f>E12*F11</f>
        <v>13.440000000000001</v>
      </c>
      <c r="G12" s="80"/>
      <c r="H12" s="80"/>
      <c r="I12" s="80"/>
      <c r="J12" s="80"/>
      <c r="K12" s="80"/>
      <c r="L12" s="80"/>
      <c r="M12" s="80"/>
      <c r="N12" s="60"/>
      <c r="O12" s="73"/>
    </row>
    <row r="13" spans="1:15" ht="13.5">
      <c r="A13" s="105"/>
      <c r="B13" s="12"/>
      <c r="C13" s="11" t="s">
        <v>48</v>
      </c>
      <c r="D13" s="17" t="s">
        <v>49</v>
      </c>
      <c r="E13" s="4">
        <v>0.775</v>
      </c>
      <c r="F13" s="107">
        <f>E13*F11</f>
        <v>6.510000000000001</v>
      </c>
      <c r="G13" s="80"/>
      <c r="H13" s="80"/>
      <c r="I13" s="80"/>
      <c r="J13" s="80"/>
      <c r="K13" s="80"/>
      <c r="L13" s="80"/>
      <c r="M13" s="80"/>
      <c r="N13" s="60"/>
      <c r="O13" s="73"/>
    </row>
    <row r="14" spans="1:15" ht="15.75">
      <c r="A14" s="105">
        <v>2.1</v>
      </c>
      <c r="B14" s="99" t="s">
        <v>91</v>
      </c>
      <c r="C14" s="98" t="s">
        <v>93</v>
      </c>
      <c r="D14" s="97" t="s">
        <v>50</v>
      </c>
      <c r="E14" s="97"/>
      <c r="F14" s="100">
        <f>F11</f>
        <v>8.4</v>
      </c>
      <c r="G14" s="81"/>
      <c r="H14" s="81"/>
      <c r="I14" s="81"/>
      <c r="J14" s="81"/>
      <c r="K14" s="81"/>
      <c r="L14" s="81"/>
      <c r="M14" s="81"/>
      <c r="N14" s="60"/>
      <c r="O14" s="73"/>
    </row>
    <row r="15" spans="1:15" ht="13.5">
      <c r="A15" s="105"/>
      <c r="B15" s="95"/>
      <c r="C15" s="11" t="s">
        <v>46</v>
      </c>
      <c r="D15" s="2" t="s">
        <v>47</v>
      </c>
      <c r="E15" s="94">
        <v>0.02</v>
      </c>
      <c r="F15" s="107">
        <f>E15*F14</f>
        <v>0.168</v>
      </c>
      <c r="G15" s="5"/>
      <c r="H15" s="5"/>
      <c r="I15" s="16"/>
      <c r="J15" s="80"/>
      <c r="K15" s="20"/>
      <c r="L15" s="20"/>
      <c r="M15" s="80"/>
      <c r="N15" s="60"/>
      <c r="O15" s="73"/>
    </row>
    <row r="16" spans="1:15" ht="13.5">
      <c r="A16" s="105"/>
      <c r="B16" s="95"/>
      <c r="C16" s="11" t="s">
        <v>92</v>
      </c>
      <c r="D16" s="17" t="s">
        <v>49</v>
      </c>
      <c r="E16" s="93">
        <v>0.0448</v>
      </c>
      <c r="F16" s="107">
        <f>E16*F14</f>
        <v>0.37632</v>
      </c>
      <c r="G16" s="5"/>
      <c r="H16" s="5"/>
      <c r="I16" s="16"/>
      <c r="J16" s="16"/>
      <c r="K16" s="20"/>
      <c r="L16" s="80"/>
      <c r="M16" s="80"/>
      <c r="N16" s="60"/>
      <c r="O16" s="73"/>
    </row>
    <row r="17" spans="1:15" ht="40.5">
      <c r="A17" s="105">
        <v>3</v>
      </c>
      <c r="B17" s="18" t="s">
        <v>56</v>
      </c>
      <c r="C17" s="98" t="s">
        <v>57</v>
      </c>
      <c r="D17" s="97" t="s">
        <v>8</v>
      </c>
      <c r="E17" s="97"/>
      <c r="F17" s="100">
        <v>280</v>
      </c>
      <c r="G17" s="80"/>
      <c r="H17" s="80"/>
      <c r="I17" s="80"/>
      <c r="J17" s="80"/>
      <c r="K17" s="80"/>
      <c r="L17" s="80"/>
      <c r="M17" s="80"/>
      <c r="N17" s="60"/>
      <c r="O17" s="73"/>
    </row>
    <row r="18" spans="1:15" ht="13.5">
      <c r="A18" s="105"/>
      <c r="B18" s="12"/>
      <c r="C18" s="11" t="s">
        <v>46</v>
      </c>
      <c r="D18" s="2" t="s">
        <v>47</v>
      </c>
      <c r="E18" s="4">
        <v>0.785</v>
      </c>
      <c r="F18" s="107">
        <f>E18*F17</f>
        <v>219.8</v>
      </c>
      <c r="G18" s="80"/>
      <c r="H18" s="80"/>
      <c r="I18" s="80"/>
      <c r="J18" s="80"/>
      <c r="K18" s="80"/>
      <c r="L18" s="80"/>
      <c r="M18" s="80"/>
      <c r="N18" s="60"/>
      <c r="O18" s="73"/>
    </row>
    <row r="19" spans="1:15" ht="40.5">
      <c r="A19" s="105">
        <v>4</v>
      </c>
      <c r="B19" s="18" t="s">
        <v>56</v>
      </c>
      <c r="C19" s="98" t="s">
        <v>58</v>
      </c>
      <c r="D19" s="97" t="s">
        <v>8</v>
      </c>
      <c r="E19" s="97"/>
      <c r="F19" s="100">
        <v>29</v>
      </c>
      <c r="G19" s="80"/>
      <c r="H19" s="80"/>
      <c r="I19" s="80"/>
      <c r="J19" s="80"/>
      <c r="K19" s="80"/>
      <c r="L19" s="80"/>
      <c r="M19" s="80"/>
      <c r="N19" s="60"/>
      <c r="O19" s="73"/>
    </row>
    <row r="20" spans="1:15" ht="13.5">
      <c r="A20" s="105"/>
      <c r="B20" s="12"/>
      <c r="C20" s="11" t="s">
        <v>46</v>
      </c>
      <c r="D20" s="2" t="s">
        <v>47</v>
      </c>
      <c r="E20" s="4">
        <v>0.785</v>
      </c>
      <c r="F20" s="107">
        <f>E20*F19</f>
        <v>22.765</v>
      </c>
      <c r="G20" s="80"/>
      <c r="H20" s="80"/>
      <c r="I20" s="80"/>
      <c r="J20" s="80"/>
      <c r="K20" s="80"/>
      <c r="L20" s="80"/>
      <c r="M20" s="80"/>
      <c r="N20" s="60"/>
      <c r="O20" s="73"/>
    </row>
    <row r="21" spans="1:15" ht="27">
      <c r="A21" s="132">
        <v>5</v>
      </c>
      <c r="B21" s="18" t="s">
        <v>56</v>
      </c>
      <c r="C21" s="104" t="s">
        <v>96</v>
      </c>
      <c r="D21" s="97" t="s">
        <v>8</v>
      </c>
      <c r="E21" s="97"/>
      <c r="F21" s="100">
        <v>19</v>
      </c>
      <c r="G21" s="80"/>
      <c r="H21" s="80"/>
      <c r="I21" s="80"/>
      <c r="J21" s="80"/>
      <c r="K21" s="80"/>
      <c r="L21" s="80"/>
      <c r="M21" s="80"/>
      <c r="N21" s="60"/>
      <c r="O21" s="73"/>
    </row>
    <row r="22" spans="1:15" ht="13.5">
      <c r="A22" s="132"/>
      <c r="B22" s="12"/>
      <c r="C22" s="11" t="s">
        <v>46</v>
      </c>
      <c r="D22" s="2" t="s">
        <v>47</v>
      </c>
      <c r="E22" s="4">
        <v>0.785</v>
      </c>
      <c r="F22" s="107">
        <f>E22*F21</f>
        <v>14.915000000000001</v>
      </c>
      <c r="G22" s="80"/>
      <c r="H22" s="80"/>
      <c r="I22" s="80"/>
      <c r="J22" s="80"/>
      <c r="K22" s="80"/>
      <c r="L22" s="80"/>
      <c r="M22" s="80"/>
      <c r="N22" s="60"/>
      <c r="O22" s="73"/>
    </row>
    <row r="23" spans="1:15" ht="15.75">
      <c r="A23" s="105">
        <v>5.1</v>
      </c>
      <c r="B23" s="99" t="s">
        <v>91</v>
      </c>
      <c r="C23" s="98" t="s">
        <v>93</v>
      </c>
      <c r="D23" s="97" t="s">
        <v>50</v>
      </c>
      <c r="E23" s="97"/>
      <c r="F23" s="100">
        <v>0.855</v>
      </c>
      <c r="G23" s="81"/>
      <c r="H23" s="81"/>
      <c r="I23" s="81"/>
      <c r="J23" s="81"/>
      <c r="K23" s="81"/>
      <c r="L23" s="81"/>
      <c r="M23" s="81"/>
      <c r="N23" s="60"/>
      <c r="O23" s="73"/>
    </row>
    <row r="24" spans="1:15" ht="13.5">
      <c r="A24" s="105"/>
      <c r="B24" s="95"/>
      <c r="C24" s="11" t="s">
        <v>46</v>
      </c>
      <c r="D24" s="2" t="s">
        <v>47</v>
      </c>
      <c r="E24" s="94">
        <v>0.02</v>
      </c>
      <c r="F24" s="107">
        <f>E24*F23</f>
        <v>0.0171</v>
      </c>
      <c r="G24" s="5"/>
      <c r="H24" s="5"/>
      <c r="I24" s="16"/>
      <c r="J24" s="80"/>
      <c r="K24" s="20"/>
      <c r="L24" s="20"/>
      <c r="M24" s="80"/>
      <c r="N24" s="60"/>
      <c r="O24" s="73"/>
    </row>
    <row r="25" spans="1:15" ht="13.5">
      <c r="A25" s="105"/>
      <c r="B25" s="95"/>
      <c r="C25" s="11" t="s">
        <v>92</v>
      </c>
      <c r="D25" s="17" t="s">
        <v>49</v>
      </c>
      <c r="E25" s="93">
        <v>0.0448</v>
      </c>
      <c r="F25" s="107">
        <f>E25*F23</f>
        <v>0.038304</v>
      </c>
      <c r="G25" s="5"/>
      <c r="H25" s="5"/>
      <c r="I25" s="16"/>
      <c r="J25" s="16"/>
      <c r="K25" s="20"/>
      <c r="L25" s="80"/>
      <c r="M25" s="80"/>
      <c r="N25" s="60"/>
      <c r="O25" s="73"/>
    </row>
    <row r="26" spans="1:15" ht="27">
      <c r="A26" s="105">
        <v>6</v>
      </c>
      <c r="B26" s="18" t="s">
        <v>56</v>
      </c>
      <c r="C26" s="104" t="s">
        <v>97</v>
      </c>
      <c r="D26" s="97" t="s">
        <v>8</v>
      </c>
      <c r="E26" s="97"/>
      <c r="F26" s="100">
        <v>245</v>
      </c>
      <c r="G26" s="80"/>
      <c r="H26" s="80"/>
      <c r="I26" s="80"/>
      <c r="J26" s="80"/>
      <c r="K26" s="80"/>
      <c r="L26" s="80"/>
      <c r="M26" s="80"/>
      <c r="N26" s="60"/>
      <c r="O26" s="73"/>
    </row>
    <row r="27" spans="1:15" ht="13.5">
      <c r="A27" s="105"/>
      <c r="B27" s="12"/>
      <c r="C27" s="11" t="s">
        <v>46</v>
      </c>
      <c r="D27" s="2" t="s">
        <v>47</v>
      </c>
      <c r="E27" s="4">
        <v>0.785</v>
      </c>
      <c r="F27" s="107">
        <f>E27*F26</f>
        <v>192.32500000000002</v>
      </c>
      <c r="G27" s="80"/>
      <c r="H27" s="80"/>
      <c r="I27" s="80"/>
      <c r="J27" s="80"/>
      <c r="K27" s="80"/>
      <c r="L27" s="80"/>
      <c r="M27" s="80"/>
      <c r="N27" s="60"/>
      <c r="O27" s="73"/>
    </row>
    <row r="28" spans="1:15" ht="15.75">
      <c r="A28" s="105">
        <v>6.1</v>
      </c>
      <c r="B28" s="99" t="s">
        <v>91</v>
      </c>
      <c r="C28" s="98" t="s">
        <v>93</v>
      </c>
      <c r="D28" s="97" t="s">
        <v>50</v>
      </c>
      <c r="E28" s="97"/>
      <c r="F28" s="100">
        <v>4.9</v>
      </c>
      <c r="G28" s="81"/>
      <c r="H28" s="81"/>
      <c r="I28" s="81"/>
      <c r="J28" s="81"/>
      <c r="K28" s="81"/>
      <c r="L28" s="81"/>
      <c r="M28" s="81"/>
      <c r="N28" s="60"/>
      <c r="O28" s="73"/>
    </row>
    <row r="29" spans="1:15" ht="13.5">
      <c r="A29" s="105"/>
      <c r="B29" s="95"/>
      <c r="C29" s="11" t="s">
        <v>46</v>
      </c>
      <c r="D29" s="2" t="s">
        <v>47</v>
      </c>
      <c r="E29" s="94">
        <v>0.02</v>
      </c>
      <c r="F29" s="107">
        <f>E29*F28</f>
        <v>0.098</v>
      </c>
      <c r="G29" s="5"/>
      <c r="H29" s="5"/>
      <c r="I29" s="16"/>
      <c r="J29" s="80"/>
      <c r="K29" s="20"/>
      <c r="L29" s="20"/>
      <c r="M29" s="80"/>
      <c r="N29" s="60"/>
      <c r="O29" s="73"/>
    </row>
    <row r="30" spans="1:15" ht="13.5">
      <c r="A30" s="105"/>
      <c r="B30" s="95"/>
      <c r="C30" s="11" t="s">
        <v>92</v>
      </c>
      <c r="D30" s="17" t="s">
        <v>49</v>
      </c>
      <c r="E30" s="93">
        <v>0.0448</v>
      </c>
      <c r="F30" s="107">
        <f>E30*F28</f>
        <v>0.21952000000000002</v>
      </c>
      <c r="G30" s="5"/>
      <c r="H30" s="5"/>
      <c r="I30" s="16"/>
      <c r="J30" s="16"/>
      <c r="K30" s="20"/>
      <c r="L30" s="80"/>
      <c r="M30" s="80"/>
      <c r="N30" s="60"/>
      <c r="O30" s="73"/>
    </row>
    <row r="31" spans="1:15" ht="27">
      <c r="A31" s="132">
        <v>7</v>
      </c>
      <c r="B31" s="18" t="s">
        <v>59</v>
      </c>
      <c r="C31" s="104" t="s">
        <v>98</v>
      </c>
      <c r="D31" s="97" t="s">
        <v>62</v>
      </c>
      <c r="E31" s="97"/>
      <c r="F31" s="100">
        <v>14.390999999999998</v>
      </c>
      <c r="G31" s="81"/>
      <c r="H31" s="80"/>
      <c r="I31" s="80"/>
      <c r="J31" s="80"/>
      <c r="K31" s="80"/>
      <c r="L31" s="80"/>
      <c r="M31" s="80"/>
      <c r="N31" s="60"/>
      <c r="O31" s="73"/>
    </row>
    <row r="32" spans="1:15" ht="13.5">
      <c r="A32" s="132"/>
      <c r="B32" s="12"/>
      <c r="C32" s="11" t="s">
        <v>46</v>
      </c>
      <c r="D32" s="2" t="s">
        <v>47</v>
      </c>
      <c r="E32" s="4">
        <v>1.5</v>
      </c>
      <c r="F32" s="107">
        <f>E32*F31</f>
        <v>21.586499999999997</v>
      </c>
      <c r="G32" s="80"/>
      <c r="H32" s="80"/>
      <c r="I32" s="80"/>
      <c r="J32" s="80"/>
      <c r="K32" s="80"/>
      <c r="L32" s="80"/>
      <c r="M32" s="80"/>
      <c r="N32" s="60"/>
      <c r="O32" s="73"/>
    </row>
    <row r="33" spans="1:15" ht="13.5">
      <c r="A33" s="132"/>
      <c r="B33" s="12"/>
      <c r="C33" s="11" t="s">
        <v>60</v>
      </c>
      <c r="D33" s="17" t="s">
        <v>61</v>
      </c>
      <c r="E33" s="4">
        <v>0.0966</v>
      </c>
      <c r="F33" s="107">
        <f>E33*F31</f>
        <v>1.3901705999999998</v>
      </c>
      <c r="G33" s="80"/>
      <c r="H33" s="80"/>
      <c r="I33" s="80"/>
      <c r="J33" s="80"/>
      <c r="K33" s="80"/>
      <c r="L33" s="80"/>
      <c r="M33" s="80"/>
      <c r="N33" s="60"/>
      <c r="O33" s="73"/>
    </row>
    <row r="34" spans="1:15" ht="15.75">
      <c r="A34" s="105">
        <v>7.1</v>
      </c>
      <c r="B34" s="99" t="s">
        <v>91</v>
      </c>
      <c r="C34" s="98" t="s">
        <v>93</v>
      </c>
      <c r="D34" s="97" t="s">
        <v>50</v>
      </c>
      <c r="E34" s="97"/>
      <c r="F34" s="100">
        <f>F31</f>
        <v>14.390999999999998</v>
      </c>
      <c r="G34" s="81"/>
      <c r="H34" s="81"/>
      <c r="I34" s="81"/>
      <c r="J34" s="81"/>
      <c r="K34" s="81"/>
      <c r="L34" s="81"/>
      <c r="M34" s="81"/>
      <c r="N34" s="60"/>
      <c r="O34" s="73"/>
    </row>
    <row r="35" spans="1:15" ht="13.5">
      <c r="A35" s="105"/>
      <c r="B35" s="95"/>
      <c r="C35" s="11" t="s">
        <v>46</v>
      </c>
      <c r="D35" s="2" t="s">
        <v>47</v>
      </c>
      <c r="E35" s="94">
        <v>0.02</v>
      </c>
      <c r="F35" s="107">
        <f>E35*F34</f>
        <v>0.28781999999999996</v>
      </c>
      <c r="G35" s="5"/>
      <c r="H35" s="5"/>
      <c r="I35" s="16"/>
      <c r="J35" s="80"/>
      <c r="K35" s="20"/>
      <c r="L35" s="20"/>
      <c r="M35" s="80"/>
      <c r="N35" s="60"/>
      <c r="O35" s="73"/>
    </row>
    <row r="36" spans="1:15" ht="13.5">
      <c r="A36" s="105"/>
      <c r="B36" s="95"/>
      <c r="C36" s="11" t="s">
        <v>92</v>
      </c>
      <c r="D36" s="17" t="s">
        <v>49</v>
      </c>
      <c r="E36" s="93">
        <v>0.0448</v>
      </c>
      <c r="F36" s="107">
        <f>E36*F34</f>
        <v>0.6447167999999999</v>
      </c>
      <c r="G36" s="5"/>
      <c r="H36" s="5"/>
      <c r="I36" s="16"/>
      <c r="J36" s="16"/>
      <c r="K36" s="20"/>
      <c r="L36" s="80"/>
      <c r="M36" s="80"/>
      <c r="N36" s="60"/>
      <c r="O36" s="73"/>
    </row>
    <row r="37" spans="1:15" ht="27">
      <c r="A37" s="105">
        <v>8</v>
      </c>
      <c r="B37" s="3" t="s">
        <v>63</v>
      </c>
      <c r="C37" s="103" t="s">
        <v>99</v>
      </c>
      <c r="D37" s="97" t="s">
        <v>50</v>
      </c>
      <c r="E37" s="97"/>
      <c r="F37" s="96">
        <f>0.5*0.5*0.7</f>
        <v>0.175</v>
      </c>
      <c r="G37" s="80"/>
      <c r="H37" s="80"/>
      <c r="I37" s="80"/>
      <c r="J37" s="80"/>
      <c r="K37" s="80"/>
      <c r="L37" s="80"/>
      <c r="M37" s="80"/>
      <c r="N37" s="61"/>
      <c r="O37" s="73"/>
    </row>
    <row r="38" spans="1:15" ht="13.5">
      <c r="A38" s="105"/>
      <c r="B38" s="12"/>
      <c r="C38" s="11" t="s">
        <v>46</v>
      </c>
      <c r="D38" s="2" t="s">
        <v>47</v>
      </c>
      <c r="E38" s="10">
        <v>3.5</v>
      </c>
      <c r="F38" s="107">
        <f>E38*F37</f>
        <v>0.6124999999999999</v>
      </c>
      <c r="G38" s="80"/>
      <c r="H38" s="80"/>
      <c r="I38" s="80"/>
      <c r="J38" s="80"/>
      <c r="K38" s="80"/>
      <c r="L38" s="80"/>
      <c r="M38" s="80"/>
      <c r="N38" s="60"/>
      <c r="O38" s="73"/>
    </row>
    <row r="39" spans="1:15" ht="13.5">
      <c r="A39" s="105"/>
      <c r="B39" s="12"/>
      <c r="C39" s="11" t="s">
        <v>48</v>
      </c>
      <c r="D39" s="17" t="s">
        <v>49</v>
      </c>
      <c r="E39" s="10">
        <v>2</v>
      </c>
      <c r="F39" s="107">
        <f>E39*F37</f>
        <v>0.35</v>
      </c>
      <c r="G39" s="80"/>
      <c r="H39" s="80"/>
      <c r="I39" s="80"/>
      <c r="J39" s="80"/>
      <c r="K39" s="80"/>
      <c r="L39" s="80"/>
      <c r="M39" s="80"/>
      <c r="N39" s="60"/>
      <c r="O39" s="73"/>
    </row>
    <row r="40" spans="1:15" ht="15.75">
      <c r="A40" s="105">
        <v>8.1</v>
      </c>
      <c r="B40" s="99" t="s">
        <v>91</v>
      </c>
      <c r="C40" s="98" t="s">
        <v>93</v>
      </c>
      <c r="D40" s="97" t="s">
        <v>50</v>
      </c>
      <c r="E40" s="97"/>
      <c r="F40" s="100">
        <f>F37</f>
        <v>0.175</v>
      </c>
      <c r="G40" s="81"/>
      <c r="H40" s="81"/>
      <c r="I40" s="81"/>
      <c r="J40" s="81"/>
      <c r="K40" s="81"/>
      <c r="L40" s="81"/>
      <c r="M40" s="81"/>
      <c r="N40" s="60"/>
      <c r="O40" s="73"/>
    </row>
    <row r="41" spans="1:15" ht="13.5">
      <c r="A41" s="105"/>
      <c r="B41" s="95"/>
      <c r="C41" s="11" t="s">
        <v>46</v>
      </c>
      <c r="D41" s="2" t="s">
        <v>47</v>
      </c>
      <c r="E41" s="94">
        <v>0.02</v>
      </c>
      <c r="F41" s="107">
        <f>E41*F40</f>
        <v>0.0034999999999999996</v>
      </c>
      <c r="G41" s="5"/>
      <c r="H41" s="5"/>
      <c r="I41" s="16"/>
      <c r="J41" s="80"/>
      <c r="K41" s="20"/>
      <c r="L41" s="20"/>
      <c r="M41" s="80"/>
      <c r="N41" s="60"/>
      <c r="O41" s="73"/>
    </row>
    <row r="42" spans="1:15" ht="13.5">
      <c r="A42" s="105"/>
      <c r="B42" s="95"/>
      <c r="C42" s="11" t="s">
        <v>92</v>
      </c>
      <c r="D42" s="17" t="s">
        <v>49</v>
      </c>
      <c r="E42" s="93">
        <v>0.0448</v>
      </c>
      <c r="F42" s="107">
        <f>E42*F40</f>
        <v>0.00784</v>
      </c>
      <c r="G42" s="5"/>
      <c r="H42" s="5"/>
      <c r="I42" s="16"/>
      <c r="J42" s="16"/>
      <c r="K42" s="20"/>
      <c r="L42" s="80"/>
      <c r="M42" s="80"/>
      <c r="N42" s="60"/>
      <c r="O42" s="73"/>
    </row>
    <row r="43" spans="1:15" ht="27">
      <c r="A43" s="133">
        <v>9</v>
      </c>
      <c r="B43" s="8" t="s">
        <v>64</v>
      </c>
      <c r="C43" s="98" t="s">
        <v>31</v>
      </c>
      <c r="D43" s="97" t="s">
        <v>68</v>
      </c>
      <c r="E43" s="97"/>
      <c r="F43" s="96">
        <v>1</v>
      </c>
      <c r="G43" s="80"/>
      <c r="H43" s="80"/>
      <c r="I43" s="80"/>
      <c r="J43" s="80"/>
      <c r="K43" s="80"/>
      <c r="L43" s="80"/>
      <c r="M43" s="80"/>
      <c r="N43" s="61"/>
      <c r="O43" s="73"/>
    </row>
    <row r="44" spans="1:15" ht="13.5">
      <c r="A44" s="134"/>
      <c r="B44" s="8"/>
      <c r="C44" s="7" t="s">
        <v>65</v>
      </c>
      <c r="D44" s="2" t="s">
        <v>47</v>
      </c>
      <c r="E44" s="16">
        <v>3.23</v>
      </c>
      <c r="F44" s="107">
        <f>E44*F43</f>
        <v>3.23</v>
      </c>
      <c r="G44" s="80"/>
      <c r="H44" s="80"/>
      <c r="I44" s="80"/>
      <c r="J44" s="80"/>
      <c r="K44" s="80"/>
      <c r="L44" s="80"/>
      <c r="M44" s="80"/>
      <c r="N44" s="61"/>
      <c r="O44" s="73"/>
    </row>
    <row r="45" spans="1:15" ht="13.5">
      <c r="A45" s="134"/>
      <c r="B45" s="8"/>
      <c r="C45" s="7" t="s">
        <v>66</v>
      </c>
      <c r="D45" s="2" t="s">
        <v>67</v>
      </c>
      <c r="E45" s="16">
        <v>0.15</v>
      </c>
      <c r="F45" s="107">
        <f>E45*F43</f>
        <v>0.15</v>
      </c>
      <c r="G45" s="80"/>
      <c r="H45" s="80"/>
      <c r="I45" s="80"/>
      <c r="J45" s="80"/>
      <c r="K45" s="80"/>
      <c r="L45" s="80"/>
      <c r="M45" s="80"/>
      <c r="N45" s="61"/>
      <c r="O45" s="73"/>
    </row>
    <row r="46" spans="1:15" ht="13.5">
      <c r="A46" s="134"/>
      <c r="B46" s="105"/>
      <c r="C46" s="102" t="s">
        <v>32</v>
      </c>
      <c r="D46" s="106" t="s">
        <v>68</v>
      </c>
      <c r="E46" s="106"/>
      <c r="F46" s="101">
        <v>1</v>
      </c>
      <c r="G46" s="82"/>
      <c r="H46" s="82"/>
      <c r="I46" s="82"/>
      <c r="J46" s="82"/>
      <c r="K46" s="82"/>
      <c r="L46" s="82"/>
      <c r="M46" s="80"/>
      <c r="N46" s="62"/>
      <c r="O46" s="73"/>
    </row>
    <row r="47" spans="1:15" ht="27">
      <c r="A47" s="135"/>
      <c r="B47" s="105"/>
      <c r="C47" s="102" t="s">
        <v>69</v>
      </c>
      <c r="D47" s="106" t="s">
        <v>25</v>
      </c>
      <c r="E47" s="106"/>
      <c r="F47" s="109">
        <f>0.5*0.5*0.7</f>
        <v>0.175</v>
      </c>
      <c r="G47" s="80"/>
      <c r="H47" s="82"/>
      <c r="I47" s="80"/>
      <c r="J47" s="80"/>
      <c r="K47" s="80"/>
      <c r="L47" s="80"/>
      <c r="M47" s="80"/>
      <c r="N47" s="61"/>
      <c r="O47" s="74" t="s">
        <v>33</v>
      </c>
    </row>
    <row r="48" spans="1:15" ht="13.5">
      <c r="A48" s="21"/>
      <c r="B48" s="12"/>
      <c r="C48" s="11" t="s">
        <v>70</v>
      </c>
      <c r="D48" s="17" t="s">
        <v>61</v>
      </c>
      <c r="E48" s="4">
        <v>0.0966</v>
      </c>
      <c r="F48" s="107">
        <f>E48*F43</f>
        <v>0.0966</v>
      </c>
      <c r="G48" s="80"/>
      <c r="H48" s="82"/>
      <c r="I48" s="80"/>
      <c r="J48" s="80"/>
      <c r="K48" s="80"/>
      <c r="L48" s="80"/>
      <c r="M48" s="80"/>
      <c r="N48" s="60"/>
      <c r="O48" s="73"/>
    </row>
    <row r="49" spans="1:15" ht="67.5">
      <c r="A49" s="105">
        <v>10</v>
      </c>
      <c r="B49" s="114" t="s">
        <v>71</v>
      </c>
      <c r="C49" s="98" t="s">
        <v>72</v>
      </c>
      <c r="D49" s="97" t="s">
        <v>13</v>
      </c>
      <c r="E49" s="97"/>
      <c r="F49" s="114">
        <v>2</v>
      </c>
      <c r="G49" s="80"/>
      <c r="H49" s="80"/>
      <c r="I49" s="80"/>
      <c r="J49" s="80"/>
      <c r="K49" s="80"/>
      <c r="L49" s="80"/>
      <c r="M49" s="80"/>
      <c r="N49" s="63"/>
      <c r="O49" s="73"/>
    </row>
    <row r="50" spans="1:15" ht="13.5">
      <c r="A50" s="105"/>
      <c r="B50" s="12"/>
      <c r="C50" s="11" t="s">
        <v>46</v>
      </c>
      <c r="D50" s="2" t="s">
        <v>47</v>
      </c>
      <c r="E50" s="4">
        <v>1.54</v>
      </c>
      <c r="F50" s="107">
        <f>E50*F49</f>
        <v>3.08</v>
      </c>
      <c r="G50" s="80"/>
      <c r="H50" s="80"/>
      <c r="I50" s="80"/>
      <c r="J50" s="80"/>
      <c r="K50" s="80"/>
      <c r="L50" s="80"/>
      <c r="M50" s="80"/>
      <c r="N50" s="60"/>
      <c r="O50" s="73"/>
    </row>
    <row r="51" spans="1:15" ht="13.5">
      <c r="A51" s="105"/>
      <c r="B51" s="12"/>
      <c r="C51" s="11" t="s">
        <v>60</v>
      </c>
      <c r="D51" s="17" t="s">
        <v>61</v>
      </c>
      <c r="E51" s="4">
        <v>0.09</v>
      </c>
      <c r="F51" s="107">
        <f>E51*F49</f>
        <v>0.18</v>
      </c>
      <c r="G51" s="80"/>
      <c r="H51" s="80"/>
      <c r="I51" s="80"/>
      <c r="J51" s="80"/>
      <c r="K51" s="80"/>
      <c r="L51" s="80"/>
      <c r="M51" s="80"/>
      <c r="N51" s="60"/>
      <c r="O51" s="73"/>
    </row>
    <row r="52" spans="1:15" ht="15.75">
      <c r="A52" s="105"/>
      <c r="B52" s="105"/>
      <c r="C52" s="102" t="s">
        <v>73</v>
      </c>
      <c r="D52" s="106" t="s">
        <v>25</v>
      </c>
      <c r="E52" s="106">
        <v>0.014</v>
      </c>
      <c r="F52" s="109">
        <f>E52*F49</f>
        <v>0.028</v>
      </c>
      <c r="G52" s="80"/>
      <c r="H52" s="82"/>
      <c r="I52" s="80"/>
      <c r="J52" s="80"/>
      <c r="K52" s="80"/>
      <c r="L52" s="80"/>
      <c r="M52" s="80"/>
      <c r="N52" s="61"/>
      <c r="O52" s="74" t="s">
        <v>33</v>
      </c>
    </row>
    <row r="53" spans="1:15" ht="13.5">
      <c r="A53" s="21"/>
      <c r="B53" s="12"/>
      <c r="C53" s="11" t="s">
        <v>70</v>
      </c>
      <c r="D53" s="17" t="s">
        <v>61</v>
      </c>
      <c r="E53" s="4">
        <v>0.0966</v>
      </c>
      <c r="F53" s="107">
        <f>E53*F49</f>
        <v>0.1932</v>
      </c>
      <c r="G53" s="80"/>
      <c r="H53" s="82"/>
      <c r="I53" s="80"/>
      <c r="J53" s="80"/>
      <c r="K53" s="80"/>
      <c r="L53" s="80"/>
      <c r="M53" s="80"/>
      <c r="N53" s="60"/>
      <c r="O53" s="73"/>
    </row>
    <row r="54" spans="1:15" ht="54">
      <c r="A54" s="105">
        <v>11</v>
      </c>
      <c r="B54" s="8" t="s">
        <v>74</v>
      </c>
      <c r="C54" s="98" t="s">
        <v>75</v>
      </c>
      <c r="D54" s="97" t="s">
        <v>13</v>
      </c>
      <c r="E54" s="97"/>
      <c r="F54" s="114">
        <v>25</v>
      </c>
      <c r="G54" s="80"/>
      <c r="H54" s="80"/>
      <c r="I54" s="80"/>
      <c r="J54" s="80"/>
      <c r="K54" s="80"/>
      <c r="L54" s="80"/>
      <c r="M54" s="80"/>
      <c r="N54" s="63"/>
      <c r="O54" s="73"/>
    </row>
    <row r="55" spans="1:15" ht="13.5">
      <c r="A55" s="105"/>
      <c r="B55" s="12"/>
      <c r="C55" s="11" t="s">
        <v>46</v>
      </c>
      <c r="D55" s="2" t="s">
        <v>47</v>
      </c>
      <c r="E55" s="4">
        <f>0.66*0.7</f>
        <v>0.46199999999999997</v>
      </c>
      <c r="F55" s="107">
        <f>E55*F54</f>
        <v>11.549999999999999</v>
      </c>
      <c r="G55" s="80"/>
      <c r="H55" s="80"/>
      <c r="I55" s="80"/>
      <c r="J55" s="80"/>
      <c r="K55" s="80"/>
      <c r="L55" s="80"/>
      <c r="M55" s="80"/>
      <c r="N55" s="60"/>
      <c r="O55" s="73"/>
    </row>
    <row r="56" spans="1:15" ht="54">
      <c r="A56" s="105">
        <v>12</v>
      </c>
      <c r="B56" s="19" t="s">
        <v>76</v>
      </c>
      <c r="C56" s="98" t="s">
        <v>30</v>
      </c>
      <c r="D56" s="97" t="s">
        <v>13</v>
      </c>
      <c r="E56" s="97"/>
      <c r="F56" s="114">
        <v>8</v>
      </c>
      <c r="G56" s="80"/>
      <c r="H56" s="80"/>
      <c r="I56" s="80"/>
      <c r="J56" s="80"/>
      <c r="K56" s="80"/>
      <c r="L56" s="80"/>
      <c r="M56" s="80"/>
      <c r="N56" s="63"/>
      <c r="O56" s="73"/>
    </row>
    <row r="57" spans="1:15" ht="13.5">
      <c r="A57" s="105"/>
      <c r="B57" s="12"/>
      <c r="C57" s="11" t="s">
        <v>46</v>
      </c>
      <c r="D57" s="2" t="s">
        <v>47</v>
      </c>
      <c r="E57" s="4">
        <f>23*0.23</f>
        <v>5.29</v>
      </c>
      <c r="F57" s="107">
        <f>E57*F56</f>
        <v>42.32</v>
      </c>
      <c r="G57" s="80"/>
      <c r="H57" s="80"/>
      <c r="I57" s="80"/>
      <c r="J57" s="80"/>
      <c r="K57" s="80"/>
      <c r="L57" s="80"/>
      <c r="M57" s="80"/>
      <c r="N57" s="60"/>
      <c r="O57" s="73"/>
    </row>
    <row r="58" spans="1:15" ht="13.5">
      <c r="A58" s="105"/>
      <c r="B58" s="12"/>
      <c r="C58" s="11" t="s">
        <v>60</v>
      </c>
      <c r="D58" s="17" t="s">
        <v>61</v>
      </c>
      <c r="E58" s="4">
        <f>2.15*0.7</f>
        <v>1.505</v>
      </c>
      <c r="F58" s="107">
        <f>E58*F56</f>
        <v>12.04</v>
      </c>
      <c r="G58" s="80"/>
      <c r="H58" s="80"/>
      <c r="I58" s="80"/>
      <c r="J58" s="80"/>
      <c r="K58" s="80"/>
      <c r="L58" s="80"/>
      <c r="M58" s="80"/>
      <c r="N58" s="60"/>
      <c r="O58" s="73"/>
    </row>
    <row r="59" spans="1:15" ht="27">
      <c r="A59" s="105">
        <v>13</v>
      </c>
      <c r="B59" s="22" t="s">
        <v>77</v>
      </c>
      <c r="C59" s="98" t="s">
        <v>14</v>
      </c>
      <c r="D59" s="97" t="s">
        <v>13</v>
      </c>
      <c r="E59" s="97"/>
      <c r="F59" s="114">
        <v>9</v>
      </c>
      <c r="G59" s="80"/>
      <c r="H59" s="80"/>
      <c r="I59" s="80"/>
      <c r="J59" s="80"/>
      <c r="K59" s="80"/>
      <c r="L59" s="80"/>
      <c r="M59" s="80"/>
      <c r="N59" s="63"/>
      <c r="O59" s="73"/>
    </row>
    <row r="60" spans="1:15" ht="13.5">
      <c r="A60" s="105"/>
      <c r="B60" s="12"/>
      <c r="C60" s="11" t="s">
        <v>46</v>
      </c>
      <c r="D60" s="2" t="s">
        <v>47</v>
      </c>
      <c r="E60" s="4">
        <f>23*0.23</f>
        <v>5.29</v>
      </c>
      <c r="F60" s="107">
        <f>E60*F59</f>
        <v>47.61</v>
      </c>
      <c r="G60" s="80"/>
      <c r="H60" s="80"/>
      <c r="I60" s="80"/>
      <c r="J60" s="80"/>
      <c r="K60" s="80"/>
      <c r="L60" s="80"/>
      <c r="M60" s="80"/>
      <c r="N60" s="60"/>
      <c r="O60" s="73"/>
    </row>
    <row r="61" spans="1:15" ht="13.5">
      <c r="A61" s="105"/>
      <c r="B61" s="12"/>
      <c r="C61" s="23" t="s">
        <v>78</v>
      </c>
      <c r="D61" s="24" t="s">
        <v>62</v>
      </c>
      <c r="E61" s="24">
        <v>0.242</v>
      </c>
      <c r="F61" s="107">
        <f>E61*F59</f>
        <v>2.178</v>
      </c>
      <c r="G61" s="80"/>
      <c r="H61" s="82"/>
      <c r="I61" s="80"/>
      <c r="J61" s="80"/>
      <c r="K61" s="80"/>
      <c r="L61" s="80"/>
      <c r="M61" s="80"/>
      <c r="N61" s="60"/>
      <c r="O61" s="73"/>
    </row>
    <row r="62" spans="1:15" ht="13.5">
      <c r="A62" s="105"/>
      <c r="B62" s="12"/>
      <c r="C62" s="23" t="s">
        <v>79</v>
      </c>
      <c r="D62" s="24" t="s">
        <v>62</v>
      </c>
      <c r="E62" s="24">
        <v>1.03</v>
      </c>
      <c r="F62" s="107">
        <f>E62*F59</f>
        <v>9.27</v>
      </c>
      <c r="G62" s="80"/>
      <c r="H62" s="82"/>
      <c r="I62" s="80"/>
      <c r="J62" s="80"/>
      <c r="K62" s="80"/>
      <c r="L62" s="80"/>
      <c r="M62" s="80"/>
      <c r="N62" s="60"/>
      <c r="O62" s="73"/>
    </row>
    <row r="63" spans="1:15" ht="13.5">
      <c r="A63" s="105">
        <v>14</v>
      </c>
      <c r="B63" s="98" t="s">
        <v>81</v>
      </c>
      <c r="C63" s="98" t="s">
        <v>23</v>
      </c>
      <c r="D63" s="97" t="s">
        <v>13</v>
      </c>
      <c r="E63" s="97"/>
      <c r="F63" s="114">
        <v>1</v>
      </c>
      <c r="G63" s="80"/>
      <c r="H63" s="80"/>
      <c r="I63" s="80"/>
      <c r="J63" s="80"/>
      <c r="K63" s="80"/>
      <c r="L63" s="80"/>
      <c r="M63" s="80"/>
      <c r="N63" s="63"/>
      <c r="O63" s="73"/>
    </row>
    <row r="64" spans="1:15" ht="40.5">
      <c r="A64" s="105">
        <v>15</v>
      </c>
      <c r="B64" s="98" t="s">
        <v>81</v>
      </c>
      <c r="C64" s="98" t="s">
        <v>28</v>
      </c>
      <c r="D64" s="97" t="s">
        <v>50</v>
      </c>
      <c r="E64" s="97"/>
      <c r="F64" s="114">
        <v>0.7</v>
      </c>
      <c r="G64" s="80"/>
      <c r="H64" s="80"/>
      <c r="I64" s="80"/>
      <c r="J64" s="80"/>
      <c r="K64" s="80"/>
      <c r="L64" s="80"/>
      <c r="M64" s="80"/>
      <c r="N64" s="63"/>
      <c r="O64" s="73"/>
    </row>
    <row r="65" spans="1:15" ht="27">
      <c r="A65" s="105">
        <v>16</v>
      </c>
      <c r="B65" s="25" t="s">
        <v>80</v>
      </c>
      <c r="C65" s="103" t="s">
        <v>29</v>
      </c>
      <c r="D65" s="97" t="s">
        <v>13</v>
      </c>
      <c r="E65" s="97"/>
      <c r="F65" s="114">
        <v>1</v>
      </c>
      <c r="G65" s="80"/>
      <c r="H65" s="80"/>
      <c r="I65" s="80"/>
      <c r="J65" s="80"/>
      <c r="K65" s="80"/>
      <c r="L65" s="80"/>
      <c r="M65" s="80"/>
      <c r="N65" s="63"/>
      <c r="O65" s="73"/>
    </row>
    <row r="66" spans="1:15" s="27" customFormat="1" ht="13.5">
      <c r="A66" s="26"/>
      <c r="B66" s="13"/>
      <c r="C66" s="9" t="s">
        <v>82</v>
      </c>
      <c r="D66" s="15">
        <v>0.058</v>
      </c>
      <c r="E66" s="14">
        <f>2.15*0.7</f>
        <v>1.505</v>
      </c>
      <c r="F66" s="26">
        <f>E66*F65</f>
        <v>1.505</v>
      </c>
      <c r="G66" s="83"/>
      <c r="H66" s="83"/>
      <c r="I66" s="83"/>
      <c r="J66" s="83"/>
      <c r="K66" s="83"/>
      <c r="L66" s="83"/>
      <c r="M66" s="83"/>
      <c r="N66" s="64"/>
      <c r="O66" s="75"/>
    </row>
    <row r="67" spans="1:15" ht="13.5">
      <c r="A67" s="105">
        <v>17</v>
      </c>
      <c r="B67" s="18" t="s">
        <v>83</v>
      </c>
      <c r="C67" s="103" t="s">
        <v>7</v>
      </c>
      <c r="D67" s="97" t="s">
        <v>8</v>
      </c>
      <c r="E67" s="97"/>
      <c r="F67" s="100">
        <v>300</v>
      </c>
      <c r="G67" s="80"/>
      <c r="H67" s="80"/>
      <c r="I67" s="80"/>
      <c r="J67" s="80"/>
      <c r="K67" s="80"/>
      <c r="L67" s="80"/>
      <c r="M67" s="80"/>
      <c r="N67" s="60"/>
      <c r="O67" s="76"/>
    </row>
    <row r="68" spans="1:15" ht="13.5">
      <c r="A68" s="105"/>
      <c r="B68" s="18"/>
      <c r="C68" s="11" t="s">
        <v>46</v>
      </c>
      <c r="D68" s="2" t="s">
        <v>47</v>
      </c>
      <c r="E68" s="10">
        <v>0.077</v>
      </c>
      <c r="F68" s="26">
        <f>E68*F67</f>
        <v>23.1</v>
      </c>
      <c r="G68" s="80"/>
      <c r="H68" s="80"/>
      <c r="I68" s="80"/>
      <c r="J68" s="80"/>
      <c r="K68" s="80"/>
      <c r="L68" s="80"/>
      <c r="M68" s="80"/>
      <c r="N68" s="60"/>
      <c r="O68" s="76"/>
    </row>
    <row r="69" spans="1:15" ht="13.5">
      <c r="A69" s="105"/>
      <c r="B69" s="18"/>
      <c r="C69" s="11" t="s">
        <v>84</v>
      </c>
      <c r="D69" s="17" t="s">
        <v>61</v>
      </c>
      <c r="E69" s="10">
        <v>0.0637</v>
      </c>
      <c r="F69" s="26">
        <f>E69*F67</f>
        <v>19.110000000000003</v>
      </c>
      <c r="G69" s="80"/>
      <c r="H69" s="80"/>
      <c r="I69" s="80"/>
      <c r="J69" s="80"/>
      <c r="K69" s="83"/>
      <c r="L69" s="83"/>
      <c r="M69" s="83"/>
      <c r="N69" s="60"/>
      <c r="O69" s="76"/>
    </row>
    <row r="70" spans="1:15" ht="13.5">
      <c r="A70" s="105"/>
      <c r="B70" s="18"/>
      <c r="C70" s="11" t="s">
        <v>85</v>
      </c>
      <c r="D70" s="17" t="s">
        <v>49</v>
      </c>
      <c r="E70" s="10">
        <v>0.194</v>
      </c>
      <c r="F70" s="26">
        <f>E70*F67</f>
        <v>58.2</v>
      </c>
      <c r="G70" s="80"/>
      <c r="H70" s="80"/>
      <c r="I70" s="80"/>
      <c r="J70" s="80"/>
      <c r="K70" s="20"/>
      <c r="L70" s="83"/>
      <c r="M70" s="83"/>
      <c r="N70" s="60"/>
      <c r="O70" s="76"/>
    </row>
    <row r="71" spans="1:15" ht="13.5">
      <c r="A71" s="105"/>
      <c r="B71" s="18"/>
      <c r="C71" s="11" t="s">
        <v>86</v>
      </c>
      <c r="D71" s="17" t="s">
        <v>49</v>
      </c>
      <c r="E71" s="10">
        <v>0.0088</v>
      </c>
      <c r="F71" s="26">
        <f>E71*F67</f>
        <v>2.64</v>
      </c>
      <c r="G71" s="80"/>
      <c r="H71" s="80"/>
      <c r="I71" s="80"/>
      <c r="J71" s="80"/>
      <c r="K71" s="20"/>
      <c r="L71" s="83"/>
      <c r="M71" s="83"/>
      <c r="N71" s="60"/>
      <c r="O71" s="76"/>
    </row>
    <row r="72" spans="1:15" ht="13.5">
      <c r="A72" s="105"/>
      <c r="B72" s="18"/>
      <c r="C72" s="11" t="s">
        <v>79</v>
      </c>
      <c r="D72" s="17" t="s">
        <v>62</v>
      </c>
      <c r="E72" s="10">
        <v>0.062</v>
      </c>
      <c r="F72" s="26">
        <f>E72*F67</f>
        <v>18.6</v>
      </c>
      <c r="G72" s="5"/>
      <c r="H72" s="82"/>
      <c r="I72" s="80"/>
      <c r="J72" s="80"/>
      <c r="K72" s="80"/>
      <c r="L72" s="80"/>
      <c r="M72" s="80"/>
      <c r="N72" s="60"/>
      <c r="O72" s="76"/>
    </row>
    <row r="73" spans="1:15" ht="13.5">
      <c r="A73" s="105"/>
      <c r="B73" s="18"/>
      <c r="C73" s="11" t="s">
        <v>70</v>
      </c>
      <c r="D73" s="17" t="s">
        <v>61</v>
      </c>
      <c r="E73" s="10">
        <v>0.0178</v>
      </c>
      <c r="F73" s="26">
        <f>E73*F67</f>
        <v>5.34</v>
      </c>
      <c r="G73" s="5"/>
      <c r="H73" s="82"/>
      <c r="I73" s="80"/>
      <c r="J73" s="80"/>
      <c r="K73" s="80"/>
      <c r="L73" s="80"/>
      <c r="M73" s="80"/>
      <c r="N73" s="60"/>
      <c r="O73" s="76"/>
    </row>
    <row r="74" spans="1:15" ht="27">
      <c r="A74" s="105">
        <v>18</v>
      </c>
      <c r="B74" s="18" t="s">
        <v>87</v>
      </c>
      <c r="C74" s="98" t="s">
        <v>19</v>
      </c>
      <c r="D74" s="97" t="s">
        <v>6</v>
      </c>
      <c r="E74" s="97"/>
      <c r="F74" s="100">
        <f>F67*0.35</f>
        <v>105</v>
      </c>
      <c r="G74" s="80"/>
      <c r="H74" s="80"/>
      <c r="I74" s="80"/>
      <c r="J74" s="80"/>
      <c r="K74" s="80"/>
      <c r="L74" s="80"/>
      <c r="M74" s="80"/>
      <c r="N74" s="60"/>
      <c r="O74" s="69"/>
    </row>
    <row r="75" spans="1:15" ht="13.5">
      <c r="A75" s="105"/>
      <c r="B75" s="18"/>
      <c r="C75" s="11" t="s">
        <v>88</v>
      </c>
      <c r="D75" s="17" t="s">
        <v>49</v>
      </c>
      <c r="E75" s="6">
        <v>0.0003</v>
      </c>
      <c r="F75" s="26">
        <f>E75*F74</f>
        <v>0.0315</v>
      </c>
      <c r="G75" s="80"/>
      <c r="H75" s="80"/>
      <c r="I75" s="80"/>
      <c r="J75" s="80"/>
      <c r="K75" s="20"/>
      <c r="L75" s="83"/>
      <c r="M75" s="83"/>
      <c r="N75" s="60"/>
      <c r="O75" s="76"/>
    </row>
    <row r="76" spans="1:15" ht="13.5">
      <c r="A76" s="105"/>
      <c r="B76" s="18"/>
      <c r="C76" s="11" t="s">
        <v>89</v>
      </c>
      <c r="D76" s="17" t="s">
        <v>90</v>
      </c>
      <c r="E76" s="6">
        <v>1.03</v>
      </c>
      <c r="F76" s="26">
        <f>E76*F74</f>
        <v>108.15</v>
      </c>
      <c r="G76" s="5"/>
      <c r="H76" s="82"/>
      <c r="I76" s="80"/>
      <c r="J76" s="80"/>
      <c r="K76" s="80"/>
      <c r="L76" s="80"/>
      <c r="M76" s="80"/>
      <c r="N76" s="60"/>
      <c r="O76" s="76"/>
    </row>
    <row r="77" spans="1:15" ht="27">
      <c r="A77" s="105">
        <v>19</v>
      </c>
      <c r="B77" s="105"/>
      <c r="C77" s="98" t="s">
        <v>21</v>
      </c>
      <c r="D77" s="97" t="s">
        <v>3</v>
      </c>
      <c r="E77" s="97"/>
      <c r="F77" s="100">
        <v>69.1304</v>
      </c>
      <c r="G77" s="80"/>
      <c r="H77" s="80"/>
      <c r="I77" s="80"/>
      <c r="J77" s="80"/>
      <c r="K77" s="20"/>
      <c r="L77" s="20"/>
      <c r="M77" s="16"/>
      <c r="N77" s="60"/>
      <c r="O77" s="69"/>
    </row>
    <row r="78" spans="2:18" ht="13.5">
      <c r="B78" s="104"/>
      <c r="C78" s="104" t="s">
        <v>52</v>
      </c>
      <c r="D78" s="104"/>
      <c r="E78" s="104"/>
      <c r="F78" s="104"/>
      <c r="G78" s="28"/>
      <c r="H78" s="28"/>
      <c r="I78" s="28"/>
      <c r="J78" s="28"/>
      <c r="K78" s="28"/>
      <c r="L78" s="28"/>
      <c r="M78" s="28"/>
      <c r="N78" s="65"/>
      <c r="O78" s="119"/>
      <c r="R78" s="29"/>
    </row>
    <row r="79" spans="1:18" ht="40.5">
      <c r="A79" s="105">
        <v>17</v>
      </c>
      <c r="B79" s="99" t="s">
        <v>91</v>
      </c>
      <c r="C79" s="98" t="s">
        <v>15</v>
      </c>
      <c r="D79" s="97" t="s">
        <v>50</v>
      </c>
      <c r="E79" s="97"/>
      <c r="F79" s="100">
        <f>346*95%</f>
        <v>328.7</v>
      </c>
      <c r="G79" s="84"/>
      <c r="H79" s="84"/>
      <c r="I79" s="84"/>
      <c r="J79" s="84"/>
      <c r="K79" s="84"/>
      <c r="L79" s="84"/>
      <c r="M79" s="84"/>
      <c r="N79" s="60"/>
      <c r="O79" s="131" t="s">
        <v>18</v>
      </c>
      <c r="R79" s="29"/>
    </row>
    <row r="80" spans="1:15" ht="13.5">
      <c r="A80" s="105"/>
      <c r="B80" s="95"/>
      <c r="C80" s="11" t="s">
        <v>46</v>
      </c>
      <c r="D80" s="2" t="s">
        <v>47</v>
      </c>
      <c r="E80" s="94">
        <v>0.02</v>
      </c>
      <c r="F80" s="107">
        <f>E80*F79</f>
        <v>6.574</v>
      </c>
      <c r="G80" s="5"/>
      <c r="H80" s="5"/>
      <c r="I80" s="16"/>
      <c r="J80" s="80"/>
      <c r="K80" s="20"/>
      <c r="L80" s="20"/>
      <c r="M80" s="80"/>
      <c r="N80" s="60"/>
      <c r="O80" s="131"/>
    </row>
    <row r="81" spans="1:15" ht="13.5">
      <c r="A81" s="105"/>
      <c r="B81" s="95"/>
      <c r="C81" s="11" t="s">
        <v>92</v>
      </c>
      <c r="D81" s="17" t="s">
        <v>49</v>
      </c>
      <c r="E81" s="93">
        <v>0.0448</v>
      </c>
      <c r="F81" s="107">
        <f>E81*F79</f>
        <v>14.72576</v>
      </c>
      <c r="G81" s="5"/>
      <c r="H81" s="5"/>
      <c r="I81" s="16"/>
      <c r="J81" s="16"/>
      <c r="K81" s="20"/>
      <c r="L81" s="80"/>
      <c r="M81" s="80"/>
      <c r="N81" s="60"/>
      <c r="O81" s="131"/>
    </row>
    <row r="82" spans="1:18" ht="27">
      <c r="A82" s="105">
        <v>18</v>
      </c>
      <c r="B82" s="92" t="s">
        <v>100</v>
      </c>
      <c r="C82" s="98" t="s">
        <v>16</v>
      </c>
      <c r="D82" s="97" t="s">
        <v>50</v>
      </c>
      <c r="E82" s="97"/>
      <c r="F82" s="100">
        <f>346*5%</f>
        <v>17.3</v>
      </c>
      <c r="G82" s="85"/>
      <c r="H82" s="85"/>
      <c r="I82" s="85"/>
      <c r="J82" s="85"/>
      <c r="K82" s="85"/>
      <c r="L82" s="85"/>
      <c r="M82" s="85"/>
      <c r="N82" s="60"/>
      <c r="O82" s="131"/>
      <c r="R82" s="29"/>
    </row>
    <row r="83" spans="1:15" ht="13.5">
      <c r="A83" s="105"/>
      <c r="B83" s="95"/>
      <c r="C83" s="11" t="s">
        <v>46</v>
      </c>
      <c r="D83" s="2" t="s">
        <v>47</v>
      </c>
      <c r="E83" s="94">
        <f>2.06+0.53*1.85</f>
        <v>3.0405</v>
      </c>
      <c r="F83" s="107">
        <f>E83*F82</f>
        <v>52.60065000000001</v>
      </c>
      <c r="G83" s="5"/>
      <c r="H83" s="5"/>
      <c r="I83" s="16"/>
      <c r="J83" s="80"/>
      <c r="K83" s="20"/>
      <c r="L83" s="20"/>
      <c r="M83" s="80"/>
      <c r="N83" s="60"/>
      <c r="O83" s="131"/>
    </row>
    <row r="84" spans="1:18" ht="40.5">
      <c r="A84" s="105">
        <v>19</v>
      </c>
      <c r="B84" s="18" t="s">
        <v>101</v>
      </c>
      <c r="C84" s="103" t="s">
        <v>26</v>
      </c>
      <c r="D84" s="97" t="s">
        <v>50</v>
      </c>
      <c r="E84" s="97"/>
      <c r="F84" s="100">
        <v>12.5</v>
      </c>
      <c r="G84" s="86"/>
      <c r="H84" s="86"/>
      <c r="I84" s="86"/>
      <c r="J84" s="86"/>
      <c r="K84" s="86"/>
      <c r="L84" s="86"/>
      <c r="M84" s="86"/>
      <c r="N84" s="60"/>
      <c r="O84" s="131"/>
      <c r="R84" s="29"/>
    </row>
    <row r="85" spans="1:18" ht="13.5">
      <c r="A85" s="105"/>
      <c r="B85" s="18"/>
      <c r="C85" s="11" t="s">
        <v>46</v>
      </c>
      <c r="D85" s="2" t="s">
        <v>47</v>
      </c>
      <c r="E85" s="4">
        <v>0.15</v>
      </c>
      <c r="F85" s="107">
        <f>E85*F84</f>
        <v>1.875</v>
      </c>
      <c r="G85" s="86"/>
      <c r="H85" s="86"/>
      <c r="I85" s="16"/>
      <c r="J85" s="80"/>
      <c r="K85" s="20"/>
      <c r="L85" s="20"/>
      <c r="M85" s="80"/>
      <c r="N85" s="60"/>
      <c r="O85" s="73"/>
      <c r="R85" s="29"/>
    </row>
    <row r="86" spans="1:18" ht="13.5">
      <c r="A86" s="105"/>
      <c r="B86" s="18"/>
      <c r="C86" s="11" t="s">
        <v>102</v>
      </c>
      <c r="D86" s="17" t="s">
        <v>49</v>
      </c>
      <c r="E86" s="6">
        <v>0.0216</v>
      </c>
      <c r="F86" s="107">
        <f>E86*F84</f>
        <v>0.27</v>
      </c>
      <c r="G86" s="86"/>
      <c r="H86" s="86"/>
      <c r="I86" s="86"/>
      <c r="J86" s="86"/>
      <c r="K86" s="20"/>
      <c r="L86" s="80"/>
      <c r="M86" s="80"/>
      <c r="N86" s="60"/>
      <c r="O86" s="73"/>
      <c r="R86" s="29"/>
    </row>
    <row r="87" spans="1:18" ht="13.5">
      <c r="A87" s="105"/>
      <c r="B87" s="18"/>
      <c r="C87" s="11" t="s">
        <v>103</v>
      </c>
      <c r="D87" s="17" t="s">
        <v>49</v>
      </c>
      <c r="E87" s="6">
        <v>0.0273</v>
      </c>
      <c r="F87" s="107">
        <f>E87*F84</f>
        <v>0.34125</v>
      </c>
      <c r="G87" s="86"/>
      <c r="H87" s="86"/>
      <c r="I87" s="86"/>
      <c r="J87" s="86"/>
      <c r="K87" s="20"/>
      <c r="L87" s="80"/>
      <c r="M87" s="80"/>
      <c r="N87" s="60"/>
      <c r="O87" s="73"/>
      <c r="R87" s="29"/>
    </row>
    <row r="88" spans="1:18" ht="13.5">
      <c r="A88" s="105"/>
      <c r="B88" s="18"/>
      <c r="C88" s="11" t="s">
        <v>86</v>
      </c>
      <c r="D88" s="17" t="s">
        <v>49</v>
      </c>
      <c r="E88" s="6">
        <v>0.0097</v>
      </c>
      <c r="F88" s="107">
        <f>E88*F84</f>
        <v>0.12125</v>
      </c>
      <c r="G88" s="86"/>
      <c r="H88" s="86"/>
      <c r="I88" s="86"/>
      <c r="J88" s="86"/>
      <c r="K88" s="20"/>
      <c r="L88" s="80"/>
      <c r="M88" s="80"/>
      <c r="N88" s="60"/>
      <c r="O88" s="73"/>
      <c r="R88" s="29"/>
    </row>
    <row r="89" spans="1:18" ht="13.5">
      <c r="A89" s="105"/>
      <c r="B89" s="18"/>
      <c r="C89" s="11" t="s">
        <v>104</v>
      </c>
      <c r="D89" s="17" t="s">
        <v>62</v>
      </c>
      <c r="E89" s="6">
        <v>1.22</v>
      </c>
      <c r="F89" s="107">
        <f>E89*F84</f>
        <v>15.25</v>
      </c>
      <c r="G89" s="5"/>
      <c r="H89" s="82"/>
      <c r="I89" s="80"/>
      <c r="J89" s="80"/>
      <c r="K89" s="80"/>
      <c r="L89" s="80"/>
      <c r="M89" s="80"/>
      <c r="N89" s="60"/>
      <c r="O89" s="73"/>
      <c r="R89" s="29"/>
    </row>
    <row r="90" spans="1:18" ht="13.5">
      <c r="A90" s="105"/>
      <c r="B90" s="18"/>
      <c r="C90" s="11" t="s">
        <v>79</v>
      </c>
      <c r="D90" s="17" t="s">
        <v>62</v>
      </c>
      <c r="E90" s="6">
        <v>0.07</v>
      </c>
      <c r="F90" s="107">
        <f>E90*F84</f>
        <v>0.8750000000000001</v>
      </c>
      <c r="G90" s="5"/>
      <c r="H90" s="82"/>
      <c r="I90" s="80"/>
      <c r="J90" s="80"/>
      <c r="K90" s="80"/>
      <c r="L90" s="80"/>
      <c r="M90" s="80"/>
      <c r="N90" s="60"/>
      <c r="O90" s="73"/>
      <c r="R90" s="29"/>
    </row>
    <row r="91" spans="1:15" ht="13.5">
      <c r="A91" s="105">
        <v>20</v>
      </c>
      <c r="B91" s="105"/>
      <c r="C91" s="98" t="s">
        <v>22</v>
      </c>
      <c r="D91" s="97" t="s">
        <v>3</v>
      </c>
      <c r="E91" s="97"/>
      <c r="F91" s="100">
        <f>(F79+F82)*1.95</f>
        <v>674.6999999999999</v>
      </c>
      <c r="G91" s="80"/>
      <c r="H91" s="80"/>
      <c r="I91" s="80"/>
      <c r="J91" s="80"/>
      <c r="K91" s="20"/>
      <c r="L91" s="20"/>
      <c r="M91" s="16"/>
      <c r="N91" s="60"/>
      <c r="O91" s="73"/>
    </row>
    <row r="92" spans="2:15" ht="13.5">
      <c r="B92" s="112"/>
      <c r="C92" s="112" t="s">
        <v>53</v>
      </c>
      <c r="D92" s="112"/>
      <c r="E92" s="112"/>
      <c r="F92" s="112"/>
      <c r="G92" s="111"/>
      <c r="H92" s="111"/>
      <c r="I92" s="111"/>
      <c r="J92" s="111"/>
      <c r="K92" s="111"/>
      <c r="L92" s="111"/>
      <c r="M92" s="111"/>
      <c r="N92" s="58"/>
      <c r="O92" s="71"/>
    </row>
    <row r="93" spans="1:17" ht="40.5">
      <c r="A93" s="105">
        <v>21</v>
      </c>
      <c r="B93" s="18" t="s">
        <v>101</v>
      </c>
      <c r="C93" s="98" t="s">
        <v>34</v>
      </c>
      <c r="D93" s="97" t="s">
        <v>50</v>
      </c>
      <c r="E93" s="97"/>
      <c r="F93" s="100">
        <f>F121*0.2</f>
        <v>46.6</v>
      </c>
      <c r="G93" s="80"/>
      <c r="H93" s="80"/>
      <c r="I93" s="80"/>
      <c r="J93" s="80"/>
      <c r="K93" s="80"/>
      <c r="L93" s="80"/>
      <c r="M93" s="80"/>
      <c r="N93" s="60"/>
      <c r="O93" s="73"/>
      <c r="Q93" s="30"/>
    </row>
    <row r="94" spans="1:18" ht="13.5">
      <c r="A94" s="105"/>
      <c r="B94" s="18"/>
      <c r="C94" s="11" t="s">
        <v>46</v>
      </c>
      <c r="D94" s="2" t="s">
        <v>47</v>
      </c>
      <c r="E94" s="4">
        <v>0.15</v>
      </c>
      <c r="F94" s="107">
        <f>E94*F93</f>
        <v>6.99</v>
      </c>
      <c r="G94" s="86"/>
      <c r="H94" s="86"/>
      <c r="I94" s="16"/>
      <c r="J94" s="80"/>
      <c r="K94" s="20"/>
      <c r="L94" s="20"/>
      <c r="M94" s="80"/>
      <c r="N94" s="60"/>
      <c r="O94" s="73"/>
      <c r="R94" s="29"/>
    </row>
    <row r="95" spans="1:18" ht="13.5">
      <c r="A95" s="105"/>
      <c r="B95" s="18"/>
      <c r="C95" s="11" t="s">
        <v>102</v>
      </c>
      <c r="D95" s="17" t="s">
        <v>49</v>
      </c>
      <c r="E95" s="6">
        <v>0.0216</v>
      </c>
      <c r="F95" s="107">
        <f>E95*F93</f>
        <v>1.0065600000000001</v>
      </c>
      <c r="G95" s="86"/>
      <c r="H95" s="86"/>
      <c r="I95" s="86"/>
      <c r="J95" s="86"/>
      <c r="K95" s="20"/>
      <c r="L95" s="80"/>
      <c r="M95" s="80"/>
      <c r="N95" s="60"/>
      <c r="O95" s="73"/>
      <c r="R95" s="29"/>
    </row>
    <row r="96" spans="1:18" ht="13.5">
      <c r="A96" s="105"/>
      <c r="B96" s="18"/>
      <c r="C96" s="11" t="s">
        <v>103</v>
      </c>
      <c r="D96" s="17" t="s">
        <v>49</v>
      </c>
      <c r="E96" s="6">
        <v>0.0273</v>
      </c>
      <c r="F96" s="107">
        <f>E96*F93</f>
        <v>1.27218</v>
      </c>
      <c r="G96" s="86"/>
      <c r="H96" s="86"/>
      <c r="I96" s="86"/>
      <c r="J96" s="86"/>
      <c r="K96" s="20"/>
      <c r="L96" s="80"/>
      <c r="M96" s="80"/>
      <c r="N96" s="60"/>
      <c r="O96" s="73"/>
      <c r="R96" s="29"/>
    </row>
    <row r="97" spans="1:18" ht="13.5">
      <c r="A97" s="105"/>
      <c r="B97" s="18"/>
      <c r="C97" s="11" t="s">
        <v>86</v>
      </c>
      <c r="D97" s="17" t="s">
        <v>49</v>
      </c>
      <c r="E97" s="6">
        <v>0.0097</v>
      </c>
      <c r="F97" s="107">
        <f>E97*F93</f>
        <v>0.45202000000000003</v>
      </c>
      <c r="G97" s="86"/>
      <c r="H97" s="86"/>
      <c r="I97" s="86"/>
      <c r="J97" s="86"/>
      <c r="K97" s="20"/>
      <c r="L97" s="80"/>
      <c r="M97" s="80"/>
      <c r="N97" s="60"/>
      <c r="O97" s="73"/>
      <c r="R97" s="29"/>
    </row>
    <row r="98" spans="1:18" ht="13.5">
      <c r="A98" s="105"/>
      <c r="B98" s="18"/>
      <c r="C98" s="11" t="s">
        <v>104</v>
      </c>
      <c r="D98" s="17" t="s">
        <v>62</v>
      </c>
      <c r="E98" s="6">
        <v>1.22</v>
      </c>
      <c r="F98" s="107">
        <f>E98*F93</f>
        <v>56.852000000000004</v>
      </c>
      <c r="G98" s="5"/>
      <c r="H98" s="82"/>
      <c r="I98" s="80"/>
      <c r="J98" s="80"/>
      <c r="K98" s="80"/>
      <c r="L98" s="80"/>
      <c r="M98" s="80"/>
      <c r="N98" s="60"/>
      <c r="O98" s="73"/>
      <c r="R98" s="29"/>
    </row>
    <row r="99" spans="1:18" ht="13.5">
      <c r="A99" s="105"/>
      <c r="B99" s="18"/>
      <c r="C99" s="11" t="s">
        <v>79</v>
      </c>
      <c r="D99" s="17" t="s">
        <v>62</v>
      </c>
      <c r="E99" s="6">
        <v>0.07</v>
      </c>
      <c r="F99" s="107">
        <f>E99*F93</f>
        <v>3.2620000000000005</v>
      </c>
      <c r="G99" s="5"/>
      <c r="H99" s="82"/>
      <c r="I99" s="80"/>
      <c r="J99" s="80"/>
      <c r="K99" s="80"/>
      <c r="L99" s="80"/>
      <c r="M99" s="80"/>
      <c r="N99" s="60"/>
      <c r="O99" s="73"/>
      <c r="R99" s="29"/>
    </row>
    <row r="100" spans="1:16" ht="40.5">
      <c r="A100" s="105">
        <v>22</v>
      </c>
      <c r="B100" s="18" t="s">
        <v>101</v>
      </c>
      <c r="C100" s="98" t="s">
        <v>24</v>
      </c>
      <c r="D100" s="97" t="s">
        <v>50</v>
      </c>
      <c r="E100" s="97"/>
      <c r="F100" s="31">
        <f>F121*0.1</f>
        <v>23.3</v>
      </c>
      <c r="G100" s="87"/>
      <c r="H100" s="87"/>
      <c r="I100" s="87"/>
      <c r="J100" s="87"/>
      <c r="K100" s="87"/>
      <c r="L100" s="87"/>
      <c r="M100" s="87"/>
      <c r="N100" s="66"/>
      <c r="O100" s="73"/>
      <c r="P100" s="30"/>
    </row>
    <row r="101" spans="1:18" ht="13.5">
      <c r="A101" s="105"/>
      <c r="B101" s="18"/>
      <c r="C101" s="11" t="s">
        <v>46</v>
      </c>
      <c r="D101" s="2" t="s">
        <v>47</v>
      </c>
      <c r="E101" s="4">
        <v>0.15</v>
      </c>
      <c r="F101" s="107">
        <f>E101*F100</f>
        <v>3.495</v>
      </c>
      <c r="G101" s="86"/>
      <c r="H101" s="86"/>
      <c r="I101" s="16"/>
      <c r="J101" s="80"/>
      <c r="K101" s="20"/>
      <c r="L101" s="20"/>
      <c r="M101" s="80"/>
      <c r="N101" s="60"/>
      <c r="O101" s="73"/>
      <c r="R101" s="29"/>
    </row>
    <row r="102" spans="1:18" ht="13.5">
      <c r="A102" s="105"/>
      <c r="B102" s="18"/>
      <c r="C102" s="11" t="s">
        <v>102</v>
      </c>
      <c r="D102" s="17" t="s">
        <v>49</v>
      </c>
      <c r="E102" s="6">
        <v>0.0216</v>
      </c>
      <c r="F102" s="107">
        <f>E102*F100</f>
        <v>0.5032800000000001</v>
      </c>
      <c r="G102" s="86"/>
      <c r="H102" s="86"/>
      <c r="I102" s="86"/>
      <c r="J102" s="86"/>
      <c r="K102" s="20"/>
      <c r="L102" s="80"/>
      <c r="M102" s="80"/>
      <c r="N102" s="60"/>
      <c r="O102" s="73"/>
      <c r="R102" s="29"/>
    </row>
    <row r="103" spans="1:18" ht="13.5">
      <c r="A103" s="105"/>
      <c r="B103" s="18"/>
      <c r="C103" s="11" t="s">
        <v>103</v>
      </c>
      <c r="D103" s="17" t="s">
        <v>49</v>
      </c>
      <c r="E103" s="6">
        <v>0.0273</v>
      </c>
      <c r="F103" s="107">
        <f>E103*F100</f>
        <v>0.63609</v>
      </c>
      <c r="G103" s="86"/>
      <c r="H103" s="86"/>
      <c r="I103" s="86"/>
      <c r="J103" s="86"/>
      <c r="K103" s="20"/>
      <c r="L103" s="80"/>
      <c r="M103" s="80"/>
      <c r="N103" s="60"/>
      <c r="O103" s="73"/>
      <c r="R103" s="29"/>
    </row>
    <row r="104" spans="1:18" ht="13.5">
      <c r="A104" s="105"/>
      <c r="B104" s="18"/>
      <c r="C104" s="11" t="s">
        <v>86</v>
      </c>
      <c r="D104" s="17" t="s">
        <v>49</v>
      </c>
      <c r="E104" s="6">
        <v>0.0097</v>
      </c>
      <c r="F104" s="107">
        <f>E104*F100</f>
        <v>0.22601000000000002</v>
      </c>
      <c r="G104" s="86"/>
      <c r="H104" s="86"/>
      <c r="I104" s="86"/>
      <c r="J104" s="86"/>
      <c r="K104" s="20"/>
      <c r="L104" s="80"/>
      <c r="M104" s="80"/>
      <c r="N104" s="60"/>
      <c r="O104" s="73"/>
      <c r="R104" s="29"/>
    </row>
    <row r="105" spans="1:18" ht="13.5">
      <c r="A105" s="105"/>
      <c r="B105" s="18"/>
      <c r="C105" s="11" t="s">
        <v>105</v>
      </c>
      <c r="D105" s="17" t="s">
        <v>62</v>
      </c>
      <c r="E105" s="6">
        <v>1.22</v>
      </c>
      <c r="F105" s="107">
        <f>E105*F100</f>
        <v>28.426000000000002</v>
      </c>
      <c r="G105" s="5"/>
      <c r="H105" s="82"/>
      <c r="I105" s="80"/>
      <c r="J105" s="80"/>
      <c r="K105" s="80"/>
      <c r="L105" s="80"/>
      <c r="M105" s="80"/>
      <c r="N105" s="60"/>
      <c r="O105" s="73"/>
      <c r="R105" s="29"/>
    </row>
    <row r="106" spans="1:18" ht="13.5">
      <c r="A106" s="105"/>
      <c r="B106" s="18"/>
      <c r="C106" s="11" t="s">
        <v>79</v>
      </c>
      <c r="D106" s="17" t="s">
        <v>62</v>
      </c>
      <c r="E106" s="6">
        <v>0.07</v>
      </c>
      <c r="F106" s="107">
        <f>E106*F100</f>
        <v>1.6310000000000002</v>
      </c>
      <c r="G106" s="5"/>
      <c r="H106" s="82"/>
      <c r="I106" s="80"/>
      <c r="J106" s="80"/>
      <c r="K106" s="80"/>
      <c r="L106" s="80"/>
      <c r="M106" s="80"/>
      <c r="N106" s="60"/>
      <c r="O106" s="73"/>
      <c r="R106" s="29"/>
    </row>
    <row r="107" spans="1:15" ht="27">
      <c r="A107" s="105">
        <v>23</v>
      </c>
      <c r="B107" s="18" t="s">
        <v>87</v>
      </c>
      <c r="C107" s="98" t="s">
        <v>9</v>
      </c>
      <c r="D107" s="97" t="s">
        <v>6</v>
      </c>
      <c r="E107" s="97"/>
      <c r="F107" s="100">
        <f>F121*0.7</f>
        <v>163.1</v>
      </c>
      <c r="G107" s="80"/>
      <c r="H107" s="80"/>
      <c r="I107" s="80"/>
      <c r="J107" s="80"/>
      <c r="K107" s="80"/>
      <c r="L107" s="80"/>
      <c r="M107" s="80"/>
      <c r="N107" s="60"/>
      <c r="O107" s="73" t="s">
        <v>54</v>
      </c>
    </row>
    <row r="108" spans="1:15" ht="13.5">
      <c r="A108" s="105"/>
      <c r="B108" s="18"/>
      <c r="C108" s="11" t="s">
        <v>88</v>
      </c>
      <c r="D108" s="17" t="s">
        <v>49</v>
      </c>
      <c r="E108" s="6">
        <v>0.0003</v>
      </c>
      <c r="F108" s="26">
        <f>E108*F107</f>
        <v>0.048929999999999994</v>
      </c>
      <c r="G108" s="80"/>
      <c r="H108" s="80"/>
      <c r="I108" s="80"/>
      <c r="J108" s="80"/>
      <c r="K108" s="20"/>
      <c r="L108" s="83"/>
      <c r="M108" s="83"/>
      <c r="N108" s="60"/>
      <c r="O108" s="76"/>
    </row>
    <row r="109" spans="1:15" ht="13.5">
      <c r="A109" s="105"/>
      <c r="B109" s="18"/>
      <c r="C109" s="11" t="s">
        <v>89</v>
      </c>
      <c r="D109" s="17" t="s">
        <v>90</v>
      </c>
      <c r="E109" s="6">
        <v>1.03</v>
      </c>
      <c r="F109" s="26">
        <f>E109*F107</f>
        <v>167.993</v>
      </c>
      <c r="G109" s="5"/>
      <c r="H109" s="82"/>
      <c r="I109" s="80"/>
      <c r="J109" s="80"/>
      <c r="K109" s="80"/>
      <c r="L109" s="80"/>
      <c r="M109" s="80"/>
      <c r="N109" s="60"/>
      <c r="O109" s="76"/>
    </row>
    <row r="110" spans="1:15" ht="54">
      <c r="A110" s="32">
        <v>24</v>
      </c>
      <c r="B110" s="120" t="s">
        <v>106</v>
      </c>
      <c r="C110" s="33" t="s">
        <v>27</v>
      </c>
      <c r="D110" s="97" t="s">
        <v>112</v>
      </c>
      <c r="E110" s="97"/>
      <c r="F110" s="114">
        <f>F121</f>
        <v>233</v>
      </c>
      <c r="G110" s="80"/>
      <c r="H110" s="80"/>
      <c r="I110" s="80"/>
      <c r="J110" s="80"/>
      <c r="K110" s="80"/>
      <c r="L110" s="80"/>
      <c r="M110" s="80"/>
      <c r="N110" s="63"/>
      <c r="O110" s="73" t="s">
        <v>4</v>
      </c>
    </row>
    <row r="111" spans="1:15" ht="13.5">
      <c r="A111" s="32"/>
      <c r="B111" s="120"/>
      <c r="C111" s="11" t="s">
        <v>46</v>
      </c>
      <c r="D111" s="2" t="s">
        <v>47</v>
      </c>
      <c r="E111" s="4">
        <v>0.03778</v>
      </c>
      <c r="F111" s="107">
        <f>E111*F110</f>
        <v>8.80274</v>
      </c>
      <c r="G111" s="80"/>
      <c r="H111" s="80"/>
      <c r="I111" s="16"/>
      <c r="J111" s="80"/>
      <c r="K111" s="20"/>
      <c r="L111" s="20"/>
      <c r="M111" s="80"/>
      <c r="N111" s="63"/>
      <c r="O111" s="73"/>
    </row>
    <row r="112" spans="1:15" ht="13.5">
      <c r="A112" s="32"/>
      <c r="B112" s="120"/>
      <c r="C112" s="11" t="s">
        <v>107</v>
      </c>
      <c r="D112" s="17" t="s">
        <v>49</v>
      </c>
      <c r="E112" s="6">
        <v>0.00302</v>
      </c>
      <c r="F112" s="107">
        <f>E112*F110</f>
        <v>0.7036600000000001</v>
      </c>
      <c r="G112" s="80"/>
      <c r="H112" s="80"/>
      <c r="I112" s="80"/>
      <c r="J112" s="80"/>
      <c r="K112" s="20"/>
      <c r="L112" s="80"/>
      <c r="M112" s="80"/>
      <c r="N112" s="63"/>
      <c r="O112" s="73"/>
    </row>
    <row r="113" spans="1:15" ht="13.5">
      <c r="A113" s="32"/>
      <c r="B113" s="120"/>
      <c r="C113" s="11" t="s">
        <v>108</v>
      </c>
      <c r="D113" s="17" t="s">
        <v>49</v>
      </c>
      <c r="E113" s="6">
        <v>0.0037</v>
      </c>
      <c r="F113" s="107">
        <f>E113*F110</f>
        <v>0.8621000000000001</v>
      </c>
      <c r="G113" s="80"/>
      <c r="H113" s="80"/>
      <c r="I113" s="80"/>
      <c r="J113" s="80"/>
      <c r="K113" s="20"/>
      <c r="L113" s="80"/>
      <c r="M113" s="80"/>
      <c r="N113" s="63"/>
      <c r="O113" s="73"/>
    </row>
    <row r="114" spans="1:15" ht="13.5">
      <c r="A114" s="32"/>
      <c r="B114" s="120"/>
      <c r="C114" s="11" t="s">
        <v>109</v>
      </c>
      <c r="D114" s="17" t="s">
        <v>49</v>
      </c>
      <c r="E114" s="6">
        <v>0.0111</v>
      </c>
      <c r="F114" s="107">
        <f>E114*F110</f>
        <v>2.5863</v>
      </c>
      <c r="G114" s="80"/>
      <c r="H114" s="80"/>
      <c r="I114" s="80"/>
      <c r="J114" s="80"/>
      <c r="K114" s="20"/>
      <c r="L114" s="80"/>
      <c r="M114" s="80"/>
      <c r="N114" s="63"/>
      <c r="O114" s="73"/>
    </row>
    <row r="115" spans="1:15" ht="13.5">
      <c r="A115" s="32"/>
      <c r="B115" s="120"/>
      <c r="C115" s="11" t="s">
        <v>86</v>
      </c>
      <c r="D115" s="17" t="s">
        <v>49</v>
      </c>
      <c r="E115" s="6">
        <v>0.0023</v>
      </c>
      <c r="F115" s="107">
        <f>E115*F110</f>
        <v>0.5359</v>
      </c>
      <c r="G115" s="80"/>
      <c r="H115" s="80"/>
      <c r="I115" s="80"/>
      <c r="J115" s="80"/>
      <c r="K115" s="20"/>
      <c r="L115" s="80"/>
      <c r="M115" s="80"/>
      <c r="N115" s="63"/>
      <c r="O115" s="73"/>
    </row>
    <row r="116" spans="1:15" ht="13.5">
      <c r="A116" s="32"/>
      <c r="B116" s="120"/>
      <c r="C116" s="11" t="s">
        <v>110</v>
      </c>
      <c r="D116" s="17" t="s">
        <v>3</v>
      </c>
      <c r="E116" s="6">
        <v>0.1452</v>
      </c>
      <c r="F116" s="107">
        <f>E116*F110</f>
        <v>33.8316</v>
      </c>
      <c r="G116" s="5"/>
      <c r="H116" s="82"/>
      <c r="I116" s="80"/>
      <c r="J116" s="80"/>
      <c r="K116" s="80"/>
      <c r="L116" s="80"/>
      <c r="M116" s="80"/>
      <c r="N116" s="63"/>
      <c r="O116" s="73"/>
    </row>
    <row r="117" spans="1:15" ht="13.5">
      <c r="A117" s="32"/>
      <c r="B117" s="120"/>
      <c r="C117" s="11" t="s">
        <v>111</v>
      </c>
      <c r="D117" s="17" t="s">
        <v>61</v>
      </c>
      <c r="E117" s="6">
        <v>0.0145</v>
      </c>
      <c r="F117" s="107">
        <f>E117*F110</f>
        <v>3.3785000000000003</v>
      </c>
      <c r="G117" s="5"/>
      <c r="H117" s="82"/>
      <c r="I117" s="80"/>
      <c r="J117" s="80"/>
      <c r="K117" s="80"/>
      <c r="L117" s="80"/>
      <c r="M117" s="80"/>
      <c r="N117" s="63"/>
      <c r="O117" s="73"/>
    </row>
    <row r="118" spans="1:15" ht="27">
      <c r="A118" s="32">
        <v>25</v>
      </c>
      <c r="B118" s="18" t="s">
        <v>87</v>
      </c>
      <c r="C118" s="98" t="s">
        <v>10</v>
      </c>
      <c r="D118" s="97" t="s">
        <v>6</v>
      </c>
      <c r="E118" s="97"/>
      <c r="F118" s="100">
        <f>F121*0.35</f>
        <v>81.55</v>
      </c>
      <c r="G118" s="80"/>
      <c r="H118" s="80"/>
      <c r="I118" s="80"/>
      <c r="J118" s="80"/>
      <c r="K118" s="80"/>
      <c r="L118" s="80"/>
      <c r="M118" s="80"/>
      <c r="N118" s="60"/>
      <c r="O118" s="73" t="s">
        <v>55</v>
      </c>
    </row>
    <row r="119" spans="1:15" ht="13.5">
      <c r="A119" s="105"/>
      <c r="B119" s="18"/>
      <c r="C119" s="11" t="s">
        <v>88</v>
      </c>
      <c r="D119" s="17" t="s">
        <v>49</v>
      </c>
      <c r="E119" s="6">
        <v>0.0003</v>
      </c>
      <c r="F119" s="26">
        <f>E119*F118</f>
        <v>0.024464999999999997</v>
      </c>
      <c r="G119" s="80"/>
      <c r="H119" s="80"/>
      <c r="I119" s="80"/>
      <c r="J119" s="80"/>
      <c r="K119" s="20"/>
      <c r="L119" s="83"/>
      <c r="M119" s="83"/>
      <c r="N119" s="60"/>
      <c r="O119" s="76"/>
    </row>
    <row r="120" spans="1:15" ht="13.5">
      <c r="A120" s="105"/>
      <c r="B120" s="18"/>
      <c r="C120" s="11" t="s">
        <v>89</v>
      </c>
      <c r="D120" s="17" t="s">
        <v>90</v>
      </c>
      <c r="E120" s="6">
        <v>1.03</v>
      </c>
      <c r="F120" s="26">
        <f>E120*F118</f>
        <v>83.9965</v>
      </c>
      <c r="G120" s="5"/>
      <c r="H120" s="82"/>
      <c r="I120" s="80"/>
      <c r="J120" s="80"/>
      <c r="K120" s="80"/>
      <c r="L120" s="80"/>
      <c r="M120" s="80"/>
      <c r="N120" s="60"/>
      <c r="O120" s="76"/>
    </row>
    <row r="121" spans="1:15" ht="54">
      <c r="A121" s="32">
        <v>26</v>
      </c>
      <c r="B121" s="120" t="s">
        <v>106</v>
      </c>
      <c r="C121" s="98" t="s">
        <v>113</v>
      </c>
      <c r="D121" s="97" t="s">
        <v>112</v>
      </c>
      <c r="E121" s="97"/>
      <c r="F121" s="114">
        <v>233</v>
      </c>
      <c r="G121" s="80"/>
      <c r="H121" s="80"/>
      <c r="I121" s="80"/>
      <c r="J121" s="80"/>
      <c r="K121" s="80"/>
      <c r="L121" s="80"/>
      <c r="M121" s="80"/>
      <c r="N121" s="63"/>
      <c r="O121" s="69"/>
    </row>
    <row r="122" spans="1:15" ht="13.5">
      <c r="A122" s="32"/>
      <c r="B122" s="120"/>
      <c r="C122" s="11" t="s">
        <v>46</v>
      </c>
      <c r="D122" s="2" t="s">
        <v>47</v>
      </c>
      <c r="E122" s="4">
        <v>0.0375</v>
      </c>
      <c r="F122" s="107">
        <f>E122*F121</f>
        <v>8.737499999999999</v>
      </c>
      <c r="G122" s="80"/>
      <c r="H122" s="80"/>
      <c r="I122" s="16"/>
      <c r="J122" s="80"/>
      <c r="K122" s="20"/>
      <c r="L122" s="20"/>
      <c r="M122" s="80"/>
      <c r="N122" s="63"/>
      <c r="O122" s="73"/>
    </row>
    <row r="123" spans="1:15" ht="13.5">
      <c r="A123" s="32"/>
      <c r="B123" s="120"/>
      <c r="C123" s="11" t="s">
        <v>107</v>
      </c>
      <c r="D123" s="17" t="s">
        <v>49</v>
      </c>
      <c r="E123" s="6">
        <v>0.00302</v>
      </c>
      <c r="F123" s="107">
        <f>E123*F121</f>
        <v>0.7036600000000001</v>
      </c>
      <c r="G123" s="80"/>
      <c r="H123" s="80"/>
      <c r="I123" s="80"/>
      <c r="J123" s="80"/>
      <c r="K123" s="20"/>
      <c r="L123" s="80"/>
      <c r="M123" s="80"/>
      <c r="N123" s="63"/>
      <c r="O123" s="73"/>
    </row>
    <row r="124" spans="1:15" ht="13.5">
      <c r="A124" s="32"/>
      <c r="B124" s="120"/>
      <c r="C124" s="11" t="s">
        <v>108</v>
      </c>
      <c r="D124" s="17" t="s">
        <v>49</v>
      </c>
      <c r="E124" s="6">
        <v>0.0037</v>
      </c>
      <c r="F124" s="107">
        <f>E124*F121</f>
        <v>0.8621000000000001</v>
      </c>
      <c r="G124" s="80"/>
      <c r="H124" s="80"/>
      <c r="I124" s="80"/>
      <c r="J124" s="80"/>
      <c r="K124" s="20"/>
      <c r="L124" s="80"/>
      <c r="M124" s="80"/>
      <c r="N124" s="63"/>
      <c r="O124" s="73"/>
    </row>
    <row r="125" spans="1:15" ht="13.5">
      <c r="A125" s="32"/>
      <c r="B125" s="120"/>
      <c r="C125" s="11" t="s">
        <v>109</v>
      </c>
      <c r="D125" s="17" t="s">
        <v>49</v>
      </c>
      <c r="E125" s="6">
        <v>0.0111</v>
      </c>
      <c r="F125" s="107">
        <f>E125*F121</f>
        <v>2.5863</v>
      </c>
      <c r="G125" s="80"/>
      <c r="H125" s="80"/>
      <c r="I125" s="80"/>
      <c r="J125" s="80"/>
      <c r="K125" s="20"/>
      <c r="L125" s="80"/>
      <c r="M125" s="80"/>
      <c r="N125" s="63"/>
      <c r="O125" s="73"/>
    </row>
    <row r="126" spans="1:15" ht="13.5">
      <c r="A126" s="32"/>
      <c r="B126" s="120"/>
      <c r="C126" s="11" t="s">
        <v>86</v>
      </c>
      <c r="D126" s="17" t="s">
        <v>49</v>
      </c>
      <c r="E126" s="6">
        <v>0.0023</v>
      </c>
      <c r="F126" s="107">
        <f>E126*F121</f>
        <v>0.5359</v>
      </c>
      <c r="G126" s="80"/>
      <c r="H126" s="80"/>
      <c r="I126" s="80"/>
      <c r="J126" s="80"/>
      <c r="K126" s="20"/>
      <c r="L126" s="80"/>
      <c r="M126" s="80"/>
      <c r="N126" s="63"/>
      <c r="O126" s="73"/>
    </row>
    <row r="127" spans="1:15" ht="13.5">
      <c r="A127" s="32"/>
      <c r="B127" s="120"/>
      <c r="C127" s="11" t="s">
        <v>124</v>
      </c>
      <c r="D127" s="17" t="s">
        <v>3</v>
      </c>
      <c r="E127" s="6">
        <v>0.103</v>
      </c>
      <c r="F127" s="107">
        <f>E127*F121</f>
        <v>23.999</v>
      </c>
      <c r="G127" s="5"/>
      <c r="H127" s="82"/>
      <c r="I127" s="80"/>
      <c r="J127" s="80"/>
      <c r="K127" s="80"/>
      <c r="L127" s="80"/>
      <c r="M127" s="80"/>
      <c r="N127" s="63"/>
      <c r="O127" s="73"/>
    </row>
    <row r="128" spans="1:15" ht="13.5">
      <c r="A128" s="32"/>
      <c r="B128" s="120"/>
      <c r="C128" s="11" t="s">
        <v>111</v>
      </c>
      <c r="D128" s="17" t="s">
        <v>61</v>
      </c>
      <c r="E128" s="6">
        <v>0.0145</v>
      </c>
      <c r="F128" s="107">
        <f>E128*F121</f>
        <v>3.3785000000000003</v>
      </c>
      <c r="G128" s="5"/>
      <c r="H128" s="82"/>
      <c r="I128" s="80"/>
      <c r="J128" s="80"/>
      <c r="K128" s="80"/>
      <c r="L128" s="80"/>
      <c r="M128" s="80"/>
      <c r="N128" s="63"/>
      <c r="O128" s="73"/>
    </row>
    <row r="129" spans="2:15" ht="13.5">
      <c r="B129" s="34"/>
      <c r="C129" s="34" t="s">
        <v>95</v>
      </c>
      <c r="D129" s="35"/>
      <c r="E129" s="35"/>
      <c r="F129" s="35"/>
      <c r="G129" s="36"/>
      <c r="H129" s="36"/>
      <c r="I129" s="36"/>
      <c r="J129" s="36"/>
      <c r="K129" s="36"/>
      <c r="L129" s="36"/>
      <c r="M129" s="36"/>
      <c r="N129" s="67"/>
      <c r="O129" s="77"/>
    </row>
    <row r="130" spans="1:15" ht="27">
      <c r="A130" s="105">
        <v>27</v>
      </c>
      <c r="B130" s="18" t="s">
        <v>114</v>
      </c>
      <c r="C130" s="98" t="s">
        <v>119</v>
      </c>
      <c r="D130" s="97" t="s">
        <v>8</v>
      </c>
      <c r="E130" s="97"/>
      <c r="F130" s="100">
        <f>273+76</f>
        <v>349</v>
      </c>
      <c r="G130" s="80"/>
      <c r="H130" s="80"/>
      <c r="I130" s="80"/>
      <c r="J130" s="80"/>
      <c r="K130" s="80"/>
      <c r="L130" s="80"/>
      <c r="M130" s="80"/>
      <c r="N130" s="60"/>
      <c r="O130" s="73"/>
    </row>
    <row r="131" spans="1:15" ht="13.5">
      <c r="A131" s="32"/>
      <c r="B131" s="120"/>
      <c r="C131" s="11" t="s">
        <v>46</v>
      </c>
      <c r="D131" s="2" t="s">
        <v>47</v>
      </c>
      <c r="E131" s="4">
        <v>1.11</v>
      </c>
      <c r="F131" s="107">
        <f>E131*F130</f>
        <v>387.39000000000004</v>
      </c>
      <c r="G131" s="80"/>
      <c r="H131" s="80"/>
      <c r="I131" s="16"/>
      <c r="J131" s="80"/>
      <c r="K131" s="20"/>
      <c r="L131" s="20"/>
      <c r="M131" s="80"/>
      <c r="N131" s="63"/>
      <c r="O131" s="73"/>
    </row>
    <row r="132" spans="1:15" ht="13.5">
      <c r="A132" s="32"/>
      <c r="B132" s="120"/>
      <c r="C132" s="11" t="s">
        <v>84</v>
      </c>
      <c r="D132" s="17" t="s">
        <v>61</v>
      </c>
      <c r="E132" s="6">
        <v>0.0071</v>
      </c>
      <c r="F132" s="107">
        <f>E132*F130</f>
        <v>2.4779</v>
      </c>
      <c r="G132" s="80"/>
      <c r="H132" s="80"/>
      <c r="I132" s="80"/>
      <c r="J132" s="80"/>
      <c r="K132" s="20"/>
      <c r="L132" s="80"/>
      <c r="M132" s="80"/>
      <c r="N132" s="63"/>
      <c r="O132" s="73"/>
    </row>
    <row r="133" spans="1:15" ht="13.5">
      <c r="A133" s="32"/>
      <c r="B133" s="120"/>
      <c r="C133" s="11" t="s">
        <v>117</v>
      </c>
      <c r="D133" s="17" t="s">
        <v>118</v>
      </c>
      <c r="E133" s="6">
        <v>1</v>
      </c>
      <c r="F133" s="107">
        <f>E133*F130</f>
        <v>349</v>
      </c>
      <c r="G133" s="5"/>
      <c r="H133" s="82"/>
      <c r="I133" s="80"/>
      <c r="J133" s="80"/>
      <c r="K133" s="80"/>
      <c r="L133" s="80"/>
      <c r="M133" s="80"/>
      <c r="N133" s="63"/>
      <c r="O133" s="73"/>
    </row>
    <row r="134" spans="1:15" ht="13.5">
      <c r="A134" s="32"/>
      <c r="B134" s="120"/>
      <c r="C134" s="11" t="s">
        <v>115</v>
      </c>
      <c r="D134" s="17" t="s">
        <v>62</v>
      </c>
      <c r="E134" s="6">
        <v>0.039</v>
      </c>
      <c r="F134" s="107">
        <f>E134*F130</f>
        <v>13.611</v>
      </c>
      <c r="G134" s="5"/>
      <c r="H134" s="82"/>
      <c r="I134" s="80"/>
      <c r="J134" s="80"/>
      <c r="K134" s="80"/>
      <c r="L134" s="80"/>
      <c r="M134" s="80"/>
      <c r="N134" s="63"/>
      <c r="O134" s="73"/>
    </row>
    <row r="135" spans="1:15" ht="13.5">
      <c r="A135" s="32"/>
      <c r="B135" s="120"/>
      <c r="C135" s="11" t="s">
        <v>116</v>
      </c>
      <c r="D135" s="17" t="s">
        <v>62</v>
      </c>
      <c r="E135" s="6">
        <v>0.0006</v>
      </c>
      <c r="F135" s="107">
        <f>E135*F130</f>
        <v>0.20939999999999998</v>
      </c>
      <c r="G135" s="5"/>
      <c r="H135" s="82"/>
      <c r="I135" s="80"/>
      <c r="J135" s="80"/>
      <c r="K135" s="80"/>
      <c r="L135" s="80"/>
      <c r="M135" s="80"/>
      <c r="N135" s="63"/>
      <c r="O135" s="73"/>
    </row>
    <row r="136" spans="1:15" ht="13.5">
      <c r="A136" s="32"/>
      <c r="B136" s="120"/>
      <c r="C136" s="11" t="s">
        <v>111</v>
      </c>
      <c r="D136" s="17" t="s">
        <v>61</v>
      </c>
      <c r="E136" s="6">
        <v>0.0142</v>
      </c>
      <c r="F136" s="107">
        <f>E136*F130</f>
        <v>4.9558</v>
      </c>
      <c r="G136" s="5"/>
      <c r="H136" s="82"/>
      <c r="I136" s="80"/>
      <c r="J136" s="80"/>
      <c r="K136" s="80"/>
      <c r="L136" s="80"/>
      <c r="M136" s="80"/>
      <c r="N136" s="63"/>
      <c r="O136" s="73"/>
    </row>
    <row r="137" spans="1:15" ht="27">
      <c r="A137" s="105">
        <v>28</v>
      </c>
      <c r="B137" s="18" t="s">
        <v>114</v>
      </c>
      <c r="C137" s="98" t="s">
        <v>121</v>
      </c>
      <c r="D137" s="97" t="s">
        <v>8</v>
      </c>
      <c r="E137" s="97"/>
      <c r="F137" s="100">
        <v>171</v>
      </c>
      <c r="G137" s="80"/>
      <c r="H137" s="80"/>
      <c r="I137" s="80"/>
      <c r="J137" s="80"/>
      <c r="K137" s="80"/>
      <c r="L137" s="80"/>
      <c r="M137" s="80"/>
      <c r="N137" s="60"/>
      <c r="O137" s="73"/>
    </row>
    <row r="138" spans="1:15" ht="13.5">
      <c r="A138" s="32"/>
      <c r="B138" s="120"/>
      <c r="C138" s="11" t="s">
        <v>46</v>
      </c>
      <c r="D138" s="2" t="s">
        <v>47</v>
      </c>
      <c r="E138" s="4">
        <v>1.11</v>
      </c>
      <c r="F138" s="107">
        <f>E138*F137</f>
        <v>189.81000000000003</v>
      </c>
      <c r="G138" s="80"/>
      <c r="H138" s="80"/>
      <c r="I138" s="16"/>
      <c r="J138" s="80"/>
      <c r="K138" s="20"/>
      <c r="L138" s="20"/>
      <c r="M138" s="80"/>
      <c r="N138" s="63"/>
      <c r="O138" s="73"/>
    </row>
    <row r="139" spans="1:15" ht="13.5">
      <c r="A139" s="32"/>
      <c r="B139" s="120"/>
      <c r="C139" s="11" t="s">
        <v>84</v>
      </c>
      <c r="D139" s="17" t="s">
        <v>61</v>
      </c>
      <c r="E139" s="6">
        <v>0.0071</v>
      </c>
      <c r="F139" s="107">
        <f>E139*F137</f>
        <v>1.2141000000000002</v>
      </c>
      <c r="G139" s="80"/>
      <c r="H139" s="80"/>
      <c r="I139" s="80"/>
      <c r="J139" s="80"/>
      <c r="K139" s="20"/>
      <c r="L139" s="80"/>
      <c r="M139" s="80"/>
      <c r="N139" s="63"/>
      <c r="O139" s="73"/>
    </row>
    <row r="140" spans="1:15" ht="13.5">
      <c r="A140" s="32"/>
      <c r="B140" s="120"/>
      <c r="C140" s="11" t="s">
        <v>120</v>
      </c>
      <c r="D140" s="17" t="s">
        <v>118</v>
      </c>
      <c r="E140" s="6">
        <v>1</v>
      </c>
      <c r="F140" s="107">
        <f>E140*F137</f>
        <v>171</v>
      </c>
      <c r="G140" s="5"/>
      <c r="H140" s="82"/>
      <c r="I140" s="80"/>
      <c r="J140" s="80"/>
      <c r="K140" s="80"/>
      <c r="L140" s="80"/>
      <c r="M140" s="80"/>
      <c r="N140" s="63"/>
      <c r="O140" s="73"/>
    </row>
    <row r="141" spans="1:15" ht="13.5">
      <c r="A141" s="32"/>
      <c r="B141" s="120"/>
      <c r="C141" s="11" t="s">
        <v>115</v>
      </c>
      <c r="D141" s="17" t="s">
        <v>62</v>
      </c>
      <c r="E141" s="6">
        <v>0.039</v>
      </c>
      <c r="F141" s="107">
        <f>E141*F137</f>
        <v>6.669</v>
      </c>
      <c r="G141" s="5"/>
      <c r="H141" s="82"/>
      <c r="I141" s="80"/>
      <c r="J141" s="80"/>
      <c r="K141" s="80"/>
      <c r="L141" s="80"/>
      <c r="M141" s="80"/>
      <c r="N141" s="63"/>
      <c r="O141" s="73"/>
    </row>
    <row r="142" spans="1:15" ht="13.5">
      <c r="A142" s="32"/>
      <c r="B142" s="120"/>
      <c r="C142" s="11" t="s">
        <v>116</v>
      </c>
      <c r="D142" s="17" t="s">
        <v>62</v>
      </c>
      <c r="E142" s="6">
        <v>0.0006</v>
      </c>
      <c r="F142" s="107">
        <f>E142*F137</f>
        <v>0.1026</v>
      </c>
      <c r="G142" s="5"/>
      <c r="H142" s="82"/>
      <c r="I142" s="80"/>
      <c r="J142" s="80"/>
      <c r="K142" s="80"/>
      <c r="L142" s="80"/>
      <c r="M142" s="80"/>
      <c r="N142" s="63"/>
      <c r="O142" s="73"/>
    </row>
    <row r="143" spans="1:15" ht="13.5">
      <c r="A143" s="32"/>
      <c r="B143" s="120"/>
      <c r="C143" s="11" t="s">
        <v>111</v>
      </c>
      <c r="D143" s="17" t="s">
        <v>61</v>
      </c>
      <c r="E143" s="6">
        <v>0.0142</v>
      </c>
      <c r="F143" s="107">
        <f>E143*F137</f>
        <v>2.4282000000000004</v>
      </c>
      <c r="G143" s="5"/>
      <c r="H143" s="82"/>
      <c r="I143" s="80"/>
      <c r="J143" s="80"/>
      <c r="K143" s="80"/>
      <c r="L143" s="80"/>
      <c r="M143" s="80"/>
      <c r="N143" s="63"/>
      <c r="O143" s="73"/>
    </row>
    <row r="144" spans="1:15" ht="27">
      <c r="A144" s="105">
        <v>29</v>
      </c>
      <c r="B144" s="18" t="s">
        <v>101</v>
      </c>
      <c r="C144" s="98" t="s">
        <v>35</v>
      </c>
      <c r="D144" s="97" t="s">
        <v>50</v>
      </c>
      <c r="E144" s="97"/>
      <c r="F144" s="100">
        <v>48.2</v>
      </c>
      <c r="G144" s="80"/>
      <c r="H144" s="80"/>
      <c r="I144" s="80"/>
      <c r="J144" s="80"/>
      <c r="K144" s="80"/>
      <c r="L144" s="80"/>
      <c r="M144" s="80"/>
      <c r="N144" s="60"/>
      <c r="O144" s="73"/>
    </row>
    <row r="145" spans="1:18" ht="13.5">
      <c r="A145" s="105"/>
      <c r="B145" s="18"/>
      <c r="C145" s="11" t="s">
        <v>46</v>
      </c>
      <c r="D145" s="2" t="s">
        <v>47</v>
      </c>
      <c r="E145" s="4">
        <v>0.15</v>
      </c>
      <c r="F145" s="107">
        <f>E145*F144</f>
        <v>7.23</v>
      </c>
      <c r="G145" s="86"/>
      <c r="H145" s="86"/>
      <c r="I145" s="16"/>
      <c r="J145" s="80"/>
      <c r="K145" s="20"/>
      <c r="L145" s="20"/>
      <c r="M145" s="80"/>
      <c r="N145" s="60"/>
      <c r="O145" s="73"/>
      <c r="R145" s="29"/>
    </row>
    <row r="146" spans="1:18" ht="13.5">
      <c r="A146" s="105"/>
      <c r="B146" s="18"/>
      <c r="C146" s="11" t="s">
        <v>102</v>
      </c>
      <c r="D146" s="17" t="s">
        <v>49</v>
      </c>
      <c r="E146" s="6">
        <v>0.0216</v>
      </c>
      <c r="F146" s="107">
        <f>E146*F144</f>
        <v>1.04112</v>
      </c>
      <c r="G146" s="86"/>
      <c r="H146" s="86"/>
      <c r="I146" s="86"/>
      <c r="J146" s="86"/>
      <c r="K146" s="20"/>
      <c r="L146" s="80"/>
      <c r="M146" s="80"/>
      <c r="N146" s="60"/>
      <c r="O146" s="73"/>
      <c r="R146" s="29"/>
    </row>
    <row r="147" spans="1:18" ht="13.5">
      <c r="A147" s="105"/>
      <c r="B147" s="18"/>
      <c r="C147" s="11" t="s">
        <v>103</v>
      </c>
      <c r="D147" s="17" t="s">
        <v>49</v>
      </c>
      <c r="E147" s="6">
        <v>0.0273</v>
      </c>
      <c r="F147" s="107">
        <f>E147*F144</f>
        <v>1.3158600000000003</v>
      </c>
      <c r="G147" s="86"/>
      <c r="H147" s="86"/>
      <c r="I147" s="86"/>
      <c r="J147" s="86"/>
      <c r="K147" s="20"/>
      <c r="L147" s="80"/>
      <c r="M147" s="80"/>
      <c r="N147" s="60"/>
      <c r="O147" s="73"/>
      <c r="R147" s="29"/>
    </row>
    <row r="148" spans="1:18" ht="13.5">
      <c r="A148" s="105"/>
      <c r="B148" s="18"/>
      <c r="C148" s="11" t="s">
        <v>86</v>
      </c>
      <c r="D148" s="17" t="s">
        <v>49</v>
      </c>
      <c r="E148" s="6">
        <v>0.0097</v>
      </c>
      <c r="F148" s="107">
        <f>E148*F144</f>
        <v>0.46754000000000007</v>
      </c>
      <c r="G148" s="86"/>
      <c r="H148" s="86"/>
      <c r="I148" s="86"/>
      <c r="J148" s="86"/>
      <c r="K148" s="20"/>
      <c r="L148" s="80"/>
      <c r="M148" s="80"/>
      <c r="N148" s="60"/>
      <c r="O148" s="73"/>
      <c r="R148" s="29"/>
    </row>
    <row r="149" spans="1:18" ht="13.5">
      <c r="A149" s="105"/>
      <c r="B149" s="18"/>
      <c r="C149" s="11" t="s">
        <v>105</v>
      </c>
      <c r="D149" s="17" t="s">
        <v>62</v>
      </c>
      <c r="E149" s="6">
        <v>1.22</v>
      </c>
      <c r="F149" s="107">
        <f>E149*F144</f>
        <v>58.804</v>
      </c>
      <c r="G149" s="5"/>
      <c r="H149" s="82"/>
      <c r="I149" s="80"/>
      <c r="J149" s="80"/>
      <c r="K149" s="80"/>
      <c r="L149" s="80"/>
      <c r="M149" s="80"/>
      <c r="N149" s="60"/>
      <c r="O149" s="73"/>
      <c r="R149" s="29"/>
    </row>
    <row r="150" spans="1:18" ht="13.5">
      <c r="A150" s="105"/>
      <c r="B150" s="18"/>
      <c r="C150" s="11" t="s">
        <v>79</v>
      </c>
      <c r="D150" s="17" t="s">
        <v>62</v>
      </c>
      <c r="E150" s="6">
        <v>0.07</v>
      </c>
      <c r="F150" s="107">
        <f>E150*F144</f>
        <v>3.3740000000000006</v>
      </c>
      <c r="G150" s="5"/>
      <c r="H150" s="82"/>
      <c r="I150" s="80"/>
      <c r="J150" s="80"/>
      <c r="K150" s="80"/>
      <c r="L150" s="80"/>
      <c r="M150" s="80"/>
      <c r="N150" s="60"/>
      <c r="O150" s="73"/>
      <c r="R150" s="29"/>
    </row>
    <row r="151" spans="1:15" ht="40.5">
      <c r="A151" s="105">
        <v>30</v>
      </c>
      <c r="B151" s="18" t="s">
        <v>101</v>
      </c>
      <c r="C151" s="98" t="s">
        <v>36</v>
      </c>
      <c r="D151" s="97" t="s">
        <v>50</v>
      </c>
      <c r="E151" s="97"/>
      <c r="F151" s="114">
        <v>48.2</v>
      </c>
      <c r="G151" s="80"/>
      <c r="H151" s="80"/>
      <c r="I151" s="80"/>
      <c r="J151" s="80"/>
      <c r="K151" s="80"/>
      <c r="L151" s="80"/>
      <c r="M151" s="80"/>
      <c r="N151" s="63"/>
      <c r="O151" s="78"/>
    </row>
    <row r="152" spans="1:18" ht="13.5">
      <c r="A152" s="105"/>
      <c r="B152" s="18"/>
      <c r="C152" s="11" t="s">
        <v>46</v>
      </c>
      <c r="D152" s="2" t="s">
        <v>47</v>
      </c>
      <c r="E152" s="4">
        <v>0.15</v>
      </c>
      <c r="F152" s="107">
        <f>E152*F151</f>
        <v>7.23</v>
      </c>
      <c r="G152" s="86"/>
      <c r="H152" s="86"/>
      <c r="I152" s="16"/>
      <c r="J152" s="80"/>
      <c r="K152" s="20"/>
      <c r="L152" s="20"/>
      <c r="M152" s="80"/>
      <c r="N152" s="60"/>
      <c r="O152" s="73"/>
      <c r="R152" s="29"/>
    </row>
    <row r="153" spans="1:18" ht="13.5">
      <c r="A153" s="105"/>
      <c r="B153" s="18"/>
      <c r="C153" s="11" t="s">
        <v>102</v>
      </c>
      <c r="D153" s="17" t="s">
        <v>49</v>
      </c>
      <c r="E153" s="6">
        <v>0.0216</v>
      </c>
      <c r="F153" s="107">
        <f>E153*F151</f>
        <v>1.04112</v>
      </c>
      <c r="G153" s="86"/>
      <c r="H153" s="86"/>
      <c r="I153" s="86"/>
      <c r="J153" s="86"/>
      <c r="K153" s="20"/>
      <c r="L153" s="80"/>
      <c r="M153" s="80"/>
      <c r="N153" s="60"/>
      <c r="O153" s="73"/>
      <c r="R153" s="29"/>
    </row>
    <row r="154" spans="1:18" ht="13.5">
      <c r="A154" s="105"/>
      <c r="B154" s="18"/>
      <c r="C154" s="11" t="s">
        <v>103</v>
      </c>
      <c r="D154" s="17" t="s">
        <v>49</v>
      </c>
      <c r="E154" s="6">
        <v>0.0273</v>
      </c>
      <c r="F154" s="107">
        <f>E154*F151</f>
        <v>1.3158600000000003</v>
      </c>
      <c r="G154" s="86"/>
      <c r="H154" s="86"/>
      <c r="I154" s="86"/>
      <c r="J154" s="86"/>
      <c r="K154" s="20"/>
      <c r="L154" s="80"/>
      <c r="M154" s="80"/>
      <c r="N154" s="60"/>
      <c r="O154" s="73"/>
      <c r="R154" s="29"/>
    </row>
    <row r="155" spans="1:18" ht="13.5">
      <c r="A155" s="105"/>
      <c r="B155" s="18"/>
      <c r="C155" s="11" t="s">
        <v>86</v>
      </c>
      <c r="D155" s="17" t="s">
        <v>49</v>
      </c>
      <c r="E155" s="6">
        <v>0.0097</v>
      </c>
      <c r="F155" s="107">
        <f>E155*F151</f>
        <v>0.46754000000000007</v>
      </c>
      <c r="G155" s="86"/>
      <c r="H155" s="86"/>
      <c r="I155" s="86"/>
      <c r="J155" s="86"/>
      <c r="K155" s="20"/>
      <c r="L155" s="80"/>
      <c r="M155" s="80"/>
      <c r="N155" s="60"/>
      <c r="O155" s="73"/>
      <c r="R155" s="29"/>
    </row>
    <row r="156" spans="1:18" ht="13.5">
      <c r="A156" s="105"/>
      <c r="B156" s="18"/>
      <c r="C156" s="11" t="s">
        <v>122</v>
      </c>
      <c r="D156" s="17" t="s">
        <v>62</v>
      </c>
      <c r="E156" s="6">
        <v>1.22</v>
      </c>
      <c r="F156" s="107">
        <f>E156*F151</f>
        <v>58.804</v>
      </c>
      <c r="G156" s="5"/>
      <c r="H156" s="82"/>
      <c r="I156" s="80"/>
      <c r="J156" s="80"/>
      <c r="K156" s="80"/>
      <c r="L156" s="80"/>
      <c r="M156" s="80"/>
      <c r="N156" s="60"/>
      <c r="O156" s="73"/>
      <c r="R156" s="29"/>
    </row>
    <row r="157" spans="1:18" ht="13.5">
      <c r="A157" s="105"/>
      <c r="B157" s="18"/>
      <c r="C157" s="11" t="s">
        <v>123</v>
      </c>
      <c r="D157" s="17" t="s">
        <v>3</v>
      </c>
      <c r="E157" s="6">
        <f>E156*0.15</f>
        <v>0.183</v>
      </c>
      <c r="F157" s="107">
        <f>E157*F151</f>
        <v>8.8206</v>
      </c>
      <c r="G157" s="5"/>
      <c r="H157" s="82"/>
      <c r="I157" s="80"/>
      <c r="J157" s="80"/>
      <c r="K157" s="80"/>
      <c r="L157" s="80"/>
      <c r="M157" s="80"/>
      <c r="N157" s="60"/>
      <c r="O157" s="73"/>
      <c r="R157" s="29"/>
    </row>
    <row r="158" spans="1:18" ht="13.5">
      <c r="A158" s="105"/>
      <c r="B158" s="18"/>
      <c r="C158" s="11" t="s">
        <v>79</v>
      </c>
      <c r="D158" s="17" t="s">
        <v>62</v>
      </c>
      <c r="E158" s="6">
        <v>0.07</v>
      </c>
      <c r="F158" s="107">
        <f>E158*F151</f>
        <v>3.3740000000000006</v>
      </c>
      <c r="G158" s="5"/>
      <c r="H158" s="82"/>
      <c r="I158" s="80"/>
      <c r="J158" s="80"/>
      <c r="K158" s="80"/>
      <c r="L158" s="80"/>
      <c r="M158" s="80"/>
      <c r="N158" s="60"/>
      <c r="O158" s="73"/>
      <c r="R158" s="29"/>
    </row>
    <row r="159" spans="1:15" ht="27">
      <c r="A159" s="105">
        <v>31</v>
      </c>
      <c r="B159" s="114" t="s">
        <v>125</v>
      </c>
      <c r="C159" s="98" t="s">
        <v>37</v>
      </c>
      <c r="D159" s="97" t="s">
        <v>112</v>
      </c>
      <c r="E159" s="97"/>
      <c r="F159" s="100">
        <v>482</v>
      </c>
      <c r="G159" s="80"/>
      <c r="H159" s="80"/>
      <c r="I159" s="80"/>
      <c r="J159" s="80"/>
      <c r="K159" s="80"/>
      <c r="L159" s="80"/>
      <c r="M159" s="80"/>
      <c r="N159" s="60"/>
      <c r="O159" s="78"/>
    </row>
    <row r="160" spans="1:15" ht="13.5">
      <c r="A160" s="32"/>
      <c r="B160" s="120"/>
      <c r="C160" s="11" t="s">
        <v>46</v>
      </c>
      <c r="D160" s="2" t="s">
        <v>47</v>
      </c>
      <c r="E160" s="4">
        <f>+(14.4+2.32*6)/100</f>
        <v>0.2832</v>
      </c>
      <c r="F160" s="107">
        <f>E160*F159</f>
        <v>136.5024</v>
      </c>
      <c r="G160" s="80"/>
      <c r="H160" s="80"/>
      <c r="I160" s="16"/>
      <c r="J160" s="80"/>
      <c r="K160" s="20"/>
      <c r="L160" s="20"/>
      <c r="M160" s="80"/>
      <c r="N160" s="63"/>
      <c r="O160" s="73"/>
    </row>
    <row r="161" spans="1:15" ht="13.5">
      <c r="A161" s="32"/>
      <c r="B161" s="120"/>
      <c r="C161" s="11" t="s">
        <v>108</v>
      </c>
      <c r="D161" s="17" t="s">
        <v>49</v>
      </c>
      <c r="E161" s="6">
        <v>0.0074</v>
      </c>
      <c r="F161" s="107">
        <f>E161*F159</f>
        <v>3.5668</v>
      </c>
      <c r="G161" s="80"/>
      <c r="H161" s="80"/>
      <c r="I161" s="80"/>
      <c r="J161" s="80"/>
      <c r="K161" s="20"/>
      <c r="L161" s="80"/>
      <c r="M161" s="80"/>
      <c r="N161" s="63"/>
      <c r="O161" s="73"/>
    </row>
    <row r="162" spans="1:15" ht="13.5">
      <c r="A162" s="32"/>
      <c r="B162" s="120"/>
      <c r="C162" s="11" t="s">
        <v>126</v>
      </c>
      <c r="D162" s="17" t="s">
        <v>3</v>
      </c>
      <c r="E162" s="6">
        <f>+(7.14+1.21*6)/100</f>
        <v>0.144</v>
      </c>
      <c r="F162" s="107">
        <f>E162*F159</f>
        <v>69.408</v>
      </c>
      <c r="G162" s="5"/>
      <c r="H162" s="82"/>
      <c r="I162" s="80"/>
      <c r="J162" s="80"/>
      <c r="K162" s="80"/>
      <c r="L162" s="80"/>
      <c r="M162" s="80"/>
      <c r="N162" s="63"/>
      <c r="O162" s="73"/>
    </row>
    <row r="163" spans="1:15" ht="13.5">
      <c r="A163" s="32"/>
      <c r="B163" s="120"/>
      <c r="C163" s="11" t="s">
        <v>89</v>
      </c>
      <c r="D163" s="17" t="s">
        <v>3</v>
      </c>
      <c r="E163" s="6">
        <v>0.0006</v>
      </c>
      <c r="F163" s="107">
        <f>E163*F159</f>
        <v>0.28919999999999996</v>
      </c>
      <c r="G163" s="5"/>
      <c r="H163" s="82"/>
      <c r="I163" s="80"/>
      <c r="J163" s="80"/>
      <c r="K163" s="80"/>
      <c r="L163" s="80"/>
      <c r="M163" s="80"/>
      <c r="N163" s="63"/>
      <c r="O163" s="73"/>
    </row>
    <row r="164" spans="1:15" ht="13.5">
      <c r="A164" s="32"/>
      <c r="B164" s="120"/>
      <c r="C164" s="11" t="s">
        <v>127</v>
      </c>
      <c r="D164" s="17" t="s">
        <v>62</v>
      </c>
      <c r="E164" s="6">
        <v>0.005</v>
      </c>
      <c r="F164" s="107">
        <f>E164*F159</f>
        <v>2.41</v>
      </c>
      <c r="G164" s="5"/>
      <c r="H164" s="82"/>
      <c r="I164" s="80"/>
      <c r="J164" s="80"/>
      <c r="K164" s="80"/>
      <c r="L164" s="80"/>
      <c r="M164" s="80"/>
      <c r="N164" s="68"/>
      <c r="O164" s="73"/>
    </row>
    <row r="165" spans="1:15" s="48" customFormat="1" ht="13.5" customHeight="1">
      <c r="A165" s="46"/>
      <c r="B165" s="104"/>
      <c r="C165" s="104" t="s">
        <v>128</v>
      </c>
      <c r="D165" s="104"/>
      <c r="E165" s="104"/>
      <c r="F165" s="104"/>
      <c r="G165" s="28"/>
      <c r="H165" s="28"/>
      <c r="I165" s="28"/>
      <c r="J165" s="28"/>
      <c r="K165" s="28"/>
      <c r="L165" s="28"/>
      <c r="M165" s="28"/>
      <c r="N165" s="47"/>
      <c r="O165" s="119"/>
    </row>
    <row r="166" spans="1:15" ht="13.5">
      <c r="A166" s="43"/>
      <c r="B166" s="43"/>
      <c r="C166" s="116" t="s">
        <v>129</v>
      </c>
      <c r="D166" s="44"/>
      <c r="E166" s="45"/>
      <c r="F166" s="51"/>
      <c r="G166" s="88"/>
      <c r="H166" s="88"/>
      <c r="I166" s="88"/>
      <c r="J166" s="88"/>
      <c r="K166" s="88"/>
      <c r="L166" s="88"/>
      <c r="M166" s="88"/>
      <c r="N166" s="39"/>
      <c r="O166" s="39"/>
    </row>
    <row r="167" spans="1:15" s="48" customFormat="1" ht="13.5">
      <c r="A167" s="46"/>
      <c r="B167" s="46"/>
      <c r="C167" s="104" t="s">
        <v>128</v>
      </c>
      <c r="D167" s="44"/>
      <c r="E167" s="45"/>
      <c r="F167" s="50"/>
      <c r="G167" s="89"/>
      <c r="H167" s="89"/>
      <c r="I167" s="89"/>
      <c r="J167" s="89"/>
      <c r="K167" s="89"/>
      <c r="L167" s="89"/>
      <c r="M167" s="89"/>
      <c r="N167" s="49"/>
      <c r="O167" s="49"/>
    </row>
    <row r="168" spans="1:15" ht="13.5">
      <c r="A168" s="43"/>
      <c r="B168" s="43"/>
      <c r="C168" s="116" t="s">
        <v>130</v>
      </c>
      <c r="D168" s="44"/>
      <c r="E168" s="45"/>
      <c r="F168" s="51"/>
      <c r="G168" s="88"/>
      <c r="H168" s="88"/>
      <c r="I168" s="88"/>
      <c r="J168" s="88"/>
      <c r="K168" s="88"/>
      <c r="L168" s="88"/>
      <c r="M168" s="88"/>
      <c r="N168" s="39"/>
      <c r="O168" s="39"/>
    </row>
    <row r="169" spans="1:15" s="48" customFormat="1" ht="13.5">
      <c r="A169" s="46"/>
      <c r="B169" s="46"/>
      <c r="C169" s="104" t="s">
        <v>128</v>
      </c>
      <c r="D169" s="44"/>
      <c r="E169" s="45"/>
      <c r="F169" s="50"/>
      <c r="G169" s="89"/>
      <c r="H169" s="89"/>
      <c r="I169" s="89"/>
      <c r="J169" s="89"/>
      <c r="K169" s="89"/>
      <c r="L169" s="89"/>
      <c r="M169" s="89"/>
      <c r="N169" s="49"/>
      <c r="O169" s="49"/>
    </row>
    <row r="170" spans="1:15" ht="13.5">
      <c r="A170" s="43"/>
      <c r="B170" s="43"/>
      <c r="C170" s="116" t="s">
        <v>131</v>
      </c>
      <c r="D170" s="44"/>
      <c r="E170" s="45"/>
      <c r="F170" s="51"/>
      <c r="G170" s="88"/>
      <c r="H170" s="88"/>
      <c r="I170" s="88"/>
      <c r="J170" s="88"/>
      <c r="K170" s="88"/>
      <c r="L170" s="88"/>
      <c r="M170" s="88"/>
      <c r="N170" s="39"/>
      <c r="O170" s="39"/>
    </row>
    <row r="171" spans="1:15" s="48" customFormat="1" ht="13.5">
      <c r="A171" s="46"/>
      <c r="B171" s="46"/>
      <c r="C171" s="104" t="s">
        <v>128</v>
      </c>
      <c r="D171" s="44"/>
      <c r="E171" s="45"/>
      <c r="F171" s="50"/>
      <c r="G171" s="89"/>
      <c r="H171" s="89"/>
      <c r="I171" s="89"/>
      <c r="J171" s="89"/>
      <c r="K171" s="89"/>
      <c r="L171" s="89"/>
      <c r="M171" s="89"/>
      <c r="N171" s="49"/>
      <c r="O171" s="49"/>
    </row>
    <row r="172" spans="1:15" s="48" customFormat="1" ht="38.25" customHeight="1">
      <c r="A172" s="46"/>
      <c r="B172" s="46"/>
      <c r="C172" s="116" t="s">
        <v>137</v>
      </c>
      <c r="D172" s="44"/>
      <c r="E172" s="45"/>
      <c r="F172" s="51"/>
      <c r="G172" s="89"/>
      <c r="H172" s="89"/>
      <c r="I172" s="89"/>
      <c r="J172" s="89"/>
      <c r="K172" s="89"/>
      <c r="L172" s="89"/>
      <c r="M172" s="89"/>
      <c r="N172" s="49"/>
      <c r="O172" s="49"/>
    </row>
    <row r="173" spans="1:15" s="48" customFormat="1" ht="13.5">
      <c r="A173" s="46"/>
      <c r="B173" s="46"/>
      <c r="C173" s="104" t="s">
        <v>128</v>
      </c>
      <c r="D173" s="44"/>
      <c r="E173" s="45"/>
      <c r="F173" s="50"/>
      <c r="G173" s="89"/>
      <c r="H173" s="89"/>
      <c r="I173" s="89"/>
      <c r="J173" s="89"/>
      <c r="K173" s="89"/>
      <c r="L173" s="89"/>
      <c r="M173" s="89"/>
      <c r="N173" s="49"/>
      <c r="O173" s="49"/>
    </row>
    <row r="174" spans="1:15" ht="13.5">
      <c r="A174" s="43"/>
      <c r="B174" s="43"/>
      <c r="C174" s="116" t="s">
        <v>132</v>
      </c>
      <c r="D174" s="44"/>
      <c r="E174" s="45"/>
      <c r="F174" s="51">
        <v>0.18</v>
      </c>
      <c r="G174" s="88"/>
      <c r="H174" s="88"/>
      <c r="I174" s="88"/>
      <c r="J174" s="88"/>
      <c r="K174" s="88"/>
      <c r="L174" s="88"/>
      <c r="M174" s="88"/>
      <c r="N174" s="39"/>
      <c r="O174" s="39"/>
    </row>
    <row r="175" spans="1:15" s="48" customFormat="1" ht="13.5">
      <c r="A175" s="46"/>
      <c r="B175" s="46"/>
      <c r="C175" s="104" t="s">
        <v>128</v>
      </c>
      <c r="D175" s="44"/>
      <c r="E175" s="45"/>
      <c r="F175" s="50"/>
      <c r="G175" s="89"/>
      <c r="H175" s="89"/>
      <c r="I175" s="89"/>
      <c r="J175" s="89"/>
      <c r="K175" s="89"/>
      <c r="L175" s="89"/>
      <c r="M175" s="89"/>
      <c r="N175" s="49"/>
      <c r="O175" s="49"/>
    </row>
    <row r="176" spans="1:15" ht="12.75">
      <c r="A176" s="117"/>
      <c r="B176" s="117"/>
      <c r="C176" s="117"/>
      <c r="D176" s="37"/>
      <c r="E176" s="38"/>
      <c r="F176" s="117"/>
      <c r="G176" s="90"/>
      <c r="H176" s="90"/>
      <c r="I176" s="90"/>
      <c r="J176" s="90"/>
      <c r="K176" s="90"/>
      <c r="L176" s="90"/>
      <c r="M176" s="90"/>
      <c r="N176" s="39"/>
      <c r="O176" s="39"/>
    </row>
    <row r="177" spans="1:15" ht="15">
      <c r="A177" s="117"/>
      <c r="B177" s="117"/>
      <c r="C177" s="122"/>
      <c r="D177" s="122"/>
      <c r="E177" s="123"/>
      <c r="F177" s="122"/>
      <c r="G177" s="122"/>
      <c r="H177" s="124"/>
      <c r="I177" s="122"/>
      <c r="J177" s="122"/>
      <c r="K177" s="124"/>
      <c r="L177" s="122"/>
      <c r="M177" s="122"/>
      <c r="N177" s="121"/>
      <c r="O177" s="121"/>
    </row>
    <row r="178" spans="1:15" ht="15">
      <c r="A178" s="117"/>
      <c r="B178" s="117"/>
      <c r="C178" s="122"/>
      <c r="D178" s="122"/>
      <c r="E178" s="125"/>
      <c r="F178" s="125" t="s">
        <v>133</v>
      </c>
      <c r="G178" s="122"/>
      <c r="H178" s="124"/>
      <c r="I178" s="122"/>
      <c r="J178" s="121"/>
      <c r="K178" s="124"/>
      <c r="L178" s="122" t="s">
        <v>134</v>
      </c>
      <c r="M178" s="122"/>
      <c r="N178" s="121"/>
      <c r="O178" s="121"/>
    </row>
    <row r="179" spans="1:15" ht="15">
      <c r="A179" s="117"/>
      <c r="B179" s="117"/>
      <c r="C179" s="122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1"/>
      <c r="O179" s="121"/>
    </row>
    <row r="180" spans="1:15" ht="15">
      <c r="A180" s="117"/>
      <c r="B180" s="117"/>
      <c r="C180" s="122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1"/>
      <c r="O180" s="121"/>
    </row>
    <row r="181" spans="1:15" ht="15">
      <c r="A181" s="117"/>
      <c r="B181" s="117"/>
      <c r="C181" s="122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1"/>
      <c r="O181" s="121"/>
    </row>
    <row r="182" spans="1:15" ht="12.75">
      <c r="A182" s="117"/>
      <c r="B182" s="117"/>
      <c r="C182" s="117"/>
      <c r="D182" s="37"/>
      <c r="E182" s="38"/>
      <c r="F182" s="117"/>
      <c r="G182" s="90"/>
      <c r="H182" s="90"/>
      <c r="I182" s="90"/>
      <c r="J182" s="90"/>
      <c r="K182" s="90"/>
      <c r="L182" s="90"/>
      <c r="M182" s="90"/>
      <c r="N182" s="39"/>
      <c r="O182" s="39"/>
    </row>
    <row r="183" spans="1:15" ht="12.75">
      <c r="A183" s="117"/>
      <c r="B183" s="117"/>
      <c r="C183" s="117"/>
      <c r="D183" s="37"/>
      <c r="E183" s="38"/>
      <c r="F183" s="117"/>
      <c r="G183" s="90"/>
      <c r="H183" s="90"/>
      <c r="I183" s="90"/>
      <c r="J183" s="90"/>
      <c r="K183" s="90"/>
      <c r="L183" s="90"/>
      <c r="M183" s="90"/>
      <c r="N183" s="39"/>
      <c r="O183" s="39"/>
    </row>
    <row r="184" spans="1:15" ht="13.5">
      <c r="A184" s="117"/>
      <c r="B184" s="117"/>
      <c r="C184" s="117"/>
      <c r="D184" s="37"/>
      <c r="E184" s="38"/>
      <c r="F184" s="117"/>
      <c r="G184" s="90"/>
      <c r="H184" s="90"/>
      <c r="I184" s="90"/>
      <c r="J184" s="90"/>
      <c r="K184" s="90"/>
      <c r="L184" s="90"/>
      <c r="M184" s="90"/>
      <c r="N184" s="39"/>
      <c r="O184" s="39"/>
    </row>
    <row r="185" spans="1:15" ht="13.5">
      <c r="A185" s="117"/>
      <c r="B185" s="117"/>
      <c r="C185" s="117"/>
      <c r="D185" s="37"/>
      <c r="E185" s="38"/>
      <c r="F185" s="117"/>
      <c r="G185" s="90"/>
      <c r="H185" s="90"/>
      <c r="I185" s="90"/>
      <c r="J185" s="90"/>
      <c r="K185" s="90"/>
      <c r="L185" s="90"/>
      <c r="M185" s="90"/>
      <c r="N185" s="39"/>
      <c r="O185" s="39"/>
    </row>
    <row r="186" spans="1:15" ht="13.5">
      <c r="A186" s="117"/>
      <c r="B186" s="117"/>
      <c r="C186" s="117"/>
      <c r="D186" s="37"/>
      <c r="E186" s="38"/>
      <c r="F186" s="117"/>
      <c r="G186" s="90"/>
      <c r="H186" s="90"/>
      <c r="I186" s="90"/>
      <c r="J186" s="90"/>
      <c r="K186" s="90"/>
      <c r="L186" s="90"/>
      <c r="M186" s="90"/>
      <c r="N186" s="39"/>
      <c r="O186" s="39"/>
    </row>
    <row r="187" spans="1:15" ht="13.5">
      <c r="A187" s="117"/>
      <c r="B187" s="117"/>
      <c r="C187" s="117"/>
      <c r="D187" s="37"/>
      <c r="E187" s="38"/>
      <c r="F187" s="117"/>
      <c r="G187" s="90"/>
      <c r="H187" s="90"/>
      <c r="I187" s="90"/>
      <c r="J187" s="90"/>
      <c r="K187" s="90"/>
      <c r="L187" s="90"/>
      <c r="M187" s="90"/>
      <c r="N187" s="39"/>
      <c r="O187" s="39"/>
    </row>
    <row r="188" spans="1:15" ht="13.5">
      <c r="A188" s="117"/>
      <c r="B188" s="117"/>
      <c r="C188" s="117"/>
      <c r="D188" s="37"/>
      <c r="E188" s="38"/>
      <c r="F188" s="117"/>
      <c r="G188" s="90"/>
      <c r="H188" s="90"/>
      <c r="I188" s="90"/>
      <c r="J188" s="90"/>
      <c r="K188" s="90"/>
      <c r="L188" s="90"/>
      <c r="M188" s="90"/>
      <c r="N188" s="39"/>
      <c r="O188" s="39"/>
    </row>
    <row r="189" spans="1:15" ht="13.5">
      <c r="A189" s="117"/>
      <c r="B189" s="117"/>
      <c r="C189" s="117"/>
      <c r="D189" s="37"/>
      <c r="E189" s="38"/>
      <c r="F189" s="117"/>
      <c r="G189" s="90"/>
      <c r="H189" s="90"/>
      <c r="I189" s="90"/>
      <c r="J189" s="90"/>
      <c r="K189" s="90"/>
      <c r="L189" s="90"/>
      <c r="M189" s="90"/>
      <c r="N189" s="39"/>
      <c r="O189" s="39"/>
    </row>
    <row r="190" spans="1:15" ht="13.5">
      <c r="A190" s="117"/>
      <c r="B190" s="117"/>
      <c r="C190" s="117"/>
      <c r="D190" s="37"/>
      <c r="E190" s="38"/>
      <c r="F190" s="117"/>
      <c r="G190" s="90"/>
      <c r="H190" s="90"/>
      <c r="I190" s="90"/>
      <c r="J190" s="90"/>
      <c r="K190" s="90"/>
      <c r="L190" s="90"/>
      <c r="M190" s="90"/>
      <c r="N190" s="39"/>
      <c r="O190" s="39"/>
    </row>
    <row r="191" spans="1:15" ht="13.5">
      <c r="A191" s="117"/>
      <c r="B191" s="117"/>
      <c r="C191" s="117"/>
      <c r="D191" s="37"/>
      <c r="E191" s="38"/>
      <c r="F191" s="117"/>
      <c r="G191" s="90"/>
      <c r="H191" s="90"/>
      <c r="I191" s="90"/>
      <c r="J191" s="90"/>
      <c r="K191" s="90"/>
      <c r="L191" s="90"/>
      <c r="M191" s="90"/>
      <c r="N191" s="39"/>
      <c r="O191" s="39"/>
    </row>
    <row r="192" spans="1:15" ht="13.5">
      <c r="A192" s="117"/>
      <c r="B192" s="117"/>
      <c r="C192" s="117"/>
      <c r="D192" s="37"/>
      <c r="E192" s="38"/>
      <c r="F192" s="117"/>
      <c r="G192" s="90"/>
      <c r="H192" s="90"/>
      <c r="I192" s="90"/>
      <c r="J192" s="90"/>
      <c r="K192" s="90"/>
      <c r="L192" s="90"/>
      <c r="M192" s="90"/>
      <c r="N192" s="39"/>
      <c r="O192" s="39"/>
    </row>
    <row r="193" spans="1:15" ht="13.5">
      <c r="A193" s="117"/>
      <c r="B193" s="117"/>
      <c r="C193" s="117"/>
      <c r="D193" s="37"/>
      <c r="E193" s="38"/>
      <c r="F193" s="117"/>
      <c r="G193" s="90"/>
      <c r="H193" s="90"/>
      <c r="I193" s="90"/>
      <c r="J193" s="90"/>
      <c r="K193" s="90"/>
      <c r="L193" s="90"/>
      <c r="M193" s="90"/>
      <c r="N193" s="39"/>
      <c r="O193" s="39"/>
    </row>
    <row r="194" spans="1:15" ht="13.5">
      <c r="A194" s="117"/>
      <c r="B194" s="117"/>
      <c r="C194" s="117"/>
      <c r="D194" s="37"/>
      <c r="E194" s="38"/>
      <c r="F194" s="117"/>
      <c r="G194" s="90"/>
      <c r="H194" s="90"/>
      <c r="I194" s="90"/>
      <c r="J194" s="90"/>
      <c r="K194" s="90"/>
      <c r="L194" s="90"/>
      <c r="M194" s="90"/>
      <c r="N194" s="39"/>
      <c r="O194" s="39"/>
    </row>
    <row r="195" spans="1:15" ht="13.5">
      <c r="A195" s="117"/>
      <c r="B195" s="117"/>
      <c r="C195" s="117"/>
      <c r="D195" s="37"/>
      <c r="E195" s="38"/>
      <c r="F195" s="117"/>
      <c r="G195" s="90"/>
      <c r="H195" s="90"/>
      <c r="I195" s="90"/>
      <c r="J195" s="90"/>
      <c r="K195" s="90"/>
      <c r="L195" s="90"/>
      <c r="M195" s="90"/>
      <c r="N195" s="39"/>
      <c r="O195" s="39"/>
    </row>
    <row r="196" spans="1:15" ht="13.5">
      <c r="A196" s="117"/>
      <c r="B196" s="117"/>
      <c r="C196" s="117"/>
      <c r="D196" s="37"/>
      <c r="E196" s="38"/>
      <c r="F196" s="117"/>
      <c r="G196" s="90"/>
      <c r="H196" s="90"/>
      <c r="I196" s="90"/>
      <c r="J196" s="90"/>
      <c r="K196" s="90"/>
      <c r="L196" s="90"/>
      <c r="M196" s="90"/>
      <c r="N196" s="39"/>
      <c r="O196" s="39"/>
    </row>
    <row r="197" spans="1:15" ht="13.5">
      <c r="A197" s="117"/>
      <c r="B197" s="117"/>
      <c r="C197" s="117"/>
      <c r="D197" s="37"/>
      <c r="E197" s="38"/>
      <c r="F197" s="117"/>
      <c r="G197" s="90"/>
      <c r="H197" s="90"/>
      <c r="I197" s="90"/>
      <c r="J197" s="90"/>
      <c r="K197" s="90"/>
      <c r="L197" s="90"/>
      <c r="M197" s="90"/>
      <c r="N197" s="39"/>
      <c r="O197" s="39"/>
    </row>
    <row r="198" spans="1:15" ht="13.5">
      <c r="A198" s="117"/>
      <c r="B198" s="117"/>
      <c r="C198" s="117"/>
      <c r="D198" s="37"/>
      <c r="E198" s="38"/>
      <c r="F198" s="117"/>
      <c r="G198" s="90"/>
      <c r="H198" s="90"/>
      <c r="I198" s="90"/>
      <c r="J198" s="90"/>
      <c r="K198" s="90"/>
      <c r="L198" s="90"/>
      <c r="M198" s="90"/>
      <c r="N198" s="39"/>
      <c r="O198" s="39"/>
    </row>
    <row r="199" spans="1:15" ht="13.5">
      <c r="A199" s="117"/>
      <c r="B199" s="117"/>
      <c r="C199" s="117"/>
      <c r="D199" s="37"/>
      <c r="E199" s="38"/>
      <c r="F199" s="117"/>
      <c r="G199" s="90"/>
      <c r="H199" s="90"/>
      <c r="I199" s="90"/>
      <c r="J199" s="90"/>
      <c r="K199" s="90"/>
      <c r="L199" s="90"/>
      <c r="M199" s="90"/>
      <c r="N199" s="39"/>
      <c r="O199" s="39"/>
    </row>
    <row r="200" spans="1:15" ht="13.5">
      <c r="A200" s="117"/>
      <c r="B200" s="117"/>
      <c r="C200" s="117"/>
      <c r="D200" s="37"/>
      <c r="E200" s="38"/>
      <c r="F200" s="117"/>
      <c r="G200" s="90"/>
      <c r="H200" s="90"/>
      <c r="I200" s="90"/>
      <c r="J200" s="90"/>
      <c r="K200" s="90"/>
      <c r="L200" s="90"/>
      <c r="M200" s="90"/>
      <c r="N200" s="39"/>
      <c r="O200" s="39"/>
    </row>
    <row r="201" spans="1:15" ht="13.5">
      <c r="A201" s="117"/>
      <c r="B201" s="117"/>
      <c r="C201" s="117"/>
      <c r="D201" s="37"/>
      <c r="E201" s="38"/>
      <c r="F201" s="117"/>
      <c r="G201" s="90"/>
      <c r="H201" s="90"/>
      <c r="I201" s="90"/>
      <c r="J201" s="90"/>
      <c r="K201" s="90"/>
      <c r="L201" s="90"/>
      <c r="M201" s="90"/>
      <c r="N201" s="39"/>
      <c r="O201" s="39"/>
    </row>
    <row r="202" spans="1:15" ht="13.5">
      <c r="A202" s="117"/>
      <c r="B202" s="117"/>
      <c r="C202" s="117"/>
      <c r="D202" s="37"/>
      <c r="E202" s="38"/>
      <c r="F202" s="117"/>
      <c r="G202" s="90"/>
      <c r="H202" s="90"/>
      <c r="I202" s="90"/>
      <c r="J202" s="90"/>
      <c r="K202" s="90"/>
      <c r="L202" s="90"/>
      <c r="M202" s="90"/>
      <c r="N202" s="39"/>
      <c r="O202" s="39"/>
    </row>
    <row r="203" spans="1:15" ht="13.5">
      <c r="A203" s="117"/>
      <c r="B203" s="117"/>
      <c r="C203" s="117"/>
      <c r="D203" s="37"/>
      <c r="E203" s="38"/>
      <c r="F203" s="117"/>
      <c r="G203" s="90"/>
      <c r="H203" s="90"/>
      <c r="I203" s="90"/>
      <c r="J203" s="90"/>
      <c r="K203" s="90"/>
      <c r="L203" s="90"/>
      <c r="M203" s="90"/>
      <c r="N203" s="39"/>
      <c r="O203" s="39"/>
    </row>
    <row r="204" spans="1:15" ht="13.5">
      <c r="A204" s="117"/>
      <c r="B204" s="117"/>
      <c r="C204" s="117"/>
      <c r="D204" s="37"/>
      <c r="E204" s="38"/>
      <c r="F204" s="117"/>
      <c r="G204" s="90"/>
      <c r="H204" s="90"/>
      <c r="I204" s="90"/>
      <c r="J204" s="90"/>
      <c r="K204" s="90"/>
      <c r="L204" s="90"/>
      <c r="M204" s="90"/>
      <c r="N204" s="39"/>
      <c r="O204" s="39"/>
    </row>
    <row r="205" spans="1:15" ht="13.5">
      <c r="A205" s="117"/>
      <c r="B205" s="117"/>
      <c r="C205" s="117"/>
      <c r="D205" s="37"/>
      <c r="E205" s="38"/>
      <c r="F205" s="117"/>
      <c r="G205" s="90"/>
      <c r="H205" s="90"/>
      <c r="I205" s="90"/>
      <c r="J205" s="90"/>
      <c r="K205" s="90"/>
      <c r="L205" s="90"/>
      <c r="M205" s="90"/>
      <c r="N205" s="39"/>
      <c r="O205" s="39"/>
    </row>
    <row r="206" spans="1:15" ht="13.5">
      <c r="A206" s="117"/>
      <c r="B206" s="117"/>
      <c r="C206" s="117"/>
      <c r="D206" s="37"/>
      <c r="E206" s="38"/>
      <c r="F206" s="117"/>
      <c r="G206" s="90"/>
      <c r="H206" s="90"/>
      <c r="I206" s="90"/>
      <c r="J206" s="90"/>
      <c r="K206" s="90"/>
      <c r="L206" s="90"/>
      <c r="M206" s="90"/>
      <c r="N206" s="39"/>
      <c r="O206" s="39"/>
    </row>
    <row r="207" spans="1:15" ht="13.5">
      <c r="A207" s="117"/>
      <c r="B207" s="117"/>
      <c r="C207" s="117"/>
      <c r="D207" s="37"/>
      <c r="E207" s="38"/>
      <c r="F207" s="117"/>
      <c r="G207" s="90"/>
      <c r="H207" s="90"/>
      <c r="I207" s="90"/>
      <c r="J207" s="90"/>
      <c r="K207" s="90"/>
      <c r="L207" s="90"/>
      <c r="M207" s="90"/>
      <c r="N207" s="39"/>
      <c r="O207" s="39"/>
    </row>
    <row r="208" spans="1:15" ht="13.5">
      <c r="A208" s="117"/>
      <c r="B208" s="117"/>
      <c r="C208" s="117"/>
      <c r="D208" s="37"/>
      <c r="E208" s="38"/>
      <c r="F208" s="117"/>
      <c r="G208" s="90"/>
      <c r="H208" s="90"/>
      <c r="I208" s="90"/>
      <c r="J208" s="90"/>
      <c r="K208" s="90"/>
      <c r="L208" s="90"/>
      <c r="M208" s="90"/>
      <c r="N208" s="39"/>
      <c r="O208" s="39"/>
    </row>
    <row r="209" spans="1:15" ht="13.5">
      <c r="A209" s="117"/>
      <c r="B209" s="117"/>
      <c r="C209" s="117"/>
      <c r="D209" s="37"/>
      <c r="E209" s="38"/>
      <c r="F209" s="117"/>
      <c r="G209" s="90"/>
      <c r="H209" s="90"/>
      <c r="I209" s="90"/>
      <c r="J209" s="90"/>
      <c r="K209" s="90"/>
      <c r="L209" s="90"/>
      <c r="M209" s="90"/>
      <c r="N209" s="39"/>
      <c r="O209" s="39"/>
    </row>
    <row r="210" spans="1:15" ht="13.5">
      <c r="A210" s="117"/>
      <c r="B210" s="117"/>
      <c r="C210" s="117"/>
      <c r="D210" s="37"/>
      <c r="E210" s="38"/>
      <c r="F210" s="117"/>
      <c r="G210" s="90"/>
      <c r="H210" s="90"/>
      <c r="I210" s="90"/>
      <c r="J210" s="90"/>
      <c r="K210" s="90"/>
      <c r="L210" s="90"/>
      <c r="M210" s="90"/>
      <c r="N210" s="39"/>
      <c r="O210" s="39"/>
    </row>
    <row r="211" spans="1:15" ht="13.5">
      <c r="A211" s="117"/>
      <c r="B211" s="117"/>
      <c r="C211" s="117"/>
      <c r="D211" s="37"/>
      <c r="E211" s="38"/>
      <c r="F211" s="117"/>
      <c r="G211" s="90"/>
      <c r="H211" s="90"/>
      <c r="I211" s="90"/>
      <c r="J211" s="90"/>
      <c r="K211" s="90"/>
      <c r="L211" s="90"/>
      <c r="M211" s="90"/>
      <c r="N211" s="39"/>
      <c r="O211" s="39"/>
    </row>
    <row r="212" spans="1:15" ht="13.5">
      <c r="A212" s="117"/>
      <c r="B212" s="117"/>
      <c r="C212" s="117"/>
      <c r="D212" s="37"/>
      <c r="E212" s="38"/>
      <c r="F212" s="117"/>
      <c r="G212" s="90"/>
      <c r="H212" s="90"/>
      <c r="I212" s="90"/>
      <c r="J212" s="90"/>
      <c r="K212" s="90"/>
      <c r="L212" s="90"/>
      <c r="M212" s="90"/>
      <c r="N212" s="39"/>
      <c r="O212" s="39"/>
    </row>
    <row r="213" spans="1:15" ht="13.5">
      <c r="A213" s="117"/>
      <c r="B213" s="117"/>
      <c r="C213" s="117"/>
      <c r="D213" s="37"/>
      <c r="E213" s="38"/>
      <c r="F213" s="117"/>
      <c r="G213" s="90"/>
      <c r="H213" s="90"/>
      <c r="I213" s="90"/>
      <c r="J213" s="90"/>
      <c r="K213" s="90"/>
      <c r="L213" s="90"/>
      <c r="M213" s="90"/>
      <c r="N213" s="39"/>
      <c r="O213" s="39"/>
    </row>
    <row r="214" spans="1:15" ht="13.5">
      <c r="A214" s="117"/>
      <c r="B214" s="117"/>
      <c r="C214" s="117"/>
      <c r="D214" s="37"/>
      <c r="E214" s="38"/>
      <c r="F214" s="117"/>
      <c r="G214" s="90"/>
      <c r="H214" s="90"/>
      <c r="I214" s="90"/>
      <c r="J214" s="90"/>
      <c r="K214" s="90"/>
      <c r="L214" s="90"/>
      <c r="M214" s="90"/>
      <c r="N214" s="39"/>
      <c r="O214" s="39"/>
    </row>
    <row r="215" spans="1:15" ht="13.5">
      <c r="A215" s="117"/>
      <c r="B215" s="117"/>
      <c r="C215" s="117"/>
      <c r="D215" s="37"/>
      <c r="E215" s="38"/>
      <c r="F215" s="117"/>
      <c r="G215" s="90"/>
      <c r="H215" s="90"/>
      <c r="I215" s="90"/>
      <c r="J215" s="90"/>
      <c r="K215" s="90"/>
      <c r="L215" s="90"/>
      <c r="M215" s="90"/>
      <c r="N215" s="39"/>
      <c r="O215" s="39"/>
    </row>
    <row r="216" spans="1:15" ht="13.5">
      <c r="A216" s="117"/>
      <c r="B216" s="117"/>
      <c r="C216" s="117"/>
      <c r="D216" s="37"/>
      <c r="E216" s="38"/>
      <c r="F216" s="117"/>
      <c r="G216" s="90"/>
      <c r="H216" s="90"/>
      <c r="I216" s="90"/>
      <c r="J216" s="90"/>
      <c r="K216" s="90"/>
      <c r="L216" s="90"/>
      <c r="M216" s="90"/>
      <c r="N216" s="39"/>
      <c r="O216" s="39"/>
    </row>
    <row r="217" spans="1:15" ht="13.5">
      <c r="A217" s="117"/>
      <c r="B217" s="117"/>
      <c r="C217" s="117"/>
      <c r="D217" s="37"/>
      <c r="E217" s="38"/>
      <c r="F217" s="117"/>
      <c r="G217" s="90"/>
      <c r="H217" s="90"/>
      <c r="I217" s="90"/>
      <c r="J217" s="90"/>
      <c r="K217" s="90"/>
      <c r="L217" s="90"/>
      <c r="M217" s="90"/>
      <c r="N217" s="39"/>
      <c r="O217" s="39"/>
    </row>
    <row r="218" spans="1:15" ht="13.5">
      <c r="A218" s="117"/>
      <c r="B218" s="117"/>
      <c r="C218" s="117"/>
      <c r="D218" s="37"/>
      <c r="E218" s="38"/>
      <c r="F218" s="117"/>
      <c r="G218" s="90"/>
      <c r="H218" s="90"/>
      <c r="I218" s="90"/>
      <c r="J218" s="90"/>
      <c r="K218" s="90"/>
      <c r="L218" s="90"/>
      <c r="M218" s="90"/>
      <c r="N218" s="39"/>
      <c r="O218" s="39"/>
    </row>
    <row r="219" spans="1:15" ht="13.5">
      <c r="A219" s="117"/>
      <c r="B219" s="117"/>
      <c r="C219" s="117"/>
      <c r="D219" s="37"/>
      <c r="E219" s="38"/>
      <c r="F219" s="117"/>
      <c r="G219" s="90"/>
      <c r="H219" s="90"/>
      <c r="I219" s="90"/>
      <c r="J219" s="90"/>
      <c r="K219" s="90"/>
      <c r="L219" s="90"/>
      <c r="M219" s="90"/>
      <c r="N219" s="39"/>
      <c r="O219" s="39"/>
    </row>
    <row r="220" spans="1:15" ht="13.5">
      <c r="A220" s="117"/>
      <c r="B220" s="117"/>
      <c r="C220" s="117"/>
      <c r="D220" s="37"/>
      <c r="E220" s="38"/>
      <c r="F220" s="117"/>
      <c r="G220" s="90"/>
      <c r="H220" s="90"/>
      <c r="I220" s="90"/>
      <c r="J220" s="90"/>
      <c r="K220" s="90"/>
      <c r="L220" s="90"/>
      <c r="M220" s="90"/>
      <c r="N220" s="39"/>
      <c r="O220" s="39"/>
    </row>
    <row r="221" spans="1:15" ht="13.5">
      <c r="A221" s="117"/>
      <c r="B221" s="117"/>
      <c r="C221" s="117"/>
      <c r="D221" s="37"/>
      <c r="E221" s="38"/>
      <c r="F221" s="117"/>
      <c r="G221" s="90"/>
      <c r="H221" s="90"/>
      <c r="I221" s="90"/>
      <c r="J221" s="90"/>
      <c r="K221" s="90"/>
      <c r="L221" s="90"/>
      <c r="M221" s="90"/>
      <c r="N221" s="39"/>
      <c r="O221" s="39"/>
    </row>
    <row r="222" spans="1:15" ht="13.5">
      <c r="A222" s="117"/>
      <c r="B222" s="117"/>
      <c r="C222" s="117"/>
      <c r="D222" s="37"/>
      <c r="E222" s="38"/>
      <c r="F222" s="117"/>
      <c r="G222" s="90"/>
      <c r="H222" s="90"/>
      <c r="I222" s="90"/>
      <c r="J222" s="90"/>
      <c r="K222" s="90"/>
      <c r="L222" s="90"/>
      <c r="M222" s="90"/>
      <c r="N222" s="39"/>
      <c r="O222" s="39"/>
    </row>
    <row r="223" spans="1:15" ht="13.5">
      <c r="A223" s="117"/>
      <c r="B223" s="117"/>
      <c r="C223" s="117"/>
      <c r="D223" s="37"/>
      <c r="E223" s="38"/>
      <c r="F223" s="117"/>
      <c r="G223" s="90"/>
      <c r="H223" s="90"/>
      <c r="I223" s="90"/>
      <c r="J223" s="90"/>
      <c r="K223" s="90"/>
      <c r="L223" s="90"/>
      <c r="M223" s="90"/>
      <c r="N223" s="39"/>
      <c r="O223" s="39"/>
    </row>
    <row r="224" spans="1:15" ht="13.5">
      <c r="A224" s="117"/>
      <c r="B224" s="117"/>
      <c r="C224" s="117"/>
      <c r="D224" s="37"/>
      <c r="E224" s="38"/>
      <c r="F224" s="117"/>
      <c r="G224" s="90"/>
      <c r="H224" s="90"/>
      <c r="I224" s="90"/>
      <c r="J224" s="90"/>
      <c r="K224" s="90"/>
      <c r="L224" s="90"/>
      <c r="M224" s="90"/>
      <c r="N224" s="39"/>
      <c r="O224" s="39"/>
    </row>
    <row r="225" spans="1:15" ht="13.5">
      <c r="A225" s="117"/>
      <c r="B225" s="117"/>
      <c r="C225" s="117"/>
      <c r="D225" s="37"/>
      <c r="E225" s="38"/>
      <c r="F225" s="117"/>
      <c r="G225" s="90"/>
      <c r="H225" s="90"/>
      <c r="I225" s="90"/>
      <c r="J225" s="90"/>
      <c r="K225" s="90"/>
      <c r="L225" s="90"/>
      <c r="M225" s="90"/>
      <c r="N225" s="39"/>
      <c r="O225" s="39"/>
    </row>
    <row r="226" spans="1:15" ht="13.5">
      <c r="A226" s="117"/>
      <c r="B226" s="117"/>
      <c r="C226" s="117"/>
      <c r="D226" s="37"/>
      <c r="E226" s="38"/>
      <c r="F226" s="117"/>
      <c r="G226" s="90"/>
      <c r="H226" s="90"/>
      <c r="I226" s="90"/>
      <c r="J226" s="90"/>
      <c r="K226" s="90"/>
      <c r="L226" s="90"/>
      <c r="M226" s="90"/>
      <c r="N226" s="39"/>
      <c r="O226" s="39"/>
    </row>
    <row r="227" spans="1:15" ht="13.5">
      <c r="A227" s="117"/>
      <c r="B227" s="117"/>
      <c r="C227" s="117"/>
      <c r="D227" s="37"/>
      <c r="E227" s="38"/>
      <c r="F227" s="117"/>
      <c r="G227" s="90"/>
      <c r="H227" s="90"/>
      <c r="I227" s="90"/>
      <c r="J227" s="90"/>
      <c r="K227" s="90"/>
      <c r="L227" s="90"/>
      <c r="M227" s="90"/>
      <c r="N227" s="39"/>
      <c r="O227" s="39"/>
    </row>
    <row r="228" spans="1:15" ht="13.5">
      <c r="A228" s="117"/>
      <c r="B228" s="117"/>
      <c r="C228" s="117"/>
      <c r="D228" s="37"/>
      <c r="E228" s="38"/>
      <c r="F228" s="117"/>
      <c r="G228" s="90"/>
      <c r="H228" s="90"/>
      <c r="I228" s="90"/>
      <c r="J228" s="90"/>
      <c r="K228" s="90"/>
      <c r="L228" s="90"/>
      <c r="M228" s="90"/>
      <c r="N228" s="39"/>
      <c r="O228" s="39"/>
    </row>
    <row r="229" spans="1:15" ht="13.5">
      <c r="A229" s="117"/>
      <c r="B229" s="117"/>
      <c r="C229" s="117"/>
      <c r="D229" s="37"/>
      <c r="E229" s="38"/>
      <c r="F229" s="117"/>
      <c r="G229" s="90"/>
      <c r="H229" s="90"/>
      <c r="I229" s="90"/>
      <c r="J229" s="90"/>
      <c r="K229" s="90"/>
      <c r="L229" s="90"/>
      <c r="M229" s="90"/>
      <c r="N229" s="39"/>
      <c r="O229" s="39"/>
    </row>
    <row r="230" spans="1:15" ht="13.5">
      <c r="A230" s="117"/>
      <c r="B230" s="117"/>
      <c r="C230" s="117"/>
      <c r="D230" s="37"/>
      <c r="E230" s="38"/>
      <c r="F230" s="117"/>
      <c r="G230" s="90"/>
      <c r="H230" s="90"/>
      <c r="I230" s="90"/>
      <c r="J230" s="90"/>
      <c r="K230" s="90"/>
      <c r="L230" s="90"/>
      <c r="M230" s="90"/>
      <c r="N230" s="39"/>
      <c r="O230" s="39"/>
    </row>
    <row r="231" spans="1:15" ht="13.5">
      <c r="A231" s="117"/>
      <c r="B231" s="117"/>
      <c r="C231" s="117"/>
      <c r="D231" s="37"/>
      <c r="E231" s="38"/>
      <c r="F231" s="117"/>
      <c r="G231" s="90"/>
      <c r="H231" s="90"/>
      <c r="I231" s="90"/>
      <c r="J231" s="90"/>
      <c r="K231" s="90"/>
      <c r="L231" s="90"/>
      <c r="M231" s="90"/>
      <c r="N231" s="39"/>
      <c r="O231" s="39"/>
    </row>
    <row r="232" spans="1:15" ht="13.5">
      <c r="A232" s="117"/>
      <c r="B232" s="117"/>
      <c r="C232" s="117"/>
      <c r="D232" s="37"/>
      <c r="E232" s="38"/>
      <c r="F232" s="117"/>
      <c r="G232" s="90"/>
      <c r="H232" s="90"/>
      <c r="I232" s="90"/>
      <c r="J232" s="90"/>
      <c r="K232" s="90"/>
      <c r="L232" s="90"/>
      <c r="M232" s="90"/>
      <c r="N232" s="39"/>
      <c r="O232" s="39"/>
    </row>
    <row r="233" spans="1:15" ht="13.5">
      <c r="A233" s="117"/>
      <c r="B233" s="117"/>
      <c r="C233" s="117"/>
      <c r="D233" s="37"/>
      <c r="E233" s="38"/>
      <c r="F233" s="117"/>
      <c r="G233" s="90"/>
      <c r="H233" s="90"/>
      <c r="I233" s="90"/>
      <c r="J233" s="90"/>
      <c r="K233" s="90"/>
      <c r="L233" s="90"/>
      <c r="M233" s="90"/>
      <c r="N233" s="39"/>
      <c r="O233" s="39"/>
    </row>
    <row r="234" spans="1:15" ht="13.5">
      <c r="A234" s="117"/>
      <c r="B234" s="117"/>
      <c r="C234" s="117"/>
      <c r="D234" s="37"/>
      <c r="E234" s="38"/>
      <c r="F234" s="117"/>
      <c r="G234" s="90"/>
      <c r="H234" s="90"/>
      <c r="I234" s="90"/>
      <c r="J234" s="90"/>
      <c r="K234" s="90"/>
      <c r="L234" s="90"/>
      <c r="M234" s="90"/>
      <c r="N234" s="39"/>
      <c r="O234" s="39"/>
    </row>
    <row r="235" spans="1:15" ht="13.5">
      <c r="A235" s="117"/>
      <c r="B235" s="117"/>
      <c r="C235" s="117"/>
      <c r="D235" s="37"/>
      <c r="E235" s="38"/>
      <c r="F235" s="117"/>
      <c r="G235" s="90"/>
      <c r="H235" s="90"/>
      <c r="I235" s="90"/>
      <c r="J235" s="90"/>
      <c r="K235" s="90"/>
      <c r="L235" s="90"/>
      <c r="M235" s="90"/>
      <c r="N235" s="39"/>
      <c r="O235" s="39"/>
    </row>
    <row r="236" spans="1:15" ht="13.5">
      <c r="A236" s="117"/>
      <c r="B236" s="117"/>
      <c r="C236" s="117"/>
      <c r="D236" s="37"/>
      <c r="E236" s="38"/>
      <c r="F236" s="117"/>
      <c r="G236" s="90"/>
      <c r="H236" s="90"/>
      <c r="I236" s="90"/>
      <c r="J236" s="90"/>
      <c r="K236" s="90"/>
      <c r="L236" s="90"/>
      <c r="M236" s="90"/>
      <c r="N236" s="39"/>
      <c r="O236" s="39"/>
    </row>
    <row r="237" spans="1:15" ht="13.5">
      <c r="A237" s="117"/>
      <c r="B237" s="117"/>
      <c r="C237" s="117"/>
      <c r="D237" s="37"/>
      <c r="E237" s="38"/>
      <c r="F237" s="117"/>
      <c r="G237" s="90"/>
      <c r="H237" s="90"/>
      <c r="I237" s="90"/>
      <c r="J237" s="90"/>
      <c r="K237" s="90"/>
      <c r="L237" s="90"/>
      <c r="M237" s="90"/>
      <c r="N237" s="39"/>
      <c r="O237" s="39"/>
    </row>
    <row r="238" spans="1:15" ht="13.5">
      <c r="A238" s="117"/>
      <c r="B238" s="117"/>
      <c r="C238" s="117"/>
      <c r="D238" s="37"/>
      <c r="E238" s="38"/>
      <c r="F238" s="117"/>
      <c r="G238" s="90"/>
      <c r="H238" s="90"/>
      <c r="I238" s="90"/>
      <c r="J238" s="90"/>
      <c r="K238" s="90"/>
      <c r="L238" s="90"/>
      <c r="M238" s="90"/>
      <c r="N238" s="39"/>
      <c r="O238" s="39"/>
    </row>
    <row r="239" spans="1:15" ht="13.5">
      <c r="A239" s="117"/>
      <c r="B239" s="117"/>
      <c r="C239" s="117"/>
      <c r="D239" s="37"/>
      <c r="E239" s="38"/>
      <c r="F239" s="117"/>
      <c r="G239" s="90"/>
      <c r="H239" s="90"/>
      <c r="I239" s="90"/>
      <c r="J239" s="90"/>
      <c r="K239" s="90"/>
      <c r="L239" s="90"/>
      <c r="M239" s="90"/>
      <c r="N239" s="39"/>
      <c r="O239" s="39"/>
    </row>
    <row r="240" spans="1:15" ht="13.5">
      <c r="A240" s="117"/>
      <c r="B240" s="117"/>
      <c r="C240" s="117"/>
      <c r="D240" s="37"/>
      <c r="E240" s="38"/>
      <c r="F240" s="117"/>
      <c r="G240" s="90"/>
      <c r="H240" s="90"/>
      <c r="I240" s="90"/>
      <c r="J240" s="90"/>
      <c r="K240" s="90"/>
      <c r="L240" s="90"/>
      <c r="M240" s="90"/>
      <c r="N240" s="39"/>
      <c r="O240" s="39"/>
    </row>
    <row r="241" spans="1:15" ht="13.5">
      <c r="A241" s="117"/>
      <c r="B241" s="117"/>
      <c r="C241" s="117"/>
      <c r="D241" s="37"/>
      <c r="E241" s="38"/>
      <c r="F241" s="117"/>
      <c r="G241" s="90"/>
      <c r="H241" s="90"/>
      <c r="I241" s="90"/>
      <c r="J241" s="90"/>
      <c r="K241" s="90"/>
      <c r="L241" s="90"/>
      <c r="M241" s="90"/>
      <c r="N241" s="39"/>
      <c r="O241" s="39"/>
    </row>
    <row r="242" spans="1:15" ht="13.5">
      <c r="A242" s="117"/>
      <c r="B242" s="117"/>
      <c r="C242" s="117"/>
      <c r="D242" s="37"/>
      <c r="E242" s="38"/>
      <c r="F242" s="117"/>
      <c r="G242" s="90"/>
      <c r="H242" s="90"/>
      <c r="I242" s="90"/>
      <c r="J242" s="90"/>
      <c r="K242" s="90"/>
      <c r="L242" s="90"/>
      <c r="M242" s="90"/>
      <c r="N242" s="39"/>
      <c r="O242" s="39"/>
    </row>
    <row r="243" spans="1:15" ht="13.5">
      <c r="A243" s="117"/>
      <c r="B243" s="117"/>
      <c r="C243" s="117"/>
      <c r="D243" s="37"/>
      <c r="E243" s="38"/>
      <c r="F243" s="117"/>
      <c r="G243" s="90"/>
      <c r="H243" s="90"/>
      <c r="I243" s="90"/>
      <c r="J243" s="90"/>
      <c r="K243" s="90"/>
      <c r="L243" s="90"/>
      <c r="M243" s="90"/>
      <c r="N243" s="39"/>
      <c r="O243" s="39"/>
    </row>
    <row r="244" spans="1:15" ht="13.5">
      <c r="A244" s="117"/>
      <c r="B244" s="117"/>
      <c r="C244" s="117"/>
      <c r="D244" s="37"/>
      <c r="E244" s="38"/>
      <c r="F244" s="117"/>
      <c r="G244" s="90"/>
      <c r="H244" s="90"/>
      <c r="I244" s="90"/>
      <c r="J244" s="90"/>
      <c r="K244" s="90"/>
      <c r="L244" s="90"/>
      <c r="M244" s="90"/>
      <c r="N244" s="39"/>
      <c r="O244" s="39"/>
    </row>
    <row r="245" spans="1:15" ht="13.5">
      <c r="A245" s="117"/>
      <c r="B245" s="117"/>
      <c r="C245" s="117"/>
      <c r="D245" s="37"/>
      <c r="E245" s="38"/>
      <c r="F245" s="117"/>
      <c r="G245" s="90"/>
      <c r="H245" s="90"/>
      <c r="I245" s="90"/>
      <c r="J245" s="90"/>
      <c r="K245" s="90"/>
      <c r="L245" s="90"/>
      <c r="M245" s="90"/>
      <c r="N245" s="39"/>
      <c r="O245" s="39"/>
    </row>
    <row r="246" spans="1:15" ht="13.5">
      <c r="A246" s="117"/>
      <c r="B246" s="117"/>
      <c r="C246" s="117"/>
      <c r="D246" s="37"/>
      <c r="E246" s="38"/>
      <c r="F246" s="117"/>
      <c r="G246" s="90"/>
      <c r="H246" s="90"/>
      <c r="I246" s="90"/>
      <c r="J246" s="90"/>
      <c r="K246" s="90"/>
      <c r="L246" s="90"/>
      <c r="M246" s="90"/>
      <c r="N246" s="39"/>
      <c r="O246" s="39"/>
    </row>
    <row r="247" spans="1:15" ht="13.5">
      <c r="A247" s="117"/>
      <c r="B247" s="117"/>
      <c r="C247" s="117"/>
      <c r="D247" s="37"/>
      <c r="E247" s="38"/>
      <c r="F247" s="117"/>
      <c r="G247" s="90"/>
      <c r="H247" s="90"/>
      <c r="I247" s="90"/>
      <c r="J247" s="90"/>
      <c r="K247" s="90"/>
      <c r="L247" s="90"/>
      <c r="M247" s="90"/>
      <c r="N247" s="39"/>
      <c r="O247" s="39"/>
    </row>
    <row r="248" spans="1:15" ht="13.5">
      <c r="A248" s="117"/>
      <c r="B248" s="117"/>
      <c r="C248" s="117"/>
      <c r="D248" s="37"/>
      <c r="E248" s="38"/>
      <c r="F248" s="117"/>
      <c r="G248" s="90"/>
      <c r="H248" s="90"/>
      <c r="I248" s="90"/>
      <c r="J248" s="90"/>
      <c r="K248" s="90"/>
      <c r="L248" s="90"/>
      <c r="M248" s="90"/>
      <c r="N248" s="39"/>
      <c r="O248" s="39"/>
    </row>
    <row r="249" spans="1:15" ht="13.5">
      <c r="A249" s="117"/>
      <c r="B249" s="117"/>
      <c r="C249" s="117"/>
      <c r="D249" s="37"/>
      <c r="E249" s="38"/>
      <c r="F249" s="117"/>
      <c r="G249" s="90"/>
      <c r="H249" s="90"/>
      <c r="I249" s="90"/>
      <c r="J249" s="90"/>
      <c r="K249" s="90"/>
      <c r="L249" s="90"/>
      <c r="M249" s="90"/>
      <c r="N249" s="39"/>
      <c r="O249" s="39"/>
    </row>
    <row r="250" spans="1:15" ht="13.5">
      <c r="A250" s="117"/>
      <c r="B250" s="117"/>
      <c r="C250" s="117"/>
      <c r="D250" s="37"/>
      <c r="E250" s="38"/>
      <c r="F250" s="117"/>
      <c r="G250" s="90"/>
      <c r="H250" s="90"/>
      <c r="I250" s="90"/>
      <c r="J250" s="90"/>
      <c r="K250" s="90"/>
      <c r="L250" s="90"/>
      <c r="M250" s="90"/>
      <c r="N250" s="39"/>
      <c r="O250" s="39"/>
    </row>
    <row r="251" spans="1:15" ht="13.5">
      <c r="A251" s="117"/>
      <c r="B251" s="117"/>
      <c r="C251" s="117"/>
      <c r="D251" s="37"/>
      <c r="E251" s="38"/>
      <c r="F251" s="117"/>
      <c r="G251" s="90"/>
      <c r="H251" s="90"/>
      <c r="I251" s="90"/>
      <c r="J251" s="90"/>
      <c r="K251" s="90"/>
      <c r="L251" s="90"/>
      <c r="M251" s="90"/>
      <c r="N251" s="39"/>
      <c r="O251" s="39"/>
    </row>
    <row r="252" spans="1:15" ht="13.5">
      <c r="A252" s="117"/>
      <c r="B252" s="117"/>
      <c r="C252" s="117"/>
      <c r="D252" s="37"/>
      <c r="E252" s="38"/>
      <c r="F252" s="117"/>
      <c r="G252" s="90"/>
      <c r="H252" s="90"/>
      <c r="I252" s="90"/>
      <c r="J252" s="90"/>
      <c r="K252" s="90"/>
      <c r="L252" s="90"/>
      <c r="M252" s="90"/>
      <c r="N252" s="39"/>
      <c r="O252" s="39"/>
    </row>
    <row r="253" spans="1:15" ht="13.5">
      <c r="A253" s="117"/>
      <c r="B253" s="117"/>
      <c r="C253" s="117"/>
      <c r="D253" s="37"/>
      <c r="E253" s="38"/>
      <c r="F253" s="117"/>
      <c r="G253" s="90"/>
      <c r="H253" s="90"/>
      <c r="I253" s="90"/>
      <c r="J253" s="90"/>
      <c r="K253" s="90"/>
      <c r="L253" s="90"/>
      <c r="M253" s="90"/>
      <c r="N253" s="39"/>
      <c r="O253" s="39"/>
    </row>
    <row r="254" spans="1:15" ht="13.5">
      <c r="A254" s="117"/>
      <c r="B254" s="117"/>
      <c r="C254" s="117"/>
      <c r="D254" s="37"/>
      <c r="E254" s="38"/>
      <c r="F254" s="117"/>
      <c r="G254" s="90"/>
      <c r="H254" s="90"/>
      <c r="I254" s="90"/>
      <c r="J254" s="90"/>
      <c r="K254" s="90"/>
      <c r="L254" s="90"/>
      <c r="M254" s="90"/>
      <c r="N254" s="39"/>
      <c r="O254" s="39"/>
    </row>
    <row r="255" spans="1:15" ht="13.5">
      <c r="A255" s="117"/>
      <c r="B255" s="117"/>
      <c r="C255" s="117"/>
      <c r="D255" s="37"/>
      <c r="E255" s="38"/>
      <c r="F255" s="117"/>
      <c r="G255" s="90"/>
      <c r="H255" s="90"/>
      <c r="I255" s="90"/>
      <c r="J255" s="90"/>
      <c r="K255" s="90"/>
      <c r="L255" s="90"/>
      <c r="M255" s="90"/>
      <c r="N255" s="39"/>
      <c r="O255" s="39"/>
    </row>
    <row r="256" spans="1:15" ht="13.5">
      <c r="A256" s="117"/>
      <c r="B256" s="117"/>
      <c r="C256" s="117"/>
      <c r="D256" s="37"/>
      <c r="E256" s="38"/>
      <c r="F256" s="117"/>
      <c r="G256" s="90"/>
      <c r="H256" s="90"/>
      <c r="I256" s="90"/>
      <c r="J256" s="90"/>
      <c r="K256" s="90"/>
      <c r="L256" s="90"/>
      <c r="M256" s="90"/>
      <c r="N256" s="39"/>
      <c r="O256" s="39"/>
    </row>
    <row r="257" spans="1:15" ht="13.5">
      <c r="A257" s="117"/>
      <c r="B257" s="117"/>
      <c r="C257" s="117"/>
      <c r="D257" s="37"/>
      <c r="E257" s="38"/>
      <c r="F257" s="117"/>
      <c r="G257" s="90"/>
      <c r="H257" s="90"/>
      <c r="I257" s="90"/>
      <c r="J257" s="90"/>
      <c r="K257" s="90"/>
      <c r="L257" s="90"/>
      <c r="M257" s="90"/>
      <c r="N257" s="39"/>
      <c r="O257" s="39"/>
    </row>
    <row r="258" spans="1:15" ht="13.5">
      <c r="A258" s="117"/>
      <c r="B258" s="117"/>
      <c r="C258" s="117"/>
      <c r="D258" s="37"/>
      <c r="E258" s="38"/>
      <c r="F258" s="117"/>
      <c r="G258" s="90"/>
      <c r="H258" s="90"/>
      <c r="I258" s="90"/>
      <c r="J258" s="90"/>
      <c r="K258" s="90"/>
      <c r="L258" s="90"/>
      <c r="M258" s="90"/>
      <c r="N258" s="39"/>
      <c r="O258" s="39"/>
    </row>
    <row r="259" spans="1:15" ht="13.5">
      <c r="A259" s="117"/>
      <c r="B259" s="117"/>
      <c r="C259" s="117"/>
      <c r="D259" s="37"/>
      <c r="E259" s="38"/>
      <c r="F259" s="117"/>
      <c r="G259" s="90"/>
      <c r="H259" s="90"/>
      <c r="I259" s="90"/>
      <c r="J259" s="90"/>
      <c r="K259" s="90"/>
      <c r="L259" s="90"/>
      <c r="M259" s="90"/>
      <c r="N259" s="39"/>
      <c r="O259" s="39"/>
    </row>
    <row r="260" spans="1:15" ht="13.5">
      <c r="A260" s="117"/>
      <c r="B260" s="117"/>
      <c r="C260" s="117"/>
      <c r="D260" s="37"/>
      <c r="E260" s="38"/>
      <c r="F260" s="117"/>
      <c r="G260" s="90"/>
      <c r="H260" s="90"/>
      <c r="I260" s="90"/>
      <c r="J260" s="90"/>
      <c r="K260" s="90"/>
      <c r="L260" s="90"/>
      <c r="M260" s="90"/>
      <c r="N260" s="39"/>
      <c r="O260" s="39"/>
    </row>
    <row r="261" spans="1:15" ht="13.5">
      <c r="A261" s="117"/>
      <c r="B261" s="117"/>
      <c r="C261" s="117"/>
      <c r="D261" s="37"/>
      <c r="E261" s="38"/>
      <c r="F261" s="117"/>
      <c r="G261" s="90"/>
      <c r="H261" s="90"/>
      <c r="I261" s="90"/>
      <c r="J261" s="90"/>
      <c r="K261" s="90"/>
      <c r="L261" s="90"/>
      <c r="M261" s="90"/>
      <c r="N261" s="39"/>
      <c r="O261" s="39"/>
    </row>
    <row r="262" spans="1:15" ht="13.5">
      <c r="A262" s="117"/>
      <c r="B262" s="117"/>
      <c r="C262" s="117"/>
      <c r="D262" s="37"/>
      <c r="E262" s="38"/>
      <c r="F262" s="117"/>
      <c r="G262" s="90"/>
      <c r="H262" s="90"/>
      <c r="I262" s="90"/>
      <c r="J262" s="90"/>
      <c r="K262" s="90"/>
      <c r="L262" s="90"/>
      <c r="M262" s="90"/>
      <c r="N262" s="39"/>
      <c r="O262" s="39"/>
    </row>
    <row r="263" spans="1:15" ht="13.5">
      <c r="A263" s="117"/>
      <c r="B263" s="117"/>
      <c r="C263" s="117"/>
      <c r="D263" s="37"/>
      <c r="E263" s="38"/>
      <c r="F263" s="117"/>
      <c r="G263" s="90"/>
      <c r="H263" s="90"/>
      <c r="I263" s="90"/>
      <c r="J263" s="90"/>
      <c r="K263" s="90"/>
      <c r="L263" s="90"/>
      <c r="M263" s="90"/>
      <c r="N263" s="39"/>
      <c r="O263" s="39"/>
    </row>
    <row r="264" spans="1:15" ht="13.5">
      <c r="A264" s="117"/>
      <c r="B264" s="117"/>
      <c r="C264" s="117"/>
      <c r="D264" s="37"/>
      <c r="E264" s="38"/>
      <c r="F264" s="117"/>
      <c r="G264" s="90"/>
      <c r="H264" s="90"/>
      <c r="I264" s="90"/>
      <c r="J264" s="90"/>
      <c r="K264" s="90"/>
      <c r="L264" s="90"/>
      <c r="M264" s="90"/>
      <c r="N264" s="39"/>
      <c r="O264" s="39"/>
    </row>
    <row r="265" spans="1:15" ht="13.5">
      <c r="A265" s="117"/>
      <c r="B265" s="117"/>
      <c r="C265" s="117"/>
      <c r="D265" s="37"/>
      <c r="E265" s="38"/>
      <c r="F265" s="117"/>
      <c r="G265" s="90"/>
      <c r="H265" s="90"/>
      <c r="I265" s="90"/>
      <c r="J265" s="90"/>
      <c r="K265" s="90"/>
      <c r="L265" s="90"/>
      <c r="M265" s="90"/>
      <c r="N265" s="39"/>
      <c r="O265" s="39"/>
    </row>
    <row r="266" spans="1:15" ht="13.5">
      <c r="A266" s="117"/>
      <c r="B266" s="117"/>
      <c r="C266" s="117"/>
      <c r="D266" s="37"/>
      <c r="E266" s="38"/>
      <c r="F266" s="117"/>
      <c r="G266" s="90"/>
      <c r="H266" s="90"/>
      <c r="I266" s="90"/>
      <c r="J266" s="90"/>
      <c r="K266" s="90"/>
      <c r="L266" s="90"/>
      <c r="M266" s="90"/>
      <c r="N266" s="39"/>
      <c r="O266" s="39"/>
    </row>
    <row r="267" spans="1:3" ht="13.5">
      <c r="A267" s="117"/>
      <c r="B267" s="117"/>
      <c r="C267" s="117"/>
    </row>
    <row r="268" spans="1:3" ht="13.5">
      <c r="A268" s="117"/>
      <c r="B268" s="117"/>
      <c r="C268" s="117"/>
    </row>
    <row r="269" spans="1:3" ht="13.5">
      <c r="A269" s="117"/>
      <c r="B269" s="117"/>
      <c r="C269" s="117"/>
    </row>
    <row r="270" spans="1:3" ht="13.5">
      <c r="A270" s="117"/>
      <c r="B270" s="117"/>
      <c r="C270" s="117"/>
    </row>
    <row r="271" spans="1:3" ht="13.5">
      <c r="A271" s="117"/>
      <c r="B271" s="117"/>
      <c r="C271" s="117"/>
    </row>
    <row r="272" spans="1:3" ht="13.5">
      <c r="A272" s="117"/>
      <c r="B272" s="117"/>
      <c r="C272" s="117"/>
    </row>
    <row r="273" spans="1:3" ht="13.5">
      <c r="A273" s="117"/>
      <c r="B273" s="117"/>
      <c r="C273" s="117"/>
    </row>
    <row r="274" spans="1:3" ht="13.5">
      <c r="A274" s="117"/>
      <c r="B274" s="117"/>
      <c r="C274" s="117"/>
    </row>
    <row r="275" spans="1:3" ht="13.5">
      <c r="A275" s="117"/>
      <c r="B275" s="117"/>
      <c r="C275" s="117"/>
    </row>
    <row r="276" spans="1:3" ht="13.5">
      <c r="A276" s="117"/>
      <c r="B276" s="117"/>
      <c r="C276" s="117"/>
    </row>
    <row r="277" spans="1:3" ht="13.5">
      <c r="A277" s="117"/>
      <c r="B277" s="117"/>
      <c r="C277" s="117"/>
    </row>
  </sheetData>
  <sheetProtection/>
  <mergeCells count="15">
    <mergeCell ref="O79:O84"/>
    <mergeCell ref="A31:A33"/>
    <mergeCell ref="A43:A47"/>
    <mergeCell ref="A21:A22"/>
    <mergeCell ref="G5:H5"/>
    <mergeCell ref="I5:J5"/>
    <mergeCell ref="K5:L5"/>
    <mergeCell ref="M5:M6"/>
    <mergeCell ref="A1:M1"/>
    <mergeCell ref="C5:C6"/>
    <mergeCell ref="B5:B6"/>
    <mergeCell ref="A5:A6"/>
    <mergeCell ref="D5:D6"/>
    <mergeCell ref="E5:E6"/>
    <mergeCell ref="F5:F6"/>
  </mergeCells>
  <printOptions/>
  <pageMargins left="0.75" right="0.75" top="1" bottom="1" header="0.5" footer="0.5"/>
  <pageSetup horizontalDpi="600" verticalDpi="600" orientation="landscape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rezonansi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nodari</dc:creator>
  <cp:keywords/>
  <dc:description/>
  <cp:lastModifiedBy>gia papashvili</cp:lastModifiedBy>
  <cp:lastPrinted>2021-07-26T07:39:55Z</cp:lastPrinted>
  <dcterms:created xsi:type="dcterms:W3CDTF">2009-08-24T08:58:16Z</dcterms:created>
  <dcterms:modified xsi:type="dcterms:W3CDTF">2021-08-20T11:33:54Z</dcterms:modified>
  <cp:category/>
  <cp:version/>
  <cp:contentType/>
  <cp:contentStatus/>
</cp:coreProperties>
</file>