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1" i="1" l="1"/>
  <c r="J131" i="1" s="1"/>
  <c r="M131" i="1" s="1"/>
  <c r="H134" i="1"/>
  <c r="M134" i="1" s="1"/>
  <c r="F134" i="1"/>
  <c r="F133" i="1"/>
  <c r="H133" i="1" s="1"/>
  <c r="M133" i="1" s="1"/>
  <c r="F132" i="1"/>
  <c r="L132" i="1" s="1"/>
  <c r="M132" i="1" s="1"/>
  <c r="H114" i="1"/>
  <c r="M114" i="1" s="1"/>
  <c r="F114" i="1"/>
  <c r="F129" i="1"/>
  <c r="H129" i="1" s="1"/>
  <c r="M129" i="1" s="1"/>
  <c r="H128" i="1"/>
  <c r="M128" i="1" s="1"/>
  <c r="H127" i="1"/>
  <c r="M127" i="1" s="1"/>
  <c r="H126" i="1"/>
  <c r="M126" i="1" s="1"/>
  <c r="F125" i="1"/>
  <c r="L125" i="1" s="1"/>
  <c r="M125" i="1" s="1"/>
  <c r="F124" i="1"/>
  <c r="J124" i="1" s="1"/>
  <c r="M124" i="1" s="1"/>
  <c r="F122" i="1"/>
  <c r="H122" i="1" s="1"/>
  <c r="M122" i="1" s="1"/>
  <c r="F121" i="1"/>
  <c r="H121" i="1" s="1"/>
  <c r="M121" i="1" s="1"/>
  <c r="F120" i="1"/>
  <c r="H120" i="1" s="1"/>
  <c r="M120" i="1" s="1"/>
  <c r="F119" i="1"/>
  <c r="H119" i="1" s="1"/>
  <c r="M119" i="1" s="1"/>
  <c r="F118" i="1"/>
  <c r="L118" i="1" s="1"/>
  <c r="M118" i="1" s="1"/>
  <c r="F117" i="1"/>
  <c r="J117" i="1" s="1"/>
  <c r="M117" i="1" s="1"/>
  <c r="F115" i="1"/>
  <c r="H115" i="1" s="1"/>
  <c r="M115" i="1" s="1"/>
  <c r="F113" i="1"/>
  <c r="L113" i="1" s="1"/>
  <c r="M113" i="1" s="1"/>
  <c r="F112" i="1"/>
  <c r="J112" i="1" s="1"/>
  <c r="M112" i="1" s="1"/>
  <c r="F110" i="1"/>
  <c r="J110" i="1" s="1"/>
  <c r="M110" i="1" s="1"/>
  <c r="F108" i="1"/>
  <c r="J108" i="1" s="1"/>
  <c r="M108" i="1" s="1"/>
  <c r="F105" i="1" l="1"/>
  <c r="H105" i="1" s="1"/>
  <c r="M105" i="1" s="1"/>
  <c r="F104" i="1"/>
  <c r="H104" i="1" s="1"/>
  <c r="M104" i="1" s="1"/>
  <c r="F100" i="1"/>
  <c r="H100" i="1" s="1"/>
  <c r="M100" i="1" s="1"/>
  <c r="F99" i="1"/>
  <c r="H99" i="1" s="1"/>
  <c r="M99" i="1" s="1"/>
  <c r="F98" i="1"/>
  <c r="H98" i="1" s="1"/>
  <c r="M98" i="1" s="1"/>
  <c r="F97" i="1"/>
  <c r="F96" i="1"/>
  <c r="L97" i="1" l="1"/>
  <c r="M97" i="1" s="1"/>
  <c r="J96" i="1"/>
  <c r="M96" i="1" s="1"/>
  <c r="F82" i="1"/>
  <c r="H82" i="1" s="1"/>
  <c r="M82" i="1" s="1"/>
  <c r="H81" i="1"/>
  <c r="M81" i="1" s="1"/>
  <c r="H80" i="1"/>
  <c r="M80" i="1" s="1"/>
  <c r="H79" i="1"/>
  <c r="M79" i="1" s="1"/>
  <c r="F78" i="1"/>
  <c r="L78" i="1" s="1"/>
  <c r="M78" i="1" s="1"/>
  <c r="F77" i="1"/>
  <c r="J77" i="1" s="1"/>
  <c r="M77" i="1" s="1"/>
  <c r="F94" i="1"/>
  <c r="H94" i="1" s="1"/>
  <c r="M94" i="1" s="1"/>
  <c r="F93" i="1"/>
  <c r="H93" i="1" s="1"/>
  <c r="M93" i="1" s="1"/>
  <c r="F92" i="1"/>
  <c r="L92" i="1" s="1"/>
  <c r="M92" i="1" s="1"/>
  <c r="F91" i="1"/>
  <c r="J91" i="1" s="1"/>
  <c r="M91" i="1" s="1"/>
  <c r="F28" i="1"/>
  <c r="L28" i="1" s="1"/>
  <c r="M28" i="1" s="1"/>
  <c r="F27" i="1"/>
  <c r="J27" i="1" s="1"/>
  <c r="M27" i="1" s="1"/>
  <c r="F89" i="1" l="1"/>
  <c r="H89" i="1" s="1"/>
  <c r="M89" i="1" s="1"/>
  <c r="F88" i="1"/>
  <c r="H88" i="1" s="1"/>
  <c r="M88" i="1" s="1"/>
  <c r="F87" i="1"/>
  <c r="H87" i="1" s="1"/>
  <c r="M87" i="1" s="1"/>
  <c r="F86" i="1"/>
  <c r="L86" i="1" s="1"/>
  <c r="M86" i="1" s="1"/>
  <c r="F85" i="1"/>
  <c r="L85" i="1" s="1"/>
  <c r="M85" i="1" s="1"/>
  <c r="F84" i="1"/>
  <c r="J84" i="1" s="1"/>
  <c r="M84" i="1" s="1"/>
  <c r="L139" i="1"/>
  <c r="M139" i="1" s="1"/>
  <c r="F138" i="1"/>
  <c r="J138" i="1" s="1"/>
  <c r="M138" i="1" s="1"/>
  <c r="F136" i="1"/>
  <c r="J136" i="1" s="1"/>
  <c r="M136" i="1" s="1"/>
  <c r="F75" i="1"/>
  <c r="H75" i="1" s="1"/>
  <c r="M75" i="1" s="1"/>
  <c r="F74" i="1"/>
  <c r="H74" i="1" s="1"/>
  <c r="M74" i="1" s="1"/>
  <c r="F73" i="1"/>
  <c r="H73" i="1" s="1"/>
  <c r="M73" i="1" s="1"/>
  <c r="F72" i="1"/>
  <c r="L72" i="1" s="1"/>
  <c r="M72" i="1" s="1"/>
  <c r="F71" i="1"/>
  <c r="J71" i="1" s="1"/>
  <c r="M71" i="1" s="1"/>
  <c r="F69" i="1"/>
  <c r="H69" i="1" s="1"/>
  <c r="M69" i="1" s="1"/>
  <c r="F68" i="1"/>
  <c r="H68" i="1" s="1"/>
  <c r="M68" i="1" s="1"/>
  <c r="F67" i="1"/>
  <c r="H67" i="1" s="1"/>
  <c r="M67" i="1" s="1"/>
  <c r="F66" i="1"/>
  <c r="L66" i="1" s="1"/>
  <c r="M66" i="1" s="1"/>
  <c r="F65" i="1"/>
  <c r="J65" i="1" s="1"/>
  <c r="M65" i="1" s="1"/>
  <c r="F63" i="1"/>
  <c r="H63" i="1" s="1"/>
  <c r="M63" i="1" s="1"/>
  <c r="F62" i="1"/>
  <c r="H62" i="1" s="1"/>
  <c r="M62" i="1" s="1"/>
  <c r="H61" i="1"/>
  <c r="M61" i="1" s="1"/>
  <c r="F60" i="1"/>
  <c r="H60" i="1" s="1"/>
  <c r="M60" i="1" s="1"/>
  <c r="F59" i="1"/>
  <c r="H59" i="1" s="1"/>
  <c r="M59" i="1" s="1"/>
  <c r="F58" i="1"/>
  <c r="L58" i="1" s="1"/>
  <c r="M58" i="1" s="1"/>
  <c r="F57" i="1"/>
  <c r="J57" i="1" s="1"/>
  <c r="M57" i="1" s="1"/>
  <c r="F44" i="1" l="1"/>
  <c r="H44" i="1" s="1"/>
  <c r="M44" i="1" s="1"/>
  <c r="F43" i="1"/>
  <c r="H43" i="1" s="1"/>
  <c r="M43" i="1" s="1"/>
  <c r="F22" i="1"/>
  <c r="L22" i="1" s="1"/>
  <c r="M22" i="1" s="1"/>
  <c r="F21" i="1"/>
  <c r="J21" i="1" s="1"/>
  <c r="M21" i="1" s="1"/>
  <c r="F19" i="1"/>
  <c r="L19" i="1" s="1"/>
  <c r="M19" i="1" s="1"/>
  <c r="F18" i="1"/>
  <c r="J18" i="1" s="1"/>
  <c r="M18" i="1" s="1"/>
  <c r="F37" i="1"/>
  <c r="H37" i="1" s="1"/>
  <c r="M37" i="1" s="1"/>
  <c r="F106" i="1"/>
  <c r="H106" i="1" s="1"/>
  <c r="M106" i="1" s="1"/>
  <c r="F103" i="1"/>
  <c r="L103" i="1" s="1"/>
  <c r="M103" i="1" s="1"/>
  <c r="F102" i="1"/>
  <c r="J102" i="1" s="1"/>
  <c r="M102" i="1" s="1"/>
  <c r="F55" i="1"/>
  <c r="H55" i="1" s="1"/>
  <c r="M55" i="1" s="1"/>
  <c r="F54" i="1"/>
  <c r="F53" i="1"/>
  <c r="F52" i="1"/>
  <c r="J52" i="1" s="1"/>
  <c r="M52" i="1" s="1"/>
  <c r="F50" i="1"/>
  <c r="H50" i="1" s="1"/>
  <c r="M50" i="1" s="1"/>
  <c r="F49" i="1"/>
  <c r="H49" i="1" s="1"/>
  <c r="M49" i="1" s="1"/>
  <c r="F48" i="1"/>
  <c r="L48" i="1" s="1"/>
  <c r="M48" i="1" s="1"/>
  <c r="F47" i="1"/>
  <c r="J47" i="1" s="1"/>
  <c r="M47" i="1" s="1"/>
  <c r="F45" i="1"/>
  <c r="H45" i="1" s="1"/>
  <c r="M45" i="1" s="1"/>
  <c r="F42" i="1"/>
  <c r="L42" i="1" s="1"/>
  <c r="M42" i="1" s="1"/>
  <c r="F41" i="1"/>
  <c r="J41" i="1" s="1"/>
  <c r="M41" i="1" s="1"/>
  <c r="F39" i="1"/>
  <c r="H39" i="1" s="1"/>
  <c r="M39" i="1" s="1"/>
  <c r="F38" i="1"/>
  <c r="H38" i="1" s="1"/>
  <c r="M38" i="1" s="1"/>
  <c r="F36" i="1"/>
  <c r="H36" i="1" s="1"/>
  <c r="M36" i="1" s="1"/>
  <c r="F35" i="1"/>
  <c r="H35" i="1" s="1"/>
  <c r="M35" i="1" s="1"/>
  <c r="F34" i="1"/>
  <c r="H34" i="1" s="1"/>
  <c r="M34" i="1" s="1"/>
  <c r="F31" i="1"/>
  <c r="L31" i="1" s="1"/>
  <c r="M31" i="1" s="1"/>
  <c r="F30" i="1"/>
  <c r="J30" i="1" s="1"/>
  <c r="M30" i="1" s="1"/>
  <c r="F25" i="1"/>
  <c r="F24" i="1"/>
  <c r="J24" i="1" s="1"/>
  <c r="M24" i="1" s="1"/>
  <c r="F16" i="1"/>
  <c r="F15" i="1"/>
  <c r="J15" i="1" s="1"/>
  <c r="M15" i="1" s="1"/>
  <c r="F13" i="1"/>
  <c r="F12" i="1"/>
  <c r="J12" i="1" s="1"/>
  <c r="M12" i="1" s="1"/>
  <c r="H33" i="1"/>
  <c r="M33" i="1" s="1"/>
  <c r="H32" i="1"/>
  <c r="M32" i="1" s="1"/>
  <c r="L13" i="1" l="1"/>
  <c r="M13" i="1" s="1"/>
  <c r="L25" i="1"/>
  <c r="M25" i="1" s="1"/>
  <c r="L53" i="1"/>
  <c r="M53" i="1" s="1"/>
  <c r="H54" i="1"/>
  <c r="M54" i="1" s="1"/>
  <c r="L16" i="1"/>
  <c r="M16" i="1" s="1"/>
  <c r="H140" i="1" l="1"/>
  <c r="H141" i="1" l="1"/>
  <c r="H142" i="1" s="1"/>
  <c r="J140" i="1"/>
  <c r="J141" i="1" s="1"/>
  <c r="J142" i="1" s="1"/>
  <c r="M140" i="1" l="1"/>
  <c r="L140" i="1"/>
  <c r="L143" i="1" l="1"/>
  <c r="L144" i="1" s="1"/>
  <c r="L145" i="1" s="1"/>
  <c r="L141" i="1"/>
  <c r="J143" i="1"/>
  <c r="J144" i="1" s="1"/>
  <c r="J145" i="1" s="1"/>
  <c r="L142" i="1" l="1"/>
  <c r="M141" i="1"/>
  <c r="M142" i="1" s="1"/>
  <c r="L146" i="1"/>
  <c r="L147" i="1" s="1"/>
  <c r="J146" i="1"/>
  <c r="J147" i="1" s="1"/>
  <c r="L148" i="1" l="1"/>
  <c r="L149" i="1" s="1"/>
  <c r="L150" i="1" s="1"/>
  <c r="J148" i="1"/>
  <c r="J149" i="1" s="1"/>
  <c r="J150" i="1" s="1"/>
  <c r="M143" i="1"/>
  <c r="H143" i="1" l="1"/>
  <c r="H144" i="1" s="1"/>
  <c r="H145" i="1" s="1"/>
  <c r="H146" i="1" s="1"/>
  <c r="H147" i="1" s="1"/>
  <c r="M144" i="1"/>
  <c r="M145" i="1" s="1"/>
  <c r="H148" i="1" l="1"/>
  <c r="H149" i="1" s="1"/>
  <c r="H150" i="1" s="1"/>
  <c r="M146" i="1"/>
  <c r="M147" i="1" s="1"/>
  <c r="M148" i="1" l="1"/>
  <c r="M149" i="1" l="1"/>
  <c r="M150" i="1" s="1"/>
</calcChain>
</file>

<file path=xl/sharedStrings.xml><?xml version="1.0" encoding="utf-8"?>
<sst xmlns="http://schemas.openxmlformats.org/spreadsheetml/2006/main" count="359" uniqueCount="163">
  <si>
    <t>manqana meqanizmebi</t>
  </si>
  <si>
    <t>xelfasi</t>
  </si>
  <si>
    <t>masala</t>
  </si>
  <si>
    <t>normatiuli resursi</t>
  </si>
  <si>
    <t>sul</t>
  </si>
  <si>
    <t>erT. Ffasi</t>
  </si>
  <si>
    <t>erT. fasi</t>
  </si>
  <si>
    <t>erTeu li</t>
  </si>
  <si>
    <t>jami</t>
  </si>
  <si>
    <t>#</t>
  </si>
  <si>
    <t>safuZveli</t>
  </si>
  <si>
    <t>samuSaoebis, resursebis dasaxeleba</t>
  </si>
  <si>
    <t>ganzomileba</t>
  </si>
  <si>
    <t>lokalur-resursuli xarjTaRricxva</t>
  </si>
  <si>
    <t>SromiTi resursebi</t>
  </si>
  <si>
    <t>kac.sT.</t>
  </si>
  <si>
    <t>lari</t>
  </si>
  <si>
    <r>
      <t>m</t>
    </r>
    <r>
      <rPr>
        <vertAlign val="superscript"/>
        <sz val="10"/>
        <color theme="1"/>
        <rFont val="AcadNusx"/>
      </rPr>
      <t>3</t>
    </r>
  </si>
  <si>
    <t>Seadgina              a. mesxi</t>
  </si>
  <si>
    <t xml:space="preserve"> </t>
  </si>
  <si>
    <t>zednadebi xarjebi       10%</t>
  </si>
  <si>
    <t>gegmiuri dagroveba       8%</t>
  </si>
  <si>
    <r>
      <t>100m</t>
    </r>
    <r>
      <rPr>
        <vertAlign val="superscript"/>
        <sz val="10"/>
        <color theme="1"/>
        <rFont val="AcadNusx"/>
      </rPr>
      <t>3</t>
    </r>
  </si>
  <si>
    <t>dRg       18%</t>
  </si>
  <si>
    <t>safuZveli:   naxazi</t>
  </si>
  <si>
    <t>manq.sT</t>
  </si>
  <si>
    <t>t.</t>
  </si>
  <si>
    <t xml:space="preserve">manqanebi </t>
  </si>
  <si>
    <t>manqanebi</t>
  </si>
  <si>
    <t>sxva masalebi</t>
  </si>
  <si>
    <t>kg.</t>
  </si>
  <si>
    <r>
      <t>100m</t>
    </r>
    <r>
      <rPr>
        <vertAlign val="superscript"/>
        <sz val="10"/>
        <color theme="1"/>
        <rFont val="AcadNusx"/>
      </rPr>
      <t>2</t>
    </r>
  </si>
  <si>
    <t>11-8-3,4 misadagebiT</t>
  </si>
  <si>
    <t>gauTvaliswinebeli xarjebi    5%</t>
  </si>
  <si>
    <t>fari yalibis</t>
  </si>
  <si>
    <r>
      <t>m</t>
    </r>
    <r>
      <rPr>
        <vertAlign val="superscript"/>
        <sz val="10"/>
        <color theme="1"/>
        <rFont val="AcadNusx"/>
      </rPr>
      <t>2</t>
    </r>
  </si>
  <si>
    <t>m.</t>
  </si>
  <si>
    <t>eleqtrodi</t>
  </si>
  <si>
    <t>betoni m-200</t>
  </si>
  <si>
    <t>8-3-2</t>
  </si>
  <si>
    <t>8-15-1</t>
  </si>
  <si>
    <r>
      <t>armatura 6</t>
    </r>
    <r>
      <rPr>
        <sz val="10"/>
        <color theme="1"/>
        <rFont val="Arial"/>
        <family val="2"/>
        <charset val="204"/>
      </rPr>
      <t>A-I</t>
    </r>
  </si>
  <si>
    <t>46-23-5</t>
  </si>
  <si>
    <t>46-18-2</t>
  </si>
  <si>
    <t>100c</t>
  </si>
  <si>
    <t>6-15-1</t>
  </si>
  <si>
    <r>
      <t xml:space="preserve">armatura </t>
    </r>
    <r>
      <rPr>
        <sz val="10"/>
        <color theme="1"/>
        <rFont val="Arial"/>
        <family val="2"/>
        <charset val="204"/>
      </rPr>
      <t>18A-III</t>
    </r>
  </si>
  <si>
    <t>t</t>
  </si>
  <si>
    <t>11-27-6 misadagebiT</t>
  </si>
  <si>
    <t>c.</t>
  </si>
  <si>
    <t>bade baTqaSis</t>
  </si>
  <si>
    <t>cementis xsnari 1:3</t>
  </si>
  <si>
    <t>15-55-5</t>
  </si>
  <si>
    <t>wyalemulsiis saRebavi</t>
  </si>
  <si>
    <t>fiTxi</t>
  </si>
  <si>
    <t>sof. II svirSi #2 sajaro skolis SekeTeba</t>
  </si>
  <si>
    <t>ficari III xarisxis 25-32mm</t>
  </si>
  <si>
    <t>ficari III xarisxis 40mm da zeviT</t>
  </si>
  <si>
    <t>satransporto xarji       3%</t>
  </si>
  <si>
    <r>
      <t>moixsna dazianebuli xis iataki koWebiT #111 oTaxSi 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2.80m</t>
    </r>
  </si>
  <si>
    <t>46-30-2</t>
  </si>
  <si>
    <t>1-80-3 misadagebiT</t>
  </si>
  <si>
    <t>46-29-1 misadagebiT</t>
  </si>
  <si>
    <t>betoni m-300</t>
  </si>
  <si>
    <t>cementis xsnari m-100</t>
  </si>
  <si>
    <t>bloki pemzis</t>
  </si>
  <si>
    <t>RorRi 10-20mm</t>
  </si>
  <si>
    <t xml:space="preserve">laminirebuli parketi </t>
  </si>
  <si>
    <t>plintusi laminirebuli</t>
  </si>
  <si>
    <t xml:space="preserve">m. </t>
  </si>
  <si>
    <t>laminirebuli plintusis gadasabmeli, Sida da gare kuTxe</t>
  </si>
  <si>
    <t>cali</t>
  </si>
  <si>
    <t>laminirebuli parketis Rrubeli</t>
  </si>
  <si>
    <t xml:space="preserve">11-20-3 </t>
  </si>
  <si>
    <t>aragluvzedapiriani keramikuli fila</t>
  </si>
  <si>
    <t>webocementi</t>
  </si>
  <si>
    <t>15-14-1</t>
  </si>
  <si>
    <t>keramikuli fila</t>
  </si>
  <si>
    <t>ВЗЕР-88     21-87</t>
  </si>
  <si>
    <t>ВЗЕР-88        1-3</t>
  </si>
  <si>
    <t>samSeneblo narCenebis datvirTva avtoTviTmclelze xeliT</t>
  </si>
  <si>
    <t>srf 14.2.15</t>
  </si>
  <si>
    <r>
      <t>moixsnas dazianebuli tixrebi #111, #112   oTaxSi da pirveli sarTulis foieSi 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3.00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0.20m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</t>
    </r>
  </si>
  <si>
    <r>
      <t>moixsna dazianebuli keramikuli filebi betonis safuZvliT  #112 oTaxSi, pirveli sarTulis foieSi da kalidorSi (5.20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2.95+5.20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2.65m+38.55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2.80m)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0.10m</t>
    </r>
  </si>
  <si>
    <r>
      <t>gasufTavdes #112 oTaxis, pirveli sarTulis derefanis da foies iatakis safuZveli arsebuli Semavseblisagan misi gareT gataniT (5.20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2.950m+5.20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2.65m+38.55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2.80)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0.35m</t>
    </r>
  </si>
  <si>
    <r>
      <t>gamoingres budeebi saZirkvlis kedlebSi #111, #112 oTaxSi da pirveli sarTulis foieSi rk. betonis koWebis mosawyobad 0.30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6</t>
    </r>
  </si>
  <si>
    <t>moewyos rk. betonis koWi m_300 markis monoliTuri betoniT #111, #112 oTaxSi da pirveli sarTulis foieSi budeebis amovsebiT</t>
  </si>
  <si>
    <t>moewyos tixrebi samSeneblo blokiT m-100 markis cementis xsnarze #111, #112 oTaxSi da pirveli sarTulis foieSi</t>
  </si>
  <si>
    <r>
      <t>Seivsos zeZirkveli RorRiT betonis fenis mosawyobad #111, #112 oTaxSi, pirveli sarTulis foieSi da derefanSi (5.20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2.95+5.20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2.65m+5.20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2.80+38.55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2.80m)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0.35m</t>
    </r>
  </si>
  <si>
    <r>
      <t>moewyos m-200 markis monoliTuri betonis fena sisqiT 10sm #111, #112 oTaxSi, pirveli sarTulis foieSi da kalidorSi 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2.95+5.20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2.65m+5.20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2.80+38.55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2.80m+1.45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0.45m</t>
    </r>
  </si>
  <si>
    <t>moewyos laminirebuli parketis iataki #111 oTaxSi qvesagebi Rrublis da plintusis gaTvaliswinebiT</t>
  </si>
  <si>
    <r>
      <t>moewyos aragluvzedapiriani keramikuli filebi iatakze #112 oTaxSi, pirveli sarTulis foieSi da derefnebSi webocementis gamoyenebiT 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2.95m+5.20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2.6m5+38.55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2.8m</t>
    </r>
  </si>
  <si>
    <r>
      <t xml:space="preserve">moewyos keramikuli filebis karnizi </t>
    </r>
    <r>
      <rPr>
        <sz val="10"/>
        <color theme="1"/>
        <rFont val="Arial"/>
        <family val="2"/>
        <charset val="204"/>
      </rPr>
      <t>H</t>
    </r>
    <r>
      <rPr>
        <sz val="10"/>
        <color theme="1"/>
        <rFont val="AcadNusx"/>
      </rPr>
      <t>=0.15m #112 oTaxSi, pirveli sarTulis foieSi da derefanSi webocementis gamoyenebiT 101.40m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0.15m</t>
    </r>
  </si>
  <si>
    <t xml:space="preserve">Seilesos tixrebi #111, #112 oTaxSi da pirveli sarTulis foieSi qviSacementis xsnariT orive mxridan </t>
  </si>
  <si>
    <r>
      <t>xsnaris tumbo 1m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>/sT</t>
    </r>
  </si>
  <si>
    <t xml:space="preserve">Camoifxikos Zveli saRebavi #110 oTaxis da pirveli sarTulis foies kedlebidan, Weridan da kar-fanjris nagverdulebidan </t>
  </si>
  <si>
    <t>r-14-420</t>
  </si>
  <si>
    <t>9-17-6 misadagebiT</t>
  </si>
  <si>
    <t>1t.</t>
  </si>
  <si>
    <t xml:space="preserve">SromiTi resursebi  </t>
  </si>
  <si>
    <t xml:space="preserve">sxva manqanebi </t>
  </si>
  <si>
    <t xml:space="preserve">kg. </t>
  </si>
  <si>
    <t>15-164-8</t>
  </si>
  <si>
    <t>zeTovani saRebavi</t>
  </si>
  <si>
    <t>TviTCamxraxni</t>
  </si>
  <si>
    <t>moewyos pirveli sarTulis derefnis TviTmzid kedlis gamagreba kuTxovaniTa da furclovani liToniT TviTCamxraxnis gamoyenebiT.</t>
  </si>
  <si>
    <t>sabazro</t>
  </si>
  <si>
    <r>
      <t>kuTxovana 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3mm </t>
    </r>
    <r>
      <rPr>
        <sz val="10"/>
        <color theme="1"/>
        <rFont val="Arial"/>
        <family val="2"/>
        <charset val="204"/>
      </rPr>
      <t/>
    </r>
  </si>
  <si>
    <r>
      <t xml:space="preserve">furclovani liToni 3mm </t>
    </r>
    <r>
      <rPr>
        <sz val="10"/>
        <color theme="1"/>
        <rFont val="Arial"/>
        <family val="2"/>
        <charset val="204"/>
      </rPr>
      <t xml:space="preserve"> </t>
    </r>
  </si>
  <si>
    <t>SeRebos kuTxovana da furclovani liToni zeTovani saRebaviT 2-jer</t>
  </si>
  <si>
    <t>damuSavdes Weri fiTxiT da SeiRebos wyalemulsiis saRebaviT 2-jer #110, #111, #112 oTaxSi da pirveli sarTulis foieSi</t>
  </si>
  <si>
    <t>15-168-4</t>
  </si>
  <si>
    <t>damuSavdes kedlebi da kar-fanjris nagverdulebi fiTxiT da SeiRebos wyalemulsiis saRebaviT 2-jer (feri SeTanxmdes damkveTTan)</t>
  </si>
  <si>
    <t>15-168-3</t>
  </si>
  <si>
    <t>1-81-3</t>
  </si>
  <si>
    <r>
      <t>100m</t>
    </r>
    <r>
      <rPr>
        <vertAlign val="superscript"/>
        <sz val="10"/>
        <color indexed="8"/>
        <rFont val="AcadNusx"/>
      </rPr>
      <t>3</t>
    </r>
  </si>
  <si>
    <t xml:space="preserve">SromiTi resursebi </t>
  </si>
  <si>
    <r>
      <t>m</t>
    </r>
    <r>
      <rPr>
        <vertAlign val="superscript"/>
        <sz val="10"/>
        <color indexed="8"/>
        <rFont val="AcadNusx"/>
      </rPr>
      <t>3</t>
    </r>
  </si>
  <si>
    <t>sayalibe fari</t>
  </si>
  <si>
    <t>cxauris awyoba da montaJi</t>
  </si>
  <si>
    <t xml:space="preserve">damuSavdes grunti xelis iaraRebiT niaRvargamtari arxis mosawyobad </t>
  </si>
  <si>
    <t>1-80-3</t>
  </si>
  <si>
    <t>gruntis ukuCayra xeliT niaRvargamtari arxis gverdebze</t>
  </si>
  <si>
    <t>moewyos RorRis fena niaRvargamtari arxis mosawyobad sisqiT 0.10m</t>
  </si>
  <si>
    <r>
      <t xml:space="preserve">moewyos niaRvargamtari arxi monoliTuri  m-300 </t>
    </r>
    <r>
      <rPr>
        <sz val="10"/>
        <color theme="1"/>
        <rFont val="Arial"/>
        <family val="2"/>
        <charset val="204"/>
      </rPr>
      <t xml:space="preserve">(B-22.5) </t>
    </r>
    <r>
      <rPr>
        <sz val="10"/>
        <color theme="1"/>
        <rFont val="AcadNusx"/>
      </rPr>
      <t xml:space="preserve">markis betoniT </t>
    </r>
  </si>
  <si>
    <r>
      <t xml:space="preserve">betoni m-300 </t>
    </r>
    <r>
      <rPr>
        <sz val="10"/>
        <color theme="1"/>
        <rFont val="Arial"/>
        <family val="2"/>
        <charset val="204"/>
      </rPr>
      <t>(B-22.5)</t>
    </r>
  </si>
  <si>
    <t>6-1-20      misadagebiT</t>
  </si>
  <si>
    <t>daxerxili masala III xarisxis 40mm</t>
  </si>
  <si>
    <t>cxauris SeRebva zeTovani saRebaviT 2-jer</t>
  </si>
  <si>
    <r>
      <t>mili kvadratuli 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2mm </t>
    </r>
    <r>
      <rPr>
        <sz val="10"/>
        <color theme="1"/>
        <rFont val="Arial"/>
        <family val="2"/>
        <charset val="204"/>
      </rPr>
      <t xml:space="preserve"> </t>
    </r>
  </si>
  <si>
    <r>
      <t>Senobis dasufTaveba samSeneblo narCenebisagan gareT gataniT 90.99m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1.40</t>
    </r>
  </si>
  <si>
    <r>
      <t>samSeneblo narCenebis transportireba 15km manZilze 90.99m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1.40</t>
    </r>
  </si>
  <si>
    <r>
      <t xml:space="preserve">maT Soris xelfasi:                    </t>
    </r>
    <r>
      <rPr>
        <b/>
        <sz val="11"/>
        <color theme="1"/>
        <rFont val="Arial"/>
        <family val="2"/>
        <charset val="204"/>
      </rPr>
      <t xml:space="preserve">12956.94 </t>
    </r>
    <r>
      <rPr>
        <sz val="11"/>
        <color theme="1"/>
        <rFont val="AcadNusx"/>
      </rPr>
      <t>lari</t>
    </r>
  </si>
  <si>
    <t>srf 4.4.1</t>
  </si>
  <si>
    <t>srf 1.4.58</t>
  </si>
  <si>
    <t>srf 13.165</t>
  </si>
  <si>
    <t>srf 4.2.36</t>
  </si>
  <si>
    <t>srf 4.2.42</t>
  </si>
  <si>
    <t>srf 2.2.19</t>
  </si>
  <si>
    <t>Sedgenilia  2021wlis III kvartlis doneze</t>
  </si>
  <si>
    <t>srf 4.1.344</t>
  </si>
  <si>
    <t>srf 5.118</t>
  </si>
  <si>
    <t>srf 5.17</t>
  </si>
  <si>
    <t>srf 5.20</t>
  </si>
  <si>
    <t>srf 1.1.15</t>
  </si>
  <si>
    <t>srf 1.1.8</t>
  </si>
  <si>
    <t>srf 1.10.22</t>
  </si>
  <si>
    <t>srf 4.1.373</t>
  </si>
  <si>
    <t>srf 4.1.39</t>
  </si>
  <si>
    <t>srf 4.1.254</t>
  </si>
  <si>
    <t>srf 4.1.342</t>
  </si>
  <si>
    <t>srf 5.91</t>
  </si>
  <si>
    <t>srf 5.95</t>
  </si>
  <si>
    <t>srf 5.97</t>
  </si>
  <si>
    <t>srf 5.88</t>
  </si>
  <si>
    <t>srf 4.1.212</t>
  </si>
  <si>
    <t>srf 1.6.30</t>
  </si>
  <si>
    <t>srf 4.1.382</t>
  </si>
  <si>
    <t>srf 1.9.38</t>
  </si>
  <si>
    <t>srf 4.2.71</t>
  </si>
  <si>
    <t>srf 5.22</t>
  </si>
  <si>
    <t>srf 4.2.35</t>
  </si>
  <si>
    <r>
      <t xml:space="preserve">saxarjTaRricxvo Rirebuleba:        </t>
    </r>
    <r>
      <rPr>
        <b/>
        <sz val="11"/>
        <color theme="1"/>
        <rFont val="Arial"/>
        <family val="2"/>
        <charset val="204"/>
      </rPr>
      <t xml:space="preserve">34732.93 </t>
    </r>
    <r>
      <rPr>
        <sz val="11"/>
        <color theme="1"/>
        <rFont val="AcadNusx"/>
      </rPr>
      <t>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</si>
</sst>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cadNusx"/>
    </font>
    <font>
      <vertAlign val="superscript"/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rial"/>
      <family val="2"/>
      <charset val="204"/>
    </font>
    <font>
      <vertAlign val="superscript"/>
      <sz val="10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2" fontId="0" fillId="0" borderId="0" xfId="0" applyNumberFormat="1"/>
    <xf numFmtId="0" fontId="9" fillId="0" borderId="1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166" fontId="5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/>
    <xf numFmtId="0" fontId="9" fillId="0" borderId="1" xfId="0" applyNumberFormat="1" applyFont="1" applyBorder="1" applyAlignment="1">
      <alignment horizontal="center" vertical="center" wrapText="1" shrinkToFit="1"/>
    </xf>
    <xf numFmtId="0" fontId="5" fillId="2" borderId="14" xfId="0" applyNumberFormat="1" applyFont="1" applyFill="1" applyBorder="1" applyAlignment="1">
      <alignment horizontal="center" vertical="center" wrapText="1"/>
    </xf>
    <xf numFmtId="0" fontId="0" fillId="2" borderId="12" xfId="0" applyNumberForma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top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" fillId="2" borderId="4" xfId="0" applyNumberFormat="1" applyFont="1" applyFill="1" applyBorder="1" applyAlignment="1">
      <alignment horizontal="left" vertical="center" wrapText="1" shrinkToFi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8" xfId="0" applyNumberForma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 shrinkToFi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workbookViewId="0">
      <selection activeCell="O11" sqref="O11"/>
    </sheetView>
  </sheetViews>
  <sheetFormatPr defaultRowHeight="15" x14ac:dyDescent="0.25"/>
  <cols>
    <col min="1" max="1" width="3.42578125" customWidth="1"/>
    <col min="2" max="2" width="12.140625" customWidth="1"/>
    <col min="3" max="3" width="41.140625" customWidth="1"/>
    <col min="4" max="4" width="7.42578125" customWidth="1"/>
    <col min="5" max="6" width="8.7109375" customWidth="1"/>
    <col min="7" max="7" width="8.140625" customWidth="1"/>
    <col min="8" max="8" width="9.42578125" customWidth="1"/>
    <col min="9" max="9" width="6.7109375" customWidth="1"/>
    <col min="10" max="10" width="9.42578125" customWidth="1"/>
    <col min="11" max="11" width="7.140625" customWidth="1"/>
    <col min="12" max="12" width="8.7109375" customWidth="1"/>
    <col min="13" max="13" width="9.5703125" customWidth="1"/>
    <col min="14" max="14" width="9.5703125" bestFit="1" customWidth="1"/>
    <col min="15" max="15" width="9" customWidth="1"/>
  </cols>
  <sheetData>
    <row r="1" spans="1:16" ht="16.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6" ht="16.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ht="16.5" x14ac:dyDescent="0.25">
      <c r="A3" s="100" t="s">
        <v>55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6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ht="15.75" customHeight="1" x14ac:dyDescent="0.25">
      <c r="A5" s="89" t="s">
        <v>24</v>
      </c>
      <c r="B5" s="89"/>
      <c r="C5" s="89"/>
      <c r="D5" s="89"/>
      <c r="E5" s="5" t="s">
        <v>19</v>
      </c>
      <c r="F5" s="5"/>
      <c r="G5" s="89" t="s">
        <v>162</v>
      </c>
      <c r="H5" s="89"/>
      <c r="I5" s="89"/>
      <c r="J5" s="89"/>
      <c r="K5" s="89"/>
      <c r="L5" s="89"/>
      <c r="M5" s="89"/>
    </row>
    <row r="6" spans="1:16" ht="15.75" customHeight="1" x14ac:dyDescent="0.25">
      <c r="A6" s="89" t="s">
        <v>139</v>
      </c>
      <c r="B6" s="89"/>
      <c r="C6" s="89"/>
      <c r="D6" s="89"/>
      <c r="E6" s="89"/>
      <c r="G6" s="89" t="s">
        <v>132</v>
      </c>
      <c r="H6" s="89"/>
      <c r="I6" s="89"/>
      <c r="J6" s="89"/>
      <c r="K6" s="89"/>
      <c r="L6" s="89"/>
      <c r="M6" s="89"/>
    </row>
    <row r="7" spans="1:16" ht="15.75" customHeight="1" x14ac:dyDescent="0.25">
      <c r="A7" s="3"/>
      <c r="B7" s="3"/>
      <c r="C7" s="3"/>
    </row>
    <row r="8" spans="1:16" ht="33.75" customHeight="1" x14ac:dyDescent="0.25">
      <c r="A8" s="90" t="s">
        <v>9</v>
      </c>
      <c r="B8" s="92" t="s">
        <v>10</v>
      </c>
      <c r="C8" s="94" t="s">
        <v>11</v>
      </c>
      <c r="D8" s="96" t="s">
        <v>12</v>
      </c>
      <c r="E8" s="98" t="s">
        <v>3</v>
      </c>
      <c r="F8" s="99"/>
      <c r="G8" s="98" t="s">
        <v>2</v>
      </c>
      <c r="H8" s="99"/>
      <c r="I8" s="98" t="s">
        <v>1</v>
      </c>
      <c r="J8" s="99"/>
      <c r="K8" s="98" t="s">
        <v>0</v>
      </c>
      <c r="L8" s="99"/>
      <c r="M8" s="94" t="s">
        <v>8</v>
      </c>
      <c r="N8" s="1"/>
      <c r="O8" s="1"/>
      <c r="P8" s="1"/>
    </row>
    <row r="9" spans="1:16" ht="27.75" customHeight="1" x14ac:dyDescent="0.25">
      <c r="A9" s="91"/>
      <c r="B9" s="93"/>
      <c r="C9" s="95"/>
      <c r="D9" s="97"/>
      <c r="E9" s="9" t="s">
        <v>7</v>
      </c>
      <c r="F9" s="9" t="s">
        <v>4</v>
      </c>
      <c r="G9" s="9" t="s">
        <v>6</v>
      </c>
      <c r="H9" s="9" t="s">
        <v>4</v>
      </c>
      <c r="I9" s="9" t="s">
        <v>6</v>
      </c>
      <c r="J9" s="9" t="s">
        <v>4</v>
      </c>
      <c r="K9" s="9" t="s">
        <v>5</v>
      </c>
      <c r="L9" s="9" t="s">
        <v>4</v>
      </c>
      <c r="M9" s="101"/>
    </row>
    <row r="10" spans="1:16" x14ac:dyDescent="0.25">
      <c r="A10" s="14">
        <v>1</v>
      </c>
      <c r="B10" s="14">
        <v>2</v>
      </c>
      <c r="C10" s="38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</row>
    <row r="11" spans="1:16" ht="40.5" x14ac:dyDescent="0.25">
      <c r="A11" s="102">
        <v>1</v>
      </c>
      <c r="B11" s="59" t="s">
        <v>42</v>
      </c>
      <c r="C11" s="19" t="s">
        <v>82</v>
      </c>
      <c r="D11" s="54" t="s">
        <v>17</v>
      </c>
      <c r="E11" s="40"/>
      <c r="F11" s="52">
        <v>9.36</v>
      </c>
      <c r="G11" s="27"/>
      <c r="H11" s="27"/>
      <c r="I11" s="27"/>
      <c r="J11" s="27"/>
      <c r="K11" s="27"/>
      <c r="L11" s="27"/>
      <c r="M11" s="27"/>
    </row>
    <row r="12" spans="1:16" x14ac:dyDescent="0.25">
      <c r="A12" s="103"/>
      <c r="B12" s="60"/>
      <c r="C12" s="41" t="s">
        <v>14</v>
      </c>
      <c r="D12" s="56" t="s">
        <v>15</v>
      </c>
      <c r="E12" s="16">
        <v>4.8</v>
      </c>
      <c r="F12" s="18">
        <f>E12*F11</f>
        <v>44.927999999999997</v>
      </c>
      <c r="G12" s="23"/>
      <c r="H12" s="30"/>
      <c r="I12" s="16">
        <v>4.5999999999999996</v>
      </c>
      <c r="J12" s="18">
        <f>I12*F12</f>
        <v>206.66879999999998</v>
      </c>
      <c r="K12" s="23"/>
      <c r="L12" s="30"/>
      <c r="M12" s="31">
        <f>J12</f>
        <v>206.66879999999998</v>
      </c>
    </row>
    <row r="13" spans="1:16" x14ac:dyDescent="0.25">
      <c r="A13" s="104"/>
      <c r="B13" s="61"/>
      <c r="C13" s="20" t="s">
        <v>27</v>
      </c>
      <c r="D13" s="56" t="s">
        <v>16</v>
      </c>
      <c r="E13" s="16">
        <v>1.1000000000000001</v>
      </c>
      <c r="F13" s="18">
        <f>E13*F11</f>
        <v>10.295999999999999</v>
      </c>
      <c r="G13" s="23"/>
      <c r="H13" s="30"/>
      <c r="I13" s="23"/>
      <c r="J13" s="30"/>
      <c r="K13" s="16">
        <v>4</v>
      </c>
      <c r="L13" s="18">
        <f>K13*F13</f>
        <v>41.183999999999997</v>
      </c>
      <c r="M13" s="31">
        <f>L13</f>
        <v>41.183999999999997</v>
      </c>
    </row>
    <row r="14" spans="1:16" ht="27" x14ac:dyDescent="0.25">
      <c r="A14" s="102">
        <v>2</v>
      </c>
      <c r="B14" s="59" t="s">
        <v>60</v>
      </c>
      <c r="C14" s="19" t="s">
        <v>59</v>
      </c>
      <c r="D14" s="59" t="s">
        <v>31</v>
      </c>
      <c r="E14" s="40"/>
      <c r="F14" s="42">
        <v>0.14560000000000001</v>
      </c>
      <c r="G14" s="27"/>
      <c r="H14" s="27"/>
      <c r="I14" s="27"/>
      <c r="J14" s="27"/>
      <c r="K14" s="27"/>
      <c r="L14" s="27"/>
      <c r="M14" s="27"/>
    </row>
    <row r="15" spans="1:16" x14ac:dyDescent="0.25">
      <c r="A15" s="103"/>
      <c r="B15" s="60"/>
      <c r="C15" s="41" t="s">
        <v>14</v>
      </c>
      <c r="D15" s="60" t="s">
        <v>15</v>
      </c>
      <c r="E15" s="16">
        <v>28.9</v>
      </c>
      <c r="F15" s="18">
        <f>E15*F14</f>
        <v>4.20784</v>
      </c>
      <c r="G15" s="23"/>
      <c r="H15" s="30"/>
      <c r="I15" s="16">
        <v>4.5999999999999996</v>
      </c>
      <c r="J15" s="18">
        <f>I15*F15</f>
        <v>19.356064</v>
      </c>
      <c r="K15" s="23"/>
      <c r="L15" s="30"/>
      <c r="M15" s="31">
        <f>J15</f>
        <v>19.356064</v>
      </c>
    </row>
    <row r="16" spans="1:16" x14ac:dyDescent="0.25">
      <c r="A16" s="104"/>
      <c r="B16" s="61"/>
      <c r="C16" s="21" t="s">
        <v>27</v>
      </c>
      <c r="D16" s="61" t="s">
        <v>16</v>
      </c>
      <c r="E16" s="22">
        <v>6.28</v>
      </c>
      <c r="F16" s="15">
        <f>E16*F14</f>
        <v>0.91436800000000007</v>
      </c>
      <c r="G16" s="28"/>
      <c r="H16" s="24"/>
      <c r="I16" s="28"/>
      <c r="J16" s="24"/>
      <c r="K16" s="22">
        <v>4</v>
      </c>
      <c r="L16" s="15">
        <f>K16*F16</f>
        <v>3.6574720000000003</v>
      </c>
      <c r="M16" s="29">
        <f>L16</f>
        <v>3.6574720000000003</v>
      </c>
    </row>
    <row r="17" spans="1:13" ht="67.5" x14ac:dyDescent="0.25">
      <c r="A17" s="76">
        <v>3</v>
      </c>
      <c r="B17" s="59" t="s">
        <v>62</v>
      </c>
      <c r="C17" s="19" t="s">
        <v>83</v>
      </c>
      <c r="D17" s="59" t="s">
        <v>17</v>
      </c>
      <c r="E17" s="40"/>
      <c r="F17" s="36">
        <v>13.706</v>
      </c>
      <c r="G17" s="27"/>
      <c r="H17" s="27"/>
      <c r="I17" s="27"/>
      <c r="J17" s="27"/>
      <c r="K17" s="27"/>
      <c r="L17" s="27"/>
      <c r="M17" s="27"/>
    </row>
    <row r="18" spans="1:13" x14ac:dyDescent="0.25">
      <c r="A18" s="76"/>
      <c r="B18" s="60"/>
      <c r="C18" s="41" t="s">
        <v>14</v>
      </c>
      <c r="D18" s="60" t="s">
        <v>15</v>
      </c>
      <c r="E18" s="16">
        <v>7.3</v>
      </c>
      <c r="F18" s="18">
        <f>E18*F17</f>
        <v>100.0538</v>
      </c>
      <c r="G18" s="23"/>
      <c r="H18" s="30"/>
      <c r="I18" s="16">
        <v>4.5999999999999996</v>
      </c>
      <c r="J18" s="18">
        <f>I18*F18</f>
        <v>460.24747999999994</v>
      </c>
      <c r="K18" s="23"/>
      <c r="L18" s="30"/>
      <c r="M18" s="31">
        <f>J18</f>
        <v>460.24747999999994</v>
      </c>
    </row>
    <row r="19" spans="1:13" x14ac:dyDescent="0.25">
      <c r="A19" s="77"/>
      <c r="B19" s="61"/>
      <c r="C19" s="21" t="s">
        <v>27</v>
      </c>
      <c r="D19" s="61" t="s">
        <v>16</v>
      </c>
      <c r="E19" s="22">
        <v>2.9</v>
      </c>
      <c r="F19" s="15">
        <f>E19*F17</f>
        <v>39.747399999999999</v>
      </c>
      <c r="G19" s="28"/>
      <c r="H19" s="24"/>
      <c r="I19" s="28"/>
      <c r="J19" s="24"/>
      <c r="K19" s="22">
        <v>4</v>
      </c>
      <c r="L19" s="15">
        <f>K19*F19</f>
        <v>158.9896</v>
      </c>
      <c r="M19" s="29">
        <f>L19</f>
        <v>158.9896</v>
      </c>
    </row>
    <row r="20" spans="1:13" ht="67.5" x14ac:dyDescent="0.25">
      <c r="A20" s="76">
        <v>4</v>
      </c>
      <c r="B20" s="59" t="s">
        <v>61</v>
      </c>
      <c r="C20" s="19" t="s">
        <v>84</v>
      </c>
      <c r="D20" s="59" t="s">
        <v>22</v>
      </c>
      <c r="E20" s="40"/>
      <c r="F20" s="36">
        <v>0.47970000000000002</v>
      </c>
      <c r="G20" s="27"/>
      <c r="H20" s="27"/>
      <c r="I20" s="27"/>
      <c r="J20" s="27"/>
      <c r="K20" s="27"/>
      <c r="L20" s="27"/>
      <c r="M20" s="27"/>
    </row>
    <row r="21" spans="1:13" x14ac:dyDescent="0.25">
      <c r="A21" s="76"/>
      <c r="B21" s="60"/>
      <c r="C21" s="41" t="s">
        <v>14</v>
      </c>
      <c r="D21" s="60" t="s">
        <v>15</v>
      </c>
      <c r="E21" s="16">
        <v>48.8</v>
      </c>
      <c r="F21" s="18">
        <f>E21*F20</f>
        <v>23.40936</v>
      </c>
      <c r="G21" s="23"/>
      <c r="H21" s="30"/>
      <c r="I21" s="16">
        <v>6</v>
      </c>
      <c r="J21" s="18">
        <f>I21*F21</f>
        <v>140.45616000000001</v>
      </c>
      <c r="K21" s="23"/>
      <c r="L21" s="30"/>
      <c r="M21" s="31">
        <f>J21</f>
        <v>140.45616000000001</v>
      </c>
    </row>
    <row r="22" spans="1:13" x14ac:dyDescent="0.25">
      <c r="A22" s="77"/>
      <c r="B22" s="61"/>
      <c r="C22" s="21" t="s">
        <v>27</v>
      </c>
      <c r="D22" s="61" t="s">
        <v>16</v>
      </c>
      <c r="E22" s="22">
        <v>21.9</v>
      </c>
      <c r="F22" s="15">
        <f>E22*F20</f>
        <v>10.50543</v>
      </c>
      <c r="G22" s="28"/>
      <c r="H22" s="24"/>
      <c r="I22" s="28"/>
      <c r="J22" s="24"/>
      <c r="K22" s="22">
        <v>4</v>
      </c>
      <c r="L22" s="15">
        <f>K22*F22</f>
        <v>42.021720000000002</v>
      </c>
      <c r="M22" s="29">
        <f>L22</f>
        <v>42.021720000000002</v>
      </c>
    </row>
    <row r="23" spans="1:13" ht="54" x14ac:dyDescent="0.25">
      <c r="A23" s="75">
        <v>5</v>
      </c>
      <c r="B23" s="59" t="s">
        <v>43</v>
      </c>
      <c r="C23" s="19" t="s">
        <v>85</v>
      </c>
      <c r="D23" s="54" t="s">
        <v>44</v>
      </c>
      <c r="E23" s="40"/>
      <c r="F23" s="52">
        <v>0.06</v>
      </c>
      <c r="G23" s="27"/>
      <c r="H23" s="27"/>
      <c r="I23" s="27"/>
      <c r="J23" s="27"/>
      <c r="K23" s="27"/>
      <c r="L23" s="27"/>
      <c r="M23" s="27"/>
    </row>
    <row r="24" spans="1:13" x14ac:dyDescent="0.25">
      <c r="A24" s="76"/>
      <c r="B24" s="60"/>
      <c r="C24" s="41" t="s">
        <v>14</v>
      </c>
      <c r="D24" s="56" t="s">
        <v>15</v>
      </c>
      <c r="E24" s="16">
        <v>48.8</v>
      </c>
      <c r="F24" s="18">
        <f>E24*F23</f>
        <v>2.9279999999999999</v>
      </c>
      <c r="G24" s="23"/>
      <c r="H24" s="30"/>
      <c r="I24" s="16">
        <v>4.5999999999999996</v>
      </c>
      <c r="J24" s="18">
        <f>I24*F24</f>
        <v>13.468799999999998</v>
      </c>
      <c r="K24" s="23"/>
      <c r="L24" s="30"/>
      <c r="M24" s="31">
        <f>J24</f>
        <v>13.468799999999998</v>
      </c>
    </row>
    <row r="25" spans="1:13" x14ac:dyDescent="0.25">
      <c r="A25" s="77"/>
      <c r="B25" s="61"/>
      <c r="C25" s="21" t="s">
        <v>27</v>
      </c>
      <c r="D25" s="55" t="s">
        <v>16</v>
      </c>
      <c r="E25" s="22">
        <v>21.9</v>
      </c>
      <c r="F25" s="15">
        <f>E25*F23</f>
        <v>1.3139999999999998</v>
      </c>
      <c r="G25" s="28"/>
      <c r="H25" s="24"/>
      <c r="I25" s="28"/>
      <c r="J25" s="24"/>
      <c r="K25" s="22">
        <v>4</v>
      </c>
      <c r="L25" s="15">
        <f>K25*F25</f>
        <v>5.2559999999999993</v>
      </c>
      <c r="M25" s="29">
        <f>L25</f>
        <v>5.2559999999999993</v>
      </c>
    </row>
    <row r="26" spans="1:13" ht="54" x14ac:dyDescent="0.25">
      <c r="A26" s="76">
        <v>6</v>
      </c>
      <c r="B26" s="59" t="s">
        <v>96</v>
      </c>
      <c r="C26" s="19" t="s">
        <v>95</v>
      </c>
      <c r="D26" s="59" t="s">
        <v>35</v>
      </c>
      <c r="E26" s="40"/>
      <c r="F26" s="36">
        <v>1.1113999999999999</v>
      </c>
      <c r="G26" s="27"/>
      <c r="H26" s="27"/>
      <c r="I26" s="27"/>
      <c r="J26" s="27"/>
      <c r="K26" s="27"/>
      <c r="L26" s="27"/>
      <c r="M26" s="27"/>
    </row>
    <row r="27" spans="1:13" x14ac:dyDescent="0.25">
      <c r="A27" s="76"/>
      <c r="B27" s="60"/>
      <c r="C27" s="41" t="s">
        <v>14</v>
      </c>
      <c r="D27" s="60" t="s">
        <v>15</v>
      </c>
      <c r="E27" s="16">
        <v>0.19</v>
      </c>
      <c r="F27" s="18">
        <f>E27*F26</f>
        <v>0.21116599999999999</v>
      </c>
      <c r="G27" s="23"/>
      <c r="H27" s="30"/>
      <c r="I27" s="16">
        <v>4.5999999999999996</v>
      </c>
      <c r="J27" s="18">
        <f>I27*F27</f>
        <v>0.97136359999999988</v>
      </c>
      <c r="K27" s="23"/>
      <c r="L27" s="30"/>
      <c r="M27" s="31">
        <f>J27</f>
        <v>0.97136359999999988</v>
      </c>
    </row>
    <row r="28" spans="1:13" x14ac:dyDescent="0.25">
      <c r="A28" s="77"/>
      <c r="B28" s="61"/>
      <c r="C28" s="21" t="s">
        <v>27</v>
      </c>
      <c r="D28" s="61" t="s">
        <v>16</v>
      </c>
      <c r="E28" s="22">
        <v>1.1000000000000001</v>
      </c>
      <c r="F28" s="15">
        <f>E28*F26</f>
        <v>1.22254</v>
      </c>
      <c r="G28" s="28"/>
      <c r="H28" s="24"/>
      <c r="I28" s="28"/>
      <c r="J28" s="24"/>
      <c r="K28" s="22">
        <v>4</v>
      </c>
      <c r="L28" s="15">
        <f>K28*F28</f>
        <v>4.8901599999999998</v>
      </c>
      <c r="M28" s="29">
        <f>L28</f>
        <v>4.8901599999999998</v>
      </c>
    </row>
    <row r="29" spans="1:13" ht="54" x14ac:dyDescent="0.25">
      <c r="A29" s="75">
        <v>7</v>
      </c>
      <c r="B29" s="59" t="s">
        <v>45</v>
      </c>
      <c r="C29" s="49" t="s">
        <v>86</v>
      </c>
      <c r="D29" s="54" t="s">
        <v>22</v>
      </c>
      <c r="E29" s="39"/>
      <c r="F29" s="36">
        <v>1.5699999999999999E-2</v>
      </c>
      <c r="G29" s="39"/>
      <c r="H29" s="27"/>
      <c r="I29" s="79"/>
      <c r="J29" s="80"/>
      <c r="K29" s="39"/>
      <c r="L29" s="80"/>
      <c r="M29" s="81"/>
    </row>
    <row r="30" spans="1:13" x14ac:dyDescent="0.25">
      <c r="A30" s="76"/>
      <c r="B30" s="60"/>
      <c r="C30" s="41" t="s">
        <v>14</v>
      </c>
      <c r="D30" s="56" t="s">
        <v>15</v>
      </c>
      <c r="E30" s="16">
        <v>1110</v>
      </c>
      <c r="F30" s="18">
        <f>E30*F29</f>
        <v>17.427</v>
      </c>
      <c r="G30" s="23"/>
      <c r="H30" s="30"/>
      <c r="I30" s="16">
        <v>6</v>
      </c>
      <c r="J30" s="18">
        <f>I30*F30</f>
        <v>104.562</v>
      </c>
      <c r="K30" s="23"/>
      <c r="L30" s="30"/>
      <c r="M30" s="31">
        <f>J30</f>
        <v>104.562</v>
      </c>
    </row>
    <row r="31" spans="1:13" x14ac:dyDescent="0.25">
      <c r="A31" s="76"/>
      <c r="B31" s="60"/>
      <c r="C31" s="41" t="s">
        <v>28</v>
      </c>
      <c r="D31" s="58" t="s">
        <v>16</v>
      </c>
      <c r="E31" s="16">
        <v>96</v>
      </c>
      <c r="F31" s="18">
        <f>E31*F29</f>
        <v>1.5071999999999999</v>
      </c>
      <c r="G31" s="16"/>
      <c r="H31" s="30"/>
      <c r="I31" s="16"/>
      <c r="J31" s="18"/>
      <c r="K31" s="16">
        <v>4</v>
      </c>
      <c r="L31" s="18">
        <f>K31*F31</f>
        <v>6.0287999999999995</v>
      </c>
      <c r="M31" s="31">
        <f>L31</f>
        <v>6.0287999999999995</v>
      </c>
    </row>
    <row r="32" spans="1:13" x14ac:dyDescent="0.25">
      <c r="A32" s="76"/>
      <c r="B32" s="62" t="s">
        <v>144</v>
      </c>
      <c r="C32" s="41" t="s">
        <v>46</v>
      </c>
      <c r="D32" s="56" t="s">
        <v>36</v>
      </c>
      <c r="E32" s="50"/>
      <c r="F32" s="18">
        <v>87</v>
      </c>
      <c r="G32" s="16">
        <v>5.23</v>
      </c>
      <c r="H32" s="18">
        <f t="shared" ref="H32:H33" si="0">G32*F32</f>
        <v>455.01000000000005</v>
      </c>
      <c r="I32" s="16"/>
      <c r="J32" s="18"/>
      <c r="K32" s="16"/>
      <c r="L32" s="18"/>
      <c r="M32" s="31">
        <f t="shared" ref="M32:M33" si="1">H32</f>
        <v>455.01000000000005</v>
      </c>
    </row>
    <row r="33" spans="1:13" x14ac:dyDescent="0.25">
      <c r="A33" s="76"/>
      <c r="B33" s="62" t="s">
        <v>145</v>
      </c>
      <c r="C33" s="41" t="s">
        <v>41</v>
      </c>
      <c r="D33" s="60" t="s">
        <v>26</v>
      </c>
      <c r="E33" s="50"/>
      <c r="F33" s="65">
        <v>2.1579999999999998E-2</v>
      </c>
      <c r="G33" s="16">
        <v>2723</v>
      </c>
      <c r="H33" s="18">
        <f t="shared" si="0"/>
        <v>58.762339999999995</v>
      </c>
      <c r="I33" s="16"/>
      <c r="J33" s="18"/>
      <c r="K33" s="16"/>
      <c r="L33" s="18"/>
      <c r="M33" s="31">
        <f t="shared" si="1"/>
        <v>58.762339999999995</v>
      </c>
    </row>
    <row r="34" spans="1:13" ht="15.75" x14ac:dyDescent="0.25">
      <c r="A34" s="76"/>
      <c r="B34" s="62" t="s">
        <v>140</v>
      </c>
      <c r="C34" s="41" t="s">
        <v>63</v>
      </c>
      <c r="D34" s="56" t="s">
        <v>17</v>
      </c>
      <c r="E34" s="16">
        <v>101.5</v>
      </c>
      <c r="F34" s="18">
        <f>E34*F29</f>
        <v>1.5935499999999998</v>
      </c>
      <c r="G34" s="16">
        <v>121</v>
      </c>
      <c r="H34" s="18">
        <f>G34*F34</f>
        <v>192.81954999999996</v>
      </c>
      <c r="I34" s="16"/>
      <c r="J34" s="18"/>
      <c r="K34" s="16"/>
      <c r="L34" s="18"/>
      <c r="M34" s="31">
        <f>H34</f>
        <v>192.81954999999996</v>
      </c>
    </row>
    <row r="35" spans="1:13" ht="15.75" x14ac:dyDescent="0.25">
      <c r="A35" s="76"/>
      <c r="B35" s="62" t="s">
        <v>141</v>
      </c>
      <c r="C35" s="41" t="s">
        <v>34</v>
      </c>
      <c r="D35" s="56" t="s">
        <v>35</v>
      </c>
      <c r="E35" s="50">
        <v>205</v>
      </c>
      <c r="F35" s="18">
        <f>E35*F29</f>
        <v>3.2184999999999997</v>
      </c>
      <c r="G35" s="16">
        <v>20</v>
      </c>
      <c r="H35" s="18">
        <f>G35*F35</f>
        <v>64.36999999999999</v>
      </c>
      <c r="I35" s="16"/>
      <c r="J35" s="18"/>
      <c r="K35" s="16"/>
      <c r="L35" s="18"/>
      <c r="M35" s="31">
        <f>H35</f>
        <v>64.36999999999999</v>
      </c>
    </row>
    <row r="36" spans="1:13" ht="15.75" x14ac:dyDescent="0.25">
      <c r="A36" s="76"/>
      <c r="B36" s="62" t="s">
        <v>142</v>
      </c>
      <c r="C36" s="41" t="s">
        <v>56</v>
      </c>
      <c r="D36" s="56" t="s">
        <v>17</v>
      </c>
      <c r="E36" s="50">
        <v>0.3</v>
      </c>
      <c r="F36" s="53">
        <f>E36*F29</f>
        <v>4.7099999999999998E-3</v>
      </c>
      <c r="G36" s="16">
        <v>563</v>
      </c>
      <c r="H36" s="18">
        <f>G36*F36</f>
        <v>2.6517299999999997</v>
      </c>
      <c r="I36" s="16"/>
      <c r="J36" s="18"/>
      <c r="K36" s="16"/>
      <c r="L36" s="18"/>
      <c r="M36" s="31">
        <f>H36</f>
        <v>2.6517299999999997</v>
      </c>
    </row>
    <row r="37" spans="1:13" ht="15.75" x14ac:dyDescent="0.25">
      <c r="A37" s="76"/>
      <c r="B37" s="62" t="s">
        <v>143</v>
      </c>
      <c r="C37" s="41" t="s">
        <v>57</v>
      </c>
      <c r="D37" s="60" t="s">
        <v>17</v>
      </c>
      <c r="E37" s="50">
        <v>2.78</v>
      </c>
      <c r="F37" s="18">
        <f>E37*F29</f>
        <v>4.364599999999999E-2</v>
      </c>
      <c r="G37" s="16">
        <v>569</v>
      </c>
      <c r="H37" s="18">
        <f>G37*F37</f>
        <v>24.834573999999993</v>
      </c>
      <c r="I37" s="16"/>
      <c r="J37" s="18"/>
      <c r="K37" s="16"/>
      <c r="L37" s="18"/>
      <c r="M37" s="31">
        <f>H37</f>
        <v>24.834573999999993</v>
      </c>
    </row>
    <row r="38" spans="1:13" x14ac:dyDescent="0.25">
      <c r="A38" s="76"/>
      <c r="B38" s="62" t="s">
        <v>146</v>
      </c>
      <c r="C38" s="41" t="s">
        <v>37</v>
      </c>
      <c r="D38" s="56" t="s">
        <v>47</v>
      </c>
      <c r="E38" s="50">
        <v>0.17</v>
      </c>
      <c r="F38" s="53">
        <f>E38*F29</f>
        <v>2.6689999999999999E-3</v>
      </c>
      <c r="G38" s="16">
        <v>4320</v>
      </c>
      <c r="H38" s="18">
        <f t="shared" ref="H38" si="2">G38*F38</f>
        <v>11.53008</v>
      </c>
      <c r="I38" s="16"/>
      <c r="J38" s="18"/>
      <c r="K38" s="16"/>
      <c r="L38" s="18"/>
      <c r="M38" s="31">
        <f t="shared" ref="M38" si="3">H38</f>
        <v>11.53008</v>
      </c>
    </row>
    <row r="39" spans="1:13" x14ac:dyDescent="0.25">
      <c r="A39" s="77"/>
      <c r="B39" s="61"/>
      <c r="C39" s="43" t="s">
        <v>29</v>
      </c>
      <c r="D39" s="55" t="s">
        <v>16</v>
      </c>
      <c r="E39" s="22">
        <v>70</v>
      </c>
      <c r="F39" s="15">
        <f>E39*F29</f>
        <v>1.099</v>
      </c>
      <c r="G39" s="22">
        <v>4</v>
      </c>
      <c r="H39" s="15">
        <f>G39*F39</f>
        <v>4.3959999999999999</v>
      </c>
      <c r="I39" s="22"/>
      <c r="J39" s="15"/>
      <c r="K39" s="22"/>
      <c r="L39" s="15"/>
      <c r="M39" s="29">
        <f>H39</f>
        <v>4.3959999999999999</v>
      </c>
    </row>
    <row r="40" spans="1:13" ht="40.5" x14ac:dyDescent="0.25">
      <c r="A40" s="75">
        <v>8</v>
      </c>
      <c r="B40" s="59" t="s">
        <v>40</v>
      </c>
      <c r="C40" s="49" t="s">
        <v>87</v>
      </c>
      <c r="D40" s="54" t="s">
        <v>17</v>
      </c>
      <c r="E40" s="39"/>
      <c r="F40" s="52">
        <v>9.36</v>
      </c>
      <c r="G40" s="39"/>
      <c r="H40" s="27"/>
      <c r="I40" s="79"/>
      <c r="J40" s="80"/>
      <c r="K40" s="39"/>
      <c r="L40" s="80"/>
      <c r="M40" s="81"/>
    </row>
    <row r="41" spans="1:13" x14ac:dyDescent="0.25">
      <c r="A41" s="76"/>
      <c r="B41" s="60"/>
      <c r="C41" s="20" t="s">
        <v>14</v>
      </c>
      <c r="D41" s="56" t="s">
        <v>15</v>
      </c>
      <c r="E41" s="50">
        <v>3.36</v>
      </c>
      <c r="F41" s="18">
        <f>E41*F40</f>
        <v>31.449599999999997</v>
      </c>
      <c r="G41" s="23"/>
      <c r="H41" s="30"/>
      <c r="I41" s="16">
        <v>7.8</v>
      </c>
      <c r="J41" s="18">
        <f>I41*F41</f>
        <v>245.30687999999998</v>
      </c>
      <c r="K41" s="23"/>
      <c r="L41" s="30"/>
      <c r="M41" s="31">
        <f>J41</f>
        <v>245.30687999999998</v>
      </c>
    </row>
    <row r="42" spans="1:13" x14ac:dyDescent="0.25">
      <c r="A42" s="76"/>
      <c r="B42" s="60"/>
      <c r="C42" s="20" t="s">
        <v>28</v>
      </c>
      <c r="D42" s="58" t="s">
        <v>16</v>
      </c>
      <c r="E42" s="50">
        <v>0.92</v>
      </c>
      <c r="F42" s="18">
        <f>E42*F40</f>
        <v>8.6112000000000002</v>
      </c>
      <c r="G42" s="23"/>
      <c r="H42" s="30"/>
      <c r="I42" s="16"/>
      <c r="J42" s="18"/>
      <c r="K42" s="16">
        <v>4</v>
      </c>
      <c r="L42" s="18">
        <f>K42*F42</f>
        <v>34.444800000000001</v>
      </c>
      <c r="M42" s="31">
        <f>L42</f>
        <v>34.444800000000001</v>
      </c>
    </row>
    <row r="43" spans="1:13" ht="15.75" x14ac:dyDescent="0.25">
      <c r="A43" s="76"/>
      <c r="B43" s="62" t="s">
        <v>147</v>
      </c>
      <c r="C43" s="41" t="s">
        <v>64</v>
      </c>
      <c r="D43" s="56" t="s">
        <v>17</v>
      </c>
      <c r="E43" s="50">
        <v>0.11</v>
      </c>
      <c r="F43" s="18">
        <f>E43*F40</f>
        <v>1.0295999999999998</v>
      </c>
      <c r="G43" s="16">
        <v>94</v>
      </c>
      <c r="H43" s="18">
        <f>G43*F43</f>
        <v>96.782399999999981</v>
      </c>
      <c r="I43" s="16"/>
      <c r="J43" s="18"/>
      <c r="K43" s="16"/>
      <c r="L43" s="18"/>
      <c r="M43" s="31">
        <f>H43</f>
        <v>96.782399999999981</v>
      </c>
    </row>
    <row r="44" spans="1:13" x14ac:dyDescent="0.25">
      <c r="A44" s="76"/>
      <c r="B44" s="62" t="s">
        <v>148</v>
      </c>
      <c r="C44" s="41" t="s">
        <v>65</v>
      </c>
      <c r="D44" s="60" t="s">
        <v>49</v>
      </c>
      <c r="E44" s="50">
        <v>62.5</v>
      </c>
      <c r="F44" s="18">
        <f>E44*F40</f>
        <v>585</v>
      </c>
      <c r="G44" s="16">
        <v>1.1499999999999999</v>
      </c>
      <c r="H44" s="18">
        <f>G44*F44</f>
        <v>672.75</v>
      </c>
      <c r="I44" s="16"/>
      <c r="J44" s="18"/>
      <c r="K44" s="16"/>
      <c r="L44" s="18"/>
      <c r="M44" s="31">
        <f>H44</f>
        <v>672.75</v>
      </c>
    </row>
    <row r="45" spans="1:13" x14ac:dyDescent="0.25">
      <c r="A45" s="77"/>
      <c r="B45" s="61"/>
      <c r="C45" s="43" t="s">
        <v>29</v>
      </c>
      <c r="D45" s="55" t="s">
        <v>16</v>
      </c>
      <c r="E45" s="51">
        <v>0.16</v>
      </c>
      <c r="F45" s="15">
        <f>E45*F40</f>
        <v>1.4976</v>
      </c>
      <c r="G45" s="22">
        <v>4</v>
      </c>
      <c r="H45" s="15">
        <f>G45*F45</f>
        <v>5.9904000000000002</v>
      </c>
      <c r="I45" s="22"/>
      <c r="J45" s="15"/>
      <c r="K45" s="22"/>
      <c r="L45" s="15"/>
      <c r="M45" s="29">
        <f>H45</f>
        <v>5.9904000000000002</v>
      </c>
    </row>
    <row r="46" spans="1:13" ht="81" x14ac:dyDescent="0.25">
      <c r="A46" s="75">
        <v>9</v>
      </c>
      <c r="B46" s="59" t="s">
        <v>39</v>
      </c>
      <c r="C46" s="19" t="s">
        <v>88</v>
      </c>
      <c r="D46" s="54" t="s">
        <v>17</v>
      </c>
      <c r="E46" s="40"/>
      <c r="F46" s="52">
        <v>53.07</v>
      </c>
      <c r="G46" s="27"/>
      <c r="H46" s="27"/>
      <c r="I46" s="27"/>
      <c r="J46" s="27"/>
      <c r="K46" s="27"/>
      <c r="L46" s="27"/>
      <c r="M46" s="27"/>
    </row>
    <row r="47" spans="1:13" x14ac:dyDescent="0.25">
      <c r="A47" s="76"/>
      <c r="B47" s="60"/>
      <c r="C47" s="20" t="s">
        <v>14</v>
      </c>
      <c r="D47" s="56" t="s">
        <v>15</v>
      </c>
      <c r="E47" s="50">
        <v>0.89</v>
      </c>
      <c r="F47" s="18">
        <f>E47*F46</f>
        <v>47.232300000000002</v>
      </c>
      <c r="G47" s="23"/>
      <c r="H47" s="30"/>
      <c r="I47" s="16">
        <v>7.8</v>
      </c>
      <c r="J47" s="18">
        <f>I47*F47</f>
        <v>368.41194000000002</v>
      </c>
      <c r="K47" s="23"/>
      <c r="L47" s="30"/>
      <c r="M47" s="31">
        <f>J47</f>
        <v>368.41194000000002</v>
      </c>
    </row>
    <row r="48" spans="1:13" x14ac:dyDescent="0.25">
      <c r="A48" s="76"/>
      <c r="B48" s="60"/>
      <c r="C48" s="20" t="s">
        <v>27</v>
      </c>
      <c r="D48" s="56" t="s">
        <v>16</v>
      </c>
      <c r="E48" s="16">
        <v>0.37</v>
      </c>
      <c r="F48" s="18">
        <f>E48*F46</f>
        <v>19.635899999999999</v>
      </c>
      <c r="G48" s="23"/>
      <c r="H48" s="30"/>
      <c r="I48" s="23"/>
      <c r="J48" s="30"/>
      <c r="K48" s="16">
        <v>4.2</v>
      </c>
      <c r="L48" s="18">
        <f>K48*F48</f>
        <v>82.470780000000005</v>
      </c>
      <c r="M48" s="31">
        <f>L48</f>
        <v>82.470780000000005</v>
      </c>
    </row>
    <row r="49" spans="1:13" ht="15.75" x14ac:dyDescent="0.25">
      <c r="A49" s="76"/>
      <c r="B49" s="62" t="s">
        <v>149</v>
      </c>
      <c r="C49" s="41" t="s">
        <v>66</v>
      </c>
      <c r="D49" s="56" t="s">
        <v>17</v>
      </c>
      <c r="E49" s="50">
        <v>1.1499999999999999</v>
      </c>
      <c r="F49" s="53">
        <f>E49*F46</f>
        <v>61.030499999999996</v>
      </c>
      <c r="G49" s="16">
        <v>21.2</v>
      </c>
      <c r="H49" s="18">
        <f>G49*F49</f>
        <v>1293.8465999999999</v>
      </c>
      <c r="I49" s="16"/>
      <c r="J49" s="18"/>
      <c r="K49" s="16"/>
      <c r="L49" s="18"/>
      <c r="M49" s="31">
        <f>H49</f>
        <v>1293.8465999999999</v>
      </c>
    </row>
    <row r="50" spans="1:13" x14ac:dyDescent="0.25">
      <c r="A50" s="77"/>
      <c r="B50" s="61"/>
      <c r="C50" s="43" t="s">
        <v>29</v>
      </c>
      <c r="D50" s="55" t="s">
        <v>16</v>
      </c>
      <c r="E50" s="51">
        <v>0.02</v>
      </c>
      <c r="F50" s="15">
        <f>E50*F46</f>
        <v>1.0614000000000001</v>
      </c>
      <c r="G50" s="22">
        <v>4</v>
      </c>
      <c r="H50" s="15">
        <f t="shared" ref="H50" si="4">G50*F50</f>
        <v>4.2456000000000005</v>
      </c>
      <c r="I50" s="22"/>
      <c r="J50" s="15"/>
      <c r="K50" s="22"/>
      <c r="L50" s="15"/>
      <c r="M50" s="29">
        <f t="shared" ref="M50" si="5">H50</f>
        <v>4.2456000000000005</v>
      </c>
    </row>
    <row r="51" spans="1:13" ht="81" x14ac:dyDescent="0.25">
      <c r="A51" s="75">
        <v>10</v>
      </c>
      <c r="B51" s="59" t="s">
        <v>32</v>
      </c>
      <c r="C51" s="19" t="s">
        <v>89</v>
      </c>
      <c r="D51" s="59" t="s">
        <v>31</v>
      </c>
      <c r="E51" s="40"/>
      <c r="F51" s="36">
        <v>1.5226999999999999</v>
      </c>
      <c r="G51" s="27"/>
      <c r="H51" s="27"/>
      <c r="I51" s="27"/>
      <c r="J51" s="27"/>
      <c r="K51" s="27"/>
      <c r="L51" s="27"/>
      <c r="M51" s="27"/>
    </row>
    <row r="52" spans="1:13" x14ac:dyDescent="0.25">
      <c r="A52" s="76"/>
      <c r="B52" s="60"/>
      <c r="C52" s="41" t="s">
        <v>14</v>
      </c>
      <c r="D52" s="56" t="s">
        <v>15</v>
      </c>
      <c r="E52" s="16">
        <v>36.76</v>
      </c>
      <c r="F52" s="18">
        <f>E52*F51</f>
        <v>55.974451999999992</v>
      </c>
      <c r="G52" s="23"/>
      <c r="H52" s="30"/>
      <c r="I52" s="16">
        <v>7.8</v>
      </c>
      <c r="J52" s="18">
        <f>I52*F52</f>
        <v>436.60072559999992</v>
      </c>
      <c r="K52" s="23"/>
      <c r="L52" s="30"/>
      <c r="M52" s="31">
        <f>J52</f>
        <v>436.60072559999992</v>
      </c>
    </row>
    <row r="53" spans="1:13" x14ac:dyDescent="0.25">
      <c r="A53" s="76"/>
      <c r="B53" s="60"/>
      <c r="C53" s="41" t="s">
        <v>28</v>
      </c>
      <c r="D53" s="58" t="s">
        <v>16</v>
      </c>
      <c r="E53" s="16">
        <v>5.6</v>
      </c>
      <c r="F53" s="18">
        <f>E53*F51</f>
        <v>8.5271199999999983</v>
      </c>
      <c r="G53" s="16"/>
      <c r="H53" s="30"/>
      <c r="I53" s="16"/>
      <c r="J53" s="18"/>
      <c r="K53" s="16">
        <v>4</v>
      </c>
      <c r="L53" s="18">
        <f>K53*F53</f>
        <v>34.108479999999993</v>
      </c>
      <c r="M53" s="31">
        <f>L53</f>
        <v>34.108479999999993</v>
      </c>
    </row>
    <row r="54" spans="1:13" ht="15.75" x14ac:dyDescent="0.25">
      <c r="A54" s="76"/>
      <c r="B54" s="62" t="s">
        <v>150</v>
      </c>
      <c r="C54" s="41" t="s">
        <v>38</v>
      </c>
      <c r="D54" s="56" t="s">
        <v>17</v>
      </c>
      <c r="E54" s="16">
        <v>10.199999999999999</v>
      </c>
      <c r="F54" s="18">
        <f>E54*F51</f>
        <v>15.531539999999998</v>
      </c>
      <c r="G54" s="16">
        <v>113</v>
      </c>
      <c r="H54" s="18">
        <f>G54*F54</f>
        <v>1755.0640199999998</v>
      </c>
      <c r="I54" s="16"/>
      <c r="J54" s="18"/>
      <c r="K54" s="16"/>
      <c r="L54" s="18"/>
      <c r="M54" s="31">
        <f>H54</f>
        <v>1755.0640199999998</v>
      </c>
    </row>
    <row r="55" spans="1:13" x14ac:dyDescent="0.25">
      <c r="A55" s="77"/>
      <c r="B55" s="61"/>
      <c r="C55" s="43" t="s">
        <v>29</v>
      </c>
      <c r="D55" s="55" t="s">
        <v>16</v>
      </c>
      <c r="E55" s="22">
        <v>6.36</v>
      </c>
      <c r="F55" s="15">
        <f>E55*F51</f>
        <v>9.6843719999999998</v>
      </c>
      <c r="G55" s="22">
        <v>4</v>
      </c>
      <c r="H55" s="15">
        <f>G55*F55</f>
        <v>38.737487999999999</v>
      </c>
      <c r="I55" s="22"/>
      <c r="J55" s="15"/>
      <c r="K55" s="22"/>
      <c r="L55" s="15"/>
      <c r="M55" s="29">
        <f>H55</f>
        <v>38.737487999999999</v>
      </c>
    </row>
    <row r="56" spans="1:13" ht="40.5" x14ac:dyDescent="0.25">
      <c r="A56" s="76">
        <v>11</v>
      </c>
      <c r="B56" s="59" t="s">
        <v>48</v>
      </c>
      <c r="C56" s="49" t="s">
        <v>90</v>
      </c>
      <c r="D56" s="59" t="s">
        <v>31</v>
      </c>
      <c r="E56" s="39"/>
      <c r="F56" s="36">
        <v>0.14560000000000001</v>
      </c>
      <c r="G56" s="39"/>
      <c r="H56" s="27"/>
      <c r="I56" s="79"/>
      <c r="J56" s="80"/>
      <c r="K56" s="39"/>
      <c r="L56" s="80"/>
      <c r="M56" s="81"/>
    </row>
    <row r="57" spans="1:13" x14ac:dyDescent="0.25">
      <c r="A57" s="76"/>
      <c r="B57" s="60"/>
      <c r="C57" s="41" t="s">
        <v>14</v>
      </c>
      <c r="D57" s="60" t="s">
        <v>15</v>
      </c>
      <c r="E57" s="16">
        <v>99.4</v>
      </c>
      <c r="F57" s="18">
        <f>E57*F56</f>
        <v>14.472640000000002</v>
      </c>
      <c r="G57" s="23"/>
      <c r="H57" s="30"/>
      <c r="I57" s="16">
        <v>7.8</v>
      </c>
      <c r="J57" s="18">
        <f>I57*F57</f>
        <v>112.88659200000001</v>
      </c>
      <c r="K57" s="23"/>
      <c r="L57" s="30"/>
      <c r="M57" s="31">
        <f>J57</f>
        <v>112.88659200000001</v>
      </c>
    </row>
    <row r="58" spans="1:13" x14ac:dyDescent="0.25">
      <c r="A58" s="76"/>
      <c r="B58" s="60"/>
      <c r="C58" s="41" t="s">
        <v>28</v>
      </c>
      <c r="D58" s="60" t="s">
        <v>16</v>
      </c>
      <c r="E58" s="16">
        <v>2.5099999999999998</v>
      </c>
      <c r="F58" s="18">
        <f>E58*F56</f>
        <v>0.365456</v>
      </c>
      <c r="G58" s="16"/>
      <c r="H58" s="30"/>
      <c r="I58" s="16"/>
      <c r="J58" s="18"/>
      <c r="K58" s="16">
        <v>4</v>
      </c>
      <c r="L58" s="18">
        <f>K58*F58</f>
        <v>1.461824</v>
      </c>
      <c r="M58" s="31">
        <f>L58</f>
        <v>1.461824</v>
      </c>
    </row>
    <row r="59" spans="1:13" ht="15.75" x14ac:dyDescent="0.25">
      <c r="A59" s="76"/>
      <c r="B59" s="62" t="s">
        <v>151</v>
      </c>
      <c r="C59" s="41" t="s">
        <v>67</v>
      </c>
      <c r="D59" s="60" t="s">
        <v>35</v>
      </c>
      <c r="E59" s="16">
        <v>102</v>
      </c>
      <c r="F59" s="18">
        <f>E59*F56</f>
        <v>14.8512</v>
      </c>
      <c r="G59" s="16">
        <v>26</v>
      </c>
      <c r="H59" s="18">
        <f>G59*F59</f>
        <v>386.13120000000004</v>
      </c>
      <c r="I59" s="16"/>
      <c r="J59" s="18"/>
      <c r="K59" s="16"/>
      <c r="L59" s="18"/>
      <c r="M59" s="31">
        <f t="shared" ref="M59:M63" si="6">H59</f>
        <v>386.13120000000004</v>
      </c>
    </row>
    <row r="60" spans="1:13" x14ac:dyDescent="0.25">
      <c r="A60" s="76"/>
      <c r="B60" s="62" t="s">
        <v>152</v>
      </c>
      <c r="C60" s="41" t="s">
        <v>68</v>
      </c>
      <c r="D60" s="60" t="s">
        <v>69</v>
      </c>
      <c r="E60" s="16">
        <v>107</v>
      </c>
      <c r="F60" s="18">
        <f>E60*F56</f>
        <v>15.5792</v>
      </c>
      <c r="G60" s="16">
        <v>2.9</v>
      </c>
      <c r="H60" s="18">
        <f>G60*F60</f>
        <v>45.179679999999998</v>
      </c>
      <c r="I60" s="16"/>
      <c r="J60" s="18"/>
      <c r="K60" s="16"/>
      <c r="L60" s="18"/>
      <c r="M60" s="31">
        <f t="shared" si="6"/>
        <v>45.179679999999998</v>
      </c>
    </row>
    <row r="61" spans="1:13" ht="27" x14ac:dyDescent="0.25">
      <c r="A61" s="76"/>
      <c r="B61" s="62" t="s">
        <v>153</v>
      </c>
      <c r="C61" s="41" t="s">
        <v>70</v>
      </c>
      <c r="D61" s="60" t="s">
        <v>71</v>
      </c>
      <c r="E61" s="16"/>
      <c r="F61" s="18">
        <v>8</v>
      </c>
      <c r="G61" s="16">
        <v>1.6</v>
      </c>
      <c r="H61" s="18">
        <f>G61*F61</f>
        <v>12.8</v>
      </c>
      <c r="I61" s="16"/>
      <c r="J61" s="18"/>
      <c r="K61" s="16"/>
      <c r="L61" s="18"/>
      <c r="M61" s="31">
        <f t="shared" si="6"/>
        <v>12.8</v>
      </c>
    </row>
    <row r="62" spans="1:13" ht="15.75" x14ac:dyDescent="0.25">
      <c r="A62" s="76"/>
      <c r="B62" s="62" t="s">
        <v>154</v>
      </c>
      <c r="C62" s="41" t="s">
        <v>72</v>
      </c>
      <c r="D62" s="60" t="s">
        <v>35</v>
      </c>
      <c r="E62" s="16">
        <v>102</v>
      </c>
      <c r="F62" s="18">
        <f>E62*F56</f>
        <v>14.8512</v>
      </c>
      <c r="G62" s="16">
        <v>1.2</v>
      </c>
      <c r="H62" s="18">
        <f>G62*F62</f>
        <v>17.821439999999999</v>
      </c>
      <c r="I62" s="16"/>
      <c r="J62" s="18"/>
      <c r="K62" s="16"/>
      <c r="L62" s="18"/>
      <c r="M62" s="31">
        <f t="shared" si="6"/>
        <v>17.821439999999999</v>
      </c>
    </row>
    <row r="63" spans="1:13" x14ac:dyDescent="0.25">
      <c r="A63" s="77"/>
      <c r="B63" s="61"/>
      <c r="C63" s="43" t="s">
        <v>29</v>
      </c>
      <c r="D63" s="61" t="s">
        <v>16</v>
      </c>
      <c r="E63" s="22">
        <v>18.2</v>
      </c>
      <c r="F63" s="15">
        <f>E63*F56</f>
        <v>2.6499199999999998</v>
      </c>
      <c r="G63" s="22">
        <v>4</v>
      </c>
      <c r="H63" s="15">
        <f>G63*F63</f>
        <v>10.599679999999999</v>
      </c>
      <c r="I63" s="22"/>
      <c r="J63" s="15"/>
      <c r="K63" s="22"/>
      <c r="L63" s="15"/>
      <c r="M63" s="29">
        <f t="shared" si="6"/>
        <v>10.599679999999999</v>
      </c>
    </row>
    <row r="64" spans="1:13" ht="67.5" x14ac:dyDescent="0.25">
      <c r="A64" s="76">
        <v>12</v>
      </c>
      <c r="B64" s="59" t="s">
        <v>73</v>
      </c>
      <c r="C64" s="49" t="s">
        <v>91</v>
      </c>
      <c r="D64" s="59" t="s">
        <v>31</v>
      </c>
      <c r="E64" s="39"/>
      <c r="F64" s="36">
        <v>1.3706</v>
      </c>
      <c r="G64" s="39"/>
      <c r="H64" s="27"/>
      <c r="I64" s="79"/>
      <c r="J64" s="80"/>
      <c r="K64" s="39"/>
      <c r="L64" s="80"/>
      <c r="M64" s="81"/>
    </row>
    <row r="65" spans="1:13" x14ac:dyDescent="0.25">
      <c r="A65" s="76"/>
      <c r="B65" s="60"/>
      <c r="C65" s="41" t="s">
        <v>14</v>
      </c>
      <c r="D65" s="60" t="s">
        <v>15</v>
      </c>
      <c r="E65" s="16">
        <v>108</v>
      </c>
      <c r="F65" s="18">
        <f>E65*F64</f>
        <v>148.0248</v>
      </c>
      <c r="G65" s="23"/>
      <c r="H65" s="30"/>
      <c r="I65" s="16">
        <v>7.8</v>
      </c>
      <c r="J65" s="18">
        <f>I65*F65</f>
        <v>1154.5934399999999</v>
      </c>
      <c r="K65" s="23"/>
      <c r="L65" s="30"/>
      <c r="M65" s="31">
        <f>J65</f>
        <v>1154.5934399999999</v>
      </c>
    </row>
    <row r="66" spans="1:13" x14ac:dyDescent="0.25">
      <c r="A66" s="76"/>
      <c r="B66" s="60"/>
      <c r="C66" s="41" t="s">
        <v>28</v>
      </c>
      <c r="D66" s="60" t="s">
        <v>16</v>
      </c>
      <c r="E66" s="16">
        <v>4.5199999999999996</v>
      </c>
      <c r="F66" s="18">
        <f>E66*F64</f>
        <v>6.195112</v>
      </c>
      <c r="G66" s="16"/>
      <c r="H66" s="30"/>
      <c r="I66" s="16"/>
      <c r="J66" s="18"/>
      <c r="K66" s="16">
        <v>4</v>
      </c>
      <c r="L66" s="18">
        <f>K66*F66</f>
        <v>24.780448</v>
      </c>
      <c r="M66" s="31">
        <f>L66</f>
        <v>24.780448</v>
      </c>
    </row>
    <row r="67" spans="1:13" ht="15.75" x14ac:dyDescent="0.25">
      <c r="A67" s="76"/>
      <c r="B67" s="62" t="s">
        <v>133</v>
      </c>
      <c r="C67" s="41" t="s">
        <v>74</v>
      </c>
      <c r="D67" s="60" t="s">
        <v>35</v>
      </c>
      <c r="E67" s="16">
        <v>102</v>
      </c>
      <c r="F67" s="18">
        <f>E67*F64</f>
        <v>139.80119999999999</v>
      </c>
      <c r="G67" s="16">
        <v>21</v>
      </c>
      <c r="H67" s="18">
        <f>G67*F67</f>
        <v>2935.8251999999998</v>
      </c>
      <c r="I67" s="16"/>
      <c r="J67" s="18"/>
      <c r="K67" s="16"/>
      <c r="L67" s="18"/>
      <c r="M67" s="31">
        <f t="shared" ref="M67:M69" si="7">H67</f>
        <v>2935.8251999999998</v>
      </c>
    </row>
    <row r="68" spans="1:13" x14ac:dyDescent="0.25">
      <c r="A68" s="76"/>
      <c r="B68" s="62" t="s">
        <v>155</v>
      </c>
      <c r="C68" s="41" t="s">
        <v>75</v>
      </c>
      <c r="D68" s="60" t="s">
        <v>30</v>
      </c>
      <c r="E68" s="16">
        <v>500</v>
      </c>
      <c r="F68" s="18">
        <f>E68*F64</f>
        <v>685.30000000000007</v>
      </c>
      <c r="G68" s="16">
        <v>0.59</v>
      </c>
      <c r="H68" s="18">
        <f>G68*F68</f>
        <v>404.327</v>
      </c>
      <c r="I68" s="16"/>
      <c r="J68" s="18"/>
      <c r="K68" s="16"/>
      <c r="L68" s="18"/>
      <c r="M68" s="31">
        <f t="shared" si="7"/>
        <v>404.327</v>
      </c>
    </row>
    <row r="69" spans="1:13" x14ac:dyDescent="0.25">
      <c r="A69" s="77"/>
      <c r="B69" s="61"/>
      <c r="C69" s="43" t="s">
        <v>29</v>
      </c>
      <c r="D69" s="61" t="s">
        <v>16</v>
      </c>
      <c r="E69" s="22">
        <v>4.66</v>
      </c>
      <c r="F69" s="15">
        <f>E69*F64</f>
        <v>6.3869960000000008</v>
      </c>
      <c r="G69" s="22">
        <v>4</v>
      </c>
      <c r="H69" s="15">
        <f>G69*F69</f>
        <v>25.547984000000003</v>
      </c>
      <c r="I69" s="22"/>
      <c r="J69" s="15"/>
      <c r="K69" s="22"/>
      <c r="L69" s="15"/>
      <c r="M69" s="29">
        <f t="shared" si="7"/>
        <v>25.547984000000003</v>
      </c>
    </row>
    <row r="70" spans="1:13" ht="54" x14ac:dyDescent="0.25">
      <c r="A70" s="76">
        <v>13</v>
      </c>
      <c r="B70" s="60" t="s">
        <v>76</v>
      </c>
      <c r="C70" s="71" t="s">
        <v>92</v>
      </c>
      <c r="D70" s="60" t="s">
        <v>31</v>
      </c>
      <c r="E70" s="23"/>
      <c r="F70" s="72">
        <v>0.15210000000000001</v>
      </c>
      <c r="G70" s="23"/>
      <c r="H70" s="30"/>
      <c r="I70" s="16"/>
      <c r="J70" s="18"/>
      <c r="K70" s="23"/>
      <c r="L70" s="18"/>
      <c r="M70" s="31"/>
    </row>
    <row r="71" spans="1:13" x14ac:dyDescent="0.25">
      <c r="A71" s="76"/>
      <c r="B71" s="60"/>
      <c r="C71" s="41" t="s">
        <v>14</v>
      </c>
      <c r="D71" s="60" t="s">
        <v>15</v>
      </c>
      <c r="E71" s="16">
        <v>170</v>
      </c>
      <c r="F71" s="18">
        <f>E71*F70</f>
        <v>25.857000000000003</v>
      </c>
      <c r="G71" s="23"/>
      <c r="H71" s="30"/>
      <c r="I71" s="16">
        <v>7.8</v>
      </c>
      <c r="J71" s="18">
        <f>I71*F71</f>
        <v>201.68460000000002</v>
      </c>
      <c r="K71" s="23"/>
      <c r="L71" s="30"/>
      <c r="M71" s="31">
        <f>J71</f>
        <v>201.68460000000002</v>
      </c>
    </row>
    <row r="72" spans="1:13" x14ac:dyDescent="0.25">
      <c r="A72" s="76"/>
      <c r="B72" s="60"/>
      <c r="C72" s="41" t="s">
        <v>28</v>
      </c>
      <c r="D72" s="60" t="s">
        <v>16</v>
      </c>
      <c r="E72" s="16">
        <v>2</v>
      </c>
      <c r="F72" s="18">
        <f>E72*F70</f>
        <v>0.30420000000000003</v>
      </c>
      <c r="G72" s="16"/>
      <c r="H72" s="30"/>
      <c r="I72" s="16"/>
      <c r="J72" s="18"/>
      <c r="K72" s="16">
        <v>4</v>
      </c>
      <c r="L72" s="18">
        <f>K72*F72</f>
        <v>1.2168000000000001</v>
      </c>
      <c r="M72" s="31">
        <f>L72</f>
        <v>1.2168000000000001</v>
      </c>
    </row>
    <row r="73" spans="1:13" ht="15.75" x14ac:dyDescent="0.25">
      <c r="A73" s="76"/>
      <c r="B73" s="62" t="s">
        <v>133</v>
      </c>
      <c r="C73" s="41" t="s">
        <v>77</v>
      </c>
      <c r="D73" s="60" t="s">
        <v>35</v>
      </c>
      <c r="E73" s="16">
        <v>100</v>
      </c>
      <c r="F73" s="18">
        <f>E73*F70</f>
        <v>15.21</v>
      </c>
      <c r="G73" s="16">
        <v>21</v>
      </c>
      <c r="H73" s="18">
        <f>G73*F73</f>
        <v>319.41000000000003</v>
      </c>
      <c r="I73" s="16"/>
      <c r="J73" s="18"/>
      <c r="K73" s="16"/>
      <c r="L73" s="18"/>
      <c r="M73" s="31">
        <f t="shared" ref="M73:M75" si="8">H73</f>
        <v>319.41000000000003</v>
      </c>
    </row>
    <row r="74" spans="1:13" x14ac:dyDescent="0.25">
      <c r="A74" s="76"/>
      <c r="B74" s="62" t="s">
        <v>155</v>
      </c>
      <c r="C74" s="41" t="s">
        <v>75</v>
      </c>
      <c r="D74" s="60" t="s">
        <v>30</v>
      </c>
      <c r="E74" s="16">
        <v>500</v>
      </c>
      <c r="F74" s="18">
        <f>E74*F70</f>
        <v>76.050000000000011</v>
      </c>
      <c r="G74" s="16">
        <v>0.59</v>
      </c>
      <c r="H74" s="18">
        <f>G74*F74</f>
        <v>44.869500000000002</v>
      </c>
      <c r="I74" s="16"/>
      <c r="J74" s="18"/>
      <c r="K74" s="16"/>
      <c r="L74" s="18"/>
      <c r="M74" s="31">
        <f t="shared" si="8"/>
        <v>44.869500000000002</v>
      </c>
    </row>
    <row r="75" spans="1:13" x14ac:dyDescent="0.25">
      <c r="A75" s="77"/>
      <c r="B75" s="61"/>
      <c r="C75" s="43" t="s">
        <v>29</v>
      </c>
      <c r="D75" s="61" t="s">
        <v>16</v>
      </c>
      <c r="E75" s="22">
        <v>4.66</v>
      </c>
      <c r="F75" s="15">
        <f>E75*F70</f>
        <v>0.70878600000000003</v>
      </c>
      <c r="G75" s="22">
        <v>4</v>
      </c>
      <c r="H75" s="15">
        <f>G75*F75</f>
        <v>2.8351440000000001</v>
      </c>
      <c r="I75" s="22"/>
      <c r="J75" s="15"/>
      <c r="K75" s="22"/>
      <c r="L75" s="15"/>
      <c r="M75" s="29">
        <f t="shared" si="8"/>
        <v>2.8351440000000001</v>
      </c>
    </row>
    <row r="76" spans="1:13" ht="54" x14ac:dyDescent="0.25">
      <c r="A76" s="76">
        <v>14</v>
      </c>
      <c r="B76" s="59" t="s">
        <v>97</v>
      </c>
      <c r="C76" s="19" t="s">
        <v>105</v>
      </c>
      <c r="D76" s="59" t="s">
        <v>98</v>
      </c>
      <c r="E76" s="27"/>
      <c r="F76" s="42">
        <v>0.12232</v>
      </c>
      <c r="G76" s="27"/>
      <c r="H76" s="27"/>
      <c r="I76" s="27"/>
      <c r="J76" s="27"/>
      <c r="K76" s="27"/>
      <c r="L76" s="27"/>
      <c r="M76" s="27"/>
    </row>
    <row r="77" spans="1:13" x14ac:dyDescent="0.25">
      <c r="A77" s="76"/>
      <c r="B77" s="62"/>
      <c r="C77" s="20" t="s">
        <v>99</v>
      </c>
      <c r="D77" s="60" t="s">
        <v>15</v>
      </c>
      <c r="E77" s="50">
        <v>62.6</v>
      </c>
      <c r="F77" s="18">
        <f>E77*F76</f>
        <v>7.6572320000000005</v>
      </c>
      <c r="G77" s="23"/>
      <c r="H77" s="30"/>
      <c r="I77" s="16">
        <v>7.8</v>
      </c>
      <c r="J77" s="18">
        <f>I77*F77</f>
        <v>59.726409600000004</v>
      </c>
      <c r="K77" s="23"/>
      <c r="L77" s="30"/>
      <c r="M77" s="31">
        <f>J77</f>
        <v>59.726409600000004</v>
      </c>
    </row>
    <row r="78" spans="1:13" x14ac:dyDescent="0.25">
      <c r="A78" s="76"/>
      <c r="B78" s="62"/>
      <c r="C78" s="20" t="s">
        <v>100</v>
      </c>
      <c r="D78" s="60" t="s">
        <v>16</v>
      </c>
      <c r="E78" s="16">
        <v>1</v>
      </c>
      <c r="F78" s="18">
        <f>E78*F76</f>
        <v>0.12232</v>
      </c>
      <c r="G78" s="23"/>
      <c r="H78" s="30"/>
      <c r="I78" s="23"/>
      <c r="J78" s="30"/>
      <c r="K78" s="16">
        <v>4</v>
      </c>
      <c r="L78" s="18">
        <f>K78*F78</f>
        <v>0.48927999999999999</v>
      </c>
      <c r="M78" s="31">
        <f>L78</f>
        <v>0.48927999999999999</v>
      </c>
    </row>
    <row r="79" spans="1:13" x14ac:dyDescent="0.25">
      <c r="A79" s="76"/>
      <c r="B79" s="62" t="s">
        <v>134</v>
      </c>
      <c r="C79" s="73" t="s">
        <v>107</v>
      </c>
      <c r="D79" s="60" t="s">
        <v>36</v>
      </c>
      <c r="E79" s="16"/>
      <c r="F79" s="18">
        <v>17.399999999999999</v>
      </c>
      <c r="G79" s="16">
        <v>6.54</v>
      </c>
      <c r="H79" s="18">
        <f>G79*F79</f>
        <v>113.79599999999999</v>
      </c>
      <c r="I79" s="23"/>
      <c r="J79" s="30"/>
      <c r="K79" s="23"/>
      <c r="L79" s="30"/>
      <c r="M79" s="31">
        <f t="shared" ref="M79:M80" si="9">H79</f>
        <v>113.79599999999999</v>
      </c>
    </row>
    <row r="80" spans="1:13" ht="15.75" x14ac:dyDescent="0.25">
      <c r="A80" s="76"/>
      <c r="B80" s="62" t="s">
        <v>156</v>
      </c>
      <c r="C80" s="73" t="s">
        <v>108</v>
      </c>
      <c r="D80" s="60" t="s">
        <v>35</v>
      </c>
      <c r="E80" s="16"/>
      <c r="F80" s="18">
        <v>3.48</v>
      </c>
      <c r="G80" s="16">
        <v>84.1</v>
      </c>
      <c r="H80" s="18">
        <f t="shared" ref="H80" si="10">G80*F80</f>
        <v>292.66800000000001</v>
      </c>
      <c r="I80" s="23"/>
      <c r="J80" s="30"/>
      <c r="K80" s="23"/>
      <c r="L80" s="30"/>
      <c r="M80" s="31">
        <f t="shared" si="9"/>
        <v>292.66800000000001</v>
      </c>
    </row>
    <row r="81" spans="1:13" x14ac:dyDescent="0.25">
      <c r="A81" s="76"/>
      <c r="B81" s="62" t="s">
        <v>106</v>
      </c>
      <c r="C81" s="73" t="s">
        <v>104</v>
      </c>
      <c r="D81" s="60" t="s">
        <v>71</v>
      </c>
      <c r="E81" s="23"/>
      <c r="F81" s="18">
        <v>87</v>
      </c>
      <c r="G81" s="16">
        <v>0.15</v>
      </c>
      <c r="H81" s="18">
        <f>G81*F81</f>
        <v>13.049999999999999</v>
      </c>
      <c r="I81" s="23"/>
      <c r="J81" s="30"/>
      <c r="K81" s="23"/>
      <c r="L81" s="30"/>
      <c r="M81" s="31">
        <f>H81</f>
        <v>13.049999999999999</v>
      </c>
    </row>
    <row r="82" spans="1:13" x14ac:dyDescent="0.25">
      <c r="A82" s="77"/>
      <c r="B82" s="67"/>
      <c r="C82" s="68" t="s">
        <v>29</v>
      </c>
      <c r="D82" s="61" t="s">
        <v>16</v>
      </c>
      <c r="E82" s="15">
        <v>2.78</v>
      </c>
      <c r="F82" s="15">
        <f>E82*F76</f>
        <v>0.34004959999999995</v>
      </c>
      <c r="G82" s="15">
        <v>4</v>
      </c>
      <c r="H82" s="15">
        <f t="shared" ref="H82" si="11">G82*F82</f>
        <v>1.3601983999999998</v>
      </c>
      <c r="I82" s="24"/>
      <c r="J82" s="24"/>
      <c r="K82" s="24"/>
      <c r="L82" s="24"/>
      <c r="M82" s="15">
        <f t="shared" ref="M82" si="12">H82</f>
        <v>1.3601983999999998</v>
      </c>
    </row>
    <row r="83" spans="1:13" ht="40.5" x14ac:dyDescent="0.25">
      <c r="A83" s="76">
        <v>15</v>
      </c>
      <c r="B83" s="60" t="s">
        <v>52</v>
      </c>
      <c r="C83" s="71" t="s">
        <v>93</v>
      </c>
      <c r="D83" s="60" t="s">
        <v>31</v>
      </c>
      <c r="E83" s="23"/>
      <c r="F83" s="72">
        <v>0.93600000000000005</v>
      </c>
      <c r="G83" s="23"/>
      <c r="H83" s="30"/>
      <c r="I83" s="16"/>
      <c r="J83" s="18"/>
      <c r="K83" s="23"/>
      <c r="L83" s="18"/>
      <c r="M83" s="31"/>
    </row>
    <row r="84" spans="1:13" x14ac:dyDescent="0.25">
      <c r="A84" s="76"/>
      <c r="B84" s="60"/>
      <c r="C84" s="41" t="s">
        <v>14</v>
      </c>
      <c r="D84" s="60" t="s">
        <v>15</v>
      </c>
      <c r="E84" s="16">
        <v>64</v>
      </c>
      <c r="F84" s="18">
        <f>E84*F83</f>
        <v>59.904000000000003</v>
      </c>
      <c r="G84" s="23"/>
      <c r="H84" s="30"/>
      <c r="I84" s="16">
        <v>7.8</v>
      </c>
      <c r="J84" s="18">
        <f>I84*F84</f>
        <v>467.25120000000004</v>
      </c>
      <c r="K84" s="23"/>
      <c r="L84" s="30"/>
      <c r="M84" s="31">
        <f>J84</f>
        <v>467.25120000000004</v>
      </c>
    </row>
    <row r="85" spans="1:13" ht="15.75" x14ac:dyDescent="0.25">
      <c r="A85" s="76"/>
      <c r="B85" s="62" t="s">
        <v>135</v>
      </c>
      <c r="C85" s="41" t="s">
        <v>94</v>
      </c>
      <c r="D85" s="60" t="s">
        <v>25</v>
      </c>
      <c r="E85" s="16">
        <v>4.0999999999999996</v>
      </c>
      <c r="F85" s="18">
        <f>E85*F83</f>
        <v>3.8375999999999997</v>
      </c>
      <c r="G85" s="16"/>
      <c r="H85" s="30"/>
      <c r="I85" s="16"/>
      <c r="J85" s="18"/>
      <c r="K85" s="16">
        <v>8.42</v>
      </c>
      <c r="L85" s="18">
        <f>K85*F85</f>
        <v>32.312591999999995</v>
      </c>
      <c r="M85" s="31">
        <f>L85</f>
        <v>32.312591999999995</v>
      </c>
    </row>
    <row r="86" spans="1:13" x14ac:dyDescent="0.25">
      <c r="A86" s="76"/>
      <c r="B86" s="60"/>
      <c r="C86" s="41" t="s">
        <v>28</v>
      </c>
      <c r="D86" s="60" t="s">
        <v>16</v>
      </c>
      <c r="E86" s="16">
        <v>2.1</v>
      </c>
      <c r="F86" s="18">
        <f>E86*F83</f>
        <v>1.9656000000000002</v>
      </c>
      <c r="G86" s="16"/>
      <c r="H86" s="30"/>
      <c r="I86" s="16"/>
      <c r="J86" s="18"/>
      <c r="K86" s="16">
        <v>4</v>
      </c>
      <c r="L86" s="18">
        <f>K86*F86</f>
        <v>7.8624000000000009</v>
      </c>
      <c r="M86" s="31">
        <f>L86</f>
        <v>7.8624000000000009</v>
      </c>
    </row>
    <row r="87" spans="1:13" ht="15.75" x14ac:dyDescent="0.25">
      <c r="A87" s="76"/>
      <c r="B87" s="62" t="s">
        <v>157</v>
      </c>
      <c r="C87" s="41" t="s">
        <v>51</v>
      </c>
      <c r="D87" s="60" t="s">
        <v>17</v>
      </c>
      <c r="E87" s="16">
        <v>1.78</v>
      </c>
      <c r="F87" s="18">
        <f>E87*F83</f>
        <v>1.6660800000000002</v>
      </c>
      <c r="G87" s="16">
        <v>98</v>
      </c>
      <c r="H87" s="18">
        <f>G87*F87</f>
        <v>163.27584000000002</v>
      </c>
      <c r="I87" s="16"/>
      <c r="J87" s="18"/>
      <c r="K87" s="16"/>
      <c r="L87" s="18"/>
      <c r="M87" s="31">
        <f>H87</f>
        <v>163.27584000000002</v>
      </c>
    </row>
    <row r="88" spans="1:13" ht="15.75" x14ac:dyDescent="0.25">
      <c r="A88" s="76"/>
      <c r="B88" s="62" t="s">
        <v>158</v>
      </c>
      <c r="C88" s="41" t="s">
        <v>50</v>
      </c>
      <c r="D88" s="60" t="s">
        <v>35</v>
      </c>
      <c r="E88" s="50">
        <v>5.28</v>
      </c>
      <c r="F88" s="18">
        <f>E88*F83</f>
        <v>4.9420800000000007</v>
      </c>
      <c r="G88" s="16">
        <v>4.9000000000000004</v>
      </c>
      <c r="H88" s="18">
        <f>G88*F88</f>
        <v>24.216192000000007</v>
      </c>
      <c r="I88" s="16"/>
      <c r="J88" s="18"/>
      <c r="K88" s="16"/>
      <c r="L88" s="18"/>
      <c r="M88" s="31">
        <f>H88</f>
        <v>24.216192000000007</v>
      </c>
    </row>
    <row r="89" spans="1:13" x14ac:dyDescent="0.25">
      <c r="A89" s="77"/>
      <c r="B89" s="61"/>
      <c r="C89" s="43" t="s">
        <v>29</v>
      </c>
      <c r="D89" s="61" t="s">
        <v>16</v>
      </c>
      <c r="E89" s="22">
        <v>0.3</v>
      </c>
      <c r="F89" s="15">
        <f>E89*F83</f>
        <v>0.28079999999999999</v>
      </c>
      <c r="G89" s="22">
        <v>4</v>
      </c>
      <c r="H89" s="15">
        <f>G89*F89</f>
        <v>1.1232</v>
      </c>
      <c r="I89" s="22"/>
      <c r="J89" s="15"/>
      <c r="K89" s="22"/>
      <c r="L89" s="15"/>
      <c r="M89" s="29">
        <f>H89</f>
        <v>1.1232</v>
      </c>
    </row>
    <row r="90" spans="1:13" ht="27" x14ac:dyDescent="0.25">
      <c r="A90" s="76">
        <v>16</v>
      </c>
      <c r="B90" s="60" t="s">
        <v>102</v>
      </c>
      <c r="C90" s="74" t="s">
        <v>109</v>
      </c>
      <c r="D90" s="60" t="s">
        <v>31</v>
      </c>
      <c r="E90" s="30"/>
      <c r="F90" s="72">
        <v>6.9599999999999995E-2</v>
      </c>
      <c r="G90" s="30"/>
      <c r="H90" s="30"/>
      <c r="I90" s="30"/>
      <c r="J90" s="30"/>
      <c r="K90" s="30"/>
      <c r="L90" s="30"/>
      <c r="M90" s="30"/>
    </row>
    <row r="91" spans="1:13" x14ac:dyDescent="0.25">
      <c r="A91" s="76"/>
      <c r="B91" s="62"/>
      <c r="C91" s="20" t="s">
        <v>99</v>
      </c>
      <c r="D91" s="60" t="s">
        <v>15</v>
      </c>
      <c r="E91" s="50">
        <v>68</v>
      </c>
      <c r="F91" s="18">
        <f>E91*F90</f>
        <v>4.7327999999999992</v>
      </c>
      <c r="G91" s="23"/>
      <c r="H91" s="30"/>
      <c r="I91" s="16">
        <v>7.8</v>
      </c>
      <c r="J91" s="18">
        <f>I91*F91</f>
        <v>36.915839999999996</v>
      </c>
      <c r="K91" s="23"/>
      <c r="L91" s="30"/>
      <c r="M91" s="31">
        <f>J91</f>
        <v>36.915839999999996</v>
      </c>
    </row>
    <row r="92" spans="1:13" x14ac:dyDescent="0.25">
      <c r="A92" s="76"/>
      <c r="B92" s="62"/>
      <c r="C92" s="20" t="s">
        <v>100</v>
      </c>
      <c r="D92" s="60" t="s">
        <v>16</v>
      </c>
      <c r="E92" s="16">
        <v>0.03</v>
      </c>
      <c r="F92" s="18">
        <f>E92*F90</f>
        <v>2.0879999999999996E-3</v>
      </c>
      <c r="G92" s="23"/>
      <c r="H92" s="30"/>
      <c r="I92" s="23"/>
      <c r="J92" s="30"/>
      <c r="K92" s="16">
        <v>4</v>
      </c>
      <c r="L92" s="18">
        <f>K92*F92</f>
        <v>8.3519999999999983E-3</v>
      </c>
      <c r="M92" s="31">
        <f>L92</f>
        <v>8.3519999999999983E-3</v>
      </c>
    </row>
    <row r="93" spans="1:13" x14ac:dyDescent="0.25">
      <c r="A93" s="76"/>
      <c r="B93" s="62" t="s">
        <v>136</v>
      </c>
      <c r="C93" s="73" t="s">
        <v>103</v>
      </c>
      <c r="D93" s="60" t="s">
        <v>101</v>
      </c>
      <c r="E93" s="16">
        <v>28</v>
      </c>
      <c r="F93" s="18">
        <f>E93*F90</f>
        <v>1.9487999999999999</v>
      </c>
      <c r="G93" s="16">
        <v>2.8</v>
      </c>
      <c r="H93" s="18">
        <f>G93*F93</f>
        <v>5.4566399999999993</v>
      </c>
      <c r="I93" s="23"/>
      <c r="J93" s="30"/>
      <c r="K93" s="23"/>
      <c r="L93" s="30"/>
      <c r="M93" s="31">
        <f t="shared" ref="M93:M94" si="13">H93</f>
        <v>5.4566399999999993</v>
      </c>
    </row>
    <row r="94" spans="1:13" x14ac:dyDescent="0.25">
      <c r="A94" s="77"/>
      <c r="B94" s="67"/>
      <c r="C94" s="68" t="s">
        <v>29</v>
      </c>
      <c r="D94" s="61" t="s">
        <v>16</v>
      </c>
      <c r="E94" s="15">
        <v>0.19</v>
      </c>
      <c r="F94" s="15">
        <f>E94*F90</f>
        <v>1.3224E-2</v>
      </c>
      <c r="G94" s="15">
        <v>4</v>
      </c>
      <c r="H94" s="15">
        <f t="shared" ref="H94" si="14">G94*F94</f>
        <v>5.2895999999999999E-2</v>
      </c>
      <c r="I94" s="24"/>
      <c r="J94" s="24"/>
      <c r="K94" s="24"/>
      <c r="L94" s="24"/>
      <c r="M94" s="15">
        <f t="shared" si="13"/>
        <v>5.2895999999999999E-2</v>
      </c>
    </row>
    <row r="95" spans="1:13" ht="54" x14ac:dyDescent="0.25">
      <c r="A95" s="76">
        <v>17</v>
      </c>
      <c r="B95" s="59" t="s">
        <v>111</v>
      </c>
      <c r="C95" s="49" t="s">
        <v>110</v>
      </c>
      <c r="D95" s="59" t="s">
        <v>31</v>
      </c>
      <c r="E95" s="39"/>
      <c r="F95" s="36">
        <v>0.73319999999999996</v>
      </c>
      <c r="G95" s="39"/>
      <c r="H95" s="27"/>
      <c r="I95" s="79"/>
      <c r="J95" s="80"/>
      <c r="K95" s="39"/>
      <c r="L95" s="80"/>
      <c r="M95" s="81"/>
    </row>
    <row r="96" spans="1:13" x14ac:dyDescent="0.25">
      <c r="A96" s="76"/>
      <c r="B96" s="60"/>
      <c r="C96" s="41" t="s">
        <v>14</v>
      </c>
      <c r="D96" s="60" t="s">
        <v>15</v>
      </c>
      <c r="E96" s="16">
        <v>51.6</v>
      </c>
      <c r="F96" s="18">
        <f>E96*F95</f>
        <v>37.833120000000001</v>
      </c>
      <c r="G96" s="23"/>
      <c r="H96" s="30"/>
      <c r="I96" s="16">
        <v>7.8</v>
      </c>
      <c r="J96" s="18">
        <f>I96*F96</f>
        <v>295.09833600000002</v>
      </c>
      <c r="K96" s="23"/>
      <c r="L96" s="30"/>
      <c r="M96" s="31">
        <f>J96</f>
        <v>295.09833600000002</v>
      </c>
    </row>
    <row r="97" spans="1:13" x14ac:dyDescent="0.25">
      <c r="A97" s="76"/>
      <c r="B97" s="60"/>
      <c r="C97" s="41" t="s">
        <v>28</v>
      </c>
      <c r="D97" s="60" t="s">
        <v>16</v>
      </c>
      <c r="E97" s="16">
        <v>1</v>
      </c>
      <c r="F97" s="18">
        <f>E97*F95</f>
        <v>0.73319999999999996</v>
      </c>
      <c r="G97" s="16"/>
      <c r="H97" s="30"/>
      <c r="I97" s="16"/>
      <c r="J97" s="18"/>
      <c r="K97" s="16">
        <v>4</v>
      </c>
      <c r="L97" s="18">
        <f>K97*F97</f>
        <v>2.9327999999999999</v>
      </c>
      <c r="M97" s="31">
        <f>L97</f>
        <v>2.9327999999999999</v>
      </c>
    </row>
    <row r="98" spans="1:13" x14ac:dyDescent="0.25">
      <c r="A98" s="76"/>
      <c r="B98" s="62" t="s">
        <v>137</v>
      </c>
      <c r="C98" s="41" t="s">
        <v>53</v>
      </c>
      <c r="D98" s="60" t="s">
        <v>30</v>
      </c>
      <c r="E98" s="16">
        <v>63</v>
      </c>
      <c r="F98" s="18">
        <f>E98*F95</f>
        <v>46.191600000000001</v>
      </c>
      <c r="G98" s="16">
        <v>3.8</v>
      </c>
      <c r="H98" s="18">
        <f>G98*F98</f>
        <v>175.52807999999999</v>
      </c>
      <c r="I98" s="16"/>
      <c r="J98" s="18"/>
      <c r="K98" s="16"/>
      <c r="L98" s="18"/>
      <c r="M98" s="31">
        <f>H98</f>
        <v>175.52807999999999</v>
      </c>
    </row>
    <row r="99" spans="1:13" x14ac:dyDescent="0.25">
      <c r="A99" s="76"/>
      <c r="B99" s="62" t="s">
        <v>159</v>
      </c>
      <c r="C99" s="41" t="s">
        <v>54</v>
      </c>
      <c r="D99" s="60" t="s">
        <v>30</v>
      </c>
      <c r="E99" s="50">
        <v>55</v>
      </c>
      <c r="F99" s="18">
        <f>E99*F95</f>
        <v>40.326000000000001</v>
      </c>
      <c r="G99" s="16">
        <v>0.65</v>
      </c>
      <c r="H99" s="18">
        <f>G99*F99</f>
        <v>26.2119</v>
      </c>
      <c r="I99" s="16"/>
      <c r="J99" s="18"/>
      <c r="K99" s="16"/>
      <c r="L99" s="18"/>
      <c r="M99" s="31">
        <f>H99</f>
        <v>26.2119</v>
      </c>
    </row>
    <row r="100" spans="1:13" x14ac:dyDescent="0.25">
      <c r="A100" s="77"/>
      <c r="B100" s="61"/>
      <c r="C100" s="43" t="s">
        <v>29</v>
      </c>
      <c r="D100" s="61" t="s">
        <v>16</v>
      </c>
      <c r="E100" s="22">
        <v>0.7</v>
      </c>
      <c r="F100" s="15">
        <f>E100*F95</f>
        <v>0.51323999999999992</v>
      </c>
      <c r="G100" s="22">
        <v>4</v>
      </c>
      <c r="H100" s="15">
        <f>G100*F100</f>
        <v>2.0529599999999997</v>
      </c>
      <c r="I100" s="22"/>
      <c r="J100" s="15"/>
      <c r="K100" s="22"/>
      <c r="L100" s="15"/>
      <c r="M100" s="29">
        <f t="shared" ref="M100" si="15">H100</f>
        <v>2.0529599999999997</v>
      </c>
    </row>
    <row r="101" spans="1:13" ht="54" x14ac:dyDescent="0.25">
      <c r="A101" s="75">
        <v>18</v>
      </c>
      <c r="B101" s="59" t="s">
        <v>113</v>
      </c>
      <c r="C101" s="49" t="s">
        <v>112</v>
      </c>
      <c r="D101" s="54" t="s">
        <v>31</v>
      </c>
      <c r="E101" s="39"/>
      <c r="F101" s="36">
        <v>2.0497000000000001</v>
      </c>
      <c r="G101" s="39"/>
      <c r="H101" s="27"/>
      <c r="I101" s="79"/>
      <c r="J101" s="80"/>
      <c r="K101" s="39"/>
      <c r="L101" s="80"/>
      <c r="M101" s="81"/>
    </row>
    <row r="102" spans="1:13" x14ac:dyDescent="0.25">
      <c r="A102" s="76"/>
      <c r="B102" s="60"/>
      <c r="C102" s="41" t="s">
        <v>14</v>
      </c>
      <c r="D102" s="56" t="s">
        <v>15</v>
      </c>
      <c r="E102" s="16">
        <v>41</v>
      </c>
      <c r="F102" s="18">
        <f>E102*F101</f>
        <v>84.037700000000001</v>
      </c>
      <c r="G102" s="23"/>
      <c r="H102" s="30"/>
      <c r="I102" s="16">
        <v>7.8</v>
      </c>
      <c r="J102" s="18">
        <f>I102*F102</f>
        <v>655.49405999999999</v>
      </c>
      <c r="K102" s="23"/>
      <c r="L102" s="30"/>
      <c r="M102" s="31">
        <f>J102</f>
        <v>655.49405999999999</v>
      </c>
    </row>
    <row r="103" spans="1:13" x14ac:dyDescent="0.25">
      <c r="A103" s="76"/>
      <c r="B103" s="60"/>
      <c r="C103" s="41" t="s">
        <v>28</v>
      </c>
      <c r="D103" s="58" t="s">
        <v>16</v>
      </c>
      <c r="E103" s="16">
        <v>0.9</v>
      </c>
      <c r="F103" s="18">
        <f>E103*F101</f>
        <v>1.8447300000000002</v>
      </c>
      <c r="G103" s="16"/>
      <c r="H103" s="30"/>
      <c r="I103" s="16"/>
      <c r="J103" s="18"/>
      <c r="K103" s="16">
        <v>4</v>
      </c>
      <c r="L103" s="18">
        <f>K103*F103</f>
        <v>7.3789200000000008</v>
      </c>
      <c r="M103" s="31">
        <f>L103</f>
        <v>7.3789200000000008</v>
      </c>
    </row>
    <row r="104" spans="1:13" x14ac:dyDescent="0.25">
      <c r="A104" s="76"/>
      <c r="B104" s="62" t="s">
        <v>137</v>
      </c>
      <c r="C104" s="41" t="s">
        <v>53</v>
      </c>
      <c r="D104" s="60" t="s">
        <v>30</v>
      </c>
      <c r="E104" s="16">
        <v>63</v>
      </c>
      <c r="F104" s="18">
        <f>E104*F101</f>
        <v>129.1311</v>
      </c>
      <c r="G104" s="16">
        <v>3.8</v>
      </c>
      <c r="H104" s="18">
        <f>G104*F104</f>
        <v>490.69817999999998</v>
      </c>
      <c r="I104" s="16"/>
      <c r="J104" s="18"/>
      <c r="K104" s="16"/>
      <c r="L104" s="18"/>
      <c r="M104" s="31">
        <f>H104</f>
        <v>490.69817999999998</v>
      </c>
    </row>
    <row r="105" spans="1:13" x14ac:dyDescent="0.25">
      <c r="A105" s="76"/>
      <c r="B105" s="62" t="s">
        <v>159</v>
      </c>
      <c r="C105" s="41" t="s">
        <v>54</v>
      </c>
      <c r="D105" s="60" t="s">
        <v>30</v>
      </c>
      <c r="E105" s="50">
        <v>51</v>
      </c>
      <c r="F105" s="18">
        <f>E105*F101</f>
        <v>104.5347</v>
      </c>
      <c r="G105" s="16">
        <v>0.65</v>
      </c>
      <c r="H105" s="18">
        <f>G105*F105</f>
        <v>67.947555000000008</v>
      </c>
      <c r="I105" s="16"/>
      <c r="J105" s="18"/>
      <c r="K105" s="16"/>
      <c r="L105" s="18"/>
      <c r="M105" s="31">
        <f>H105</f>
        <v>67.947555000000008</v>
      </c>
    </row>
    <row r="106" spans="1:13" x14ac:dyDescent="0.25">
      <c r="A106" s="77"/>
      <c r="B106" s="61"/>
      <c r="C106" s="43" t="s">
        <v>29</v>
      </c>
      <c r="D106" s="55" t="s">
        <v>16</v>
      </c>
      <c r="E106" s="22">
        <v>0.7</v>
      </c>
      <c r="F106" s="15">
        <f>E106*F101</f>
        <v>1.43479</v>
      </c>
      <c r="G106" s="22">
        <v>4</v>
      </c>
      <c r="H106" s="15">
        <f>G106*F106</f>
        <v>5.73916</v>
      </c>
      <c r="I106" s="22"/>
      <c r="J106" s="15"/>
      <c r="K106" s="22"/>
      <c r="L106" s="15"/>
      <c r="M106" s="29">
        <f>H106</f>
        <v>5.73916</v>
      </c>
    </row>
    <row r="107" spans="1:13" ht="27" x14ac:dyDescent="0.25">
      <c r="A107" s="76">
        <v>19</v>
      </c>
      <c r="B107" s="59" t="s">
        <v>121</v>
      </c>
      <c r="C107" s="19" t="s">
        <v>120</v>
      </c>
      <c r="D107" s="59" t="s">
        <v>22</v>
      </c>
      <c r="E107" s="40"/>
      <c r="F107" s="36">
        <v>0.58679999999999999</v>
      </c>
      <c r="G107" s="27"/>
      <c r="H107" s="27"/>
      <c r="I107" s="27"/>
      <c r="J107" s="27"/>
      <c r="K107" s="27"/>
      <c r="L107" s="27"/>
      <c r="M107" s="27"/>
    </row>
    <row r="108" spans="1:13" x14ac:dyDescent="0.25">
      <c r="A108" s="77"/>
      <c r="B108" s="67"/>
      <c r="C108" s="43" t="s">
        <v>14</v>
      </c>
      <c r="D108" s="61" t="s">
        <v>15</v>
      </c>
      <c r="E108" s="22">
        <v>206</v>
      </c>
      <c r="F108" s="15">
        <f>E108*F107</f>
        <v>120.88079999999999</v>
      </c>
      <c r="G108" s="28"/>
      <c r="H108" s="24"/>
      <c r="I108" s="22">
        <v>6</v>
      </c>
      <c r="J108" s="15">
        <f>I108*F108</f>
        <v>725.2847999999999</v>
      </c>
      <c r="K108" s="28"/>
      <c r="L108" s="24"/>
      <c r="M108" s="29">
        <f>J108</f>
        <v>725.2847999999999</v>
      </c>
    </row>
    <row r="109" spans="1:13" ht="27" x14ac:dyDescent="0.25">
      <c r="A109" s="76">
        <v>20</v>
      </c>
      <c r="B109" s="60" t="s">
        <v>114</v>
      </c>
      <c r="C109" s="20" t="s">
        <v>122</v>
      </c>
      <c r="D109" s="60" t="s">
        <v>115</v>
      </c>
      <c r="E109" s="83"/>
      <c r="F109" s="72">
        <v>0.40339999999999998</v>
      </c>
      <c r="G109" s="16"/>
      <c r="H109" s="18"/>
      <c r="I109" s="23"/>
      <c r="J109" s="30"/>
      <c r="K109" s="23"/>
      <c r="L109" s="30"/>
      <c r="M109" s="31"/>
    </row>
    <row r="110" spans="1:13" x14ac:dyDescent="0.25">
      <c r="A110" s="77"/>
      <c r="B110" s="67"/>
      <c r="C110" s="21" t="s">
        <v>116</v>
      </c>
      <c r="D110" s="61" t="s">
        <v>15</v>
      </c>
      <c r="E110" s="22">
        <v>121</v>
      </c>
      <c r="F110" s="15">
        <f>E110*F109</f>
        <v>48.811399999999999</v>
      </c>
      <c r="G110" s="28"/>
      <c r="H110" s="24"/>
      <c r="I110" s="22">
        <v>6</v>
      </c>
      <c r="J110" s="15">
        <f>I110*F110</f>
        <v>292.86840000000001</v>
      </c>
      <c r="K110" s="28"/>
      <c r="L110" s="24"/>
      <c r="M110" s="29">
        <f>J110</f>
        <v>292.86840000000001</v>
      </c>
    </row>
    <row r="111" spans="1:13" ht="27" x14ac:dyDescent="0.25">
      <c r="A111" s="76">
        <v>21</v>
      </c>
      <c r="B111" s="59" t="s">
        <v>39</v>
      </c>
      <c r="C111" s="82" t="s">
        <v>123</v>
      </c>
      <c r="D111" s="59" t="s">
        <v>117</v>
      </c>
      <c r="E111" s="78"/>
      <c r="F111" s="80">
        <v>3.67</v>
      </c>
      <c r="G111" s="79"/>
      <c r="H111" s="80"/>
      <c r="I111" s="39"/>
      <c r="J111" s="27"/>
      <c r="K111" s="39"/>
      <c r="L111" s="27"/>
      <c r="M111" s="81"/>
    </row>
    <row r="112" spans="1:13" x14ac:dyDescent="0.25">
      <c r="A112" s="76"/>
      <c r="B112" s="62"/>
      <c r="C112" s="20" t="s">
        <v>116</v>
      </c>
      <c r="D112" s="60" t="s">
        <v>15</v>
      </c>
      <c r="E112" s="16">
        <v>0.89</v>
      </c>
      <c r="F112" s="18">
        <f>E112*F111</f>
        <v>3.2663000000000002</v>
      </c>
      <c r="G112" s="23"/>
      <c r="H112" s="30"/>
      <c r="I112" s="16">
        <v>7.8</v>
      </c>
      <c r="J112" s="18">
        <f>I112*F112</f>
        <v>25.477140000000002</v>
      </c>
      <c r="K112" s="23"/>
      <c r="L112" s="30"/>
      <c r="M112" s="31">
        <f>J112</f>
        <v>25.477140000000002</v>
      </c>
    </row>
    <row r="113" spans="1:13" x14ac:dyDescent="0.25">
      <c r="A113" s="76"/>
      <c r="B113" s="62"/>
      <c r="C113" s="20" t="s">
        <v>27</v>
      </c>
      <c r="D113" s="60" t="s">
        <v>16</v>
      </c>
      <c r="E113" s="16">
        <v>0.02</v>
      </c>
      <c r="F113" s="18">
        <f>E113*F109</f>
        <v>8.0680000000000005E-3</v>
      </c>
      <c r="G113" s="23"/>
      <c r="H113" s="30"/>
      <c r="I113" s="23"/>
      <c r="J113" s="30"/>
      <c r="K113" s="16">
        <v>4</v>
      </c>
      <c r="L113" s="18">
        <f>K113*F113</f>
        <v>3.2272000000000002E-2</v>
      </c>
      <c r="M113" s="31">
        <f>L113</f>
        <v>3.2272000000000002E-2</v>
      </c>
    </row>
    <row r="114" spans="1:13" ht="15.75" x14ac:dyDescent="0.25">
      <c r="A114" s="76"/>
      <c r="B114" s="62" t="s">
        <v>149</v>
      </c>
      <c r="C114" s="41" t="s">
        <v>66</v>
      </c>
      <c r="D114" s="60" t="s">
        <v>17</v>
      </c>
      <c r="E114" s="50">
        <v>1.1499999999999999</v>
      </c>
      <c r="F114" s="18">
        <f>E114*F111</f>
        <v>4.2204999999999995</v>
      </c>
      <c r="G114" s="16">
        <v>21.2</v>
      </c>
      <c r="H114" s="18">
        <f>G114*F114</f>
        <v>89.474599999999981</v>
      </c>
      <c r="I114" s="16"/>
      <c r="J114" s="18"/>
      <c r="K114" s="16"/>
      <c r="L114" s="18"/>
      <c r="M114" s="31">
        <f>H114</f>
        <v>89.474599999999981</v>
      </c>
    </row>
    <row r="115" spans="1:13" x14ac:dyDescent="0.25">
      <c r="A115" s="77"/>
      <c r="B115" s="67"/>
      <c r="C115" s="68" t="s">
        <v>29</v>
      </c>
      <c r="D115" s="61" t="s">
        <v>16</v>
      </c>
      <c r="E115" s="15">
        <v>0.02</v>
      </c>
      <c r="F115" s="15">
        <f>E115*F109</f>
        <v>8.0680000000000005E-3</v>
      </c>
      <c r="G115" s="15">
        <v>4</v>
      </c>
      <c r="H115" s="15">
        <f t="shared" ref="H115" si="16">G115*F115</f>
        <v>3.2272000000000002E-2</v>
      </c>
      <c r="I115" s="24"/>
      <c r="J115" s="24"/>
      <c r="K115" s="24"/>
      <c r="L115" s="24"/>
      <c r="M115" s="15">
        <f t="shared" ref="M115" si="17">H115</f>
        <v>3.2272000000000002E-2</v>
      </c>
    </row>
    <row r="116" spans="1:13" ht="40.5" x14ac:dyDescent="0.25">
      <c r="A116" s="76">
        <v>22</v>
      </c>
      <c r="B116" s="84" t="s">
        <v>126</v>
      </c>
      <c r="C116" s="74" t="s">
        <v>124</v>
      </c>
      <c r="D116" s="60" t="s">
        <v>22</v>
      </c>
      <c r="E116" s="85"/>
      <c r="F116" s="72">
        <v>8.0699999999999994E-2</v>
      </c>
      <c r="G116" s="30"/>
      <c r="H116" s="30"/>
      <c r="I116" s="30"/>
      <c r="J116" s="30"/>
      <c r="K116" s="30"/>
      <c r="L116" s="30"/>
      <c r="M116" s="30"/>
    </row>
    <row r="117" spans="1:13" x14ac:dyDescent="0.25">
      <c r="A117" s="76"/>
      <c r="B117" s="74"/>
      <c r="C117" s="41" t="s">
        <v>14</v>
      </c>
      <c r="D117" s="60" t="s">
        <v>15</v>
      </c>
      <c r="E117" s="16">
        <v>286</v>
      </c>
      <c r="F117" s="18">
        <f>E117*F116</f>
        <v>23.080199999999998</v>
      </c>
      <c r="G117" s="23"/>
      <c r="H117" s="30"/>
      <c r="I117" s="16">
        <v>6</v>
      </c>
      <c r="J117" s="18">
        <f>I117*F117</f>
        <v>138.4812</v>
      </c>
      <c r="K117" s="23"/>
      <c r="L117" s="30"/>
      <c r="M117" s="31">
        <f>J117</f>
        <v>138.4812</v>
      </c>
    </row>
    <row r="118" spans="1:13" x14ac:dyDescent="0.25">
      <c r="A118" s="76"/>
      <c r="B118" s="74"/>
      <c r="C118" s="20" t="s">
        <v>27</v>
      </c>
      <c r="D118" s="60" t="s">
        <v>16</v>
      </c>
      <c r="E118" s="16">
        <v>76</v>
      </c>
      <c r="F118" s="18">
        <f>E118*F116</f>
        <v>6.1331999999999995</v>
      </c>
      <c r="G118" s="23"/>
      <c r="H118" s="30"/>
      <c r="I118" s="23"/>
      <c r="J118" s="30"/>
      <c r="K118" s="16">
        <v>4</v>
      </c>
      <c r="L118" s="18">
        <f>K118*F118</f>
        <v>24.532799999999998</v>
      </c>
      <c r="M118" s="31">
        <f>L118</f>
        <v>24.532799999999998</v>
      </c>
    </row>
    <row r="119" spans="1:13" ht="15.75" x14ac:dyDescent="0.25">
      <c r="A119" s="76"/>
      <c r="B119" s="74" t="s">
        <v>140</v>
      </c>
      <c r="C119" s="74" t="s">
        <v>125</v>
      </c>
      <c r="D119" s="60" t="s">
        <v>17</v>
      </c>
      <c r="E119" s="16">
        <v>102</v>
      </c>
      <c r="F119" s="18">
        <f>E119*F116</f>
        <v>8.2313999999999989</v>
      </c>
      <c r="G119" s="16">
        <v>121</v>
      </c>
      <c r="H119" s="18">
        <f t="shared" ref="H119:H122" si="18">G119*F119</f>
        <v>995.99939999999992</v>
      </c>
      <c r="I119" s="23"/>
      <c r="J119" s="30"/>
      <c r="K119" s="23"/>
      <c r="L119" s="30"/>
      <c r="M119" s="31">
        <f t="shared" ref="M119:M122" si="19">H119</f>
        <v>995.99939999999992</v>
      </c>
    </row>
    <row r="120" spans="1:13" ht="15.75" x14ac:dyDescent="0.25">
      <c r="A120" s="76"/>
      <c r="B120" s="74" t="s">
        <v>141</v>
      </c>
      <c r="C120" s="74" t="s">
        <v>118</v>
      </c>
      <c r="D120" s="60" t="s">
        <v>35</v>
      </c>
      <c r="E120" s="16">
        <v>80.3</v>
      </c>
      <c r="F120" s="18">
        <f>E120*F116</f>
        <v>6.4802099999999996</v>
      </c>
      <c r="G120" s="16">
        <v>20</v>
      </c>
      <c r="H120" s="18">
        <f t="shared" si="18"/>
        <v>129.60419999999999</v>
      </c>
      <c r="I120" s="23"/>
      <c r="J120" s="30"/>
      <c r="K120" s="23"/>
      <c r="L120" s="30"/>
      <c r="M120" s="31">
        <f t="shared" si="19"/>
        <v>129.60419999999999</v>
      </c>
    </row>
    <row r="121" spans="1:13" ht="15.75" x14ac:dyDescent="0.25">
      <c r="A121" s="76"/>
      <c r="B121" s="74" t="s">
        <v>160</v>
      </c>
      <c r="C121" s="74" t="s">
        <v>127</v>
      </c>
      <c r="D121" s="60" t="s">
        <v>17</v>
      </c>
      <c r="E121" s="16">
        <v>3.6</v>
      </c>
      <c r="F121" s="18">
        <f>E121*F116</f>
        <v>0.29052</v>
      </c>
      <c r="G121" s="16">
        <v>541</v>
      </c>
      <c r="H121" s="18">
        <f t="shared" si="18"/>
        <v>157.17132000000001</v>
      </c>
      <c r="I121" s="23"/>
      <c r="J121" s="30"/>
      <c r="K121" s="23"/>
      <c r="L121" s="30"/>
      <c r="M121" s="31">
        <f t="shared" si="19"/>
        <v>157.17132000000001</v>
      </c>
    </row>
    <row r="122" spans="1:13" x14ac:dyDescent="0.25">
      <c r="A122" s="77"/>
      <c r="B122" s="68"/>
      <c r="C122" s="68" t="s">
        <v>29</v>
      </c>
      <c r="D122" s="61" t="s">
        <v>16</v>
      </c>
      <c r="E122" s="15">
        <v>28</v>
      </c>
      <c r="F122" s="15">
        <f>E122*F116</f>
        <v>2.2595999999999998</v>
      </c>
      <c r="G122" s="15">
        <v>4</v>
      </c>
      <c r="H122" s="15">
        <f t="shared" si="18"/>
        <v>9.0383999999999993</v>
      </c>
      <c r="I122" s="24"/>
      <c r="J122" s="24"/>
      <c r="K122" s="24"/>
      <c r="L122" s="24"/>
      <c r="M122" s="15">
        <f t="shared" si="19"/>
        <v>9.0383999999999993</v>
      </c>
    </row>
    <row r="123" spans="1:13" ht="27" x14ac:dyDescent="0.25">
      <c r="A123" s="76">
        <v>23</v>
      </c>
      <c r="B123" s="60" t="s">
        <v>97</v>
      </c>
      <c r="C123" s="74" t="s">
        <v>119</v>
      </c>
      <c r="D123" s="60" t="s">
        <v>98</v>
      </c>
      <c r="E123" s="30"/>
      <c r="F123" s="65">
        <v>0.59582999999999997</v>
      </c>
      <c r="G123" s="30"/>
      <c r="H123" s="30"/>
      <c r="I123" s="30"/>
      <c r="J123" s="30"/>
      <c r="K123" s="30"/>
      <c r="L123" s="30"/>
      <c r="M123" s="30"/>
    </row>
    <row r="124" spans="1:13" x14ac:dyDescent="0.25">
      <c r="A124" s="76"/>
      <c r="B124" s="62"/>
      <c r="C124" s="20" t="s">
        <v>99</v>
      </c>
      <c r="D124" s="60" t="s">
        <v>15</v>
      </c>
      <c r="E124" s="50">
        <v>62.6</v>
      </c>
      <c r="F124" s="18">
        <f>E124*F123</f>
        <v>37.298957999999999</v>
      </c>
      <c r="G124" s="23"/>
      <c r="H124" s="30"/>
      <c r="I124" s="16">
        <v>7.8</v>
      </c>
      <c r="J124" s="18">
        <f>I124*F124</f>
        <v>290.93187239999997</v>
      </c>
      <c r="K124" s="23"/>
      <c r="L124" s="30"/>
      <c r="M124" s="31">
        <f>J124</f>
        <v>290.93187239999997</v>
      </c>
    </row>
    <row r="125" spans="1:13" x14ac:dyDescent="0.25">
      <c r="A125" s="76"/>
      <c r="B125" s="62"/>
      <c r="C125" s="20" t="s">
        <v>100</v>
      </c>
      <c r="D125" s="60" t="s">
        <v>16</v>
      </c>
      <c r="E125" s="16">
        <v>1</v>
      </c>
      <c r="F125" s="18">
        <f>E125*F123</f>
        <v>0.59582999999999997</v>
      </c>
      <c r="G125" s="23"/>
      <c r="H125" s="30"/>
      <c r="I125" s="23"/>
      <c r="J125" s="30"/>
      <c r="K125" s="16">
        <v>4</v>
      </c>
      <c r="L125" s="18">
        <f>K125*F125</f>
        <v>2.3833199999999999</v>
      </c>
      <c r="M125" s="31">
        <f>L125</f>
        <v>2.3833199999999999</v>
      </c>
    </row>
    <row r="126" spans="1:13" x14ac:dyDescent="0.25">
      <c r="A126" s="76"/>
      <c r="B126" s="62" t="s">
        <v>134</v>
      </c>
      <c r="C126" s="73" t="s">
        <v>107</v>
      </c>
      <c r="D126" s="60" t="s">
        <v>36</v>
      </c>
      <c r="E126" s="16"/>
      <c r="F126" s="18">
        <v>146.69999999999999</v>
      </c>
      <c r="G126" s="16">
        <v>6.53</v>
      </c>
      <c r="H126" s="18">
        <f>G126*F126</f>
        <v>957.95099999999991</v>
      </c>
      <c r="I126" s="23"/>
      <c r="J126" s="30"/>
      <c r="K126" s="23"/>
      <c r="L126" s="30"/>
      <c r="M126" s="31">
        <f t="shared" ref="M126:M127" si="20">H126</f>
        <v>957.95099999999991</v>
      </c>
    </row>
    <row r="127" spans="1:13" x14ac:dyDescent="0.25">
      <c r="A127" s="76"/>
      <c r="B127" s="62" t="s">
        <v>138</v>
      </c>
      <c r="C127" s="73" t="s">
        <v>129</v>
      </c>
      <c r="D127" s="60" t="s">
        <v>36</v>
      </c>
      <c r="E127" s="16"/>
      <c r="F127" s="18">
        <v>135.9</v>
      </c>
      <c r="G127" s="16">
        <v>5.76</v>
      </c>
      <c r="H127" s="18">
        <f t="shared" ref="H127" si="21">G127*F127</f>
        <v>782.78399999999999</v>
      </c>
      <c r="I127" s="23"/>
      <c r="J127" s="30"/>
      <c r="K127" s="23"/>
      <c r="L127" s="30"/>
      <c r="M127" s="31">
        <f t="shared" si="20"/>
        <v>782.78399999999999</v>
      </c>
    </row>
    <row r="128" spans="1:13" x14ac:dyDescent="0.25">
      <c r="A128" s="76"/>
      <c r="B128" s="62" t="s">
        <v>146</v>
      </c>
      <c r="C128" s="73" t="s">
        <v>37</v>
      </c>
      <c r="D128" s="60" t="s">
        <v>101</v>
      </c>
      <c r="E128" s="23"/>
      <c r="F128" s="18">
        <v>11.92</v>
      </c>
      <c r="G128" s="16">
        <v>4.32</v>
      </c>
      <c r="H128" s="18">
        <f>G128*F128</f>
        <v>51.494400000000006</v>
      </c>
      <c r="I128" s="23"/>
      <c r="J128" s="30"/>
      <c r="K128" s="23"/>
      <c r="L128" s="30"/>
      <c r="M128" s="31">
        <f>H128</f>
        <v>51.494400000000006</v>
      </c>
    </row>
    <row r="129" spans="1:17" x14ac:dyDescent="0.25">
      <c r="A129" s="77"/>
      <c r="B129" s="67"/>
      <c r="C129" s="68" t="s">
        <v>29</v>
      </c>
      <c r="D129" s="61" t="s">
        <v>16</v>
      </c>
      <c r="E129" s="15">
        <v>2.78</v>
      </c>
      <c r="F129" s="15">
        <f>E129*F123</f>
        <v>1.6564073999999998</v>
      </c>
      <c r="G129" s="15">
        <v>4</v>
      </c>
      <c r="H129" s="15">
        <f t="shared" ref="H129" si="22">G129*F129</f>
        <v>6.625629599999999</v>
      </c>
      <c r="I129" s="24"/>
      <c r="J129" s="24"/>
      <c r="K129" s="24"/>
      <c r="L129" s="24"/>
      <c r="M129" s="15">
        <f t="shared" ref="M129" si="23">H129</f>
        <v>6.625629599999999</v>
      </c>
    </row>
    <row r="130" spans="1:17" ht="27" x14ac:dyDescent="0.25">
      <c r="A130" s="76">
        <v>24</v>
      </c>
      <c r="B130" s="60" t="s">
        <v>102</v>
      </c>
      <c r="C130" s="74" t="s">
        <v>128</v>
      </c>
      <c r="D130" s="60" t="s">
        <v>31</v>
      </c>
      <c r="E130" s="30"/>
      <c r="F130" s="65">
        <v>0.51080000000000003</v>
      </c>
      <c r="G130" s="30"/>
      <c r="H130" s="30"/>
      <c r="I130" s="30"/>
      <c r="J130" s="30"/>
      <c r="K130" s="30"/>
      <c r="L130" s="30"/>
      <c r="M130" s="30"/>
    </row>
    <row r="131" spans="1:17" x14ac:dyDescent="0.25">
      <c r="A131" s="76"/>
      <c r="B131" s="62"/>
      <c r="C131" s="20" t="s">
        <v>99</v>
      </c>
      <c r="D131" s="60" t="s">
        <v>15</v>
      </c>
      <c r="E131" s="50">
        <v>68</v>
      </c>
      <c r="F131" s="18">
        <f>E131*F130</f>
        <v>34.734400000000001</v>
      </c>
      <c r="G131" s="23"/>
      <c r="H131" s="30"/>
      <c r="I131" s="16">
        <v>7.8</v>
      </c>
      <c r="J131" s="18">
        <f>I131*F131</f>
        <v>270.92831999999999</v>
      </c>
      <c r="K131" s="23"/>
      <c r="L131" s="30"/>
      <c r="M131" s="31">
        <f>J131</f>
        <v>270.92831999999999</v>
      </c>
    </row>
    <row r="132" spans="1:17" x14ac:dyDescent="0.25">
      <c r="A132" s="76"/>
      <c r="B132" s="62"/>
      <c r="C132" s="20" t="s">
        <v>100</v>
      </c>
      <c r="D132" s="60" t="s">
        <v>16</v>
      </c>
      <c r="E132" s="16">
        <v>0.03</v>
      </c>
      <c r="F132" s="18">
        <f>E132*F130</f>
        <v>1.5324000000000001E-2</v>
      </c>
      <c r="G132" s="23"/>
      <c r="H132" s="30"/>
      <c r="I132" s="23"/>
      <c r="J132" s="30"/>
      <c r="K132" s="16">
        <v>4</v>
      </c>
      <c r="L132" s="18">
        <f>K132*F132</f>
        <v>6.1296000000000003E-2</v>
      </c>
      <c r="M132" s="31">
        <f>L132</f>
        <v>6.1296000000000003E-2</v>
      </c>
    </row>
    <row r="133" spans="1:17" x14ac:dyDescent="0.25">
      <c r="A133" s="76"/>
      <c r="B133" s="62" t="s">
        <v>161</v>
      </c>
      <c r="C133" s="73" t="s">
        <v>103</v>
      </c>
      <c r="D133" s="60" t="s">
        <v>101</v>
      </c>
      <c r="E133" s="16">
        <v>28</v>
      </c>
      <c r="F133" s="18">
        <f>E133*F130</f>
        <v>14.3024</v>
      </c>
      <c r="G133" s="16">
        <v>2.8</v>
      </c>
      <c r="H133" s="18">
        <f>G133*F133</f>
        <v>40.046720000000001</v>
      </c>
      <c r="I133" s="23"/>
      <c r="J133" s="30"/>
      <c r="K133" s="23"/>
      <c r="L133" s="30"/>
      <c r="M133" s="31">
        <f t="shared" ref="M133:M134" si="24">H133</f>
        <v>40.046720000000001</v>
      </c>
    </row>
    <row r="134" spans="1:17" x14ac:dyDescent="0.25">
      <c r="A134" s="77"/>
      <c r="B134" s="67"/>
      <c r="C134" s="68" t="s">
        <v>29</v>
      </c>
      <c r="D134" s="61" t="s">
        <v>16</v>
      </c>
      <c r="E134" s="15">
        <v>0.19</v>
      </c>
      <c r="F134" s="15">
        <f>E134*F130</f>
        <v>9.7052000000000013E-2</v>
      </c>
      <c r="G134" s="15">
        <v>4</v>
      </c>
      <c r="H134" s="15">
        <f t="shared" ref="H134" si="25">G134*F134</f>
        <v>0.38820800000000005</v>
      </c>
      <c r="I134" s="24"/>
      <c r="J134" s="24"/>
      <c r="K134" s="24"/>
      <c r="L134" s="24"/>
      <c r="M134" s="15">
        <f t="shared" si="24"/>
        <v>0.38820800000000005</v>
      </c>
    </row>
    <row r="135" spans="1:17" ht="29.25" x14ac:dyDescent="0.25">
      <c r="A135" s="75">
        <v>25</v>
      </c>
      <c r="B135" s="66" t="s">
        <v>78</v>
      </c>
      <c r="C135" s="19" t="s">
        <v>130</v>
      </c>
      <c r="D135" s="59" t="s">
        <v>26</v>
      </c>
      <c r="E135" s="40"/>
      <c r="F135" s="52">
        <v>127.39</v>
      </c>
      <c r="G135" s="27"/>
      <c r="H135" s="27"/>
      <c r="I135" s="27"/>
      <c r="J135" s="27"/>
      <c r="K135" s="27"/>
      <c r="L135" s="27"/>
      <c r="M135" s="27"/>
    </row>
    <row r="136" spans="1:17" x14ac:dyDescent="0.25">
      <c r="A136" s="77"/>
      <c r="B136" s="67"/>
      <c r="C136" s="43" t="s">
        <v>14</v>
      </c>
      <c r="D136" s="61" t="s">
        <v>15</v>
      </c>
      <c r="E136" s="22">
        <v>1.85</v>
      </c>
      <c r="F136" s="57">
        <f>E136*F135</f>
        <v>235.67150000000001</v>
      </c>
      <c r="G136" s="28"/>
      <c r="H136" s="24"/>
      <c r="I136" s="22">
        <v>6</v>
      </c>
      <c r="J136" s="15">
        <f>I136*F136</f>
        <v>1414.029</v>
      </c>
      <c r="K136" s="28"/>
      <c r="L136" s="24"/>
      <c r="M136" s="29">
        <f t="shared" ref="M136" si="26">J136</f>
        <v>1414.029</v>
      </c>
    </row>
    <row r="137" spans="1:17" ht="38.25" customHeight="1" x14ac:dyDescent="0.25">
      <c r="A137" s="63">
        <v>26</v>
      </c>
      <c r="B137" s="66" t="s">
        <v>79</v>
      </c>
      <c r="C137" s="19" t="s">
        <v>80</v>
      </c>
      <c r="D137" s="59" t="s">
        <v>17</v>
      </c>
      <c r="E137" s="40"/>
      <c r="F137" s="52">
        <v>127.39</v>
      </c>
      <c r="G137" s="27"/>
      <c r="H137" s="27"/>
      <c r="I137" s="27"/>
      <c r="J137" s="27"/>
      <c r="K137" s="27"/>
      <c r="L137" s="27"/>
      <c r="M137" s="27"/>
    </row>
    <row r="138" spans="1:17" x14ac:dyDescent="0.25">
      <c r="A138" s="64"/>
      <c r="B138" s="61"/>
      <c r="C138" s="43" t="s">
        <v>14</v>
      </c>
      <c r="D138" s="61" t="s">
        <v>15</v>
      </c>
      <c r="E138" s="22">
        <v>0.87</v>
      </c>
      <c r="F138" s="15">
        <f>E138*F137</f>
        <v>110.8293</v>
      </c>
      <c r="G138" s="28"/>
      <c r="H138" s="24"/>
      <c r="I138" s="22">
        <v>6</v>
      </c>
      <c r="J138" s="15">
        <f>I138*F138</f>
        <v>664.97580000000005</v>
      </c>
      <c r="K138" s="28"/>
      <c r="L138" s="24"/>
      <c r="M138" s="29">
        <f>J138</f>
        <v>664.97580000000005</v>
      </c>
    </row>
    <row r="139" spans="1:17" ht="29.25" x14ac:dyDescent="0.25">
      <c r="A139" s="64">
        <v>27</v>
      </c>
      <c r="B139" s="61" t="s">
        <v>81</v>
      </c>
      <c r="C139" s="68" t="s">
        <v>131</v>
      </c>
      <c r="D139" s="61" t="s">
        <v>26</v>
      </c>
      <c r="E139" s="69"/>
      <c r="F139" s="70">
        <v>127.39</v>
      </c>
      <c r="G139" s="24"/>
      <c r="H139" s="24"/>
      <c r="I139" s="24"/>
      <c r="J139" s="24"/>
      <c r="K139" s="24">
        <v>6.16</v>
      </c>
      <c r="L139" s="15">
        <f>K139*F139</f>
        <v>784.72239999999999</v>
      </c>
      <c r="M139" s="15">
        <f t="shared" ref="M139" si="27">L139</f>
        <v>784.72239999999999</v>
      </c>
    </row>
    <row r="140" spans="1:17" x14ac:dyDescent="0.25">
      <c r="A140" s="25"/>
      <c r="B140" s="44"/>
      <c r="C140" s="45" t="s">
        <v>8</v>
      </c>
      <c r="D140" s="26"/>
      <c r="E140" s="87"/>
      <c r="F140" s="87"/>
      <c r="G140" s="87"/>
      <c r="H140" s="15">
        <f>SUM(H11:H139)</f>
        <v>13490.924560999996</v>
      </c>
      <c r="I140" s="24"/>
      <c r="J140" s="15">
        <f>SUM(J11:J139)</f>
        <v>8802.6772232000003</v>
      </c>
      <c r="K140" s="24"/>
      <c r="L140" s="15">
        <f>SUM(L11:L139)</f>
        <v>1303.227316</v>
      </c>
      <c r="M140" s="15">
        <f>SUM(M11:M139)</f>
        <v>23596.829100200004</v>
      </c>
      <c r="N140" s="13"/>
    </row>
    <row r="141" spans="1:17" x14ac:dyDescent="0.25">
      <c r="A141" s="25"/>
      <c r="B141" s="44"/>
      <c r="C141" s="46" t="s">
        <v>58</v>
      </c>
      <c r="D141" s="2"/>
      <c r="E141" s="33"/>
      <c r="F141" s="33"/>
      <c r="G141" s="33"/>
      <c r="H141" s="34">
        <f>H140*3%</f>
        <v>404.72773682999986</v>
      </c>
      <c r="I141" s="86"/>
      <c r="J141" s="34">
        <f>J140*0%</f>
        <v>0</v>
      </c>
      <c r="K141" s="86"/>
      <c r="L141" s="34">
        <f>L140*0%</f>
        <v>0</v>
      </c>
      <c r="M141" s="34">
        <f>L141+J141+H141</f>
        <v>404.72773682999986</v>
      </c>
      <c r="N141" s="13"/>
    </row>
    <row r="142" spans="1:17" x14ac:dyDescent="0.25">
      <c r="A142" s="25"/>
      <c r="B142" s="44"/>
      <c r="C142" s="47" t="s">
        <v>8</v>
      </c>
      <c r="D142" s="2"/>
      <c r="E142" s="33"/>
      <c r="F142" s="33"/>
      <c r="G142" s="33"/>
      <c r="H142" s="34">
        <f>H141+H140</f>
        <v>13895.652297829996</v>
      </c>
      <c r="I142" s="86"/>
      <c r="J142" s="34">
        <f>J141+J140</f>
        <v>8802.6772232000003</v>
      </c>
      <c r="K142" s="86"/>
      <c r="L142" s="34">
        <f>L141+L140</f>
        <v>1303.227316</v>
      </c>
      <c r="M142" s="34">
        <f>M141+M140</f>
        <v>24001.556837030002</v>
      </c>
      <c r="N142" s="13"/>
    </row>
    <row r="143" spans="1:17" x14ac:dyDescent="0.25">
      <c r="A143" s="8"/>
      <c r="B143" s="44"/>
      <c r="C143" s="46" t="s">
        <v>20</v>
      </c>
      <c r="D143" s="2"/>
      <c r="E143" s="33"/>
      <c r="F143" s="33"/>
      <c r="G143" s="33"/>
      <c r="H143" s="34">
        <f>H140*10%</f>
        <v>1349.0924560999997</v>
      </c>
      <c r="I143" s="86"/>
      <c r="J143" s="34">
        <f>J140*10%</f>
        <v>880.26772232000008</v>
      </c>
      <c r="K143" s="86"/>
      <c r="L143" s="34">
        <f>L140*10%</f>
        <v>130.3227316</v>
      </c>
      <c r="M143" s="34">
        <f>M140*10%</f>
        <v>2359.6829100200007</v>
      </c>
      <c r="N143" s="13"/>
    </row>
    <row r="144" spans="1:17" x14ac:dyDescent="0.25">
      <c r="A144" s="8"/>
      <c r="B144" s="44"/>
      <c r="C144" s="47" t="s">
        <v>8</v>
      </c>
      <c r="D144" s="2"/>
      <c r="E144" s="33"/>
      <c r="F144" s="33"/>
      <c r="G144" s="33"/>
      <c r="H144" s="34">
        <f>H143+H140</f>
        <v>14840.017017099995</v>
      </c>
      <c r="I144" s="86"/>
      <c r="J144" s="34">
        <f>J143+J140</f>
        <v>9682.9449455200011</v>
      </c>
      <c r="K144" s="86"/>
      <c r="L144" s="34">
        <f>L143+L140</f>
        <v>1433.5500476</v>
      </c>
      <c r="M144" s="34">
        <f>M143+M140</f>
        <v>25956.512010220005</v>
      </c>
      <c r="N144" s="13"/>
      <c r="O144" s="32"/>
      <c r="P144" s="32"/>
      <c r="Q144" s="32"/>
    </row>
    <row r="145" spans="1:17" x14ac:dyDescent="0.25">
      <c r="A145" s="8"/>
      <c r="B145" s="44"/>
      <c r="C145" s="46" t="s">
        <v>21</v>
      </c>
      <c r="D145" s="2"/>
      <c r="E145" s="33"/>
      <c r="F145" s="33"/>
      <c r="G145" s="33"/>
      <c r="H145" s="34">
        <f>H144*8%</f>
        <v>1187.2013613679997</v>
      </c>
      <c r="I145" s="86"/>
      <c r="J145" s="34">
        <f>J144*8%</f>
        <v>774.63559564160005</v>
      </c>
      <c r="K145" s="86"/>
      <c r="L145" s="34">
        <f>L144*8%</f>
        <v>114.684003808</v>
      </c>
      <c r="M145" s="34">
        <f>M144*8%</f>
        <v>2076.5209608176006</v>
      </c>
      <c r="N145" s="13"/>
      <c r="O145" s="32"/>
      <c r="P145" s="32"/>
      <c r="Q145" s="32"/>
    </row>
    <row r="146" spans="1:17" x14ac:dyDescent="0.25">
      <c r="A146" s="8"/>
      <c r="B146" s="44"/>
      <c r="C146" s="47" t="s">
        <v>8</v>
      </c>
      <c r="D146" s="2"/>
      <c r="E146" s="33"/>
      <c r="F146" s="33"/>
      <c r="G146" s="33"/>
      <c r="H146" s="34">
        <f>H145+H144</f>
        <v>16027.218378467995</v>
      </c>
      <c r="I146" s="86"/>
      <c r="J146" s="34">
        <f>J145+J144</f>
        <v>10457.580541161602</v>
      </c>
      <c r="K146" s="86"/>
      <c r="L146" s="34">
        <f>L145+L144</f>
        <v>1548.2340514079999</v>
      </c>
      <c r="M146" s="34">
        <f>M145+M144</f>
        <v>28033.032971037606</v>
      </c>
      <c r="N146" s="17"/>
      <c r="O146" s="32"/>
      <c r="P146" s="32"/>
      <c r="Q146" s="32"/>
    </row>
    <row r="147" spans="1:17" x14ac:dyDescent="0.25">
      <c r="B147" s="48"/>
      <c r="C147" s="46" t="s">
        <v>33</v>
      </c>
      <c r="D147" s="2"/>
      <c r="E147" s="33"/>
      <c r="F147" s="33"/>
      <c r="G147" s="33"/>
      <c r="H147" s="34">
        <f>H146*5%</f>
        <v>801.36091892339982</v>
      </c>
      <c r="I147" s="86"/>
      <c r="J147" s="34">
        <f>J146*5%</f>
        <v>522.87902705808017</v>
      </c>
      <c r="K147" s="86"/>
      <c r="L147" s="34">
        <f>L146*5%</f>
        <v>77.411702570399996</v>
      </c>
      <c r="M147" s="34">
        <f>M146*5%</f>
        <v>1401.6516485518805</v>
      </c>
      <c r="N147" s="17"/>
      <c r="O147" s="32"/>
      <c r="P147" s="32"/>
      <c r="Q147" s="32"/>
    </row>
    <row r="148" spans="1:17" x14ac:dyDescent="0.25">
      <c r="B148" s="48"/>
      <c r="C148" s="47" t="s">
        <v>8</v>
      </c>
      <c r="D148" s="2"/>
      <c r="E148" s="33"/>
      <c r="F148" s="33"/>
      <c r="G148" s="33"/>
      <c r="H148" s="34">
        <f>H147+H146</f>
        <v>16828.579297391396</v>
      </c>
      <c r="I148" s="86"/>
      <c r="J148" s="34">
        <f>J147+J146</f>
        <v>10980.459568219681</v>
      </c>
      <c r="K148" s="86"/>
      <c r="L148" s="34">
        <f>L147+L146</f>
        <v>1625.6457539783999</v>
      </c>
      <c r="M148" s="34">
        <f>M147+M146</f>
        <v>29434.684619589487</v>
      </c>
      <c r="N148" s="17"/>
      <c r="O148" s="37"/>
      <c r="P148" s="32"/>
      <c r="Q148" s="32"/>
    </row>
    <row r="149" spans="1:17" x14ac:dyDescent="0.25">
      <c r="C149" s="7" t="s">
        <v>23</v>
      </c>
      <c r="D149" s="2"/>
      <c r="E149" s="33"/>
      <c r="F149" s="33"/>
      <c r="G149" s="33"/>
      <c r="H149" s="34">
        <f>H148*18%</f>
        <v>3029.1442735304513</v>
      </c>
      <c r="I149" s="86"/>
      <c r="J149" s="34">
        <f>J148*18%</f>
        <v>1976.4827222795425</v>
      </c>
      <c r="K149" s="86"/>
      <c r="L149" s="34">
        <f>L148*18%</f>
        <v>292.61623571611199</v>
      </c>
      <c r="M149" s="34">
        <f>M148*18%</f>
        <v>5298.2432315261076</v>
      </c>
      <c r="N149" s="17"/>
      <c r="O149" s="37"/>
      <c r="P149" s="32"/>
      <c r="Q149" s="32"/>
    </row>
    <row r="150" spans="1:17" x14ac:dyDescent="0.25">
      <c r="C150" s="12" t="s">
        <v>8</v>
      </c>
      <c r="D150" s="2"/>
      <c r="E150" s="33"/>
      <c r="F150" s="33"/>
      <c r="G150" s="33"/>
      <c r="H150" s="34">
        <f>H149+H148</f>
        <v>19857.723570921848</v>
      </c>
      <c r="I150" s="86"/>
      <c r="J150" s="34">
        <f>J149+J148</f>
        <v>12956.942290499224</v>
      </c>
      <c r="K150" s="86"/>
      <c r="L150" s="34">
        <f>L149+L148</f>
        <v>1918.2619896945118</v>
      </c>
      <c r="M150" s="34">
        <f>M149+M148</f>
        <v>34732.927851115594</v>
      </c>
      <c r="N150" s="17"/>
      <c r="O150" s="37"/>
      <c r="P150" s="32"/>
      <c r="Q150" s="32"/>
    </row>
    <row r="151" spans="1:17" x14ac:dyDescent="0.25">
      <c r="C151" s="1"/>
      <c r="D151" s="35"/>
      <c r="E151" s="35"/>
      <c r="F151" s="35"/>
      <c r="G151" s="35"/>
      <c r="H151" s="35"/>
      <c r="I151" s="35"/>
      <c r="J151" s="11"/>
      <c r="K151" s="11"/>
      <c r="L151" s="11"/>
      <c r="M151" s="11"/>
      <c r="N151" s="17"/>
      <c r="O151" s="32"/>
      <c r="P151" s="32"/>
      <c r="Q151" s="32"/>
    </row>
    <row r="152" spans="1:17" x14ac:dyDescent="0.25">
      <c r="C152" s="1"/>
      <c r="D152" s="35"/>
      <c r="E152" s="35"/>
      <c r="F152" s="35"/>
      <c r="G152" s="35"/>
      <c r="H152" s="35"/>
      <c r="I152" s="35"/>
      <c r="J152" s="11"/>
      <c r="K152" s="11"/>
      <c r="L152" s="11"/>
      <c r="M152" s="11"/>
      <c r="N152" s="17"/>
      <c r="O152" s="32"/>
      <c r="P152" s="32"/>
      <c r="Q152" s="32"/>
    </row>
    <row r="153" spans="1:17" x14ac:dyDescent="0.25">
      <c r="C153" s="1"/>
      <c r="D153" s="35"/>
      <c r="E153" s="35"/>
      <c r="F153" s="35"/>
      <c r="G153" s="35"/>
      <c r="H153" s="35"/>
      <c r="I153" s="35"/>
      <c r="J153" s="11"/>
      <c r="K153" s="11"/>
      <c r="L153" s="11"/>
      <c r="M153" s="11"/>
      <c r="N153" s="17"/>
      <c r="O153" s="32"/>
      <c r="P153" s="32"/>
      <c r="Q153" s="32"/>
    </row>
    <row r="154" spans="1:17" x14ac:dyDescent="0.25">
      <c r="C154" s="1"/>
      <c r="D154" s="35"/>
      <c r="E154" s="35"/>
      <c r="F154" s="35"/>
      <c r="G154" s="35"/>
      <c r="H154" s="35"/>
      <c r="I154" s="35"/>
      <c r="J154" s="11"/>
      <c r="K154" s="11"/>
      <c r="L154" s="11"/>
      <c r="M154" s="11"/>
      <c r="N154" s="17"/>
      <c r="O154" s="32"/>
      <c r="P154" s="32"/>
      <c r="Q154" s="32"/>
    </row>
    <row r="155" spans="1:17" x14ac:dyDescent="0.25">
      <c r="C155" s="1"/>
      <c r="D155" s="35"/>
      <c r="E155" s="35"/>
      <c r="F155" s="35"/>
      <c r="G155" s="35"/>
      <c r="H155" s="35"/>
      <c r="I155" s="35"/>
      <c r="J155" s="11"/>
      <c r="K155" s="11"/>
      <c r="L155" s="11"/>
      <c r="M155" s="11"/>
      <c r="N155" s="17"/>
      <c r="O155" s="32"/>
      <c r="P155" s="32"/>
      <c r="Q155" s="32"/>
    </row>
    <row r="156" spans="1:17" ht="16.5" x14ac:dyDescent="0.3">
      <c r="B156" s="105" t="s">
        <v>18</v>
      </c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"/>
    </row>
    <row r="157" spans="1:17" x14ac:dyDescent="0.25">
      <c r="C157" s="1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7" x14ac:dyDescent="0.25">
      <c r="C158" s="1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7" x14ac:dyDescent="0.25">
      <c r="C159" s="1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7" x14ac:dyDescent="0.25">
      <c r="C160" s="1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3:14" x14ac:dyDescent="0.25">
      <c r="C161" s="1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3:14" x14ac:dyDescent="0.25">
      <c r="C162" s="1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3:14" x14ac:dyDescent="0.25">
      <c r="C163" s="1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3:1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3:1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3:1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3:1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3:1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3:1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3:1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3:1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3:1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3:1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3:1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3:1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3:1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3:1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3:1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3:1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3:1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3:1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3:1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3:1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3:1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3:1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3:1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3:1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3:1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3:1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3:1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3:1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</sheetData>
  <mergeCells count="18">
    <mergeCell ref="A11:A13"/>
    <mergeCell ref="G6:M6"/>
    <mergeCell ref="A14:A16"/>
    <mergeCell ref="B156:M156"/>
    <mergeCell ref="A1:M1"/>
    <mergeCell ref="A6:E6"/>
    <mergeCell ref="A8:A9"/>
    <mergeCell ref="B8:B9"/>
    <mergeCell ref="C8:C9"/>
    <mergeCell ref="D8:D9"/>
    <mergeCell ref="K8:L8"/>
    <mergeCell ref="I8:J8"/>
    <mergeCell ref="G8:H8"/>
    <mergeCell ref="E8:F8"/>
    <mergeCell ref="A5:D5"/>
    <mergeCell ref="A3:M3"/>
    <mergeCell ref="G5:M5"/>
    <mergeCell ref="M8:M9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Tariel Sakhelashvili</cp:lastModifiedBy>
  <cp:lastPrinted>2020-02-17T15:40:33Z</cp:lastPrinted>
  <dcterms:created xsi:type="dcterms:W3CDTF">2011-06-29T07:19:29Z</dcterms:created>
  <dcterms:modified xsi:type="dcterms:W3CDTF">2021-09-15T06:18:24Z</dcterms:modified>
</cp:coreProperties>
</file>